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bookViews>
    <workbookView xWindow="630" yWindow="585" windowWidth="24240" windowHeight="13740" activeTab="0"/>
  </bookViews>
  <sheets>
    <sheet name="Rekapitulace stavby" sheetId="1" r:id="rId1"/>
    <sheet name="SO 001 - Zařízení staveni..." sheetId="2" r:id="rId2"/>
    <sheet name="SO 101 - Prodloužení siln..." sheetId="3" r:id="rId3"/>
    <sheet name="SO 301 - Ochrana vodovodu" sheetId="4" r:id="rId4"/>
    <sheet name="UPCSPPT - UPC+SPPT" sheetId="5" r:id="rId5"/>
    <sheet name="SUPTel - SUPTel" sheetId="6" r:id="rId6"/>
    <sheet name="O2 - O2" sheetId="7" r:id="rId7"/>
    <sheet name="Vodafone - Vodafone" sheetId="8" r:id="rId8"/>
    <sheet name="itself - itself" sheetId="9" r:id="rId9"/>
    <sheet name="ČRa - ČRa" sheetId="10" r:id="rId10"/>
    <sheet name="Telia - Telia" sheetId="11" r:id="rId11"/>
    <sheet name="291020140 - Ochrana kabel..." sheetId="12" r:id="rId12"/>
    <sheet name="291020141 - Přeložka kabe..." sheetId="13" r:id="rId13"/>
    <sheet name="SO 801 - Rekultivace území" sheetId="14" r:id="rId14"/>
    <sheet name="VRN - Vedlejší rozpočtové..." sheetId="15" r:id="rId15"/>
    <sheet name="PD - RDS-DSPS" sheetId="16" r:id="rId16"/>
    <sheet name="Pokyny pro vyplnění" sheetId="17" r:id="rId17"/>
  </sheets>
  <definedNames>
    <definedName name="_xlnm._FilterDatabase" localSheetId="11" hidden="1">'291020140 - Ochrana kabel...'!$C$85:$K$85</definedName>
    <definedName name="_xlnm._FilterDatabase" localSheetId="12" hidden="1">'291020141 - Přeložka kabe...'!$C$87:$K$87</definedName>
    <definedName name="_xlnm._FilterDatabase" localSheetId="9" hidden="1">'ČRa - ČRa'!$C$86:$K$86</definedName>
    <definedName name="_xlnm._FilterDatabase" localSheetId="8" hidden="1">'itself - itself'!$C$86:$K$86</definedName>
    <definedName name="_xlnm._FilterDatabase" localSheetId="6" hidden="1">'O2 - O2'!$C$86:$K$86</definedName>
    <definedName name="_xlnm._FilterDatabase" localSheetId="15" hidden="1">'PD - RDS-DSPS'!$C$76:$K$76</definedName>
    <definedName name="_xlnm._FilterDatabase" localSheetId="1" hidden="1">'SO 001 - Zařízení staveni...'!$C$77:$K$77</definedName>
    <definedName name="_xlnm._FilterDatabase" localSheetId="2" hidden="1">'SO 101 - Prodloužení siln...'!$C$83:$K$83</definedName>
    <definedName name="_xlnm._FilterDatabase" localSheetId="3" hidden="1">'SO 301 - Ochrana vodovodu'!$C$82:$K$82</definedName>
    <definedName name="_xlnm._FilterDatabase" localSheetId="13" hidden="1">'SO 801 - Rekultivace území'!$C$78:$K$78</definedName>
    <definedName name="_xlnm._FilterDatabase" localSheetId="5" hidden="1">'SUPTel - SUPTel'!$C$87:$K$87</definedName>
    <definedName name="_xlnm._FilterDatabase" localSheetId="10" hidden="1">'Telia - Telia'!$C$87:$K$87</definedName>
    <definedName name="_xlnm._FilterDatabase" localSheetId="4" hidden="1">'UPCSPPT - UPC+SPPT'!$C$87:$K$87</definedName>
    <definedName name="_xlnm._FilterDatabase" localSheetId="7" hidden="1">'Vodafone - Vodafone'!$C$86:$K$86</definedName>
    <definedName name="_xlnm._FilterDatabase" localSheetId="14" hidden="1">'VRN - Vedlejší rozpočtové...'!$C$79:$K$79</definedName>
    <definedName name="_xlnm.Print_Area" localSheetId="11">'291020140 - Ochrana kabel...'!$C$4:$J$38,'291020140 - Ochrana kabel...'!$C$44:$J$65,'291020140 - Ochrana kabel...'!$C$71:$K$114</definedName>
    <definedName name="_xlnm.Print_Area" localSheetId="12">'291020141 - Přeložka kabe...'!$C$4:$J$38,'291020141 - Přeložka kabe...'!$C$44:$J$67,'291020141 - Přeložka kabe...'!$C$73:$K$150</definedName>
    <definedName name="_xlnm.Print_Area" localSheetId="9">'ČRa - ČRa'!$C$4:$J$38,'ČRa - ČRa'!$C$44:$J$66,'ČRa - ČRa'!$C$72:$K$174</definedName>
    <definedName name="_xlnm.Print_Area" localSheetId="8">'itself - itself'!$C$4:$J$38,'itself - itself'!$C$44:$J$66,'itself - itself'!$C$72:$K$129</definedName>
    <definedName name="_xlnm.Print_Area" localSheetId="6">'O2 - O2'!$C$4:$J$38,'O2 - O2'!$C$44:$J$66,'O2 - O2'!$C$72:$K$120</definedName>
    <definedName name="_xlnm.Print_Area" localSheetId="15">'PD - RDS-DSPS'!$C$4:$J$36,'PD - RDS-DSPS'!$C$42:$J$58,'PD - RDS-DSPS'!$C$64:$K$79</definedName>
    <definedName name="_xlnm.Print_Area" localSheetId="16">'Pokyny pro vyplnění'!$B$2:$K$69,'Pokyny pro vyplnění'!$B$72:$K$116,'Pokyny pro vyplnění'!$B$119:$K$188,'Pokyny pro vyplnění'!$B$196:$K$216</definedName>
    <definedName name="_xlnm.Print_Area" localSheetId="0">'Rekapitulace stavby'!$D$4:$AO$33,'Rekapitulace stavby'!$C$39:$AQ$69</definedName>
    <definedName name="_xlnm.Print_Area" localSheetId="1">'SO 001 - Zařízení staveni...'!$C$4:$J$36,'SO 001 - Zařízení staveni...'!$C$42:$J$59,'SO 001 - Zařízení staveni...'!$C$65:$K$143</definedName>
    <definedName name="_xlnm.Print_Area" localSheetId="2">'SO 101 - Prodloužení siln...'!$C$4:$J$36,'SO 101 - Prodloužení siln...'!$C$42:$J$65,'SO 101 - Prodloužení siln...'!$C$71:$K$412</definedName>
    <definedName name="_xlnm.Print_Area" localSheetId="3">'SO 301 - Ochrana vodovodu'!$C$4:$J$36,'SO 301 - Ochrana vodovodu'!$C$42:$J$64,'SO 301 - Ochrana vodovodu'!$C$70:$K$164</definedName>
    <definedName name="_xlnm.Print_Area" localSheetId="13">'SO 801 - Rekultivace území'!$C$4:$J$36,'SO 801 - Rekultivace území'!$C$42:$J$60,'SO 801 - Rekultivace území'!$C$66:$K$131</definedName>
    <definedName name="_xlnm.Print_Area" localSheetId="5">'SUPTel - SUPTel'!$C$4:$J$38,'SUPTel - SUPTel'!$C$44:$J$67,'SUPTel - SUPTel'!$C$73:$K$172</definedName>
    <definedName name="_xlnm.Print_Area" localSheetId="10">'Telia - Telia'!$C$4:$J$38,'Telia - Telia'!$C$44:$J$67,'Telia - Telia'!$C$73:$K$154</definedName>
    <definedName name="_xlnm.Print_Area" localSheetId="4">'UPCSPPT - UPC+SPPT'!$C$4:$J$38,'UPCSPPT - UPC+SPPT'!$C$44:$J$67,'UPCSPPT - UPC+SPPT'!$C$73:$K$140</definedName>
    <definedName name="_xlnm.Print_Area" localSheetId="7">'Vodafone - Vodafone'!$C$4:$J$38,'Vodafone - Vodafone'!$C$44:$J$66,'Vodafone - Vodafone'!$C$72:$K$124</definedName>
    <definedName name="_xlnm.Print_Area" localSheetId="14">'VRN - Vedlejší rozpočtové...'!$C$4:$J$36,'VRN - Vedlejší rozpočtové...'!$C$42:$J$61,'VRN - Vedlejší rozpočtové...'!$C$67:$K$94</definedName>
    <definedName name="_xlnm.Print_Titles" localSheetId="0">'Rekapitulace stavby'!$49:$49</definedName>
    <definedName name="_xlnm.Print_Titles" localSheetId="1">'SO 001 - Zařízení staveni...'!$77:$77</definedName>
    <definedName name="_xlnm.Print_Titles" localSheetId="2">'SO 101 - Prodloužení siln...'!$83:$83</definedName>
    <definedName name="_xlnm.Print_Titles" localSheetId="3">'SO 301 - Ochrana vodovodu'!$82:$82</definedName>
    <definedName name="_xlnm.Print_Titles" localSheetId="4">'UPCSPPT - UPC+SPPT'!$87:$87</definedName>
    <definedName name="_xlnm.Print_Titles" localSheetId="5">'SUPTel - SUPTel'!$87:$87</definedName>
    <definedName name="_xlnm.Print_Titles" localSheetId="6">'O2 - O2'!$86:$86</definedName>
    <definedName name="_xlnm.Print_Titles" localSheetId="7">'Vodafone - Vodafone'!$86:$86</definedName>
    <definedName name="_xlnm.Print_Titles" localSheetId="8">'itself - itself'!$86:$86</definedName>
    <definedName name="_xlnm.Print_Titles" localSheetId="9">'ČRa - ČRa'!$86:$86</definedName>
    <definedName name="_xlnm.Print_Titles" localSheetId="10">'Telia - Telia'!$87:$87</definedName>
    <definedName name="_xlnm.Print_Titles" localSheetId="11">'291020140 - Ochrana kabel...'!$85:$85</definedName>
    <definedName name="_xlnm.Print_Titles" localSheetId="12">'291020141 - Přeložka kabe...'!$87:$87</definedName>
    <definedName name="_xlnm.Print_Titles" localSheetId="13">'SO 801 - Rekultivace území'!$78:$78</definedName>
    <definedName name="_xlnm.Print_Titles" localSheetId="14">'VRN - Vedlejší rozpočtové...'!$79:$79</definedName>
    <definedName name="_xlnm.Print_Titles" localSheetId="15">'PD - RDS-DSPS'!$76:$76</definedName>
  </definedNames>
  <calcPr calcId="125725"/>
</workbook>
</file>

<file path=xl/sharedStrings.xml><?xml version="1.0" encoding="utf-8"?>
<sst xmlns="http://schemas.openxmlformats.org/spreadsheetml/2006/main" count="12559" uniqueCount="1548">
  <si>
    <t>Export VZ</t>
  </si>
  <si>
    <t>List obsahuje:</t>
  </si>
  <si>
    <t>3.0</t>
  </si>
  <si>
    <t>ZAMOK</t>
  </si>
  <si>
    <t>False</t>
  </si>
  <si>
    <t>{3ebe60fa-e86b-4c58-ac61-7e02de0e4f63}</t>
  </si>
  <si>
    <t>0,01</t>
  </si>
  <si>
    <t>21</t>
  </si>
  <si>
    <t>15</t>
  </si>
  <si>
    <t>REKAPITULACE STAVBY</t>
  </si>
  <si>
    <t>v ---  níže se nacházejí doplnkové a pomocné údaje k sestavám  --- v</t>
  </si>
  <si>
    <t>Návod na vyplnění</t>
  </si>
  <si>
    <t>0,001</t>
  </si>
  <si>
    <t>Kód:</t>
  </si>
  <si>
    <t>1-2</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</si>
  <si>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</si>
  <si>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</si>
  <si>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Komunikační propojení MÚK Jeneč - Dobrovíz</t>
  </si>
  <si>
    <t>0,1</t>
  </si>
  <si>
    <t>KSO:</t>
  </si>
  <si>
    <t>822</t>
  </si>
  <si>
    <t>CC-CZ:</t>
  </si>
  <si>
    <t/>
  </si>
  <si>
    <t>1</t>
  </si>
  <si>
    <t>Místo:</t>
  </si>
  <si>
    <t>k.ú. Jeneč, k.ú.Dobrovíz</t>
  </si>
  <si>
    <t>Datum:</t>
  </si>
  <si>
    <t>30.9.2016</t>
  </si>
  <si>
    <t>10</t>
  </si>
  <si>
    <t>100</t>
  </si>
  <si>
    <t>Zadavatel:</t>
  </si>
  <si>
    <t>IČ:</t>
  </si>
  <si>
    <t xml:space="preserve"> </t>
  </si>
  <si>
    <t>DIČ:</t>
  </si>
  <si>
    <t>Uchazeč:</t>
  </si>
  <si>
    <t>Vyplň údaj</t>
  </si>
  <si>
    <t>Projektant:</t>
  </si>
  <si>
    <t>European Transportation Consultancy s.r.o.</t>
  </si>
  <si>
    <t>True</t>
  </si>
  <si>
    <t>Poznámka:</t>
  </si>
  <si>
    <t>Soupis prací je sestaven při využití cenové soustavy ÚRS. Cenové a technické podmínky položek, které nejsou uvedeny v soupisu prací (tzv.úvodní části katalogů), jsou neomezeně dálkově k dispozici na www.cs-urs.cz. Položky soupisu prací, které nemají ve sloupci "Cenová soustava" uveden žádný údaj, nepochází z cenové soustavy ÚRS. 
S položkami uvedenými v této specifikaci platí veškeré s nimi spojené práce, které jsou zapotřebí pro provedení kompletní dodávky a to i když nejsou zvlášť uvedeny (např. poznámky k popisům položek v jednotlivých cenících). To znamená, že veškeré položky patrné z výkazů, výkresů a technických zpráv je třeba v nabídkové ceně doplnit a ocenit jako kompletně vykonané práce včetně materiálu, nářadí a strojů nutných k práci, i když nejsou ve výkazech vypsány zvlášť.
Pokud jsou v této dokumentaci uvedeny konkrétní typy výrobků, jedná se pouze o příklady sloužící pro specifikaci vlastností -technických a uživatelských standardů. Zhotovitel dokumentace výslovně uvádí, že tyto výrobky lze nahradit jinými výrobky stejných technických vlastností - standardů a shodné, nebo vyšší kvality. Stejným způsobem jsou (mohou být) v dokumentaci uvedeni jako příklad informativně i možní v úvahu přicházející výrobci, nebo dodavatelé.</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</si>
  <si>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</si>
  <si>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</si>
  <si>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</si>
  <si>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</si>
  <si>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</si>
  <si>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</si>
  <si>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</si>
  <si>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</si>
  <si>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</si>
  <si>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</si>
  <si>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</si>
  <si>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</si>
  <si>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</si>
  <si>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</si>
  <si>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</si>
  <si>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</si>
  <si>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</si>
  <si>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</si>
  <si>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</si>
  <si>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</si>
  <si>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</si>
  <si>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</si>
  <si>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</si>
  <si>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</si>
  <si>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</si>
  <si>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</si>
  <si>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</si>
  <si>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</si>
  <si>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</si>
  <si>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</si>
  <si>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</si>
  <si>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</si>
  <si>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</si>
  <si>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</si>
  <si>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</si>
  <si>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</si>
  <si>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</si>
  <si>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</si>
  <si>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001</t>
  </si>
  <si>
    <t>Zařízení staveniště a příprava území</t>
  </si>
  <si>
    <t>STA</t>
  </si>
  <si>
    <t>{3bd4ac39-6ca0-48ba-a92a-ffb0f47b40d0}</t>
  </si>
  <si>
    <t>823 26</t>
  </si>
  <si>
    <t>2</t>
  </si>
  <si>
    <t>SO 101</t>
  </si>
  <si>
    <t>Prodloužení silnice III/0073</t>
  </si>
  <si>
    <t>{d38cfe55-8abb-43eb-ba9e-e02cefd29cee}</t>
  </si>
  <si>
    <t>822 24</t>
  </si>
  <si>
    <t>SO 301</t>
  </si>
  <si>
    <t>Ochrana vodovodu</t>
  </si>
  <si>
    <t>{88b59f67-fa2f-4911-bf63-9981101834f9}</t>
  </si>
  <si>
    <t>827 13</t>
  </si>
  <si>
    <t>SO 401</t>
  </si>
  <si>
    <t>Přeložka sdělovacího kabelu</t>
  </si>
  <si>
    <t>ING</t>
  </si>
  <si>
    <t>{66c402d4-3a40-4ad2-87a7-a16241d5ce3f}</t>
  </si>
  <si>
    <t>828 8</t>
  </si>
  <si>
    <t>UPCSPPT</t>
  </si>
  <si>
    <t>UPC+SPPT</t>
  </si>
  <si>
    <t>Soupis</t>
  </si>
  <si>
    <t>{5473675b-80bf-4908-8d37-f810bdacd0e7}</t>
  </si>
  <si>
    <t>SUPTel</t>
  </si>
  <si>
    <t>{7e589cfb-9930-4d9a-bae2-c6944d03ab8b}</t>
  </si>
  <si>
    <t>O2</t>
  </si>
  <si>
    <t>{24f6b50a-9d6e-4c40-beb1-cafc9e00341f}</t>
  </si>
  <si>
    <t>Vodafone</t>
  </si>
  <si>
    <t>{6a1c3262-df28-4814-a269-e2d8e66211b2}</t>
  </si>
  <si>
    <t>itself</t>
  </si>
  <si>
    <t>{7e28aa38-c8c0-4a31-b628-ff8cb787bb8b}</t>
  </si>
  <si>
    <t>ČRa</t>
  </si>
  <si>
    <t>{18cbb400-a692-44cf-9e56-690693d206f1}</t>
  </si>
  <si>
    <t>Telia</t>
  </si>
  <si>
    <t>{ca7f3b5e-9391-4aad-9f59-19e9eb114daf}</t>
  </si>
  <si>
    <t>SO 402</t>
  </si>
  <si>
    <t>Kabelová přeložka VN a optotrubky</t>
  </si>
  <si>
    <t>{1981a221-0b2f-48c1-9095-2a06bbcac7f6}</t>
  </si>
  <si>
    <t>828</t>
  </si>
  <si>
    <t>291020140</t>
  </si>
  <si>
    <t>Ochrana kabelu VN a optokabelu</t>
  </si>
  <si>
    <t>{14a4e600-1af4-4519-8a61-c1d0eebebf6f}</t>
  </si>
  <si>
    <t>291020141</t>
  </si>
  <si>
    <t>Přeložka kabelu VN a optokabelu</t>
  </si>
  <si>
    <t>{c127dc44-d633-4d8f-8d97-1ce4da7ddee9}</t>
  </si>
  <si>
    <t>SO 801</t>
  </si>
  <si>
    <t>Rekultivace území</t>
  </si>
  <si>
    <t>{6247a5c5-a12e-499d-bedf-cc9248848426}</t>
  </si>
  <si>
    <t>823 25</t>
  </si>
  <si>
    <t>VRN</t>
  </si>
  <si>
    <t>Vedlejší rozpočtové náklady</t>
  </si>
  <si>
    <t>{656e314c-3ec7-4505-b243-b8b7bcc469dc}</t>
  </si>
  <si>
    <t>PD</t>
  </si>
  <si>
    <t>RDS/DSPS</t>
  </si>
  <si>
    <t>OST</t>
  </si>
  <si>
    <t>{7299aa9a-f061-4f75-b067-dcb7ff30dfa6}</t>
  </si>
  <si>
    <t>Zpět na list:</t>
  </si>
  <si>
    <t>KRYCÍ LIST SOUPISU</t>
  </si>
  <si>
    <t>Objekt:</t>
  </si>
  <si>
    <t>SO 001 - Zařízení staveniště a příprava území</t>
  </si>
  <si>
    <t>REKAPITULACE ČLENĚNÍ SOUPISU PRACÍ</t>
  </si>
  <si>
    <t>Kód dílu - Popis</t>
  </si>
  <si>
    <t>Cena celkem [CZK]</t>
  </si>
  <si>
    <t>Náklady soupisu celkem</t>
  </si>
  <si>
    <t>-1</t>
  </si>
  <si>
    <t>HSV - Práce a dodávky HSV</t>
  </si>
  <si>
    <t xml:space="preserve">    1 - Zemní práce</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</si>
  <si>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</si>
  <si>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</si>
  <si>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</si>
  <si>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</si>
  <si>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</si>
  <si>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</si>
  <si>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</si>
  <si>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</si>
  <si>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</si>
  <si>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</si>
  <si>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</si>
  <si>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</si>
  <si>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</si>
  <si>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</si>
  <si>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</si>
  <si>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</si>
  <si>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</si>
  <si>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</si>
  <si>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</si>
  <si>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111103201</t>
  </si>
  <si>
    <t>Kosení s ponecháním na místě ve vegetačním období travního porostu řídkého</t>
  </si>
  <si>
    <t>ha</t>
  </si>
  <si>
    <t>CS ÚRS 2016 02</t>
  </si>
  <si>
    <t>4</t>
  </si>
  <si>
    <t>-1192300966</t>
  </si>
  <si>
    <t>PSC</t>
  </si>
  <si>
    <t xml:space="preserve">Poznámka k souboru cen:
1. Ceny nelze použít pro odstranění plazivého rostlinstva; tyto zemní práce se oceňují cenami souboru cen 111 10-34 Odstranění rákosu. 2. V cenách nejsou započteny náklady na další manipulaci s pokoseným travním porostem (divokým porostem, vodním rostlinstvem), tyto práce se oceňují cenami souboru cen 185 80-31 Shrabání pokoseného porostu a organických naplavenin a spálení po zaschnutí. 3. Množství jednotek se určí v hektarech plochy (vodní hladiny) na níž (pod níž) má být provedeno kosení. </t>
  </si>
  <si>
    <t>VV</t>
  </si>
  <si>
    <t>Dle situace příl. C.0.2, pouze na ploše skrývky tl.150mm:</t>
  </si>
  <si>
    <t>(904 + 1363)*0,0001</t>
  </si>
  <si>
    <t>111201101</t>
  </si>
  <si>
    <t>Odstranění křovin a stromů s odstraněním kořenů průměru kmene do 100 mm do sklonu terénu 1 : 5, při celkové ploše do 1 000 m2</t>
  </si>
  <si>
    <t>m2</t>
  </si>
  <si>
    <t>1995118623</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</si>
  <si>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</si>
  <si>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Dle situace příl. C.0.2, plocha keřů:</t>
  </si>
  <si>
    <t>110</t>
  </si>
  <si>
    <t>3</t>
  </si>
  <si>
    <t>111201401</t>
  </si>
  <si>
    <t>Spálení odstraněných křovin a stromů na hromadách průměru kmene do 100 mm pro jakoukoliv plochu</t>
  </si>
  <si>
    <t>1848761456</t>
  </si>
  <si>
    <t xml:space="preserve">Poznámka k souboru cen:
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 </t>
  </si>
  <si>
    <t>112101101</t>
  </si>
  <si>
    <t>Kácení stromů s odřezáním kmene a s odvětvením listnatých, průměru kmene přes 100 do 300 mm</t>
  </si>
  <si>
    <t>kus</t>
  </si>
  <si>
    <t>1188343683</t>
  </si>
  <si>
    <t xml:space="preserve">Poznámka k souboru cen:
1. Ceny lze použít i pro odstranění stromů ze sesuté zeminy, vývratů a polomů. 2. V ceně jsou započteny i náklady na případné nutné odklizení kmene a větví odděleně na vzdálenost do 50 m nebo s naložením na dopravní prostředek. 3. Průměr kmene se měří v místě řezu. 4. Ceny nelze užít v případě, kdy je nutné odstraňování stromu po částech; tyto práce lze oceňovat příslušnými cenami katalogu 823-1 Plochy a úprava území. 5. Počet stromů při kácení souvislého lesního porostu lze určit podle tabulky uvedené v příloze č. 2. 6. Práce jsou prováděné technikou volného kácení. O volné kácení se jedná v případě, kdy se kácí strom s volným kruhovým prostorem o poloměru minimálně 1,5 násobku výšky káceného stromu ve všech směrech. </t>
  </si>
  <si>
    <t>Dle situace příl. C.0.2, rušený strom:</t>
  </si>
  <si>
    <t>5</t>
  </si>
  <si>
    <t>167101102</t>
  </si>
  <si>
    <t>Nakládání, skládání a překládání neulehlého výkopku nebo sypaniny nakládání, množství přes 100 m3, z hornin tř. 1 až 4</t>
  </si>
  <si>
    <t>m3</t>
  </si>
  <si>
    <t>-1066030161</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</si>
  <si>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</si>
  <si>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Ornice z místa skrývky na mezideponii, množství dle bilance ornice:</t>
  </si>
  <si>
    <t>1483</t>
  </si>
  <si>
    <t>"Zařízení staveniště" 969</t>
  </si>
  <si>
    <t>Součet</t>
  </si>
  <si>
    <t>6</t>
  </si>
  <si>
    <t>112201101</t>
  </si>
  <si>
    <t>Odstranění pařezů s jejich vykopáním, vytrháním nebo odstřelením, s přesekáním kořenů průměru přes 100 do 300 mm</t>
  </si>
  <si>
    <t>-1102759152</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</si>
  <si>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</si>
  <si>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7</t>
  </si>
  <si>
    <t>112201101-R</t>
  </si>
  <si>
    <t>Likvidace dřevní hmoty do 15 cm štěpkováním s odvozem na deponii do 8 km</t>
  </si>
  <si>
    <t>ks</t>
  </si>
  <si>
    <t>320373126</t>
  </si>
  <si>
    <t>8</t>
  </si>
  <si>
    <t>121101101</t>
  </si>
  <si>
    <t>Sejmutí ornice nebo lesní půdy s vodorovným přemístěním na hromady v místě upotřebení nebo na dočasné či trvalé skládky se složením, na vzdálenost do 50 m</t>
  </si>
  <si>
    <t>1084734062</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</si>
  <si>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</si>
  <si>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Dle situace příl. C.0.2, kubatura skrývky dle bilance ornice-humus:</t>
  </si>
  <si>
    <t>"Zařízení stavebniště" 969</t>
  </si>
  <si>
    <t>9</t>
  </si>
  <si>
    <t>162301101</t>
  </si>
  <si>
    <t>Vodorovné přemístění výkopku nebo sypaniny po suchu na obvyklém dopravním prostředku, bez naložení výkopku, avšak se složením bez rozhrnutí z horniny tř. 1 až 4 na vzdálenost přes 50 do 500 m</t>
  </si>
  <si>
    <t>556780896</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</si>
  <si>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</si>
  <si>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171201101</t>
  </si>
  <si>
    <t>Uložení sypaniny do násypů s rozprostřením sypaniny ve vrstvách a s hrubým urovnáním nezhutněných z jakýchkoliv hornin</t>
  </si>
  <si>
    <t>-1081503768</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</si>
  <si>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</si>
  <si>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Ornice na mezideponii, množství dle bilance ornice:</t>
  </si>
  <si>
    <t>11</t>
  </si>
  <si>
    <t>184807111</t>
  </si>
  <si>
    <t>Ochrana kmene bedněním před poškozením stavebním provozem zřízení</t>
  </si>
  <si>
    <t>-1126302957</t>
  </si>
  <si>
    <t xml:space="preserve">Poznámka k souboru cen:
1. V cenách jsou započteny i náklady na řezivo. 2. Množství jednotek se určuje v m2 rozvinuté plochy bednění. </t>
  </si>
  <si>
    <t>Dle situace příl. C.0.2:</t>
  </si>
  <si>
    <t>12</t>
  </si>
  <si>
    <t>162701105</t>
  </si>
  <si>
    <t>Vodorovné přemístění výkopku nebo sypaniny po suchu na obvyklém dopravním prostředku, bez naložení výkopku, avšak se složením bez rozhrnutí z horniny tř. 1 až 4 na vzdálenost přes 9 000 do 10 000 m</t>
  </si>
  <si>
    <t>80120805</t>
  </si>
  <si>
    <t>přebytečná ornice dle bilance zemin</t>
  </si>
  <si>
    <t>693</t>
  </si>
  <si>
    <t>13</t>
  </si>
  <si>
    <t>184807112</t>
  </si>
  <si>
    <t>Ochrana kmene bedněním před poškozením stavebním provozem odstranění</t>
  </si>
  <si>
    <t>-1943815789</t>
  </si>
  <si>
    <t>14</t>
  </si>
  <si>
    <t>171201211</t>
  </si>
  <si>
    <t>Uložení sypaniny poplatek za uložení sypaniny na skládce (skládkovné)</t>
  </si>
  <si>
    <t>t</t>
  </si>
  <si>
    <t>-2010720364</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</si>
  <si>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</si>
  <si>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693*1,9</t>
  </si>
  <si>
    <t>1316,7*1,9 'Přepočtené koeficientem množství</t>
  </si>
  <si>
    <t>SO 101 - Prodloužení silnice III/0073</t>
  </si>
  <si>
    <t xml:space="preserve">    2 - Zakládání</t>
  </si>
  <si>
    <t xml:space="preserve">    4 - Vodorovné konstrukce</t>
  </si>
  <si>
    <t xml:space="preserve">    5 - Komunikace pozemní</t>
  </si>
  <si>
    <t xml:space="preserve">    9 - Ostatní konstrukce a práce, bourání</t>
  </si>
  <si>
    <t xml:space="preserve">    997 - Přesun sutě</t>
  </si>
  <si>
    <t xml:space="preserve">    998 - Přesun hmot</t>
  </si>
  <si>
    <t>111103202</t>
  </si>
  <si>
    <t>Kosení s ponecháním na místě ve vegetačním období travního porostu středně hustého</t>
  </si>
  <si>
    <t>-530743534</t>
  </si>
  <si>
    <t>Dle bilance - ornice a humus, kosení 2x za rok</t>
  </si>
  <si>
    <t>(445 + 1347)*0,0001*2</t>
  </si>
  <si>
    <t>113107222</t>
  </si>
  <si>
    <t>Odstranění podkladů nebo krytů s přemístěním hmot na skládku na vzdálenost do 20 m nebo s naložením na dopravní prostředek v ploše jednotlivě přes 200 m2 z kameniva hrubého drceného, o tl. vrstvy přes 100 do 200 mm</t>
  </si>
  <si>
    <t>1115296425</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</si>
  <si>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</si>
  <si>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Odměřeno ze situace:</t>
  </si>
  <si>
    <t>342,3 + 96,1</t>
  </si>
  <si>
    <t>113107242</t>
  </si>
  <si>
    <t>Odstranění podkladů nebo krytů s přemístěním hmot na skládku na vzdálenost do 20 m nebo s naložením na dopravní prostředek v ploše jednotlivě přes 200 m2 živičných, o tl. vrstvy přes 50 do 100 mm</t>
  </si>
  <si>
    <t>-474660319</t>
  </si>
  <si>
    <t>342,3</t>
  </si>
  <si>
    <t>113154223</t>
  </si>
  <si>
    <t>Frézování živičného podkladu nebo krytu s naložením na dopravní prostředek plochy přes 500 do 1 000 m2 bez překážek v trase pruhu šířky do 1 m, tloušťky vrstvy 50 mm</t>
  </si>
  <si>
    <t>-426326319</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</si>
  <si>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</si>
  <si>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Plocha odměřena ze situace:</t>
  </si>
  <si>
    <t>155,5 + 96,1</t>
  </si>
  <si>
    <t>119001204</t>
  </si>
  <si>
    <t>Úprava zemin vápnem nebo směsnými hydraulickými pojivy za účelem zlepšení mechanických vlastností, tl. vrstvy po zhutnění 500 mm</t>
  </si>
  <si>
    <t>58597135</t>
  </si>
  <si>
    <t xml:space="preserve">Poznámka k souboru cen:
1. V cenách není započteno dodání vápna; tato dodávka se ocení ve specifikaci. Doporučené množství vápna v % objemové hmotnosti zhutněné zeminy je 2-3 %. Předpokládá se objemová hmotnost zeminy 1750 kg/m3. Ztratné lze stanovit ve výši 1 % z množství dodávaného vápna. 2. Přesné množství pojiva se stanoví inženýrsko-geologickým průzkumem. 3. V cenách nejsou započteny náklady na zhutnění a úprava pláně, tyto se oceňují soubory cen 181 *0- . . Úprava pláně nebo 215 90- . . Zhutnění podloží pod násypy. </t>
  </si>
  <si>
    <t>Celková plocha upravené zeminy tj.plocha pláně = plocha vozovky + rozšíření pod krajnicí:</t>
  </si>
  <si>
    <t>2115 + (252 + 230 + 100)*1,1</t>
  </si>
  <si>
    <t>M</t>
  </si>
  <si>
    <t>585301590</t>
  </si>
  <si>
    <t>vápno nehašené vzdušné CL 90 jemně mleté BAL</t>
  </si>
  <si>
    <t>181057410</t>
  </si>
  <si>
    <t>P</t>
  </si>
  <si>
    <t>Poznámka k položce:
Vydatnost:&gt;26 dm3/10 kg.  Pojivo pro výrobu omítkových a maltových směsí, event. používaný jako chemický výrobek pro úpravu vody a neutrali-
zaci kyselých látek.</t>
  </si>
  <si>
    <t>množství vápna  na 1m3 zhutněné zeminy při 2% je 35,4 kg:</t>
  </si>
  <si>
    <t>2755*0,5*35,4*0,001</t>
  </si>
  <si>
    <t>122101402</t>
  </si>
  <si>
    <t>Vykopávky v zemnících na suchu s přehozením výkopku na vzdálenost do 3 m nebo s naložením na dopravní prostředek v horninách tř. 1 a 2 přes 100 do 1 000 m3</t>
  </si>
  <si>
    <t>898451019</t>
  </si>
  <si>
    <t xml:space="preserve">Poznámka k souboru cen:
1. Ceny lze použít i pro těžbu haldoviny a pro skrývky s výjimkou skrývek nad povrchový- mi důlními díly. Ceny pro těžbu haldoviny nelze použít, uplatňují-li se v místě těžby báňské předpisy nebo odůvodněné požadavky správce haldy (odvalu), které prokazatelně vyvolávají zvýšení nákladů dodavatele stavebních prací. V těchto případech se vykopávka haldy (odvalu) ocení příslušnými cenami katalogu 823-2 Rekultivace. 2. Ceny lze použít jen pro vykopávky v zemnících nezapažených. Jsou-li zemníky nebo jejich části zapažené, oceňuje se vykopávka v nich podle čl. 3116 Všeobecných podmínek tohoto katalogu. </t>
  </si>
  <si>
    <t>Ornice z mezideponie, množství dle bilance ornice:</t>
  </si>
  <si>
    <t>81,2 + 257,2</t>
  </si>
  <si>
    <t>122101403R</t>
  </si>
  <si>
    <t>Vykopávky v zemnících na suchu s přehozením výkopku na vzdálenost do 3 m nebo s naložením na dopravní prostředek v horninách tř. 1 a 2 přes 1 000 do 5 000 m3</t>
  </si>
  <si>
    <t>1635150872</t>
  </si>
  <si>
    <t>1880,28</t>
  </si>
  <si>
    <t>122201102</t>
  </si>
  <si>
    <t>Odkopávky a prokopávky nezapažené s přehozením výkopku na vzdálenost do 3 m nebo s naložením na dopravní prostředek v hornině tř. 3 přes 100 do 1 000 m3</t>
  </si>
  <si>
    <t>1126693951</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</si>
  <si>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</si>
  <si>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Dle výpočtu kubatur zemin a bilance - zeminy, 50% z vypočítané hodnoty:</t>
  </si>
  <si>
    <t>119,48 * 0,5</t>
  </si>
  <si>
    <t>122201109</t>
  </si>
  <si>
    <t>Odkopávky a prokopávky nezapažené s přehozením výkopku na vzdálenost do 3 m nebo s naložením na dopravní prostředek v hornině tř. 3 Příplatek k cenám za lepivost horniny tř. 3</t>
  </si>
  <si>
    <t>567881257</t>
  </si>
  <si>
    <t>Dle výpočtu kubatur zemin a bilance - zeminy, 50% z vypočítané hodnoty výkopu tř.3:</t>
  </si>
  <si>
    <t>119,48 * 0,5 * 0,5</t>
  </si>
  <si>
    <t>122301102</t>
  </si>
  <si>
    <t>Odkopávky a prokopávky nezapažené s přehozením výkopku na vzdálenost do 3 m nebo s naložením na dopravní prostředek v hornině tř. 4 přes 100 do 1 000 m3</t>
  </si>
  <si>
    <t>1332999354</t>
  </si>
  <si>
    <t>122301109</t>
  </si>
  <si>
    <t>Odkopávky a prokopávky nezapažené s přehozením výkopku na vzdálenost do 3 m nebo s naložením na dopravní prostředek v hornině tř. 4 Příplatek k cenám za lepivost horniny tř. 4</t>
  </si>
  <si>
    <t>2102859492</t>
  </si>
  <si>
    <t>Dle výpočtu kubatur zemin a bilance - zeminy, 50% z vypočítané hodnoty výkopu tř.4:</t>
  </si>
  <si>
    <t>132201101</t>
  </si>
  <si>
    <t>Hloubení zapažených i nezapažených rýh šířky do 600 mm s urovnáním dna do předepsaného profilu a spádu v hornině tř. 3 do 100 m3</t>
  </si>
  <si>
    <t>-1497312538</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</si>
  <si>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</si>
  <si>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Dle bilance - zeminy, 50%:</t>
  </si>
  <si>
    <t>(169,5 + 191,5) * 0,5 * 0,3 * 0,5</t>
  </si>
  <si>
    <t>132201109</t>
  </si>
  <si>
    <t>Hloubení zapažených i nezapažených rýh šířky do 600 mm s urovnáním dna do předepsaného profilu a spádu v hornině tř. 3 Příplatek k cenám za lepivost horniny tř. 3</t>
  </si>
  <si>
    <t>-916545101</t>
  </si>
  <si>
    <t>Dle bilance - zeminy, 50% z kubatury tř.3:</t>
  </si>
  <si>
    <t>(169,5 + 191,5) * 0,5 * 0,3 * 0,5 * 0,5</t>
  </si>
  <si>
    <t>132201201</t>
  </si>
  <si>
    <t>Hloubení zapažených i nezapažených rýh šířky přes 600 do 2 000 mm s urovnáním dna do předepsaného profilu a spádu v hornině tř. 3 do 100 m3</t>
  </si>
  <si>
    <t>-888104221</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</si>
  <si>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</si>
  <si>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0,60*0,40*2,7 + 0,6*0,25*2,7</t>
  </si>
  <si>
    <t>1,20*0,10*2,70*2</t>
  </si>
  <si>
    <t>16</t>
  </si>
  <si>
    <t>132201209</t>
  </si>
  <si>
    <t>Hloubení zapažených i nezapažených rýh šířky přes 600 do 2 000 mm s urovnáním dna do předepsaného profilu a spádu v hornině tř. 3 Příplatek k cenám za lepivost horniny tř. 3</t>
  </si>
  <si>
    <t>1621065455</t>
  </si>
  <si>
    <t>50% z pol.132201201:</t>
  </si>
  <si>
    <t>1,701*0,5</t>
  </si>
  <si>
    <t>17</t>
  </si>
  <si>
    <t>132301101</t>
  </si>
  <si>
    <t>Hloubení zapažených i nezapažených rýh šířky do 600 mm s urovnáním dna do předepsaného profilu a spádu v hornině tř. 4 do 100 m3</t>
  </si>
  <si>
    <t>911059054</t>
  </si>
  <si>
    <t>18</t>
  </si>
  <si>
    <t>132301109</t>
  </si>
  <si>
    <t>Hloubení zapažených i nezapažených rýh šířky do 600 mm s urovnáním dna do předepsaného profilu a spádu v hornině tř. 4 Příplatek k cenám za lepivost horniny tř. 4</t>
  </si>
  <si>
    <t>1030574977</t>
  </si>
  <si>
    <t>19</t>
  </si>
  <si>
    <t>162201102</t>
  </si>
  <si>
    <t>Vodorovné přemístění výkopku nebo sypaniny po suchu na obvyklém dopravním prostředku, bez naložení výkopku, avšak se složením bez rozhrnutí z horniny tř. 1 až 4 na vzdálenost přes 20 do 50 m</t>
  </si>
  <si>
    <t>2091986772</t>
  </si>
  <si>
    <t>59,74+59,74+27,075+1,701+27,075</t>
  </si>
  <si>
    <t>20</t>
  </si>
  <si>
    <t>1910586323</t>
  </si>
  <si>
    <t>Ornice a zemina z mezideponie:</t>
  </si>
  <si>
    <t>81,2 + 257,2 + 1880,28</t>
  </si>
  <si>
    <t>171101102</t>
  </si>
  <si>
    <t>Uložení sypaniny do násypů s rozprostřením sypaniny ve vrstvách a s hrubým urovnáním zhutněných s uzavřením povrchu násypu z hornin soudržných s předepsanou mírou zhutnění v procentech výsledků zkoušek Proctor-Standard (dále jen PS) na 96 % PS</t>
  </si>
  <si>
    <t>-707180529</t>
  </si>
  <si>
    <t>Dle výpočtu kubatur zemin - násyp spodní části násypu:</t>
  </si>
  <si>
    <t>756,4</t>
  </si>
  <si>
    <t>22</t>
  </si>
  <si>
    <t>171101104</t>
  </si>
  <si>
    <t>Uložení sypaniny do násypů s rozprostřením sypaniny ve vrstvách a s hrubým urovnáním zhutněných s uzavřením povrchu násypu z hornin soudržných s předepsanou mírou zhutnění v procentech výsledků zkoušek Proctor-Standard (dále jen PS) přes 100 do 102 % PS</t>
  </si>
  <si>
    <t>323902165</t>
  </si>
  <si>
    <t>Dle výpočtu kubatur zemin - násyp aktivní části násypu:</t>
  </si>
  <si>
    <t>1241,48</t>
  </si>
  <si>
    <t>23</t>
  </si>
  <si>
    <t>171151101</t>
  </si>
  <si>
    <t>Hutnění boků násypů z hornin soudržných a sypkých pro jakýkoliv sklon, délku a míru zhutnění svahu</t>
  </si>
  <si>
    <t>-945540621</t>
  </si>
  <si>
    <t>Dle bilance ornice a humus, plocha svahů = plocha ohumusování ve svahu:</t>
  </si>
  <si>
    <t>1714,8</t>
  </si>
  <si>
    <t>24</t>
  </si>
  <si>
    <t>181301112</t>
  </si>
  <si>
    <t>Rozprostření a urovnání ornice v rovině nebo ve svahu sklonu do 1:5 při souvislé ploše přes 500 m2, tl. vrstvy přes 100 do 150 mm</t>
  </si>
  <si>
    <t>-1586158163</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</si>
  <si>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</si>
  <si>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446</t>
  </si>
  <si>
    <t>25</t>
  </si>
  <si>
    <t>181451131</t>
  </si>
  <si>
    <t>Založení trávníku na půdě předem připravené plochy přes 1000 m2 výsevem včetně utažení parkového v rovině nebo na svahu do 1:5</t>
  </si>
  <si>
    <t>385749490</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</si>
  <si>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</si>
  <si>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Dle bilance - ornice a humus:</t>
  </si>
  <si>
    <t>26</t>
  </si>
  <si>
    <t>181451132</t>
  </si>
  <si>
    <t>Založení trávníku na půdě předem připravené plochy přes 1000 m2 výsevem včetně utažení parkového na svahu přes 1:5 do 1:2</t>
  </si>
  <si>
    <t>-581023708</t>
  </si>
  <si>
    <t>1347</t>
  </si>
  <si>
    <t>27</t>
  </si>
  <si>
    <t>182301132</t>
  </si>
  <si>
    <t>Rozprostření a urovnání ornice ve svahu sklonu přes 1:5 při souvislé ploše přes 500 m2, tl. vrstvy přes 100 do 150 mm</t>
  </si>
  <si>
    <t>-349521343</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</si>
  <si>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</si>
  <si>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28</t>
  </si>
  <si>
    <t>184802111</t>
  </si>
  <si>
    <t>Chemické odplevelení půdy před založením kultury, trávníku nebo zpevněných ploch o výměře jednotlivě přes 20 m2 v rovině nebo na svahu do 1:5 postřikem na široko</t>
  </si>
  <si>
    <t>1648810809</t>
  </si>
  <si>
    <t xml:space="preserve">Poznámka k souboru cen: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</si>
  <si>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29</t>
  </si>
  <si>
    <t>184802211</t>
  </si>
  <si>
    <t>Chemické odplevelení půdy před založením kultury, trávníku nebo zpevněných ploch o výměře jednotlivě přes 20 m2 na svahu přes 1:5 do 1:2 postřikem na široko</t>
  </si>
  <si>
    <t>-1066679012</t>
  </si>
  <si>
    <t>30</t>
  </si>
  <si>
    <t>184802611</t>
  </si>
  <si>
    <t>Chemické odplevelení po založení kultury v rovině nebo na svahu do 1:5 postřikem na široko</t>
  </si>
  <si>
    <t>1987525905</t>
  </si>
  <si>
    <t xml:space="preserve">Poznámka k souboru cen:
1. Ceny -2613, -2617, -2623, -2627, -2633, -2637, -2643 a -2647 jsou určeny pro odplevelení ploch o ploše do 10 m2 jednotlivě, nebo pro odstranění hnízd plevelů o ploše do 20 m2 jednotlivě vzdálených od sebe nejméně 5 m. 2. Ceny nelze použít pro chemické odplevelení trávníku; tyto práce se oceňují cenami části A02 souboru cen 184 80-2 . Chemické odplevelení před založením kultury. 3. V cenách -2611 až -2614, -2621 až -2624, -2631 až –2634 a -2641 až -2644 jsou započteny i náklady na dovoz vody do 10 km. 4. V cenách o sklonu svahu přes 1:1 jsou uvažovány podmínky pro svahy běžně schůdné; bez použití lezeckých technik. V případě použití lezeckých technik se tyto náklady oceňují individuálně. </t>
  </si>
  <si>
    <t>31</t>
  </si>
  <si>
    <t>184802621</t>
  </si>
  <si>
    <t>Chemické odplevelení po založení kultury na svahu přes 1:5 do 1:2 postřikem na široko</t>
  </si>
  <si>
    <t>-519616222</t>
  </si>
  <si>
    <t>32</t>
  </si>
  <si>
    <t>005724740</t>
  </si>
  <si>
    <t>osivo směs travní krajinná - svahová</t>
  </si>
  <si>
    <t>kg</t>
  </si>
  <si>
    <t>-757147463</t>
  </si>
  <si>
    <t>Použití 30g/m2:</t>
  </si>
  <si>
    <t>(445 + 1347)*0,030</t>
  </si>
  <si>
    <t>33</t>
  </si>
  <si>
    <t>185802113</t>
  </si>
  <si>
    <t>Hnojení půdy nebo trávníku v rovině nebo na svahu do 1:5 umělým hnojivem na široko</t>
  </si>
  <si>
    <t>1172773319</t>
  </si>
  <si>
    <t xml:space="preserve">Poznámka k souboru cen:
1. V cenách jsou započteny i náklady na rozprostření nebo rozdělení hnojiva. 2. V cenách o sklonu svahu přes 1:1 jsou uvažovány podmínky pro svahy běžně schůdné; bez použití lezeckých technik. V případě použití lezeckých technik se tyto náklady oceňují individuálně. </t>
  </si>
  <si>
    <t>Použití 20g/m2 trávníku dle TZ</t>
  </si>
  <si>
    <t>445*20*0,000001</t>
  </si>
  <si>
    <t>34</t>
  </si>
  <si>
    <t>185802123</t>
  </si>
  <si>
    <t>Hnojení půdy nebo trávníku na svahu přes 1:5 do 1:2 umělým hnojivem na široko</t>
  </si>
  <si>
    <t>1791312837</t>
  </si>
  <si>
    <t>1714,8*20*0,000001</t>
  </si>
  <si>
    <t>35</t>
  </si>
  <si>
    <t>251911550-R</t>
  </si>
  <si>
    <t>hnojiva průmyslová ostatní(bal. 5 kg)</t>
  </si>
  <si>
    <t>71998259</t>
  </si>
  <si>
    <t>(445+1347)*20*0,001</t>
  </si>
  <si>
    <t>Zakládání</t>
  </si>
  <si>
    <t>36</t>
  </si>
  <si>
    <t>211561111</t>
  </si>
  <si>
    <t>Výplň kamenivem do rýh odvodňovacích žeber nebo trativodů bez zhutnění, s úpravou povrchu výplně kamenivem hrubým drceným frakce 4 až 16 mm</t>
  </si>
  <si>
    <t>415382055</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</si>
  <si>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</si>
  <si>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Dle vzorového příčného řezu:</t>
  </si>
  <si>
    <t xml:space="preserve">(169,5 + 191,5)*0,5*0,45 </t>
  </si>
  <si>
    <t>37</t>
  </si>
  <si>
    <t>211971121</t>
  </si>
  <si>
    <t>Zřízení opláštění výplně z geotextilie odvodňovacích žeber nebo trativodů v rýze nebo zářezu se stěnami svislými nebo šikmými o sklonu přes 1:2 při rozvinuté šířce opláštění do 2,5 m</t>
  </si>
  <si>
    <t>1584953250</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</si>
  <si>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</si>
  <si>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 xml:space="preserve">(169,5 + 191,5)*(2*0,5 + 2*0,45) </t>
  </si>
  <si>
    <t>685,9*1,02 'Přepočtené koeficientem množství</t>
  </si>
  <si>
    <t>38</t>
  </si>
  <si>
    <t>693112690-R</t>
  </si>
  <si>
    <t>geotextilie geotextilie netkané,separační a ochranná funkce 300 g/m2</t>
  </si>
  <si>
    <t>-1772846666</t>
  </si>
  <si>
    <t xml:space="preserve">(169,5 + 191,5)*(2*0,5 + 2*0,45 + 0,3) </t>
  </si>
  <si>
    <t>Vodorovné konstrukce</t>
  </si>
  <si>
    <t>39</t>
  </si>
  <si>
    <t>451572111</t>
  </si>
  <si>
    <t>Lože pod potrubí, stoky a drobné objekty v otevřeném výkopu z kameniva drobného těženého 0 až 4 mm</t>
  </si>
  <si>
    <t>-854006150</t>
  </si>
  <si>
    <t xml:space="preserve">Poznámka k souboru cen:
1. Ceny -1111 a -1192 lze použít i pro zřízení sběrných vrstev nad drenážními trubkami. 2. V cenách -5111 a -1192 jsou započteny i náklady na prohození výkopku získaného při zemních pracích. </t>
  </si>
  <si>
    <t>1,2*0,1*11,75</t>
  </si>
  <si>
    <t>40</t>
  </si>
  <si>
    <t>452312171</t>
  </si>
  <si>
    <t>Podkladní a zajišťovací konstrukce z betonu prostého v otevřeném výkopu sedlové lože pod potrubí z betonu tř. C 30/37</t>
  </si>
  <si>
    <t>647665768</t>
  </si>
  <si>
    <t xml:space="preserve">Poznámka k souboru cen:
1. Ceny -1121 až -1181 a -1192 lze použít i pro ochrannou vrstvu pod železobetonové konstrukce. 2. Ceny -2121 až -2181 a -2192 jsou určeny pro jakékoliv úkosy sedel. </t>
  </si>
  <si>
    <t>0,4m2/bm</t>
  </si>
  <si>
    <t>0,4*11,75</t>
  </si>
  <si>
    <t>41</t>
  </si>
  <si>
    <t>465513157</t>
  </si>
  <si>
    <t>Dlažba svahu u mostních opěr z upraveného lomového žulového kamene s vyspárováním maltou MC 25, šíře spáry 15 mm do betonového lože C 25/30 tloušťky 200 mm, plochy přes 10 m2</t>
  </si>
  <si>
    <t>1130970352</t>
  </si>
  <si>
    <t xml:space="preserve">Poznámka k souboru cen:
1. V cenách jsou započteny náklady na dodání písku nebo betonové směsi pro lože a spáry, rozhrnutí a úpravu lože do tl. 140 mm, navlhčení podkladu, rozměření a výběr, případně upravení kamene s urovnáním povrchu lícování dlažby a vyspárovaní MC 25, šíře spáry 15 mm. 2. V cenách nejsou započteny náklady na podkladní vrstvy ze štěrkopísku, tyto se oceňují souborem cen 451 57- . 1 Podkladní a výplňová vrstva z kameniva. </t>
  </si>
  <si>
    <t>(11+12,5)</t>
  </si>
  <si>
    <t>Komunikace pozemní</t>
  </si>
  <si>
    <t>42</t>
  </si>
  <si>
    <t>564861113</t>
  </si>
  <si>
    <t>Podklad ze štěrkodrti ŠD s rozprostřením a zhutněním, po zhutnění tl. 220 mm</t>
  </si>
  <si>
    <t>-657372025</t>
  </si>
  <si>
    <t>průměrná tl.220mm (min.180mm)</t>
  </si>
  <si>
    <t>43</t>
  </si>
  <si>
    <t>565146111</t>
  </si>
  <si>
    <t>Asfaltový beton vrstva podkladní ACP 22 (obalované kamenivo hrubozrnné - OKH) s rozprostřením a zhutněním v pruhu šířky do 3 m, po zhutnění tl. 60 mm</t>
  </si>
  <si>
    <t>-467562121</t>
  </si>
  <si>
    <t xml:space="preserve">Poznámka k souboru cen:
1. ČSN EN 13108-1 připouští pro ACP 22 pouze tl. 60 až 100 mm. </t>
  </si>
  <si>
    <t>1755,5 + 225 +134,5</t>
  </si>
  <si>
    <t>44</t>
  </si>
  <si>
    <t>567122114</t>
  </si>
  <si>
    <t>Podklad ze směsi stmelené cementem SC bez dilatačních spár, s rozprostřením a zhutněním SC C 8/10 (KSC I), po zhutnění tl. 150 mm</t>
  </si>
  <si>
    <t>1580366164</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</si>
  <si>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</si>
  <si>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45</t>
  </si>
  <si>
    <t>569841111</t>
  </si>
  <si>
    <t>Zpevnění krajnic nebo komunikací pro pěší s rozprostřením a zhutněním, po zhutnění štěrkodrtí tl. 120 mm</t>
  </si>
  <si>
    <t>-896129518</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</si>
  <si>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</si>
  <si>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(252+230+100)*0,5</t>
  </si>
  <si>
    <t>46</t>
  </si>
  <si>
    <t>569903311</t>
  </si>
  <si>
    <t>Zřízení zemních krajnic z hornin jakékoliv třídy se zhutněním</t>
  </si>
  <si>
    <t>-2131046574</t>
  </si>
  <si>
    <t xml:space="preserve">Poznámka k souboru cen:
1. Ceny jsou určeny pro jakoukoliv tloušťku krajnice. 2. V cenách nejsou započteny náklady na opatření zeminy a její přemístění k místu zabudování, které se oceňují podle ustanovení čl. 3111 Všeobecných podmínek části A 01 tohoto katalogu. </t>
  </si>
  <si>
    <t>Dle výpočtu kubatur zemin:</t>
  </si>
  <si>
    <t>51,91</t>
  </si>
  <si>
    <t>47</t>
  </si>
  <si>
    <t>573111112</t>
  </si>
  <si>
    <t>Postřik infiltrační PI z asfaltu silničního s posypem kamenivem, v množství 1,00 kg/m2</t>
  </si>
  <si>
    <t>1973551082</t>
  </si>
  <si>
    <t>48</t>
  </si>
  <si>
    <t>573231111</t>
  </si>
  <si>
    <t>Postřik spojovací PS bez posypu kamenivem ze silniční emulze, v množství 0,70 kg/m2</t>
  </si>
  <si>
    <t>-1324942644</t>
  </si>
  <si>
    <t>postřik 2x</t>
  </si>
  <si>
    <t>(1755,5 + 225 +134,5)*2</t>
  </si>
  <si>
    <t>49</t>
  </si>
  <si>
    <t>576133211</t>
  </si>
  <si>
    <t>Asfaltový koberec mastixový SMA 11 (AKMS) s rozprostřením a se zhutněním v pruhu šířky do 3 m, po zhutnění tl. 40 mm</t>
  </si>
  <si>
    <t>1583607283</t>
  </si>
  <si>
    <t>50</t>
  </si>
  <si>
    <t>576143211</t>
  </si>
  <si>
    <t>Asfaltový koberec mastixový SMA 11 (AKMS) s rozprostřením a se zhutněním v pruhu šířky do 3 m, po zhutnění tl. 50 mm</t>
  </si>
  <si>
    <t>-844215882</t>
  </si>
  <si>
    <t>51</t>
  </si>
  <si>
    <t>577176131</t>
  </si>
  <si>
    <t>Asfaltový beton vrstva ložní ACL 22 (ABVH) s rozprostřením a zhutněním z modifikovaného asfaltu, po zhutnění v pruhu šířky do 3 m, po zhutnění tl. 80 mm</t>
  </si>
  <si>
    <t>1058630861</t>
  </si>
  <si>
    <t xml:space="preserve">Poznámka k souboru cen:
1. ČSN EN 13108-1 připouští pro ACL 22 pouze tl. 60 až 90 mm. </t>
  </si>
  <si>
    <t>1755,5 +225 +134,5</t>
  </si>
  <si>
    <t>52</t>
  </si>
  <si>
    <t>599141111</t>
  </si>
  <si>
    <t>Vyplnění spár mezi silničními dílci jakékoliv tloušťky živičnou zálivkou</t>
  </si>
  <si>
    <t>m</t>
  </si>
  <si>
    <t>1051076100</t>
  </si>
  <si>
    <t xml:space="preserve">Poznámka k souboru cen:
1. Ceny lze použít i pro vyplnění spár podkladu z betonu prostého, který se oceňuje cenami souboru cen 567 1 . - . . Podklad z prostého betonu. 2. V ceně 14-1111 jsou započteny i náklady na vyčištění spár. </t>
  </si>
  <si>
    <t>4,3+2+19,5+6,45+9,55+6</t>
  </si>
  <si>
    <t>Ostatní konstrukce a práce, bourání</t>
  </si>
  <si>
    <t>53</t>
  </si>
  <si>
    <t>912211111</t>
  </si>
  <si>
    <t>Montáž směrového sloupku plastového s odrazkou prostým uložením bez betonového základu silničního</t>
  </si>
  <si>
    <t>13068060</t>
  </si>
  <si>
    <t xml:space="preserve">Poznámka k souboru cen:
1. V cenách jsou započteny i náklady na: a) vykopání jamek pro sloupky u cen 912 21-1111 a -1112, s odhozením výkopku na hromadu nebo naložením na dopravní prostředek; b) u ceny -1121 i náklady na spojovací materiál. 2. V cenách nejsou započteny náklady na: a) dodání sloupku, tyto se oceňují ve specifikaci; b) odklizení výkopku, tyto se oceňují cenami části A 01 katalogu 800-1 Zemní práce. </t>
  </si>
  <si>
    <t>54</t>
  </si>
  <si>
    <t>404451500</t>
  </si>
  <si>
    <t>sloupek silniční plastový s retroreflexní fólií směrový 1200 mm</t>
  </si>
  <si>
    <t>-1128266705</t>
  </si>
  <si>
    <t>Počet sloupků dler situace:</t>
  </si>
  <si>
    <t>55</t>
  </si>
  <si>
    <t>914211111</t>
  </si>
  <si>
    <t>Montáž svislé dopravní značky velkoplošné velikosti do 6 m2</t>
  </si>
  <si>
    <t>-309458069</t>
  </si>
  <si>
    <t xml:space="preserve">Poznámka k souboru cen:
1. V cenách jsou započteny i náklady na: a) zemní práce s odhozem výkopku na vzdálenost do 3 m, b) železobetonovou základovou konstrukci 2. V cenách nejsou započteny náklady na: a) dodání značek a nosné konstrukce, včetně spojovacího materiálu, tyto se oceňují ve specifikaci b) naložení a odklizení výkopku, tyto se oceňují cenami části A 01 katalogu 800-1 Zemní práce. </t>
  </si>
  <si>
    <t>56</t>
  </si>
  <si>
    <t>404442870-R</t>
  </si>
  <si>
    <t>výrobky a tabule orientační pro návěstí a zabezpečovací zařízení silniční značky dopravní svislé FeZn  plech FeZn AL     plech Al NK, 3M   povrchová úprava reflexní fólií tř.1 obdélníkové značky IS 1b, 1d, 2b, 2d, 3b, 3d, 4b, 4a, 7b 1100 (1350) x 500 mm AL- 3M  reflexní tř.1</t>
  </si>
  <si>
    <t>-1868787741</t>
  </si>
  <si>
    <t>Dle situace DZ, zn.IS9b 2000x1500mm:</t>
  </si>
  <si>
    <t>57</t>
  </si>
  <si>
    <t>404442870-RR</t>
  </si>
  <si>
    <t>-994550299</t>
  </si>
  <si>
    <t>Dle situace DZ, nosič dl.3,5m vč.patky a beton základu:</t>
  </si>
  <si>
    <t>1 * 2</t>
  </si>
  <si>
    <t>58</t>
  </si>
  <si>
    <t>914111111</t>
  </si>
  <si>
    <t>Montáž svislé dopravní značky základní velikosti do 1 m2 objímkami na sloupky nebo konzoly</t>
  </si>
  <si>
    <t>417456911</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</si>
  <si>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21 M Elektromontáže – silnoproud, b) upevněných na lanech, nebo speciálních konstrukcích nesoucích více značek, tyto se oceňují individuálně. </t>
  </si>
  <si>
    <t>59</t>
  </si>
  <si>
    <t>404440140</t>
  </si>
  <si>
    <t>značka dopravní svislá reflexní výstražná AL 3M A1 - A30, P1,P4 900 mm</t>
  </si>
  <si>
    <t>-1551806907</t>
  </si>
  <si>
    <t>Dle situace, zn.P4 - 3ks</t>
  </si>
  <si>
    <t>60</t>
  </si>
  <si>
    <t>725546408</t>
  </si>
  <si>
    <t>61</t>
  </si>
  <si>
    <t>740689719</t>
  </si>
  <si>
    <t>62</t>
  </si>
  <si>
    <t>404441130</t>
  </si>
  <si>
    <t>značka dopravní svislá reflexní zákazová B AL- 3M 700 mm</t>
  </si>
  <si>
    <t>-814783211</t>
  </si>
  <si>
    <t>Dle situace, zn.B20a - 2 ks, B28 - 1 ks</t>
  </si>
  <si>
    <t>2+1</t>
  </si>
  <si>
    <t>63</t>
  </si>
  <si>
    <t>404442130</t>
  </si>
  <si>
    <t>značka dopravní svislá reflexní zákazová C AL- 3M 700 mm</t>
  </si>
  <si>
    <t>-534438096</t>
  </si>
  <si>
    <t>Dle situace, zn.C1 - 1ks</t>
  </si>
  <si>
    <t>64</t>
  </si>
  <si>
    <t>404442870</t>
  </si>
  <si>
    <t>značka dopravní svislá reflexní AL- 3M 1100 (1350) x 500 mm</t>
  </si>
  <si>
    <t>-1269551020</t>
  </si>
  <si>
    <t>Dle situace, zn.IS1d</t>
  </si>
  <si>
    <t>65</t>
  </si>
  <si>
    <t>404442820</t>
  </si>
  <si>
    <t>značka dopravní svislá reflexní AL- 3M 1100 (1350) x 330 mm</t>
  </si>
  <si>
    <t>-328352162</t>
  </si>
  <si>
    <t>Dle situace, zn.IS3a - 1ks</t>
  </si>
  <si>
    <t>66</t>
  </si>
  <si>
    <t>1208565064</t>
  </si>
  <si>
    <t>Dle situace, zn.IS3cp - 1ks, IS1cp - 1ks</t>
  </si>
  <si>
    <t>1+1</t>
  </si>
  <si>
    <t>67</t>
  </si>
  <si>
    <t>914511111</t>
  </si>
  <si>
    <t>Montáž sloupku dopravních značek délky do 3,5 m do betonového základu</t>
  </si>
  <si>
    <t>-223040796</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</si>
  <si>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</si>
  <si>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 xml:space="preserve">Dle situace (5ks nový sloupek, 6ks na stávající sloupek): </t>
  </si>
  <si>
    <t>68</t>
  </si>
  <si>
    <t>404452350</t>
  </si>
  <si>
    <t>sloupek Al 60 - 350</t>
  </si>
  <si>
    <t>-12596543</t>
  </si>
  <si>
    <t>Dle situace:</t>
  </si>
  <si>
    <t>69</t>
  </si>
  <si>
    <t>404452400</t>
  </si>
  <si>
    <t>patka hliníková pro sloupek D 60 mm</t>
  </si>
  <si>
    <t>1699597283</t>
  </si>
  <si>
    <t>70</t>
  </si>
  <si>
    <t>404452530</t>
  </si>
  <si>
    <t>víčko plastové na sloupek 60</t>
  </si>
  <si>
    <t>345185104</t>
  </si>
  <si>
    <t>71</t>
  </si>
  <si>
    <t>404452560</t>
  </si>
  <si>
    <t>upínací svorka na sloupek D 60 mm</t>
  </si>
  <si>
    <t>231120880</t>
  </si>
  <si>
    <t>72</t>
  </si>
  <si>
    <t>915211112</t>
  </si>
  <si>
    <t>Vodorovné dopravní značení stříkaným plastem dělící čára šířky 125 mm souvislá bílá retroreflexní</t>
  </si>
  <si>
    <t>-1152245400</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</si>
  <si>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</si>
  <si>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Dle situace, zn.V1a (0,125m)</t>
  </si>
  <si>
    <t>73</t>
  </si>
  <si>
    <t>915211122</t>
  </si>
  <si>
    <t>Vodorovné dopravní značení stříkaným plastem dělící čára šířky 125 mm přerušovaná bílá retroreflexní</t>
  </si>
  <si>
    <t>-1895722939</t>
  </si>
  <si>
    <t>Dle situace, zn.V2a (3/6/0,125m), zn.V2b (3/3/0,125m)</t>
  </si>
  <si>
    <t>197 + 31</t>
  </si>
  <si>
    <t>74</t>
  </si>
  <si>
    <t>915221112</t>
  </si>
  <si>
    <t>Vodorovné dopravní značení stříkaným plastem vodící čára bílá šířky 250 mm souvislá retroreflexní</t>
  </si>
  <si>
    <t>2074691553</t>
  </si>
  <si>
    <t>Dle situace, zn.V4 (0,25m):</t>
  </si>
  <si>
    <t>277 + 244+5</t>
  </si>
  <si>
    <t>75</t>
  </si>
  <si>
    <t>915221112-R</t>
  </si>
  <si>
    <t>Vodorovné dopravní značení stříkaným plastem vodící čára bílá šířky 250 mm retroreflexní</t>
  </si>
  <si>
    <t>-362132393</t>
  </si>
  <si>
    <t>zn.V2b (1,5/1,5/0,25)</t>
  </si>
  <si>
    <t>76</t>
  </si>
  <si>
    <t>915611111</t>
  </si>
  <si>
    <t>Předznačení pro vodorovné značení stříkané barvou nebo prováděné z nátěrových hmot liniové dělicí čáry, vodicí proužky</t>
  </si>
  <si>
    <t>571680878</t>
  </si>
  <si>
    <t xml:space="preserve">Poznámka k souboru cen:
1. Množství měrných jednotek se určuje: a) pro cenu -1111 v m délky dělicí čáry nebo vodícího proužku (včetně mezer), b) pro cenu -1112 v m2 natírané nebo stříkané plochy. </t>
  </si>
  <si>
    <t>Dle situace DZ:</t>
  </si>
  <si>
    <t>47 + 228 + 526 + 26</t>
  </si>
  <si>
    <t>77</t>
  </si>
  <si>
    <t>919441221</t>
  </si>
  <si>
    <t>Čelo propustku včetně římsy ze zdiva z lomového kamene, pro propustek z trub DN 600 až 800 mm</t>
  </si>
  <si>
    <t>54879433</t>
  </si>
  <si>
    <t>78</t>
  </si>
  <si>
    <t>919521140</t>
  </si>
  <si>
    <t>Zřízení silničního propustku z trub betonových nebo železobetonových DN 600 mm</t>
  </si>
  <si>
    <t>-1435922923</t>
  </si>
  <si>
    <t xml:space="preserve">Poznámka k souboru cen:
1. Ceny jsou určeny pro trubní propustky spádu do 10 %. 2. V cenách jsou započteny i náklady na: a) podkladní vrstvu ze štěrkopísku a podkladní vrstvu (lože) z betonu prostého, b) utěsnění trub cementovou maltou. 3. V cenách nejsou započteny náklady na: a) zemní práce, které se oceňují cenami části A 01 katalogu 800-1 Zemní práce; b) dodání trub, které se oceňuje ve specifikaci; ztratné lze dohodnout ve výši 1 %, c) obetonování trub, které se oceňuje cenou 919 53-5555. </t>
  </si>
  <si>
    <t>Dle podélného řezu, obě čela šikmá:</t>
  </si>
  <si>
    <t>11,75</t>
  </si>
  <si>
    <t>79</t>
  </si>
  <si>
    <t>592211420</t>
  </si>
  <si>
    <t>trouba železobetonová 8úhelníková, zesílená D60x100x8 cm</t>
  </si>
  <si>
    <t>-1645964717</t>
  </si>
  <si>
    <t>Dle podélného řezu, délka trouby 1,0m:</t>
  </si>
  <si>
    <t>1,0*12</t>
  </si>
  <si>
    <t>80</t>
  </si>
  <si>
    <t>1666023824</t>
  </si>
  <si>
    <t>81</t>
  </si>
  <si>
    <t>919535556</t>
  </si>
  <si>
    <t>Obetonování trubního propustku betonem prostým se zvýšenými nároky na prostředí tř. C 25/30</t>
  </si>
  <si>
    <t>918293893</t>
  </si>
  <si>
    <t xml:space="preserve">Poznámka k souboru cen:
1. V ceně jsou započteny i náklady na popř. nutné bednění a odbednění. 2. Pro výpočet přesunu hmot se celková hmotnost položky sníží o hmotnost betonu, pokud je beton dodáván přímo na místo zabudování nebo do prostoru technologické manipulace. </t>
  </si>
  <si>
    <t>Dle příčného a podélného řezu propustku, 0,60m2/bm:</t>
  </si>
  <si>
    <t>0,60*8,63</t>
  </si>
  <si>
    <t>82</t>
  </si>
  <si>
    <t>919735111</t>
  </si>
  <si>
    <t>Řezání stávajícího živičného krytu nebo podkladu hloubky do 50 mm</t>
  </si>
  <si>
    <t>-1529584019</t>
  </si>
  <si>
    <t xml:space="preserve">Poznámka k souboru cen:
1. V cenách jsou započteny i náklady na spotřebu vody. </t>
  </si>
  <si>
    <t>4,3+2+19,5+6,45+9,55+6,0</t>
  </si>
  <si>
    <t>83</t>
  </si>
  <si>
    <t>938902113</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</si>
  <si>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přes 0,30 do 0,50 m3/m</t>
  </si>
  <si>
    <t>-1294385115</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</si>
  <si>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</si>
  <si>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84</t>
  </si>
  <si>
    <t>966006132</t>
  </si>
  <si>
    <t>Odstranění dopravních nebo orientačních značek se sloupkem s uložením hmot na vzdálenost do 20 m nebo s naložením na dopravní prostředek, se zásypem jam a jeho zhutněním s betonovou patkou</t>
  </si>
  <si>
    <t>1139584853</t>
  </si>
  <si>
    <t>Ze situace:</t>
  </si>
  <si>
    <t>85</t>
  </si>
  <si>
    <t>966006211</t>
  </si>
  <si>
    <t>Odstranění (demontáž) svislých dopravních značek s odklizením materiálu na skládku na vzdálenost do 20 m nebo s naložením na dopravní prostředek ze sloupů, sloupků nebo konzol</t>
  </si>
  <si>
    <t>1962959126</t>
  </si>
  <si>
    <t xml:space="preserve">Poznámka k souboru cen:
1. Přemístění demontovaných značek na vzdálenost přes 20 m se oceňuje cenami souborů cen 997 22-1 Vodorovná doprava vybouraných hmot. </t>
  </si>
  <si>
    <t>2+4</t>
  </si>
  <si>
    <t>997</t>
  </si>
  <si>
    <t>Přesun sutě</t>
  </si>
  <si>
    <t>86</t>
  </si>
  <si>
    <t>997221551</t>
  </si>
  <si>
    <t>Vodorovná doprava suti bez naložení, ale se složením a s hrubým urovnáním ze sypkých materiálů, na vzdálenost do 1 km</t>
  </si>
  <si>
    <t>-2069522265</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</si>
  <si>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</si>
  <si>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103,024 + 61,956 + 32,205</t>
  </si>
  <si>
    <t>87</t>
  </si>
  <si>
    <t>997221559</t>
  </si>
  <si>
    <t>Vodorovná doprava suti bez naložení, ale se složením a s hrubým urovnáním Příplatek k ceně za každý další i započatý 1 km přes 1 km</t>
  </si>
  <si>
    <t>1377751529</t>
  </si>
  <si>
    <t>Odvoz na skládku do celk.vzdál. 8km:</t>
  </si>
  <si>
    <t>(8 - 1)*197,185</t>
  </si>
  <si>
    <t>88</t>
  </si>
  <si>
    <t>997221571</t>
  </si>
  <si>
    <t>Vodorovná doprava vybouraných hmot bez naložení, ale se složením a s hrubým urovnáním na vzdálenost do 1 km</t>
  </si>
  <si>
    <t>-988348060</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</si>
  <si>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</si>
  <si>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9,908</t>
  </si>
  <si>
    <t>89</t>
  </si>
  <si>
    <t>997221579</t>
  </si>
  <si>
    <t>Vodorovná doprava vybouraných hmot bez naložení, ale se složením a s hrubým urovnáním na vzdálenost Příplatek k ceně za každý další i započatý 1 km přes 1 km</t>
  </si>
  <si>
    <t>1895944437</t>
  </si>
  <si>
    <t>(8 - 1)*9,908</t>
  </si>
  <si>
    <t>90</t>
  </si>
  <si>
    <t>997221845</t>
  </si>
  <si>
    <t>Poplatek za uložení stavebního odpadu na skládce (skládkovné) z asfaltových povrchů</t>
  </si>
  <si>
    <t>935032434</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</si>
  <si>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</si>
  <si>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61,956 + 32,205</t>
  </si>
  <si>
    <t>91</t>
  </si>
  <si>
    <t>997221855</t>
  </si>
  <si>
    <t>Poplatek za uložení stavebního odpadu na skládce (skládkovné) z kameniva</t>
  </si>
  <si>
    <t>-479712469</t>
  </si>
  <si>
    <t>103,024</t>
  </si>
  <si>
    <t>998</t>
  </si>
  <si>
    <t>Přesun hmot</t>
  </si>
  <si>
    <t>92</t>
  </si>
  <si>
    <t>998225111</t>
  </si>
  <si>
    <t>Přesun hmot pro komunikace s krytem z kameniva, monolitickým betonovým nebo živičným dopravní vzdálenost do 200 m jakékoliv délky objektu</t>
  </si>
  <si>
    <t>-1552632887</t>
  </si>
  <si>
    <t xml:space="preserve">Poznámka k souboru cen:
1. Ceny lze použít i pro plochy letišť s krytem monolitickým betonovým nebo živičným. </t>
  </si>
  <si>
    <t>93</t>
  </si>
  <si>
    <t>998225191</t>
  </si>
  <si>
    <t>Přesun hmot pro komunikace s krytem z kameniva, monolitickým betonovým nebo živičným Příplatek k ceně za zvětšený přesun přes vymezenou největší dopravní vzdálenost do 1000 m</t>
  </si>
  <si>
    <t>-1955016894</t>
  </si>
  <si>
    <t>SO 301 - Ochrana vodovodu</t>
  </si>
  <si>
    <t xml:space="preserve">    8 - Trubní vedení</t>
  </si>
  <si>
    <t>M - Práce a dodávky M</t>
  </si>
  <si>
    <t xml:space="preserve">    46-M - Zemní práce při extr.mont.pracích</t>
  </si>
  <si>
    <t>119001402-R</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</si>
  <si>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přes 200 do 500</t>
  </si>
  <si>
    <t>-480049743</t>
  </si>
  <si>
    <t>119001421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</si>
  <si>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</si>
  <si>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-37784255</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</si>
  <si>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</si>
  <si>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130001101</t>
  </si>
  <si>
    <t>Příplatek k cenám hloubených vykopávek za ztížení vykopávky v blízkosti podzemního vedení nebo výbušnin pro jakoukoliv třídu horniny</t>
  </si>
  <si>
    <t>406129619</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</si>
  <si>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</si>
  <si>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Viz polžky níže:</t>
  </si>
  <si>
    <t>67,16+21,12*2+8,16</t>
  </si>
  <si>
    <t>131201101</t>
  </si>
  <si>
    <t>Hloubení nezapažených jam a zářezů s urovnáním dna do předepsaného profilu a spádu v hornině tř. 3 do 100 m3</t>
  </si>
  <si>
    <t>-944446050</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</si>
  <si>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</si>
  <si>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 xml:space="preserve">po stranách DN800  </t>
  </si>
  <si>
    <t xml:space="preserve"> 3,65*1,15*16,0</t>
  </si>
  <si>
    <t>-11992586</t>
  </si>
  <si>
    <t xml:space="preserve">po vrch DN800, 50% </t>
  </si>
  <si>
    <t>1,2*1,1*16,0*2*0,5</t>
  </si>
  <si>
    <t>132301201</t>
  </si>
  <si>
    <t>Hloubení zapažených i nezapažených rýh šířky přes 600 do 2 000 mm s urovnáním dna do předepsaného profilu a spádu v hornině tř. 4 do 100 m3</t>
  </si>
  <si>
    <t>-538637812</t>
  </si>
  <si>
    <t>132301401</t>
  </si>
  <si>
    <t>Hloubená vykopávka pod základy ručně s přehozením výkopku na vzdálenost 3 m nebo s naložením na ruční dopravní prostředek v hornině tř. 4</t>
  </si>
  <si>
    <t>-657400566</t>
  </si>
  <si>
    <t xml:space="preserve">Poznámka k souboru cen:
1. V ceně nejsou započteny náklady na podchycení základového zdiva. </t>
  </si>
  <si>
    <t>pod potrubím DN800</t>
  </si>
  <si>
    <t>0,85*0,60*16,0</t>
  </si>
  <si>
    <t>151101101</t>
  </si>
  <si>
    <t>Zřízení pažení a rozepření stěn rýh pro podzemní vedení pro všechny šířky rýhy příložné pro jakoukoliv mezerovitost, hloubky do 2 m</t>
  </si>
  <si>
    <t>1954827282</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</si>
  <si>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</si>
  <si>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2,3*16,0*2</t>
  </si>
  <si>
    <t>151101111</t>
  </si>
  <si>
    <t>Odstranění pažení a rozepření stěn rýh pro podzemní vedení s uložením materiálu na vzdálenost do 3 m od kraje výkopu příložné, hloubky do 2 m</t>
  </si>
  <si>
    <t>2038804289</t>
  </si>
  <si>
    <t>Dtto pol. 151101101:</t>
  </si>
  <si>
    <t>161101101</t>
  </si>
  <si>
    <t>Svislé přemístění výkopku bez naložení do dopravní nádoby avšak s vyprázdněním dopravní nádoby na hromadu nebo do dopravního prostředku z horniny tř. 1 až 4, při hloubce výkopu přes 1 do 2,5 m</t>
  </si>
  <si>
    <t>1246028824</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</si>
  <si>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</si>
  <si>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67,16+21,12*2</t>
  </si>
  <si>
    <t>161101601</t>
  </si>
  <si>
    <t>Vytažení výkopku těženého z prostoru pod základy nebo z pracovních šachet při podchycování základového zdiva, bez naložení, avšak s vyprázdněním nádoby na hromady nebo do dopravního prostředku z horniny tř. 1 až 4 z hloubky přes 1 do 2 m</t>
  </si>
  <si>
    <t>-1396851910</t>
  </si>
  <si>
    <t>-151309672</t>
  </si>
  <si>
    <t>vytlačený objem :</t>
  </si>
  <si>
    <t>62,308+1,85*1,9*13,0+1,8*1,8*1,0*2+3,14/4*1,4*1,4*0,5*2 - 5,475</t>
  </si>
  <si>
    <t>174101101</t>
  </si>
  <si>
    <t>Zásyp sypaninou z jakékoliv horniny s uložením výkopku ve vrstvách se zhutněním jam, šachet, rýh nebo kolem objektů v těchto vykopávkách</t>
  </si>
  <si>
    <t>463543084</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</si>
  <si>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</si>
  <si>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Výkop - vytl. obj. HV</t>
  </si>
  <si>
    <t xml:space="preserve">117,56 - 1,85*1,9*13,0 - 1,8*1,8*1,0*2 - 3,14/4*1,4*1,4*0,5*2 </t>
  </si>
  <si>
    <t>175101101</t>
  </si>
  <si>
    <t>Obsypání potrubí sypaninou z vhodných hornin tř. 1 až 4 nebo materiálem připraveným podél výkopu ve vzdálenosti do 3 m od jeho kraje, pro jakoukoliv hloubku výkopu a míru zhutnění bez prohození sypaniny</t>
  </si>
  <si>
    <t>CS ÚRS 2014 01</t>
  </si>
  <si>
    <t>-2091919808</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</si>
  <si>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</si>
  <si>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(1,8*1,8 - 3,14/4*0,8*0,8)*1,0*2</t>
  </si>
  <si>
    <t>583373020</t>
  </si>
  <si>
    <t>štěrkopísek frakce 0-16</t>
  </si>
  <si>
    <t>-1701815064</t>
  </si>
  <si>
    <t>podél betonového bloku průřez. plocha..AutoCAD  plus obsyp potrubí</t>
  </si>
  <si>
    <t>(4,33* 12,0 + 5,475) * 1,7 * 1,01</t>
  </si>
  <si>
    <t>452111111</t>
  </si>
  <si>
    <t>Osazení betonových dílců pražců pod potrubí v otevřeném výkopu, průřezové plochy do 25000 mm2</t>
  </si>
  <si>
    <t>-1712814651</t>
  </si>
  <si>
    <t xml:space="preserve">Poznámka k souboru cen:
1. V cenách nejsou započteny náklady na dodávku betonových výrobků; tyto se oceňují ve specifikaci. </t>
  </si>
  <si>
    <t>592118670</t>
  </si>
  <si>
    <t>pražce betonové a železobetonové pražec z předpjatého betonu tvaru SB-6 DP APP  38-120    242 x 28,4 x 20</t>
  </si>
  <si>
    <t>-1333333357</t>
  </si>
  <si>
    <t>Poznámka k položce:
dohodou</t>
  </si>
  <si>
    <t>452322171</t>
  </si>
  <si>
    <t>Podkladní a zajišťovací konstrukce z betonu železového v otevřeném výkopu sedlové lože pod potrubí z betonu tř. C 30/37</t>
  </si>
  <si>
    <t>402638463</t>
  </si>
  <si>
    <t xml:space="preserve">průřezová plocha -AutoCAD, dl.13,0m </t>
  </si>
  <si>
    <t>0,675 * 13,0</t>
  </si>
  <si>
    <t>452323171</t>
  </si>
  <si>
    <t>Podkladní a zajišťovací konstrukce z betonu železového v otevřeném výkopu bloky pro potrubí z betonu tř. C 30/37</t>
  </si>
  <si>
    <t>-893630194</t>
  </si>
  <si>
    <t>452351101</t>
  </si>
  <si>
    <t>Bednění podkladních a zajišťovacích konstrukcí v otevřeném výkopu desek nebo sedlových loží pod potrubí, stoky a drobné objekty</t>
  </si>
  <si>
    <t>-752808655</t>
  </si>
  <si>
    <t>1,9*(13,0+1,85)*2  -  3,14/4*1,4*1,4*2</t>
  </si>
  <si>
    <t>452368211</t>
  </si>
  <si>
    <t>Výztuž podkladních desek, bloků nebo pražců v otevřeném výkopu ze svařovaných sítí typu Kari</t>
  </si>
  <si>
    <t>841469479</t>
  </si>
  <si>
    <t>1,8*13,0*4*0,008</t>
  </si>
  <si>
    <t>Trubní vedení</t>
  </si>
  <si>
    <t>899713111</t>
  </si>
  <si>
    <t>Orientační tabulky na vodovodních a kanalizačních řadech na sloupku ocelovém nebo betonovém</t>
  </si>
  <si>
    <t>-1894319409</t>
  </si>
  <si>
    <t xml:space="preserve">Poznámka k souboru cen:
1. V cenách jsou započteny náklady na dodání a připevnění tabulky. 2. V ceně -3111 jsou započteny i náklady na osazení sloupků. 3. V ceně -3111 nejsou započteny náklady na zemní práce a na dodání sloupků (betonových nebo ocelových s betonovými patkami); sloupky se oceňují ve specifikaci. </t>
  </si>
  <si>
    <t>286552530-R</t>
  </si>
  <si>
    <t>prvky kompletační pro trubky objímky kluzné RACI typ H výška 60 mm vnější průměr produktovodní trubky od 488  do 582 mm</t>
  </si>
  <si>
    <t>-1341124429</t>
  </si>
  <si>
    <t>899913166-R</t>
  </si>
  <si>
    <t>Koncové uzavírací manžety chrániček DN potrubí chráničky DN 800 x 1400</t>
  </si>
  <si>
    <t>914064061</t>
  </si>
  <si>
    <t>899914116-R</t>
  </si>
  <si>
    <t>Montáž ocelové chráničky vnějšího průměru D 426 x 10 mm</t>
  </si>
  <si>
    <t>1964601424</t>
  </si>
  <si>
    <t>140111120-R</t>
  </si>
  <si>
    <t xml:space="preserve">trubka ocelová  podélně svařovaná - stehový svar,  D1420 tl 10 mm </t>
  </si>
  <si>
    <t>165713022</t>
  </si>
  <si>
    <t>998272201</t>
  </si>
  <si>
    <t>Přesun hmot pro trubní vedení z ocelových trub svařovaných pro vodovody, plynovody, teplovody, shybky, produktovody v otevřeném výkopu dopravní vzdálenost do 15 m</t>
  </si>
  <si>
    <t>-620729587</t>
  </si>
  <si>
    <t xml:space="preserve">Poznámka k souboru cen:
1. Tyto ceny jsou určeny pro konstrukce na trubním vedení, které mají stejnou materiálovou charakteristiku (jsou z oceli), nelze je však použít pro vlastní ocelové potrubí, jehož montáž se oceňuje podle katalogu 23-M Montáže potrubí. 2. Cenu -2201 lze použít i pro potrubí uložené nad zemí. 3. Položky přesunu hmot nelze užít pro zeminu, sypaniny, štěrkopísek, kamenivo ap. Případná manipulace s tímto materiálem se oceňuje souborem cen 162 .0-11 Vodorovné přemístění výkopku nebo sypaniny katalogu 800-1 Zemní práce. </t>
  </si>
  <si>
    <t>998272224</t>
  </si>
  <si>
    <t>Přesun hmot pro trubní vedení z ocelových trub svařovaných Příplatek k cenám za zvětšený přesun přes vymezenou největší dopravní vzdálenost do 500 m</t>
  </si>
  <si>
    <t>-1229657203</t>
  </si>
  <si>
    <t>Práce a dodávky M</t>
  </si>
  <si>
    <t>46-M</t>
  </si>
  <si>
    <t>Zemní práce při extr.mont.pracích</t>
  </si>
  <si>
    <t>460490012</t>
  </si>
  <si>
    <t xml:space="preserve">Krytí kabelů výstražnou fólií šířky 25 cm </t>
  </si>
  <si>
    <t>318759264</t>
  </si>
  <si>
    <t>SO 401 - Přeložka sdělovacího kabelu</t>
  </si>
  <si>
    <t>Soupis:</t>
  </si>
  <si>
    <t>UPCSPPT - UPC+SPPT</t>
  </si>
  <si>
    <t>D1 - ZEMNÍ PRÁCE</t>
  </si>
  <si>
    <t>D2 - MONTÁŽ</t>
  </si>
  <si>
    <t>D3 - GEODETICKÉ PRÁCE REALIZACE</t>
  </si>
  <si>
    <t>D4 - VĚCNÁ BŘEMENA PŘÍPRAVA</t>
  </si>
  <si>
    <t>D5 - VĚCNÁ BŘEMENA REALIZACE</t>
  </si>
  <si>
    <t>D6 - MATERIÁL DODÁVKA</t>
  </si>
  <si>
    <t>D1</t>
  </si>
  <si>
    <t>ZEMNÍ PRÁCE</t>
  </si>
  <si>
    <t>Pol1</t>
  </si>
  <si>
    <t>Pokládka PE nebo vrapované chráničky</t>
  </si>
  <si>
    <t>Poznámka k položce:
odměřeno ze situace výkr. č. 1</t>
  </si>
  <si>
    <t>Pol2</t>
  </si>
  <si>
    <t>Rýha v poli 50/110</t>
  </si>
  <si>
    <t>Pol3</t>
  </si>
  <si>
    <t>Rýha ve vozovce litý asfalt 50/100</t>
  </si>
  <si>
    <t>Pol4</t>
  </si>
  <si>
    <t>Sondáž pro zaměř. stáv. tras neodpov.TSM</t>
  </si>
  <si>
    <t>Pol5</t>
  </si>
  <si>
    <t>Vytyčení trasy ve volném terénu</t>
  </si>
  <si>
    <t>D2</t>
  </si>
  <si>
    <t>MONTÁŽ</t>
  </si>
  <si>
    <t>Pol7</t>
  </si>
  <si>
    <t>Demontáž úložné trubky</t>
  </si>
  <si>
    <t>Pol8</t>
  </si>
  <si>
    <t>Kalibrace a tlaková zkouška trubky - stavba</t>
  </si>
  <si>
    <t>Poznámka k položce:
odměřeno ze situace poskytnuté operátorem</t>
  </si>
  <si>
    <t>Pol9</t>
  </si>
  <si>
    <t>Montáž spojky, redukce mechanické rozeb</t>
  </si>
  <si>
    <t>Poznámka k položce:
3x 4 ks</t>
  </si>
  <si>
    <t>Pol10</t>
  </si>
  <si>
    <t>Montáž trubky úložné</t>
  </si>
  <si>
    <t>D3</t>
  </si>
  <si>
    <t>GEODETICKÉ PRÁCE REALIZACE</t>
  </si>
  <si>
    <t>Pol11</t>
  </si>
  <si>
    <t>Plán geom.pro VBŘ do 200m vč.(kus=100m)</t>
  </si>
  <si>
    <t>Pol12</t>
  </si>
  <si>
    <t>Vyhotovení knihy plánů</t>
  </si>
  <si>
    <t>Pol13</t>
  </si>
  <si>
    <t>Zaměření trasy pro stavbu do 100m</t>
  </si>
  <si>
    <t>D4</t>
  </si>
  <si>
    <t>VĚCNÁ BŘEMENA PŘÍPRAVA</t>
  </si>
  <si>
    <t>Pol14</t>
  </si>
  <si>
    <t>Uzavření sml. o SB o VBŘ</t>
  </si>
  <si>
    <t>Poznámka k položce:
dotčeni tři vlastníci pozemků</t>
  </si>
  <si>
    <t>D5</t>
  </si>
  <si>
    <t>VĚCNÁ BŘEMENA REALIZACE</t>
  </si>
  <si>
    <t>Pol15</t>
  </si>
  <si>
    <t>Uzavření sml.na zákl.SSB a přípr.vkl.VBŘ</t>
  </si>
  <si>
    <t>Pol16</t>
  </si>
  <si>
    <t>Zajištění vkladu/výmazu věcného břemene do/z KN</t>
  </si>
  <si>
    <t>D6</t>
  </si>
  <si>
    <t>MATERIÁL DODÁVKA</t>
  </si>
  <si>
    <t>Pol17</t>
  </si>
  <si>
    <t>Fólie výstražná 220mm PE oranžová</t>
  </si>
  <si>
    <t>Pol18</t>
  </si>
  <si>
    <t>Fólie výstražná 330mm PE oranžová</t>
  </si>
  <si>
    <t>Pol19</t>
  </si>
  <si>
    <t>Spojka trubky HDPE 40mm Plasson</t>
  </si>
  <si>
    <t>Pol20</t>
  </si>
  <si>
    <t>Trubka HDPE 40/33 fialová</t>
  </si>
  <si>
    <t>Pol21</t>
  </si>
  <si>
    <t>Trubka HDPE 40/33 fialová/bílá</t>
  </si>
  <si>
    <t>Pol22</t>
  </si>
  <si>
    <t>Trubka HDPE 40/33 fialová/2x žlutá</t>
  </si>
  <si>
    <t>Pol23</t>
  </si>
  <si>
    <t>Trubka HDPE 40/33 fialová/3x žlutá</t>
  </si>
  <si>
    <t>Pol24</t>
  </si>
  <si>
    <t>Trubka vrapovaná 110/94 s lankem</t>
  </si>
  <si>
    <t>SUPTel - SUPTel</t>
  </si>
  <si>
    <t xml:space="preserve">    D2 - MONTÁŽ</t>
  </si>
  <si>
    <t>Pol6</t>
  </si>
  <si>
    <t>Demontáž spojky bez demontáže vláken</t>
  </si>
  <si>
    <t>Poznámka k položce:
dvě spojky schema výkr. č. 5</t>
  </si>
  <si>
    <t>Kalibrace a tlaková zkouška trubiček - stavba</t>
  </si>
  <si>
    <t>Měření oboustranné OTDR (1310, 1550 a 1625 nm) - stavba</t>
  </si>
  <si>
    <t>Poznámka k položce:
96 vláken výkres č. 2</t>
  </si>
  <si>
    <t>Měření přímou metodou (1310, 1550 a 1625 nm) - stavba</t>
  </si>
  <si>
    <t>Montáž spojky bez montáže vláken</t>
  </si>
  <si>
    <t>Poznámka k položce:
schema výkres č. 2</t>
  </si>
  <si>
    <t>Montáž spojky, koncov., průchod.,reduk.</t>
  </si>
  <si>
    <t>Svaření jednotlivého vlákna v transportní a metropolitní síti</t>
  </si>
  <si>
    <t>Zafukování svazku trubiček</t>
  </si>
  <si>
    <t>Zafukování/vyfukování OK do HDPE trubky</t>
  </si>
  <si>
    <t>Pol25</t>
  </si>
  <si>
    <t>Pol26</t>
  </si>
  <si>
    <t>Pol27</t>
  </si>
  <si>
    <t>Kabel opt. Lucent 48f</t>
  </si>
  <si>
    <t>Pol28</t>
  </si>
  <si>
    <t>Koncovka trubičky HDPE 10mm s pojistkou</t>
  </si>
  <si>
    <t>Pol29</t>
  </si>
  <si>
    <t>Mini Marker 1401 3M Ball</t>
  </si>
  <si>
    <t>Poznámka k položce:
dle standardů operátora</t>
  </si>
  <si>
    <t>Pol30</t>
  </si>
  <si>
    <t>Ochrana spoje smršťovací S0924 40 mm</t>
  </si>
  <si>
    <t>Poznámka k položce:
dle schema výkr. č.2</t>
  </si>
  <si>
    <t>Pol31</t>
  </si>
  <si>
    <t>Spojka trubičky 10mm neprůhledná GABO</t>
  </si>
  <si>
    <t>Pol32</t>
  </si>
  <si>
    <t>Spojka trubičky HDPE water-bl. 10mm s pojistkou</t>
  </si>
  <si>
    <t>Pol33</t>
  </si>
  <si>
    <t>Spojka trubky HDPE 40mm RD rovná</t>
  </si>
  <si>
    <t>Pol34</t>
  </si>
  <si>
    <t>Trubička HDPE 10/8mm-barva červená</t>
  </si>
  <si>
    <t>Pol35</t>
  </si>
  <si>
    <t>Trubička HDPE 10/8mm-barva černá</t>
  </si>
  <si>
    <t>Pol36</t>
  </si>
  <si>
    <t>Trubička HDPE 10/8mm-barva bílá</t>
  </si>
  <si>
    <t>Pol37</t>
  </si>
  <si>
    <t>Trubka HDPE 40/33 černá</t>
  </si>
  <si>
    <t>Pol38</t>
  </si>
  <si>
    <t>Trubka HDPE 40/33 černá/bílá</t>
  </si>
  <si>
    <t>Pol39</t>
  </si>
  <si>
    <t>Pol40</t>
  </si>
  <si>
    <t>Smršťovací manžeta na přetěsnění spojky</t>
  </si>
  <si>
    <t>O2 - O2</t>
  </si>
  <si>
    <t>D1 - MONTÁŽ</t>
  </si>
  <si>
    <t>D2 - GEODETICKÉ PRÁCE REALIZACE</t>
  </si>
  <si>
    <t>D3 - VĚCNÁ BŘEMENA PŘÍPRAVA</t>
  </si>
  <si>
    <t>D4 - VĚCNÁ BŘEMENA REALIZACE</t>
  </si>
  <si>
    <t>D5 - MATERIÁL DOD. TCZ</t>
  </si>
  <si>
    <t>Poznámka k položce:
dle schema výkr. č.3</t>
  </si>
  <si>
    <t>Poznámka k položce:
1x 96 vláken výkr. č. 3</t>
  </si>
  <si>
    <t>Poznámka k položce:
dle disposic operátora</t>
  </si>
  <si>
    <t>Zafukování/vyfukování mikrokabelu</t>
  </si>
  <si>
    <t>MATERIÁL DOD. TCZ</t>
  </si>
  <si>
    <t>Smršťovací manžeta na přetěsnění spojky FOSC 400A4</t>
  </si>
  <si>
    <t>Vodafone - Vodafone</t>
  </si>
  <si>
    <t>D5 - MATERIÁL DOD.</t>
  </si>
  <si>
    <t>Poznámka k položce:
schema výkr. č. 4</t>
  </si>
  <si>
    <t>Poznámka k položce:
96 vláken výkres č. 4</t>
  </si>
  <si>
    <t>Poznámka k položce:
48 vláken dle disposic operátora</t>
  </si>
  <si>
    <t>MATERIÁL DOD.</t>
  </si>
  <si>
    <t>Komora kabelová 2424/660</t>
  </si>
  <si>
    <t>Poznámka k položce:
požadavek operátora</t>
  </si>
  <si>
    <t>Víko ocelové kabelové komory 2424</t>
  </si>
  <si>
    <t>Smršťovací manžeta na přetěsnění spojky GC02</t>
  </si>
  <si>
    <t>Smršťovací manžeta na přetěsnění spojky FOSC 400B</t>
  </si>
  <si>
    <t>itself - itself</t>
  </si>
  <si>
    <t>Poznámka k položce:
2x dvě spojky schema výkr. č. 5</t>
  </si>
  <si>
    <t>Poznámka k položce:
96+96+24 vláken výkres č. 5</t>
  </si>
  <si>
    <t>Poznámka k položce:
odměřeno ze situace poskytnuté operátorem 2x</t>
  </si>
  <si>
    <t>Příprava akce, projednání výluky, koordinace s operátory</t>
  </si>
  <si>
    <t>Poznámka k položce:
koordinační práce 12,5 hodin x 400,-</t>
  </si>
  <si>
    <t>Mikrokabel opt.24vl. Lucent</t>
  </si>
  <si>
    <t>Poznámka k položce:
dle schema výkr. č.5</t>
  </si>
  <si>
    <t>ČRa - ČRa</t>
  </si>
  <si>
    <t>Poznámka k položce:
spojky schema výkr. č. 6</t>
  </si>
  <si>
    <t>Poznámka k položce:
96 vláken výkres č. 6</t>
  </si>
  <si>
    <t>Montáž ochranného boxu pro spojku</t>
  </si>
  <si>
    <t>Poznámka k položce:
schema výkr. č. 6</t>
  </si>
  <si>
    <t>Montáž spojky T (Y) (I)</t>
  </si>
  <si>
    <t>Pofukování OK do 144 vl. do HDPE trubky</t>
  </si>
  <si>
    <t>Zafukování/vyfukování OK do 144 vl. do HDPE trubky</t>
  </si>
  <si>
    <t>Poznámka k položce:
dotčeni tři vlastníci pozemků; VĚCNÁ BŘEMENA REALIZACE</t>
  </si>
  <si>
    <t>Kabel opt.A-DSF(ZN) 2Y5x8 E9/125+1x8 TWRS</t>
  </si>
  <si>
    <t>Kazeta24 svárůCoyoteRunt modré držáky4x6</t>
  </si>
  <si>
    <t>Kryt optospojky OKOS zvýšený 100x78x45cm</t>
  </si>
  <si>
    <t>Průchodka spojky Coyote s 4 vst. 8-11mm</t>
  </si>
  <si>
    <t>Průchodka těsnící D 40mm Jackmoon</t>
  </si>
  <si>
    <t>Spojka I trubky průběžná40EBM-R40 vodot</t>
  </si>
  <si>
    <t>Spojka opt.univerzál.Coyote RUNT In-Line</t>
  </si>
  <si>
    <t>Trubka HDPE 40/33 hnědá/bílá</t>
  </si>
  <si>
    <t>Trubka HDPE 40/33 hnědá</t>
  </si>
  <si>
    <t>Trubka HDPE 40/33 šedá</t>
  </si>
  <si>
    <t>Pol41</t>
  </si>
  <si>
    <t>Smršťovací manžeta na přetěsnění spojky FIST</t>
  </si>
  <si>
    <t>Telia - Telia</t>
  </si>
  <si>
    <t>D6 - MATERIÁL DOD.</t>
  </si>
  <si>
    <t>Vytyčení trasy ve volném terénu do 100m</t>
  </si>
  <si>
    <t>demontáž stávající optické spojky</t>
  </si>
  <si>
    <t>Poznámka k položce:
schema výkres č. 7</t>
  </si>
  <si>
    <t>Svaření vláken ribbon 8 - ribbon 8 v transportní a metropolitní síti</t>
  </si>
  <si>
    <t>Zapracování změn do dokumentace TeliaSonera</t>
  </si>
  <si>
    <t>Kabel opt. 192 vl. 24x8 ribbon</t>
  </si>
  <si>
    <t>Ochrana ribbon. sváru SMOUV-1120-R2</t>
  </si>
  <si>
    <t>Trubka HDPE 50 černá</t>
  </si>
  <si>
    <t>Marker Ball M1401</t>
  </si>
  <si>
    <t>Poznámka k položce:
dle standardů operátora; Trubka vrapovaná 110/94 s lankem; odměřeno ze situace výkr. č. 1</t>
  </si>
  <si>
    <t>Smršťovací manžeta na přetěsnění spojky Fist GCO2-BC6-NN</t>
  </si>
  <si>
    <t>SO 402 - Kabelová přeložka VN a optotrubky</t>
  </si>
  <si>
    <t>291020140 - Ochrana kabelu VN a optokabelu</t>
  </si>
  <si>
    <t xml:space="preserve">      46-M1 -  Zemní práce</t>
  </si>
  <si>
    <t xml:space="preserve">      46-M4 -  Zemní práce</t>
  </si>
  <si>
    <t>46-M1</t>
  </si>
  <si>
    <t xml:space="preserve"> Zemní práce</t>
  </si>
  <si>
    <t>460010025.P</t>
  </si>
  <si>
    <t>Vytyčení trasy - Geodeti</t>
  </si>
  <si>
    <t>1734680187</t>
  </si>
  <si>
    <t>460200683.P</t>
  </si>
  <si>
    <t>Hloubení kabelových nezapažených rýh ručně š 65 cm, hl 120 cm, v hornině tř 3</t>
  </si>
  <si>
    <t>-573968198</t>
  </si>
  <si>
    <t>460421143.D</t>
  </si>
  <si>
    <t>Kabelové lože 22 kV - demontáž</t>
  </si>
  <si>
    <t>-297989817</t>
  </si>
  <si>
    <t>460421145.D</t>
  </si>
  <si>
    <t>Kabelové lože HDPE - demontáž</t>
  </si>
  <si>
    <t>1206623472</t>
  </si>
  <si>
    <t>460470012.P</t>
  </si>
  <si>
    <t>Provizorní zajištění kabelů ve výkopech při jejich souběhu</t>
  </si>
  <si>
    <t>-160074943</t>
  </si>
  <si>
    <t>460510056.P1</t>
  </si>
  <si>
    <t>Prostup z půlené PVC trubky pr. 200</t>
  </si>
  <si>
    <t>-434534031</t>
  </si>
  <si>
    <t>000111458</t>
  </si>
  <si>
    <t>chránička půlená pr. 200</t>
  </si>
  <si>
    <t>128</t>
  </si>
  <si>
    <t>1389368010</t>
  </si>
  <si>
    <t>460510056.P</t>
  </si>
  <si>
    <t>Prostup z nepůlené PVC trubky pr. 200</t>
  </si>
  <si>
    <t>1956034979</t>
  </si>
  <si>
    <t>000110091</t>
  </si>
  <si>
    <t>chránička nepůlená pr. 200</t>
  </si>
  <si>
    <t>-448924679</t>
  </si>
  <si>
    <t>460510075.P</t>
  </si>
  <si>
    <t>Prostup z půlené PVC trubky pr. 160 s obetonováním</t>
  </si>
  <si>
    <t>1498569389</t>
  </si>
  <si>
    <t>000110089</t>
  </si>
  <si>
    <t>chránička půlená pr. 160</t>
  </si>
  <si>
    <t>1797255402</t>
  </si>
  <si>
    <t>460421143.P</t>
  </si>
  <si>
    <t>Znovumontáž ( obnovení )  demontovaného lože  22kV</t>
  </si>
  <si>
    <t>1608449395</t>
  </si>
  <si>
    <t>000111978</t>
  </si>
  <si>
    <t>Výstražná folie 22 kV</t>
  </si>
  <si>
    <t>-243125493</t>
  </si>
  <si>
    <t>460421145.P</t>
  </si>
  <si>
    <t>Znovumontáž ( obnovení )  demontovaného lože  HDPE</t>
  </si>
  <si>
    <t>962814910</t>
  </si>
  <si>
    <t>000111707</t>
  </si>
  <si>
    <t>Výstražná folie HDPE</t>
  </si>
  <si>
    <t>-918101013</t>
  </si>
  <si>
    <t>460560653.P</t>
  </si>
  <si>
    <t>Zásyp rýh ručně šířky 65 cm, hloubky 90 cm, z horniny třídy 3</t>
  </si>
  <si>
    <t>1357915035</t>
  </si>
  <si>
    <t>460561702.P</t>
  </si>
  <si>
    <t>Hutnění zeminy strojně vrstva 20 cm</t>
  </si>
  <si>
    <t>732387946</t>
  </si>
  <si>
    <t>460600023.P</t>
  </si>
  <si>
    <t>Vodorovné přemístění horniny jakékoliv třídy do 1000 m</t>
  </si>
  <si>
    <t>-1190767778</t>
  </si>
  <si>
    <t>460600031.P</t>
  </si>
  <si>
    <t>Příplatek k vodorovnému přemístění horniny za každých dalších 1000 m (km x m3)</t>
  </si>
  <si>
    <t>1835485037</t>
  </si>
  <si>
    <t>460600082.P</t>
  </si>
  <si>
    <t>Poplatek za skládku zeminy</t>
  </si>
  <si>
    <t>2089380287</t>
  </si>
  <si>
    <t>460620007.P</t>
  </si>
  <si>
    <t>Provizorní úprava povrchu</t>
  </si>
  <si>
    <t>-1644900407</t>
  </si>
  <si>
    <t>46-M4</t>
  </si>
  <si>
    <t>000020011.P</t>
  </si>
  <si>
    <t>Geodetické zaměření provedené ochrany sítí ŘLP</t>
  </si>
  <si>
    <t>262144</t>
  </si>
  <si>
    <t>-1178375215</t>
  </si>
  <si>
    <t>000010031.P</t>
  </si>
  <si>
    <t>Zpracování geodetické dokumentace</t>
  </si>
  <si>
    <t>852363359</t>
  </si>
  <si>
    <t>000010901.P</t>
  </si>
  <si>
    <t>Inženýrská činnost při realizaci stavby</t>
  </si>
  <si>
    <t>2081512002</t>
  </si>
  <si>
    <t>291020141 - Přeložka kabelu VN a optokabelu</t>
  </si>
  <si>
    <t xml:space="preserve">    21-M - Elektromontáže</t>
  </si>
  <si>
    <t xml:space="preserve">    22-M - Montáže technologických zařízení pro dopravní stavby</t>
  </si>
  <si>
    <t>21-M</t>
  </si>
  <si>
    <t>Elektromontáže</t>
  </si>
  <si>
    <t>210930103.D</t>
  </si>
  <si>
    <t>Demontáž hliníkových kabelů AXEKCY, AXEKVCEY 22 kV 1x240 mm2 volně uložených</t>
  </si>
  <si>
    <t>1052169361</t>
  </si>
  <si>
    <t>210930103.P</t>
  </si>
  <si>
    <t>Montáž hliníkových kabelů AXEKCY, AXEKVCEY 22 kV 1x240 mm2 volně uložených</t>
  </si>
  <si>
    <t>1424880810</t>
  </si>
  <si>
    <t>000108182</t>
  </si>
  <si>
    <t>kabel AXEKVCEY 1x240/25  22kV</t>
  </si>
  <si>
    <t>1681058595</t>
  </si>
  <si>
    <t>210950101.P</t>
  </si>
  <si>
    <t>Štítek označovací na spojku</t>
  </si>
  <si>
    <t>-1722163218</t>
  </si>
  <si>
    <t>000105031</t>
  </si>
  <si>
    <t>štítek kabelový s tiskem</t>
  </si>
  <si>
    <t xml:space="preserve">ks   </t>
  </si>
  <si>
    <t>657213191</t>
  </si>
  <si>
    <t>210950111.P</t>
  </si>
  <si>
    <t>Svazkování jednožilových kabelů vn</t>
  </si>
  <si>
    <t>-183906369</t>
  </si>
  <si>
    <t>000106265</t>
  </si>
  <si>
    <t xml:space="preserve">řemínek upevňovací </t>
  </si>
  <si>
    <t>-1964173763</t>
  </si>
  <si>
    <t>210102023.P</t>
  </si>
  <si>
    <t>Propojení vodičů celoplastových spojkou do 22 kV venkovní žíly do 240 mm2</t>
  </si>
  <si>
    <t>1773735880</t>
  </si>
  <si>
    <t>000117957</t>
  </si>
  <si>
    <t>spojka kabel.EPJMe 1C-24-F-T3-P1-A240 verze 1.2 s vnitř.elektrodou</t>
  </si>
  <si>
    <t>-246042172</t>
  </si>
  <si>
    <t>210292022.P</t>
  </si>
  <si>
    <t>VN manipulace - vypnutí a zapnutí</t>
  </si>
  <si>
    <t>-2072959429</t>
  </si>
  <si>
    <t>210280004.P</t>
  </si>
  <si>
    <t>Kontrola a zkouška VN</t>
  </si>
  <si>
    <t>-189232000</t>
  </si>
  <si>
    <t>210280002.P</t>
  </si>
  <si>
    <t>Revize</t>
  </si>
  <si>
    <t>-1182393416</t>
  </si>
  <si>
    <t>22-M</t>
  </si>
  <si>
    <t>Montáže technologických zařízení pro dopravní stavby</t>
  </si>
  <si>
    <t>220233001.D</t>
  </si>
  <si>
    <t>Demontáž trubek pro optické kabely HDPE průměru 40 mm uložených volně</t>
  </si>
  <si>
    <t>2002782205</t>
  </si>
  <si>
    <t>220233001.P</t>
  </si>
  <si>
    <t>Montáž trubek pro optické kabely HDPE průměru 40 mm uložených volně</t>
  </si>
  <si>
    <t>-83882980</t>
  </si>
  <si>
    <t>000113141</t>
  </si>
  <si>
    <t>trubka HDPE  40/33</t>
  </si>
  <si>
    <t>1305577295</t>
  </si>
  <si>
    <t>220233031.P</t>
  </si>
  <si>
    <t>Montáž spojek přímých pro trubky HDPE a LSPE pro optické kabely</t>
  </si>
  <si>
    <t>742029486</t>
  </si>
  <si>
    <t>000160</t>
  </si>
  <si>
    <t>Spojka PLASSON</t>
  </si>
  <si>
    <t>256</t>
  </si>
  <si>
    <t>1508372781</t>
  </si>
  <si>
    <t>220233052.P</t>
  </si>
  <si>
    <t>Vyfouknutí OK  12 žil do HDPE trubky</t>
  </si>
  <si>
    <t>2135389686</t>
  </si>
  <si>
    <t>220233053.P</t>
  </si>
  <si>
    <t>Zafouknutí OK  12 žil do HDPE trubky</t>
  </si>
  <si>
    <t>-1502289790</t>
  </si>
  <si>
    <t>220233063.P</t>
  </si>
  <si>
    <t>Montáž spojky na optokabelu včetně svárů</t>
  </si>
  <si>
    <t>vlákno</t>
  </si>
  <si>
    <t>469761905</t>
  </si>
  <si>
    <t>220233073.P</t>
  </si>
  <si>
    <t>Měření na optokabelu komplexní závěrečné pomocí OTDR</t>
  </si>
  <si>
    <t>1373972407</t>
  </si>
  <si>
    <t>1780555302</t>
  </si>
  <si>
    <t>460030183.P</t>
  </si>
  <si>
    <t>Řezání podkladu nebo krytu hloubky do 30 cm</t>
  </si>
  <si>
    <t>461580384</t>
  </si>
  <si>
    <t>460030172.P</t>
  </si>
  <si>
    <t>Odstranění krytu komunikace ze živice tloušťky do 10 cm</t>
  </si>
  <si>
    <t>1170837703</t>
  </si>
  <si>
    <t>460080112.P</t>
  </si>
  <si>
    <t>Bourání podkladu betonového se záhozem jámy sypaninou</t>
  </si>
  <si>
    <t>-1739445007</t>
  </si>
  <si>
    <t>1995840892</t>
  </si>
  <si>
    <t>-1841218982</t>
  </si>
  <si>
    <t>460600081.P</t>
  </si>
  <si>
    <t>Poplatek za skládku betonu, asfaltu, sutě</t>
  </si>
  <si>
    <t>-1663827835</t>
  </si>
  <si>
    <t>-1235614392</t>
  </si>
  <si>
    <t>460200684.P</t>
  </si>
  <si>
    <t>Hloubení kabelových nezapažených rýh ručně š 65 cm, hl 120 cm, v hornině tř 4</t>
  </si>
  <si>
    <t>1032260461</t>
  </si>
  <si>
    <t>199473152</t>
  </si>
  <si>
    <t>1986833268</t>
  </si>
  <si>
    <t>460230013.P</t>
  </si>
  <si>
    <t>Hloubení nezapažených rýh kabelových spojek přes 10 kV ručně v hornině tř 3</t>
  </si>
  <si>
    <t>1299685295</t>
  </si>
  <si>
    <t>460470002.P</t>
  </si>
  <si>
    <t>Vypodložení, oddělení a krytí spojky  22kV</t>
  </si>
  <si>
    <t>675261936</t>
  </si>
  <si>
    <t>460230015.P</t>
  </si>
  <si>
    <t>Výkop optoboxu</t>
  </si>
  <si>
    <t>-1458691367</t>
  </si>
  <si>
    <t>460561603.P</t>
  </si>
  <si>
    <t>Zához optoboxu</t>
  </si>
  <si>
    <t>-659713445</t>
  </si>
  <si>
    <t>460510076.P</t>
  </si>
  <si>
    <t>Kabelové prostupy z trub plastových do rýhy s obetonováním, průměru do 20 cm (pro chráničky 200)</t>
  </si>
  <si>
    <t>-600850987</t>
  </si>
  <si>
    <t>000110091.1</t>
  </si>
  <si>
    <t>trubka UCOREX vrapovaná, červená pr.200</t>
  </si>
  <si>
    <t>-956567007</t>
  </si>
  <si>
    <t>460510075.P.1</t>
  </si>
  <si>
    <t>Kabelové prostupy z trub plastových do rýhy s obetonováním, průměru do 15 cm (pro chráničky 160)</t>
  </si>
  <si>
    <t>-239370121</t>
  </si>
  <si>
    <t>000110089.1</t>
  </si>
  <si>
    <t>trubka UCOREX vrapovaná,červená pr.160-tyče</t>
  </si>
  <si>
    <t>866547578</t>
  </si>
  <si>
    <t>460510284.P</t>
  </si>
  <si>
    <t>Kabelová trasa ve vypískovaném žlabu KZ2</t>
  </si>
  <si>
    <t>429100303</t>
  </si>
  <si>
    <t>1493095681</t>
  </si>
  <si>
    <t>-61562577</t>
  </si>
  <si>
    <t>617587380</t>
  </si>
  <si>
    <t>1100488330</t>
  </si>
  <si>
    <t>1809665240</t>
  </si>
  <si>
    <t>1424139699</t>
  </si>
  <si>
    <t>725539633</t>
  </si>
  <si>
    <t>749772738</t>
  </si>
  <si>
    <t>-1911880660</t>
  </si>
  <si>
    <t>43350096</t>
  </si>
  <si>
    <t>1919881729</t>
  </si>
  <si>
    <t>000020011.P.1</t>
  </si>
  <si>
    <t>Geodetické zaměření</t>
  </si>
  <si>
    <t>947657583</t>
  </si>
  <si>
    <t>1108486847</t>
  </si>
  <si>
    <t>000010912.P</t>
  </si>
  <si>
    <t>Vypracování GP pro VB</t>
  </si>
  <si>
    <t>1889843714</t>
  </si>
  <si>
    <t>000010901.P.1</t>
  </si>
  <si>
    <t>-2064443710</t>
  </si>
  <si>
    <t>SO 801 - Rekultivace území</t>
  </si>
  <si>
    <t>852961050</t>
  </si>
  <si>
    <t>1174*0,0001*2</t>
  </si>
  <si>
    <t>122101403</t>
  </si>
  <si>
    <t>378509154</t>
  </si>
  <si>
    <t>176,1 + 273,6</t>
  </si>
  <si>
    <t>181151321</t>
  </si>
  <si>
    <t>Plošná úprava terénu v zemině tř. 1 až 4 s urovnáním povrchu bez doplnění ornice souvislé plochy přes 500 m2 při nerovnostech terénu přes 100 do 150 mm v rovině nebo na svahu do 1:5</t>
  </si>
  <si>
    <t>1416892737</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</si>
  <si>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</si>
  <si>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 xml:space="preserve">1174 + 912 </t>
  </si>
  <si>
    <t>590659449</t>
  </si>
  <si>
    <t>1174</t>
  </si>
  <si>
    <t>181301115</t>
  </si>
  <si>
    <t>Rozprostření a urovnání ornice v rovině nebo ve svahu sklonu do 1:5 při souvislé ploše přes 500 m2, tl. vrstvy přes 250 do 300 mm</t>
  </si>
  <si>
    <t>-1337573166</t>
  </si>
  <si>
    <t>912</t>
  </si>
  <si>
    <t>27354453</t>
  </si>
  <si>
    <t>-482711976</t>
  </si>
  <si>
    <t>-1880592339</t>
  </si>
  <si>
    <t>356483224</t>
  </si>
  <si>
    <t>Dle bilance - ornice a humus, použití 20g/m2 trávníku dle TZ:</t>
  </si>
  <si>
    <t>1174*20*0,000001</t>
  </si>
  <si>
    <t>114210229</t>
  </si>
  <si>
    <t>Dle bilance - ornice a humus, Použití 30g/m2::</t>
  </si>
  <si>
    <t>1174*0,030</t>
  </si>
  <si>
    <t>-2040642426</t>
  </si>
  <si>
    <t>1174*20*0,001</t>
  </si>
  <si>
    <t>998231311</t>
  </si>
  <si>
    <t>Přesun hmot pro sadovnické a krajinářské úpravy dopravní vzdálenost do 5000 m</t>
  </si>
  <si>
    <t>2120736691</t>
  </si>
  <si>
    <t>Celková hmotnost:</t>
  </si>
  <si>
    <t>0,059</t>
  </si>
  <si>
    <t>VRN - Vedlejší rozpočtové náklady</t>
  </si>
  <si>
    <t>DIO - Náklady spojené s realizací DIO</t>
  </si>
  <si>
    <t xml:space="preserve">    F1 - DIO</t>
  </si>
  <si>
    <t xml:space="preserve">    VRN - Vedlejší rozpočtové náklady</t>
  </si>
  <si>
    <t>DIO</t>
  </si>
  <si>
    <t>Náklady spojené s realizací DIO</t>
  </si>
  <si>
    <t>F1</t>
  </si>
  <si>
    <t>913121112</t>
  </si>
  <si>
    <t>Montáž a demontáž dočasných dopravních značek kompletních značek vč. podstavce a sloupku zvětšených</t>
  </si>
  <si>
    <t>1559137044</t>
  </si>
  <si>
    <t>913111212</t>
  </si>
  <si>
    <t>Montáž a demontáž dočasných dopravních značek Příplatek za první a každý další den použití dočasných dopravních značek k ceně 11-1112</t>
  </si>
  <si>
    <t>1436097638</t>
  </si>
  <si>
    <t>4*184</t>
  </si>
  <si>
    <t>010001000</t>
  </si>
  <si>
    <t>Základní rozdělení průvodních činností a nákladů průzkumné geodetické a projektové práce</t>
  </si>
  <si>
    <t>Kč</t>
  </si>
  <si>
    <t>1024</t>
  </si>
  <si>
    <t>772621561</t>
  </si>
  <si>
    <t>030001000</t>
  </si>
  <si>
    <t>Základní rozdělení průvodních činností a nákladů zařízení staveniště</t>
  </si>
  <si>
    <t>-1839596021</t>
  </si>
  <si>
    <t>040001000</t>
  </si>
  <si>
    <t>Základní rozdělení průvodních činností a nákladů inženýrská činnost</t>
  </si>
  <si>
    <t>241505085</t>
  </si>
  <si>
    <t>050001000</t>
  </si>
  <si>
    <t>Základní rozdělení průvodních činností a nákladů finanční náklady</t>
  </si>
  <si>
    <t>-1903210349</t>
  </si>
  <si>
    <t>070001000</t>
  </si>
  <si>
    <t>Základní rozdělení průvodních činností a nákladů provozní vlivy</t>
  </si>
  <si>
    <t>-921162543</t>
  </si>
  <si>
    <t>090001000</t>
  </si>
  <si>
    <t>Základní rozdělení průvodních činností a nákladů ostatní náklady</t>
  </si>
  <si>
    <t>-1109386197</t>
  </si>
  <si>
    <t>PD - RDS/DSPS</t>
  </si>
  <si>
    <t>013250000</t>
  </si>
  <si>
    <t>Zpracování RDS/DSPS</t>
  </si>
  <si>
    <t>-786698377</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</si>
  <si>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</si>
  <si>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</si>
  <si>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</si>
  <si>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</si>
  <si>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</si>
  <si>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</si>
  <si>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</si>
  <si>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</si>
  <si>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</si>
  <si>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</si>
  <si>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</si>
  <si>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</si>
  <si>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</si>
  <si>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</si>
  <si>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</si>
  <si>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</si>
  <si>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</si>
  <si>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</si>
  <si>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Stavební objekt inženýrský</t>
  </si>
  <si>
    <t>PRO</t>
  </si>
  <si>
    <t>Provozní soubor</t>
  </si>
  <si>
    <t>VON</t>
  </si>
  <si>
    <t>Vedlejší a ostatní náklady</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</si>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</sst>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FAE682"/>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b/>
      <sz val="10"/>
      <color rgb="FF003366"/>
      <name val="Trebuchet MS"/>
      <family val="2"/>
    </font>
    <font>
      <sz val="10"/>
      <color rgb="FF969696"/>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8"/>
      <color theme="10"/>
      <name val="Trebuchet MS"/>
      <family val="2"/>
    </font>
    <font>
      <sz val="18"/>
      <color theme="10"/>
      <name val="Wingdings 2"/>
      <family val="1"/>
    </font>
    <font>
      <sz val="10"/>
      <color rgb="FF960000"/>
      <name val="Trebuchet MS"/>
      <family val="2"/>
    </font>
    <font>
      <u val="single"/>
      <sz val="10"/>
      <color theme="10"/>
      <name val="Trebuchet MS"/>
      <family val="2"/>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xf numFmtId="0" fontId="0" fillId="0" borderId="0">
      <alignment/>
      <protection locked="0"/>
    </xf>
  </cellStyleXfs>
  <cellXfs count="414">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2" borderId="0" xfId="0" applyFont="1" applyFill="1" applyAlignment="1">
      <alignment horizontal="left" vertical="center"/>
    </xf>
    <xf numFmtId="0" fontId="0" fillId="2" borderId="0" xfId="0" applyFill="1"/>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4" fillId="0" borderId="0" xfId="0" applyFont="1" applyBorder="1" applyAlignment="1" applyProtection="1">
      <alignment horizontal="left" vertical="center"/>
      <protection/>
    </xf>
    <xf numFmtId="0" fontId="0" fillId="0" borderId="5" xfId="0" applyBorder="1" applyProtection="1">
      <protection/>
    </xf>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7"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19"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4"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7"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6" xfId="0" applyFont="1" applyBorder="1" applyAlignment="1" applyProtection="1">
      <alignment vertical="center"/>
      <protection/>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7" xfId="0" applyFont="1" applyFill="1" applyBorder="1" applyAlignment="1" applyProtection="1">
      <alignment horizontal="center" vertical="center"/>
      <protection/>
    </xf>
    <xf numFmtId="0" fontId="17" fillId="0" borderId="18" xfId="0" applyFont="1" applyBorder="1" applyAlignment="1" applyProtection="1">
      <alignment horizontal="center" vertical="center" wrapText="1"/>
      <protection/>
    </xf>
    <xf numFmtId="0" fontId="17" fillId="0" borderId="19" xfId="0" applyFont="1" applyBorder="1" applyAlignment="1" applyProtection="1">
      <alignment horizontal="center" vertical="center" wrapText="1"/>
      <protection/>
    </xf>
    <xf numFmtId="0" fontId="17" fillId="0" borderId="20" xfId="0" applyFont="1" applyBorder="1" applyAlignment="1" applyProtection="1">
      <alignment horizontal="center" vertical="center" wrapText="1"/>
      <protection/>
    </xf>
    <xf numFmtId="0" fontId="0" fillId="0" borderId="21"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2" fillId="0" borderId="0" xfId="0" applyFont="1" applyAlignment="1" applyProtection="1">
      <alignment horizontal="left" vertical="center"/>
      <protection/>
    </xf>
    <xf numFmtId="0" fontId="22" fillId="0" borderId="0" xfId="0" applyFont="1" applyAlignment="1" applyProtection="1">
      <alignment vertical="center"/>
      <protection/>
    </xf>
    <xf numFmtId="0" fontId="4" fillId="0" borderId="0" xfId="0" applyFont="1" applyAlignment="1" applyProtection="1">
      <alignment horizontal="center" vertical="center"/>
      <protection/>
    </xf>
    <xf numFmtId="4" fontId="21" fillId="0" borderId="16"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4" fillId="0" borderId="0" xfId="0" applyFont="1" applyAlignment="1">
      <alignment horizontal="left" vertical="center"/>
    </xf>
    <xf numFmtId="0" fontId="23" fillId="0" borderId="0" xfId="0" applyFont="1" applyAlignment="1">
      <alignment horizontal="left" vertical="center"/>
    </xf>
    <xf numFmtId="0" fontId="5" fillId="0" borderId="4" xfId="0" applyFont="1" applyBorder="1" applyAlignment="1" applyProtection="1">
      <alignment vertical="center"/>
      <protection/>
    </xf>
    <xf numFmtId="0" fontId="24" fillId="0" borderId="0" xfId="0" applyFont="1" applyAlignment="1" applyProtection="1">
      <alignment vertical="center"/>
      <protection/>
    </xf>
    <xf numFmtId="0" fontId="25" fillId="0" borderId="0" xfId="0" applyFont="1" applyAlignment="1" applyProtection="1">
      <alignment vertical="center"/>
      <protection/>
    </xf>
    <xf numFmtId="0" fontId="26" fillId="0" borderId="0" xfId="0" applyFont="1" applyAlignment="1" applyProtection="1">
      <alignment horizontal="center" vertical="center"/>
      <protection/>
    </xf>
    <xf numFmtId="0" fontId="5" fillId="0" borderId="4" xfId="0" applyFont="1" applyBorder="1" applyAlignment="1">
      <alignment vertical="center"/>
    </xf>
    <xf numFmtId="4" fontId="27" fillId="0" borderId="16" xfId="0" applyNumberFormat="1" applyFont="1" applyBorder="1" applyAlignment="1" applyProtection="1">
      <alignment vertical="center"/>
      <protection/>
    </xf>
    <xf numFmtId="4" fontId="27" fillId="0" borderId="0" xfId="0" applyNumberFormat="1" applyFont="1" applyBorder="1" applyAlignment="1" applyProtection="1">
      <alignment vertical="center"/>
      <protection/>
    </xf>
    <xf numFmtId="166" fontId="27" fillId="0" borderId="0" xfId="0" applyNumberFormat="1" applyFont="1" applyBorder="1" applyAlignment="1" applyProtection="1">
      <alignment vertical="center"/>
      <protection/>
    </xf>
    <xf numFmtId="4" fontId="27" fillId="0" borderId="15" xfId="0" applyNumberFormat="1" applyFont="1" applyBorder="1" applyAlignment="1" applyProtection="1">
      <alignment vertical="center"/>
      <protection/>
    </xf>
    <xf numFmtId="0" fontId="5" fillId="0" borderId="0" xfId="0" applyFont="1" applyAlignment="1">
      <alignment horizontal="left" vertical="center"/>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29" fillId="0" borderId="16"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4" fontId="27" fillId="0" borderId="22" xfId="0" applyNumberFormat="1" applyFont="1" applyBorder="1" applyAlignment="1" applyProtection="1">
      <alignment vertical="center"/>
      <protection/>
    </xf>
    <xf numFmtId="4" fontId="27" fillId="0" borderId="23" xfId="0" applyNumberFormat="1" applyFont="1" applyBorder="1" applyAlignment="1" applyProtection="1">
      <alignment vertical="center"/>
      <protection/>
    </xf>
    <xf numFmtId="166" fontId="27" fillId="0" borderId="23" xfId="0" applyNumberFormat="1" applyFont="1" applyBorder="1" applyAlignment="1" applyProtection="1">
      <alignment vertical="center"/>
      <protection/>
    </xf>
    <xf numFmtId="4" fontId="27" fillId="0" borderId="24" xfId="0" applyNumberFormat="1" applyFont="1" applyBorder="1" applyAlignment="1" applyProtection="1">
      <alignment vertical="center"/>
      <protection/>
    </xf>
    <xf numFmtId="0" fontId="0" fillId="0" borderId="0" xfId="0" applyProtection="1">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7"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19" fillId="0" borderId="0" xfId="0" applyFont="1" applyBorder="1" applyAlignment="1" applyProtection="1">
      <alignment horizontal="left" vertical="center"/>
      <protection/>
    </xf>
    <xf numFmtId="4" fontId="22"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0"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7"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1" fillId="5" borderId="19"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2" fillId="0" borderId="0" xfId="0" applyNumberFormat="1" applyFont="1" applyAlignment="1" applyProtection="1">
      <alignment/>
      <protection/>
    </xf>
    <xf numFmtId="166" fontId="32" fillId="0" borderId="13" xfId="0" applyNumberFormat="1" applyFont="1" applyBorder="1" applyAlignment="1" applyProtection="1">
      <alignment/>
      <protection/>
    </xf>
    <xf numFmtId="166" fontId="32" fillId="0" borderId="14" xfId="0" applyNumberFormat="1" applyFont="1" applyBorder="1" applyAlignment="1" applyProtection="1">
      <alignment/>
      <protection/>
    </xf>
    <xf numFmtId="4" fontId="33"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16"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4" fontId="8"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horizontal="lef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6"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34" fillId="0" borderId="0" xfId="0" applyFont="1" applyBorder="1" applyAlignment="1" applyProtection="1">
      <alignment horizontal="lef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6"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Border="1" applyAlignment="1" applyProtection="1">
      <alignment horizontal="left" vertical="center"/>
      <protection/>
    </xf>
    <xf numFmtId="0" fontId="12" fillId="0" borderId="0" xfId="0" applyFont="1" applyBorder="1" applyAlignment="1" applyProtection="1">
      <alignment horizontal="left" vertical="center" wrapText="1"/>
      <protection/>
    </xf>
    <xf numFmtId="167" fontId="12" fillId="0" borderId="0" xfId="0" applyNumberFormat="1" applyFont="1" applyBorder="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6"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1" fillId="0" borderId="22" xfId="0" applyFont="1" applyBorder="1" applyAlignment="1" applyProtection="1">
      <alignment vertical="center"/>
      <protection/>
    </xf>
    <xf numFmtId="0" fontId="11" fillId="0" borderId="23" xfId="0" applyFont="1" applyBorder="1" applyAlignment="1" applyProtection="1">
      <alignment vertical="center"/>
      <protection/>
    </xf>
    <xf numFmtId="0" fontId="11" fillId="0" borderId="24" xfId="0" applyFont="1" applyBorder="1" applyAlignment="1" applyProtection="1">
      <alignment vertical="center"/>
      <protection/>
    </xf>
    <xf numFmtId="0" fontId="36" fillId="0" borderId="27" xfId="0" applyFont="1" applyBorder="1" applyAlignment="1" applyProtection="1">
      <alignment horizontal="center" vertical="center"/>
      <protection/>
    </xf>
    <xf numFmtId="49" fontId="36" fillId="0" borderId="27" xfId="0" applyNumberFormat="1" applyFont="1" applyBorder="1" applyAlignment="1" applyProtection="1">
      <alignment horizontal="left" vertical="center" wrapText="1"/>
      <protection/>
    </xf>
    <xf numFmtId="0" fontId="36" fillId="0" borderId="27" xfId="0" applyFont="1" applyBorder="1" applyAlignment="1" applyProtection="1">
      <alignment horizontal="left" vertical="center" wrapText="1"/>
      <protection/>
    </xf>
    <xf numFmtId="0" fontId="36" fillId="0" borderId="27" xfId="0" applyFont="1" applyBorder="1" applyAlignment="1" applyProtection="1">
      <alignment horizontal="center" vertical="center" wrapText="1"/>
      <protection/>
    </xf>
    <xf numFmtId="167" fontId="36" fillId="0" borderId="27" xfId="0" applyNumberFormat="1" applyFont="1" applyBorder="1" applyAlignment="1" applyProtection="1">
      <alignment vertical="center"/>
      <protection/>
    </xf>
    <xf numFmtId="4" fontId="36" fillId="3" borderId="27" xfId="0" applyNumberFormat="1" applyFont="1" applyFill="1" applyBorder="1" applyAlignment="1" applyProtection="1">
      <alignment vertical="center"/>
      <protection locked="0"/>
    </xf>
    <xf numFmtId="4" fontId="36" fillId="0" borderId="27" xfId="0" applyNumberFormat="1" applyFont="1" applyBorder="1" applyAlignment="1" applyProtection="1">
      <alignment vertical="center"/>
      <protection/>
    </xf>
    <xf numFmtId="0" fontId="36" fillId="0" borderId="4" xfId="0" applyFont="1" applyBorder="1" applyAlignment="1">
      <alignment vertical="center"/>
    </xf>
    <xf numFmtId="0" fontId="36" fillId="3" borderId="27"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35" fillId="0" borderId="0" xfId="0" applyFont="1" applyBorder="1" applyAlignment="1" applyProtection="1">
      <alignment vertical="center" wrapText="1"/>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2" fillId="0" borderId="23" xfId="0" applyFont="1" applyBorder="1" applyAlignment="1" applyProtection="1">
      <alignment horizontal="center"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Protection="1">
      <protection/>
    </xf>
    <xf numFmtId="0" fontId="0" fillId="0" borderId="4" xfId="0" applyBorder="1"/>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37" fillId="2" borderId="0" xfId="20" applyFill="1"/>
    <xf numFmtId="0" fontId="38" fillId="0" borderId="0" xfId="20" applyFont="1" applyAlignment="1">
      <alignment horizontal="center" vertical="center"/>
    </xf>
    <xf numFmtId="0" fontId="39" fillId="2" borderId="0" xfId="0" applyFont="1" applyFill="1" applyAlignment="1">
      <alignment horizontal="left" vertical="center"/>
    </xf>
    <xf numFmtId="0" fontId="6" fillId="2" borderId="0" xfId="0" applyFont="1" applyFill="1" applyAlignment="1">
      <alignment vertical="center"/>
    </xf>
    <xf numFmtId="0" fontId="40" fillId="2" borderId="0" xfId="20" applyFont="1" applyFill="1" applyAlignment="1">
      <alignment vertical="center"/>
    </xf>
    <xf numFmtId="0" fontId="13"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39" fillId="2" borderId="0" xfId="0" applyFont="1" applyFill="1" applyAlignment="1" applyProtection="1">
      <alignment horizontal="left" vertical="center"/>
      <protection/>
    </xf>
    <xf numFmtId="0" fontId="40" fillId="2" borderId="0" xfId="20" applyFont="1" applyFill="1" applyAlignment="1" applyProtection="1">
      <alignment vertical="center"/>
      <protection/>
    </xf>
    <xf numFmtId="0" fontId="6" fillId="2" borderId="0" xfId="0" applyFont="1" applyFill="1" applyAlignment="1" applyProtection="1">
      <alignment vertical="center"/>
      <protection locked="0"/>
    </xf>
    <xf numFmtId="0" fontId="0" fillId="0" borderId="0" xfId="21" applyAlignment="1" applyProtection="1">
      <alignment vertical="top"/>
      <protection locked="0"/>
    </xf>
    <xf numFmtId="0" fontId="0" fillId="0" borderId="28" xfId="21" applyFont="1" applyBorder="1" applyAlignment="1" applyProtection="1">
      <alignment vertical="center" wrapText="1"/>
      <protection locked="0"/>
    </xf>
    <xf numFmtId="0" fontId="0" fillId="0" borderId="29" xfId="21" applyFont="1" applyBorder="1" applyAlignment="1" applyProtection="1">
      <alignment vertical="center" wrapText="1"/>
      <protection locked="0"/>
    </xf>
    <xf numFmtId="0" fontId="0" fillId="0" borderId="30" xfId="21" applyFont="1" applyBorder="1" applyAlignment="1" applyProtection="1">
      <alignment vertical="center" wrapText="1"/>
      <protection locked="0"/>
    </xf>
    <xf numFmtId="0" fontId="0" fillId="0" borderId="31" xfId="21" applyFont="1" applyBorder="1" applyAlignment="1" applyProtection="1">
      <alignment horizontal="center" vertical="center" wrapText="1"/>
      <protection locked="0"/>
    </xf>
    <xf numFmtId="0" fontId="0" fillId="0" borderId="32" xfId="21" applyFont="1" applyBorder="1" applyAlignment="1" applyProtection="1">
      <alignment horizontal="center" vertical="center" wrapText="1"/>
      <protection locked="0"/>
    </xf>
    <xf numFmtId="0" fontId="0" fillId="0" borderId="0" xfId="21" applyAlignment="1" applyProtection="1">
      <alignment horizontal="center" vertical="center"/>
      <protection locked="0"/>
    </xf>
    <xf numFmtId="0" fontId="0" fillId="0" borderId="31" xfId="21" applyFont="1" applyBorder="1" applyAlignment="1" applyProtection="1">
      <alignment vertical="center" wrapText="1"/>
      <protection locked="0"/>
    </xf>
    <xf numFmtId="0" fontId="0" fillId="0" borderId="32" xfId="21" applyFont="1" applyBorder="1" applyAlignment="1" applyProtection="1">
      <alignment vertical="center" wrapText="1"/>
      <protection locked="0"/>
    </xf>
    <xf numFmtId="0" fontId="26" fillId="0" borderId="0" xfId="21" applyFont="1" applyBorder="1" applyAlignment="1" applyProtection="1">
      <alignment horizontal="left" vertical="center" wrapText="1"/>
      <protection locked="0"/>
    </xf>
    <xf numFmtId="0" fontId="3" fillId="0" borderId="31" xfId="21" applyFont="1" applyBorder="1" applyAlignment="1" applyProtection="1">
      <alignment vertical="center" wrapText="1"/>
      <protection locked="0"/>
    </xf>
    <xf numFmtId="0" fontId="3" fillId="0" borderId="0" xfId="21" applyFont="1" applyBorder="1" applyAlignment="1" applyProtection="1">
      <alignment horizontal="left" vertical="center" wrapText="1"/>
      <protection locked="0"/>
    </xf>
    <xf numFmtId="0" fontId="3" fillId="0" borderId="0" xfId="21" applyFont="1" applyBorder="1" applyAlignment="1" applyProtection="1">
      <alignment vertical="center" wrapText="1"/>
      <protection locked="0"/>
    </xf>
    <xf numFmtId="0" fontId="3" fillId="0" borderId="0" xfId="21" applyFont="1" applyBorder="1" applyAlignment="1" applyProtection="1">
      <alignment vertical="center"/>
      <protection locked="0"/>
    </xf>
    <xf numFmtId="0" fontId="3" fillId="0" borderId="0" xfId="21" applyFont="1" applyBorder="1" applyAlignment="1" applyProtection="1">
      <alignment horizontal="left" vertical="center"/>
      <protection locked="0"/>
    </xf>
    <xf numFmtId="49" fontId="3" fillId="0" borderId="0" xfId="21" applyNumberFormat="1" applyFont="1" applyBorder="1" applyAlignment="1" applyProtection="1">
      <alignment vertical="center" wrapText="1"/>
      <protection locked="0"/>
    </xf>
    <xf numFmtId="0" fontId="0" fillId="0" borderId="33" xfId="21" applyFont="1" applyBorder="1" applyAlignment="1" applyProtection="1">
      <alignment vertical="center" wrapText="1"/>
      <protection locked="0"/>
    </xf>
    <xf numFmtId="0" fontId="6" fillId="0" borderId="34" xfId="21" applyFont="1" applyBorder="1" applyAlignment="1" applyProtection="1">
      <alignment vertical="center" wrapText="1"/>
      <protection locked="0"/>
    </xf>
    <xf numFmtId="0" fontId="0" fillId="0" borderId="35" xfId="21" applyFont="1" applyBorder="1" applyAlignment="1" applyProtection="1">
      <alignment vertical="center" wrapText="1"/>
      <protection locked="0"/>
    </xf>
    <xf numFmtId="0" fontId="0" fillId="0" borderId="0" xfId="21" applyFont="1" applyBorder="1" applyAlignment="1" applyProtection="1">
      <alignment vertical="top"/>
      <protection locked="0"/>
    </xf>
    <xf numFmtId="0" fontId="0" fillId="0" borderId="0" xfId="21" applyFont="1" applyAlignment="1" applyProtection="1">
      <alignment vertical="top"/>
      <protection locked="0"/>
    </xf>
    <xf numFmtId="0" fontId="0" fillId="0" borderId="28" xfId="21" applyFont="1" applyBorder="1" applyAlignment="1" applyProtection="1">
      <alignment horizontal="left" vertical="center"/>
      <protection locked="0"/>
    </xf>
    <xf numFmtId="0" fontId="0" fillId="0" borderId="29" xfId="21" applyFont="1" applyBorder="1" applyAlignment="1" applyProtection="1">
      <alignment horizontal="left" vertical="center"/>
      <protection locked="0"/>
    </xf>
    <xf numFmtId="0" fontId="0" fillId="0" borderId="30" xfId="21" applyFont="1" applyBorder="1" applyAlignment="1" applyProtection="1">
      <alignment horizontal="left" vertical="center"/>
      <protection locked="0"/>
    </xf>
    <xf numFmtId="0" fontId="0" fillId="0" borderId="31" xfId="21" applyFont="1" applyBorder="1" applyAlignment="1" applyProtection="1">
      <alignment horizontal="left" vertical="center"/>
      <protection locked="0"/>
    </xf>
    <xf numFmtId="0" fontId="0" fillId="0" borderId="32" xfId="21" applyFont="1" applyBorder="1" applyAlignment="1" applyProtection="1">
      <alignment horizontal="left" vertical="center"/>
      <protection locked="0"/>
    </xf>
    <xf numFmtId="0" fontId="26" fillId="0" borderId="0" xfId="21" applyFont="1" applyBorder="1" applyAlignment="1" applyProtection="1">
      <alignment horizontal="left" vertical="center"/>
      <protection locked="0"/>
    </xf>
    <xf numFmtId="0" fontId="5" fillId="0" borderId="0" xfId="21" applyFont="1" applyAlignment="1" applyProtection="1">
      <alignment horizontal="left" vertical="center"/>
      <protection locked="0"/>
    </xf>
    <xf numFmtId="0" fontId="26" fillId="0" borderId="34" xfId="21" applyFont="1" applyBorder="1" applyAlignment="1" applyProtection="1">
      <alignment horizontal="left" vertical="center"/>
      <protection locked="0"/>
    </xf>
    <xf numFmtId="0" fontId="26" fillId="0" borderId="34" xfId="21" applyFont="1" applyBorder="1" applyAlignment="1" applyProtection="1">
      <alignment horizontal="center" vertical="center"/>
      <protection locked="0"/>
    </xf>
    <xf numFmtId="0" fontId="5" fillId="0" borderId="34" xfId="21" applyFont="1" applyBorder="1" applyAlignment="1" applyProtection="1">
      <alignment horizontal="left" vertical="center"/>
      <protection locked="0"/>
    </xf>
    <xf numFmtId="0" fontId="20" fillId="0" borderId="0" xfId="21" applyFont="1" applyBorder="1" applyAlignment="1" applyProtection="1">
      <alignment horizontal="left" vertical="center"/>
      <protection locked="0"/>
    </xf>
    <xf numFmtId="0" fontId="3" fillId="0" borderId="0" xfId="21" applyFont="1" applyAlignment="1" applyProtection="1">
      <alignment horizontal="left" vertical="center"/>
      <protection locked="0"/>
    </xf>
    <xf numFmtId="0" fontId="3" fillId="0" borderId="0" xfId="21" applyFont="1" applyBorder="1" applyAlignment="1" applyProtection="1">
      <alignment horizontal="center" vertical="center"/>
      <protection locked="0"/>
    </xf>
    <xf numFmtId="0" fontId="3" fillId="0" borderId="31" xfId="21" applyFont="1" applyBorder="1" applyAlignment="1" applyProtection="1">
      <alignment horizontal="left" vertical="center"/>
      <protection locked="0"/>
    </xf>
    <xf numFmtId="0" fontId="3" fillId="0" borderId="0" xfId="21" applyFont="1" applyFill="1" applyBorder="1" applyAlignment="1" applyProtection="1">
      <alignment horizontal="left" vertical="center"/>
      <protection locked="0"/>
    </xf>
    <xf numFmtId="0" fontId="3" fillId="0" borderId="0" xfId="21" applyFont="1" applyFill="1" applyBorder="1" applyAlignment="1" applyProtection="1">
      <alignment horizontal="center" vertical="center"/>
      <protection locked="0"/>
    </xf>
    <xf numFmtId="0" fontId="0" fillId="0" borderId="33" xfId="21" applyFont="1" applyBorder="1" applyAlignment="1" applyProtection="1">
      <alignment horizontal="left" vertical="center"/>
      <protection locked="0"/>
    </xf>
    <xf numFmtId="0" fontId="6" fillId="0" borderId="34" xfId="21" applyFont="1" applyBorder="1" applyAlignment="1" applyProtection="1">
      <alignment horizontal="left" vertical="center"/>
      <protection locked="0"/>
    </xf>
    <xf numFmtId="0" fontId="0" fillId="0" borderId="35" xfId="21" applyFont="1" applyBorder="1" applyAlignment="1" applyProtection="1">
      <alignment horizontal="left" vertical="center"/>
      <protection locked="0"/>
    </xf>
    <xf numFmtId="0" fontId="0" fillId="0" borderId="0" xfId="21" applyFont="1" applyBorder="1" applyAlignment="1" applyProtection="1">
      <alignment horizontal="left" vertical="center"/>
      <protection locked="0"/>
    </xf>
    <xf numFmtId="0" fontId="6" fillId="0" borderId="0" xfId="21" applyFont="1" applyBorder="1" applyAlignment="1" applyProtection="1">
      <alignment horizontal="left" vertical="center"/>
      <protection locked="0"/>
    </xf>
    <xf numFmtId="0" fontId="5" fillId="0" borderId="0" xfId="21" applyFont="1" applyBorder="1" applyAlignment="1" applyProtection="1">
      <alignment horizontal="left" vertical="center"/>
      <protection locked="0"/>
    </xf>
    <xf numFmtId="0" fontId="3" fillId="0" borderId="34" xfId="21" applyFont="1" applyBorder="1" applyAlignment="1" applyProtection="1">
      <alignment horizontal="left" vertical="center"/>
      <protection locked="0"/>
    </xf>
    <xf numFmtId="0" fontId="0" fillId="0" borderId="0" xfId="21" applyFont="1" applyBorder="1" applyAlignment="1" applyProtection="1">
      <alignment horizontal="left" vertical="center" wrapText="1"/>
      <protection locked="0"/>
    </xf>
    <xf numFmtId="0" fontId="3" fillId="0" borderId="0" xfId="21" applyFont="1" applyBorder="1" applyAlignment="1" applyProtection="1">
      <alignment horizontal="center" vertical="center" wrapText="1"/>
      <protection locked="0"/>
    </xf>
    <xf numFmtId="0" fontId="0" fillId="0" borderId="28" xfId="21" applyFont="1" applyBorder="1" applyAlignment="1" applyProtection="1">
      <alignment horizontal="left" vertical="center" wrapText="1"/>
      <protection locked="0"/>
    </xf>
    <xf numFmtId="0" fontId="0" fillId="0" borderId="29" xfId="21" applyFont="1" applyBorder="1" applyAlignment="1" applyProtection="1">
      <alignment horizontal="left" vertical="center" wrapText="1"/>
      <protection locked="0"/>
    </xf>
    <xf numFmtId="0" fontId="0" fillId="0" borderId="30" xfId="21" applyFont="1" applyBorder="1" applyAlignment="1" applyProtection="1">
      <alignment horizontal="left" vertical="center" wrapText="1"/>
      <protection locked="0"/>
    </xf>
    <xf numFmtId="0" fontId="0" fillId="0" borderId="31" xfId="21" applyFont="1" applyBorder="1" applyAlignment="1" applyProtection="1">
      <alignment horizontal="left" vertical="center" wrapText="1"/>
      <protection locked="0"/>
    </xf>
    <xf numFmtId="0" fontId="0" fillId="0" borderId="32" xfId="21" applyFont="1" applyBorder="1" applyAlignment="1" applyProtection="1">
      <alignment horizontal="left" vertical="center" wrapText="1"/>
      <protection locked="0"/>
    </xf>
    <xf numFmtId="0" fontId="5" fillId="0" borderId="31" xfId="21" applyFont="1" applyBorder="1" applyAlignment="1" applyProtection="1">
      <alignment horizontal="left" vertical="center" wrapText="1"/>
      <protection locked="0"/>
    </xf>
    <xf numFmtId="0" fontId="5" fillId="0" borderId="32" xfId="21" applyFont="1" applyBorder="1" applyAlignment="1" applyProtection="1">
      <alignment horizontal="left" vertical="center" wrapText="1"/>
      <protection locked="0"/>
    </xf>
    <xf numFmtId="0" fontId="3" fillId="0" borderId="31" xfId="21" applyFont="1" applyBorder="1" applyAlignment="1" applyProtection="1">
      <alignment horizontal="left" vertical="center" wrapText="1"/>
      <protection locked="0"/>
    </xf>
    <xf numFmtId="0" fontId="3" fillId="0" borderId="32" xfId="21" applyFont="1" applyBorder="1" applyAlignment="1" applyProtection="1">
      <alignment horizontal="left" vertical="center" wrapText="1"/>
      <protection locked="0"/>
    </xf>
    <xf numFmtId="0" fontId="3" fillId="0" borderId="32" xfId="21" applyFont="1" applyBorder="1" applyAlignment="1" applyProtection="1">
      <alignment horizontal="left" vertical="center"/>
      <protection locked="0"/>
    </xf>
    <xf numFmtId="0" fontId="3" fillId="0" borderId="33" xfId="21" applyFont="1" applyBorder="1" applyAlignment="1" applyProtection="1">
      <alignment horizontal="left" vertical="center" wrapText="1"/>
      <protection locked="0"/>
    </xf>
    <xf numFmtId="0" fontId="3" fillId="0" borderId="34" xfId="21" applyFont="1" applyBorder="1" applyAlignment="1" applyProtection="1">
      <alignment horizontal="left" vertical="center" wrapText="1"/>
      <protection locked="0"/>
    </xf>
    <xf numFmtId="0" fontId="3" fillId="0" borderId="35" xfId="21" applyFont="1" applyBorder="1" applyAlignment="1" applyProtection="1">
      <alignment horizontal="left" vertical="center" wrapText="1"/>
      <protection locked="0"/>
    </xf>
    <xf numFmtId="0" fontId="3" fillId="0" borderId="0" xfId="21" applyFont="1" applyBorder="1" applyAlignment="1" applyProtection="1">
      <alignment horizontal="left" vertical="top"/>
      <protection locked="0"/>
    </xf>
    <xf numFmtId="0" fontId="3" fillId="0" borderId="0" xfId="21" applyFont="1" applyBorder="1" applyAlignment="1" applyProtection="1">
      <alignment horizontal="center" vertical="top"/>
      <protection locked="0"/>
    </xf>
    <xf numFmtId="0" fontId="3" fillId="0" borderId="33" xfId="21" applyFont="1" applyBorder="1" applyAlignment="1" applyProtection="1">
      <alignment horizontal="left" vertical="center"/>
      <protection locked="0"/>
    </xf>
    <xf numFmtId="0" fontId="3" fillId="0" borderId="35" xfId="21" applyFont="1" applyBorder="1" applyAlignment="1" applyProtection="1">
      <alignment horizontal="left" vertical="center"/>
      <protection locked="0"/>
    </xf>
    <xf numFmtId="0" fontId="5" fillId="0" borderId="0" xfId="21" applyFont="1" applyAlignment="1" applyProtection="1">
      <alignment vertical="center"/>
      <protection locked="0"/>
    </xf>
    <xf numFmtId="0" fontId="26" fillId="0" borderId="0" xfId="21" applyFont="1" applyBorder="1" applyAlignment="1" applyProtection="1">
      <alignment vertical="center"/>
      <protection locked="0"/>
    </xf>
    <xf numFmtId="0" fontId="5" fillId="0" borderId="34" xfId="21" applyFont="1" applyBorder="1" applyAlignment="1" applyProtection="1">
      <alignment vertical="center"/>
      <protection locked="0"/>
    </xf>
    <xf numFmtId="0" fontId="26" fillId="0" borderId="34" xfId="21" applyFont="1" applyBorder="1" applyAlignment="1" applyProtection="1">
      <alignment vertical="center"/>
      <protection locked="0"/>
    </xf>
    <xf numFmtId="0" fontId="0" fillId="0" borderId="0" xfId="21" applyBorder="1" applyAlignment="1" applyProtection="1">
      <alignment vertical="top"/>
      <protection locked="0"/>
    </xf>
    <xf numFmtId="49" fontId="3" fillId="0" borderId="0" xfId="21" applyNumberFormat="1" applyFont="1" applyBorder="1" applyAlignment="1" applyProtection="1">
      <alignment horizontal="left" vertical="center"/>
      <protection locked="0"/>
    </xf>
    <xf numFmtId="0" fontId="0" fillId="0" borderId="34" xfId="21" applyBorder="1" applyAlignment="1" applyProtection="1">
      <alignment vertical="top"/>
      <protection locked="0"/>
    </xf>
    <xf numFmtId="0" fontId="26" fillId="0" borderId="34" xfId="21" applyFont="1" applyBorder="1" applyAlignment="1" applyProtection="1">
      <alignment horizontal="left"/>
      <protection locked="0"/>
    </xf>
    <xf numFmtId="0" fontId="5" fillId="0" borderId="34" xfId="21" applyFont="1" applyBorder="1" applyAlignment="1" applyProtection="1">
      <alignment/>
      <protection locked="0"/>
    </xf>
    <xf numFmtId="0" fontId="0" fillId="0" borderId="31" xfId="21" applyFont="1" applyBorder="1" applyAlignment="1" applyProtection="1">
      <alignment vertical="top"/>
      <protection locked="0"/>
    </xf>
    <xf numFmtId="0" fontId="0" fillId="0" borderId="32" xfId="21" applyFont="1" applyBorder="1" applyAlignment="1" applyProtection="1">
      <alignment vertical="top"/>
      <protection locked="0"/>
    </xf>
    <xf numFmtId="0" fontId="0" fillId="0" borderId="0" xfId="21" applyFont="1" applyBorder="1" applyAlignment="1" applyProtection="1">
      <alignment horizontal="center" vertical="center"/>
      <protection locked="0"/>
    </xf>
    <xf numFmtId="0" fontId="0" fillId="0" borderId="0" xfId="21" applyFont="1" applyBorder="1" applyAlignment="1" applyProtection="1">
      <alignment horizontal="left" vertical="top"/>
      <protection locked="0"/>
    </xf>
    <xf numFmtId="0" fontId="0" fillId="0" borderId="33" xfId="21" applyFont="1" applyBorder="1" applyAlignment="1" applyProtection="1">
      <alignment vertical="top"/>
      <protection locked="0"/>
    </xf>
    <xf numFmtId="0" fontId="0" fillId="0" borderId="34" xfId="21" applyFont="1" applyBorder="1" applyAlignment="1" applyProtection="1">
      <alignment vertical="top"/>
      <protection locked="0"/>
    </xf>
    <xf numFmtId="0" fontId="0" fillId="0" borderId="35" xfId="21" applyFont="1" applyBorder="1" applyAlignment="1" applyProtection="1">
      <alignment vertical="top"/>
      <protection locked="0"/>
    </xf>
    <xf numFmtId="0" fontId="0" fillId="0" borderId="0" xfId="0"/>
    <xf numFmtId="4" fontId="25" fillId="0" borderId="0" xfId="0" applyNumberFormat="1" applyFont="1" applyAlignment="1" applyProtection="1">
      <alignment vertical="center"/>
      <protection/>
    </xf>
    <xf numFmtId="0" fontId="25" fillId="0" borderId="0" xfId="0" applyFont="1" applyAlignment="1" applyProtection="1">
      <alignment vertical="center"/>
      <protection/>
    </xf>
    <xf numFmtId="0" fontId="24" fillId="0" borderId="0" xfId="0" applyFont="1" applyAlignment="1" applyProtection="1">
      <alignment horizontal="left" vertical="center" wrapText="1"/>
      <protection/>
    </xf>
    <xf numFmtId="4" fontId="22" fillId="0" borderId="0" xfId="0" applyNumberFormat="1" applyFont="1" applyAlignment="1" applyProtection="1">
      <alignment horizontal="right" vertical="center"/>
      <protection/>
    </xf>
    <xf numFmtId="4" fontId="22" fillId="0" borderId="0" xfId="0" applyNumberFormat="1" applyFont="1" applyAlignment="1" applyProtection="1">
      <alignment vertical="center"/>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7"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0" xfId="0" applyFont="1" applyAlignment="1" applyProtection="1">
      <alignment vertical="center"/>
      <protection/>
    </xf>
    <xf numFmtId="0" fontId="3" fillId="0" borderId="0" xfId="0" applyFont="1" applyAlignment="1" applyProtection="1">
      <alignment vertical="center"/>
      <protection/>
    </xf>
    <xf numFmtId="0" fontId="21" fillId="0" borderId="21" xfId="0" applyFont="1" applyBorder="1" applyAlignment="1">
      <alignment horizontal="center" vertical="center"/>
    </xf>
    <xf numFmtId="0" fontId="0" fillId="0" borderId="13"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16" xfId="0" applyFont="1" applyBorder="1" applyAlignment="1" applyProtection="1">
      <alignment vertical="center"/>
      <protection/>
    </xf>
    <xf numFmtId="0" fontId="0" fillId="0" borderId="0"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18" fillId="0" borderId="0" xfId="0" applyFont="1" applyAlignment="1">
      <alignment horizontal="left" vertical="top" wrapText="1"/>
    </xf>
    <xf numFmtId="0" fontId="0" fillId="0" borderId="0" xfId="0" applyFont="1" applyAlignment="1">
      <alignment vertical="center"/>
    </xf>
    <xf numFmtId="0" fontId="2" fillId="0" borderId="0" xfId="0" applyFont="1" applyAlignment="1">
      <alignmen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0" fontId="3" fillId="0" borderId="0" xfId="0" applyFont="1" applyBorder="1" applyAlignment="1" applyProtection="1">
      <alignment horizontal="left" vertical="center" wrapText="1"/>
      <protection/>
    </xf>
    <xf numFmtId="4" fontId="19"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8" fillId="0" borderId="0" xfId="0" applyNumberFormat="1" applyFont="1" applyBorder="1" applyAlignment="1" applyProtection="1">
      <alignment vertical="center"/>
      <protection/>
    </xf>
    <xf numFmtId="0" fontId="17" fillId="0" borderId="0" xfId="0" applyFont="1" applyAlignment="1" applyProtection="1">
      <alignment horizontal="left" vertical="center" wrapText="1"/>
      <protection/>
    </xf>
    <xf numFmtId="0" fontId="40" fillId="2" borderId="0" xfId="20" applyFont="1" applyFill="1" applyAlignment="1">
      <alignment vertical="center"/>
    </xf>
    <xf numFmtId="0" fontId="17" fillId="0" borderId="0"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wrapText="1"/>
      <protection/>
    </xf>
    <xf numFmtId="0" fontId="3" fillId="0" borderId="0" xfId="21" applyFont="1" applyBorder="1" applyAlignment="1" applyProtection="1">
      <alignment horizontal="left" vertical="top"/>
      <protection locked="0"/>
    </xf>
    <xf numFmtId="0" fontId="3" fillId="0" borderId="0" xfId="21" applyFont="1" applyBorder="1" applyAlignment="1" applyProtection="1">
      <alignment horizontal="left" vertical="center"/>
      <protection locked="0"/>
    </xf>
    <xf numFmtId="0" fontId="14" fillId="0" borderId="0" xfId="21" applyFont="1" applyBorder="1" applyAlignment="1" applyProtection="1">
      <alignment horizontal="center" vertical="center" wrapText="1"/>
      <protection locked="0"/>
    </xf>
    <xf numFmtId="0" fontId="26" fillId="0" borderId="34" xfId="21" applyFont="1" applyBorder="1" applyAlignment="1" applyProtection="1">
      <alignment horizontal="left"/>
      <protection locked="0"/>
    </xf>
    <xf numFmtId="0" fontId="3" fillId="0" borderId="0" xfId="21" applyFont="1" applyBorder="1" applyAlignment="1" applyProtection="1">
      <alignment horizontal="left" vertical="center" wrapText="1"/>
      <protection locked="0"/>
    </xf>
    <xf numFmtId="0" fontId="14" fillId="0" borderId="0" xfId="21" applyFont="1" applyBorder="1" applyAlignment="1" applyProtection="1">
      <alignment horizontal="center" vertical="center"/>
      <protection locked="0"/>
    </xf>
    <xf numFmtId="49" fontId="3" fillId="0" borderId="0" xfId="21" applyNumberFormat="1" applyFont="1" applyBorder="1" applyAlignment="1" applyProtection="1">
      <alignment horizontal="left" vertical="center" wrapText="1"/>
      <protection locked="0"/>
    </xf>
    <xf numFmtId="0" fontId="26" fillId="0" borderId="34" xfId="21" applyFont="1" applyBorder="1" applyAlignment="1" applyProtection="1">
      <alignment horizontal="left" wrapText="1"/>
      <protection locked="0"/>
    </xf>
  </cellXfs>
  <cellStyles count="8">
    <cellStyle name="Normal" xfId="0"/>
    <cellStyle name="Percent" xfId="15"/>
    <cellStyle name="Currency" xfId="16"/>
    <cellStyle name="Currency [0]" xfId="17"/>
    <cellStyle name="Comma" xfId="18"/>
    <cellStyle name="Comma [0]" xfId="19"/>
    <cellStyle name="Hypertextový odkaz" xfId="20"/>
    <cellStyle name="Normální 2" xfId="21"/>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M70"/>
  <sheetViews>
    <sheetView showGridLines="0" tabSelected="1" zoomScale="70" zoomScaleNormal="7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274" t="s">
        <v>0</v>
      </c>
      <c r="B1" s="275"/>
      <c r="C1" s="275"/>
      <c r="D1" s="276" t="s">
        <v>1</v>
      </c>
      <c r="E1" s="275"/>
      <c r="F1" s="275"/>
      <c r="G1" s="275"/>
      <c r="H1" s="275"/>
      <c r="I1" s="275"/>
      <c r="J1" s="275"/>
      <c r="K1" s="277" t="s">
        <v>1361</v>
      </c>
      <c r="L1" s="277"/>
      <c r="M1" s="277"/>
      <c r="N1" s="277"/>
      <c r="O1" s="277"/>
      <c r="P1" s="277"/>
      <c r="Q1" s="277"/>
      <c r="R1" s="277"/>
      <c r="S1" s="277"/>
      <c r="T1" s="275"/>
      <c r="U1" s="275"/>
      <c r="V1" s="275"/>
      <c r="W1" s="277" t="s">
        <v>1362</v>
      </c>
      <c r="X1" s="277"/>
      <c r="Y1" s="277"/>
      <c r="Z1" s="277"/>
      <c r="AA1" s="277"/>
      <c r="AB1" s="277"/>
      <c r="AC1" s="277"/>
      <c r="AD1" s="277"/>
      <c r="AE1" s="277"/>
      <c r="AF1" s="277"/>
      <c r="AG1" s="277"/>
      <c r="AH1" s="277"/>
      <c r="AI1" s="269"/>
      <c r="AJ1" s="16"/>
      <c r="AK1" s="16"/>
      <c r="AL1" s="16"/>
      <c r="AM1" s="16"/>
      <c r="AN1" s="16"/>
      <c r="AO1" s="16"/>
      <c r="AP1" s="16"/>
      <c r="AQ1" s="16"/>
      <c r="AR1" s="16"/>
      <c r="AS1" s="16"/>
      <c r="AT1" s="16"/>
      <c r="AU1" s="16"/>
      <c r="AV1" s="16"/>
      <c r="AW1" s="16"/>
      <c r="AX1" s="16"/>
      <c r="AY1" s="16"/>
      <c r="AZ1" s="16"/>
      <c r="BA1" s="15" t="s">
        <v>2</v>
      </c>
      <c r="BB1" s="15" t="s">
        <v>3</v>
      </c>
      <c r="BC1" s="16"/>
      <c r="BD1" s="16"/>
      <c r="BE1" s="16"/>
      <c r="BF1" s="16"/>
      <c r="BG1" s="16"/>
      <c r="BH1" s="16"/>
      <c r="BI1" s="16"/>
      <c r="BJ1" s="16"/>
      <c r="BK1" s="16"/>
      <c r="BL1" s="16"/>
      <c r="BM1" s="16"/>
      <c r="BN1" s="16"/>
      <c r="BO1" s="16"/>
      <c r="BP1" s="16"/>
      <c r="BQ1" s="16"/>
      <c r="BR1" s="16"/>
      <c r="BT1" s="17" t="s">
        <v>4</v>
      </c>
      <c r="BU1" s="17" t="s">
        <v>4</v>
      </c>
      <c r="BV1" s="17" t="s">
        <v>5</v>
      </c>
    </row>
    <row r="2" spans="3:72" ht="36.95" customHeight="1">
      <c r="AR2" s="358"/>
      <c r="AS2" s="358"/>
      <c r="AT2" s="358"/>
      <c r="AU2" s="358"/>
      <c r="AV2" s="358"/>
      <c r="AW2" s="358"/>
      <c r="AX2" s="358"/>
      <c r="AY2" s="358"/>
      <c r="AZ2" s="358"/>
      <c r="BA2" s="358"/>
      <c r="BB2" s="358"/>
      <c r="BC2" s="358"/>
      <c r="BD2" s="358"/>
      <c r="BE2" s="358"/>
      <c r="BS2" s="18" t="s">
        <v>6</v>
      </c>
      <c r="BT2" s="18" t="s">
        <v>7</v>
      </c>
    </row>
    <row r="3" spans="2:72"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1"/>
      <c r="BS3" s="18" t="s">
        <v>6</v>
      </c>
      <c r="BT3" s="18" t="s">
        <v>8</v>
      </c>
    </row>
    <row r="4" spans="2:71" ht="36.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5"/>
      <c r="AS4" s="26" t="s">
        <v>10</v>
      </c>
      <c r="BE4" s="27" t="s">
        <v>11</v>
      </c>
      <c r="BS4" s="18" t="s">
        <v>12</v>
      </c>
    </row>
    <row r="5" spans="2:71" ht="14.45" customHeight="1">
      <c r="B5" s="22"/>
      <c r="C5" s="23"/>
      <c r="D5" s="28" t="s">
        <v>13</v>
      </c>
      <c r="E5" s="23"/>
      <c r="F5" s="23"/>
      <c r="G5" s="23"/>
      <c r="H5" s="23"/>
      <c r="I5" s="23"/>
      <c r="J5" s="23"/>
      <c r="K5" s="390" t="s">
        <v>14</v>
      </c>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23"/>
      <c r="AQ5" s="25"/>
      <c r="BE5" s="387" t="s">
        <v>15</v>
      </c>
      <c r="BS5" s="18" t="s">
        <v>6</v>
      </c>
    </row>
    <row r="6" spans="2:71" ht="36.95" customHeight="1">
      <c r="B6" s="22"/>
      <c r="C6" s="23"/>
      <c r="D6" s="30" t="s">
        <v>16</v>
      </c>
      <c r="E6" s="23"/>
      <c r="F6" s="23"/>
      <c r="G6" s="23"/>
      <c r="H6" s="23"/>
      <c r="I6" s="23"/>
      <c r="J6" s="23"/>
      <c r="K6" s="392" t="s">
        <v>17</v>
      </c>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23"/>
      <c r="AQ6" s="25"/>
      <c r="BE6" s="358"/>
      <c r="BS6" s="18" t="s">
        <v>18</v>
      </c>
    </row>
    <row r="7" spans="2:71" ht="14.45" customHeight="1">
      <c r="B7" s="22"/>
      <c r="C7" s="23"/>
      <c r="D7" s="31" t="s">
        <v>19</v>
      </c>
      <c r="E7" s="23"/>
      <c r="F7" s="23"/>
      <c r="G7" s="23"/>
      <c r="H7" s="23"/>
      <c r="I7" s="23"/>
      <c r="J7" s="23"/>
      <c r="K7" s="29" t="s">
        <v>20</v>
      </c>
      <c r="L7" s="23"/>
      <c r="M7" s="23"/>
      <c r="N7" s="23"/>
      <c r="O7" s="23"/>
      <c r="P7" s="23"/>
      <c r="Q7" s="23"/>
      <c r="R7" s="23"/>
      <c r="S7" s="23"/>
      <c r="T7" s="23"/>
      <c r="U7" s="23"/>
      <c r="V7" s="23"/>
      <c r="W7" s="23"/>
      <c r="X7" s="23"/>
      <c r="Y7" s="23"/>
      <c r="Z7" s="23"/>
      <c r="AA7" s="23"/>
      <c r="AB7" s="23"/>
      <c r="AC7" s="23"/>
      <c r="AD7" s="23"/>
      <c r="AE7" s="23"/>
      <c r="AF7" s="23"/>
      <c r="AG7" s="23"/>
      <c r="AH7" s="23"/>
      <c r="AI7" s="23"/>
      <c r="AJ7" s="23"/>
      <c r="AK7" s="31" t="s">
        <v>21</v>
      </c>
      <c r="AL7" s="23"/>
      <c r="AM7" s="23"/>
      <c r="AN7" s="29" t="s">
        <v>22</v>
      </c>
      <c r="AO7" s="23"/>
      <c r="AP7" s="23"/>
      <c r="AQ7" s="25"/>
      <c r="BE7" s="358"/>
      <c r="BS7" s="18" t="s">
        <v>23</v>
      </c>
    </row>
    <row r="8" spans="2:71" ht="14.45" customHeight="1">
      <c r="B8" s="22"/>
      <c r="C8" s="23"/>
      <c r="D8" s="31" t="s">
        <v>24</v>
      </c>
      <c r="E8" s="23"/>
      <c r="F8" s="23"/>
      <c r="G8" s="23"/>
      <c r="H8" s="23"/>
      <c r="I8" s="23"/>
      <c r="J8" s="23"/>
      <c r="K8" s="29" t="s">
        <v>25</v>
      </c>
      <c r="L8" s="23"/>
      <c r="M8" s="23"/>
      <c r="N8" s="23"/>
      <c r="O8" s="23"/>
      <c r="P8" s="23"/>
      <c r="Q8" s="23"/>
      <c r="R8" s="23"/>
      <c r="S8" s="23"/>
      <c r="T8" s="23"/>
      <c r="U8" s="23"/>
      <c r="V8" s="23"/>
      <c r="W8" s="23"/>
      <c r="X8" s="23"/>
      <c r="Y8" s="23"/>
      <c r="Z8" s="23"/>
      <c r="AA8" s="23"/>
      <c r="AB8" s="23"/>
      <c r="AC8" s="23"/>
      <c r="AD8" s="23"/>
      <c r="AE8" s="23"/>
      <c r="AF8" s="23"/>
      <c r="AG8" s="23"/>
      <c r="AH8" s="23"/>
      <c r="AI8" s="23"/>
      <c r="AJ8" s="23"/>
      <c r="AK8" s="31" t="s">
        <v>26</v>
      </c>
      <c r="AL8" s="23"/>
      <c r="AM8" s="23"/>
      <c r="AN8" s="32" t="s">
        <v>27</v>
      </c>
      <c r="AO8" s="23"/>
      <c r="AP8" s="23"/>
      <c r="AQ8" s="25"/>
      <c r="BE8" s="358"/>
      <c r="BS8" s="18" t="s">
        <v>28</v>
      </c>
    </row>
    <row r="9" spans="2:7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5"/>
      <c r="BE9" s="358"/>
      <c r="BS9" s="18" t="s">
        <v>29</v>
      </c>
    </row>
    <row r="10" spans="2:71" ht="14.45" customHeight="1">
      <c r="B10" s="22"/>
      <c r="C10" s="23"/>
      <c r="D10" s="31" t="s">
        <v>30</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1" t="s">
        <v>31</v>
      </c>
      <c r="AL10" s="23"/>
      <c r="AM10" s="23"/>
      <c r="AN10" s="29" t="s">
        <v>22</v>
      </c>
      <c r="AO10" s="23"/>
      <c r="AP10" s="23"/>
      <c r="AQ10" s="25"/>
      <c r="BE10" s="358"/>
      <c r="BS10" s="18" t="s">
        <v>18</v>
      </c>
    </row>
    <row r="11" spans="2:71" ht="18.4" customHeight="1">
      <c r="B11" s="22"/>
      <c r="C11" s="23"/>
      <c r="D11" s="23"/>
      <c r="E11" s="29" t="s">
        <v>32</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1" t="s">
        <v>33</v>
      </c>
      <c r="AL11" s="23"/>
      <c r="AM11" s="23"/>
      <c r="AN11" s="29" t="s">
        <v>22</v>
      </c>
      <c r="AO11" s="23"/>
      <c r="AP11" s="23"/>
      <c r="AQ11" s="25"/>
      <c r="BE11" s="358"/>
      <c r="BS11" s="18" t="s">
        <v>18</v>
      </c>
    </row>
    <row r="12" spans="2:7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5"/>
      <c r="BE12" s="358"/>
      <c r="BS12" s="18" t="s">
        <v>18</v>
      </c>
    </row>
    <row r="13" spans="2:71" ht="14.45" customHeight="1">
      <c r="B13" s="22"/>
      <c r="C13" s="23"/>
      <c r="D13" s="31" t="s">
        <v>34</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1" t="s">
        <v>31</v>
      </c>
      <c r="AL13" s="23"/>
      <c r="AM13" s="23"/>
      <c r="AN13" s="33" t="s">
        <v>35</v>
      </c>
      <c r="AO13" s="23"/>
      <c r="AP13" s="23"/>
      <c r="AQ13" s="25"/>
      <c r="BE13" s="358"/>
      <c r="BS13" s="18" t="s">
        <v>18</v>
      </c>
    </row>
    <row r="14" spans="2:71" ht="15">
      <c r="B14" s="22"/>
      <c r="C14" s="23"/>
      <c r="D14" s="23"/>
      <c r="E14" s="393" t="s">
        <v>35</v>
      </c>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1" t="s">
        <v>33</v>
      </c>
      <c r="AL14" s="23"/>
      <c r="AM14" s="23"/>
      <c r="AN14" s="33" t="s">
        <v>35</v>
      </c>
      <c r="AO14" s="23"/>
      <c r="AP14" s="23"/>
      <c r="AQ14" s="25"/>
      <c r="BE14" s="358"/>
      <c r="BS14" s="18" t="s">
        <v>18</v>
      </c>
    </row>
    <row r="15" spans="2:7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5"/>
      <c r="BE15" s="358"/>
      <c r="BS15" s="18" t="s">
        <v>4</v>
      </c>
    </row>
    <row r="16" spans="2:71" ht="14.45" customHeight="1">
      <c r="B16" s="22"/>
      <c r="C16" s="23"/>
      <c r="D16" s="31" t="s">
        <v>36</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1" t="s">
        <v>31</v>
      </c>
      <c r="AL16" s="23"/>
      <c r="AM16" s="23"/>
      <c r="AN16" s="29" t="s">
        <v>22</v>
      </c>
      <c r="AO16" s="23"/>
      <c r="AP16" s="23"/>
      <c r="AQ16" s="25"/>
      <c r="BE16" s="358"/>
      <c r="BS16" s="18" t="s">
        <v>4</v>
      </c>
    </row>
    <row r="17" spans="2:71" ht="18.4" customHeight="1">
      <c r="B17" s="22"/>
      <c r="C17" s="23"/>
      <c r="D17" s="23"/>
      <c r="E17" s="29" t="s">
        <v>37</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1" t="s">
        <v>33</v>
      </c>
      <c r="AL17" s="23"/>
      <c r="AM17" s="23"/>
      <c r="AN17" s="29" t="s">
        <v>22</v>
      </c>
      <c r="AO17" s="23"/>
      <c r="AP17" s="23"/>
      <c r="AQ17" s="25"/>
      <c r="BE17" s="358"/>
      <c r="BS17" s="18" t="s">
        <v>38</v>
      </c>
    </row>
    <row r="18" spans="2:7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5"/>
      <c r="BE18" s="358"/>
      <c r="BS18" s="18" t="s">
        <v>6</v>
      </c>
    </row>
    <row r="19" spans="2:71" ht="14.45" customHeight="1">
      <c r="B19" s="22"/>
      <c r="C19" s="23"/>
      <c r="D19" s="31" t="s">
        <v>39</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5"/>
      <c r="BE19" s="358"/>
      <c r="BS19" s="18" t="s">
        <v>6</v>
      </c>
    </row>
    <row r="20" spans="2:71" ht="162.75" customHeight="1">
      <c r="B20" s="22"/>
      <c r="C20" s="23"/>
      <c r="D20" s="23"/>
      <c r="E20" s="394" t="s">
        <v>40</v>
      </c>
      <c r="F20" s="391"/>
      <c r="G20" s="391"/>
      <c r="H20" s="391"/>
      <c r="I20" s="391"/>
      <c r="J20" s="391"/>
      <c r="K20" s="391"/>
      <c r="L20" s="391"/>
      <c r="M20" s="391"/>
      <c r="N20" s="391"/>
      <c r="O20" s="391"/>
      <c r="P20" s="391"/>
      <c r="Q20" s="391"/>
      <c r="R20" s="391"/>
      <c r="S20" s="391"/>
      <c r="T20" s="391"/>
      <c r="U20" s="391"/>
      <c r="V20" s="391"/>
      <c r="W20" s="391"/>
      <c r="X20" s="391"/>
      <c r="Y20" s="391"/>
      <c r="Z20" s="391"/>
      <c r="AA20" s="391"/>
      <c r="AB20" s="391"/>
      <c r="AC20" s="391"/>
      <c r="AD20" s="391"/>
      <c r="AE20" s="391"/>
      <c r="AF20" s="391"/>
      <c r="AG20" s="391"/>
      <c r="AH20" s="391"/>
      <c r="AI20" s="391"/>
      <c r="AJ20" s="391"/>
      <c r="AK20" s="391"/>
      <c r="AL20" s="391"/>
      <c r="AM20" s="391"/>
      <c r="AN20" s="391"/>
      <c r="AO20" s="23"/>
      <c r="AP20" s="23"/>
      <c r="AQ20" s="25"/>
      <c r="BE20" s="358"/>
      <c r="BS20" s="18" t="s">
        <v>4</v>
      </c>
    </row>
    <row r="21" spans="2:57"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5"/>
      <c r="BE21" s="358"/>
    </row>
    <row r="22" spans="2:57" ht="6.95" customHeight="1">
      <c r="B22" s="22"/>
      <c r="C22" s="23"/>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23"/>
      <c r="AQ22" s="25"/>
      <c r="BE22" s="358"/>
    </row>
    <row r="23" spans="2:57" s="1" customFormat="1" ht="25.9" customHeight="1">
      <c r="B23" s="35"/>
      <c r="C23" s="36"/>
      <c r="D23" s="37" t="s">
        <v>41</v>
      </c>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95">
        <f>ROUND(AG51,2)</f>
        <v>0</v>
      </c>
      <c r="AL23" s="396"/>
      <c r="AM23" s="396"/>
      <c r="AN23" s="396"/>
      <c r="AO23" s="396"/>
      <c r="AP23" s="36"/>
      <c r="AQ23" s="39"/>
      <c r="BE23" s="388"/>
    </row>
    <row r="24" spans="2:57" s="1" customFormat="1" ht="6.95" customHeight="1">
      <c r="B24" s="35"/>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9"/>
      <c r="BE24" s="388"/>
    </row>
    <row r="25" spans="2:57" s="1" customFormat="1" ht="13.5">
      <c r="B25" s="35"/>
      <c r="C25" s="36"/>
      <c r="D25" s="36"/>
      <c r="E25" s="36"/>
      <c r="F25" s="36"/>
      <c r="G25" s="36"/>
      <c r="H25" s="36"/>
      <c r="I25" s="36"/>
      <c r="J25" s="36"/>
      <c r="K25" s="36"/>
      <c r="L25" s="397" t="s">
        <v>42</v>
      </c>
      <c r="M25" s="382"/>
      <c r="N25" s="382"/>
      <c r="O25" s="382"/>
      <c r="P25" s="36"/>
      <c r="Q25" s="36"/>
      <c r="R25" s="36"/>
      <c r="S25" s="36"/>
      <c r="T25" s="36"/>
      <c r="U25" s="36"/>
      <c r="V25" s="36"/>
      <c r="W25" s="397" t="s">
        <v>43</v>
      </c>
      <c r="X25" s="382"/>
      <c r="Y25" s="382"/>
      <c r="Z25" s="382"/>
      <c r="AA25" s="382"/>
      <c r="AB25" s="382"/>
      <c r="AC25" s="382"/>
      <c r="AD25" s="382"/>
      <c r="AE25" s="382"/>
      <c r="AF25" s="36"/>
      <c r="AG25" s="36"/>
      <c r="AH25" s="36"/>
      <c r="AI25" s="36"/>
      <c r="AJ25" s="36"/>
      <c r="AK25" s="397" t="s">
        <v>44</v>
      </c>
      <c r="AL25" s="382"/>
      <c r="AM25" s="382"/>
      <c r="AN25" s="382"/>
      <c r="AO25" s="382"/>
      <c r="AP25" s="36"/>
      <c r="AQ25" s="39"/>
      <c r="BE25" s="388"/>
    </row>
    <row r="26" spans="2:57" s="2" customFormat="1" ht="14.45" customHeight="1">
      <c r="B26" s="41"/>
      <c r="C26" s="42"/>
      <c r="D26" s="43" t="s">
        <v>45</v>
      </c>
      <c r="E26" s="42"/>
      <c r="F26" s="43" t="s">
        <v>46</v>
      </c>
      <c r="G26" s="42"/>
      <c r="H26" s="42"/>
      <c r="I26" s="42"/>
      <c r="J26" s="42"/>
      <c r="K26" s="42"/>
      <c r="L26" s="398">
        <v>0.21</v>
      </c>
      <c r="M26" s="399"/>
      <c r="N26" s="399"/>
      <c r="O26" s="399"/>
      <c r="P26" s="42"/>
      <c r="Q26" s="42"/>
      <c r="R26" s="42"/>
      <c r="S26" s="42"/>
      <c r="T26" s="42"/>
      <c r="U26" s="42"/>
      <c r="V26" s="42"/>
      <c r="W26" s="400">
        <f>ROUND(AZ51,2)</f>
        <v>0</v>
      </c>
      <c r="X26" s="399"/>
      <c r="Y26" s="399"/>
      <c r="Z26" s="399"/>
      <c r="AA26" s="399"/>
      <c r="AB26" s="399"/>
      <c r="AC26" s="399"/>
      <c r="AD26" s="399"/>
      <c r="AE26" s="399"/>
      <c r="AF26" s="42"/>
      <c r="AG26" s="42"/>
      <c r="AH26" s="42"/>
      <c r="AI26" s="42"/>
      <c r="AJ26" s="42"/>
      <c r="AK26" s="400">
        <f>ROUND(AV51,2)</f>
        <v>0</v>
      </c>
      <c r="AL26" s="399"/>
      <c r="AM26" s="399"/>
      <c r="AN26" s="399"/>
      <c r="AO26" s="399"/>
      <c r="AP26" s="42"/>
      <c r="AQ26" s="44"/>
      <c r="BE26" s="389"/>
    </row>
    <row r="27" spans="2:57" s="2" customFormat="1" ht="14.45" customHeight="1">
      <c r="B27" s="41"/>
      <c r="C27" s="42"/>
      <c r="D27" s="42"/>
      <c r="E27" s="42"/>
      <c r="F27" s="43" t="s">
        <v>47</v>
      </c>
      <c r="G27" s="42"/>
      <c r="H27" s="42"/>
      <c r="I27" s="42"/>
      <c r="J27" s="42"/>
      <c r="K27" s="42"/>
      <c r="L27" s="398">
        <v>0.15</v>
      </c>
      <c r="M27" s="399"/>
      <c r="N27" s="399"/>
      <c r="O27" s="399"/>
      <c r="P27" s="42"/>
      <c r="Q27" s="42"/>
      <c r="R27" s="42"/>
      <c r="S27" s="42"/>
      <c r="T27" s="42"/>
      <c r="U27" s="42"/>
      <c r="V27" s="42"/>
      <c r="W27" s="400">
        <f>ROUND(BA51,2)</f>
        <v>0</v>
      </c>
      <c r="X27" s="399"/>
      <c r="Y27" s="399"/>
      <c r="Z27" s="399"/>
      <c r="AA27" s="399"/>
      <c r="AB27" s="399"/>
      <c r="AC27" s="399"/>
      <c r="AD27" s="399"/>
      <c r="AE27" s="399"/>
      <c r="AF27" s="42"/>
      <c r="AG27" s="42"/>
      <c r="AH27" s="42"/>
      <c r="AI27" s="42"/>
      <c r="AJ27" s="42"/>
      <c r="AK27" s="400">
        <f>ROUND(AW51,2)</f>
        <v>0</v>
      </c>
      <c r="AL27" s="399"/>
      <c r="AM27" s="399"/>
      <c r="AN27" s="399"/>
      <c r="AO27" s="399"/>
      <c r="AP27" s="42"/>
      <c r="AQ27" s="44"/>
      <c r="BE27" s="389"/>
    </row>
    <row r="28" spans="2:57" s="2" customFormat="1" ht="14.45" customHeight="1" hidden="1">
      <c r="B28" s="41"/>
      <c r="C28" s="42"/>
      <c r="D28" s="42"/>
      <c r="E28" s="42"/>
      <c r="F28" s="43" t="s">
        <v>48</v>
      </c>
      <c r="G28" s="42"/>
      <c r="H28" s="42"/>
      <c r="I28" s="42"/>
      <c r="J28" s="42"/>
      <c r="K28" s="42"/>
      <c r="L28" s="398">
        <v>0.21</v>
      </c>
      <c r="M28" s="399"/>
      <c r="N28" s="399"/>
      <c r="O28" s="399"/>
      <c r="P28" s="42"/>
      <c r="Q28" s="42"/>
      <c r="R28" s="42"/>
      <c r="S28" s="42"/>
      <c r="T28" s="42"/>
      <c r="U28" s="42"/>
      <c r="V28" s="42"/>
      <c r="W28" s="400">
        <f>ROUND(BB51,2)</f>
        <v>0</v>
      </c>
      <c r="X28" s="399"/>
      <c r="Y28" s="399"/>
      <c r="Z28" s="399"/>
      <c r="AA28" s="399"/>
      <c r="AB28" s="399"/>
      <c r="AC28" s="399"/>
      <c r="AD28" s="399"/>
      <c r="AE28" s="399"/>
      <c r="AF28" s="42"/>
      <c r="AG28" s="42"/>
      <c r="AH28" s="42"/>
      <c r="AI28" s="42"/>
      <c r="AJ28" s="42"/>
      <c r="AK28" s="400">
        <v>0</v>
      </c>
      <c r="AL28" s="399"/>
      <c r="AM28" s="399"/>
      <c r="AN28" s="399"/>
      <c r="AO28" s="399"/>
      <c r="AP28" s="42"/>
      <c r="AQ28" s="44"/>
      <c r="BE28" s="389"/>
    </row>
    <row r="29" spans="2:57" s="2" customFormat="1" ht="14.45" customHeight="1" hidden="1">
      <c r="B29" s="41"/>
      <c r="C29" s="42"/>
      <c r="D29" s="42"/>
      <c r="E29" s="42"/>
      <c r="F29" s="43" t="s">
        <v>49</v>
      </c>
      <c r="G29" s="42"/>
      <c r="H29" s="42"/>
      <c r="I29" s="42"/>
      <c r="J29" s="42"/>
      <c r="K29" s="42"/>
      <c r="L29" s="398">
        <v>0.15</v>
      </c>
      <c r="M29" s="399"/>
      <c r="N29" s="399"/>
      <c r="O29" s="399"/>
      <c r="P29" s="42"/>
      <c r="Q29" s="42"/>
      <c r="R29" s="42"/>
      <c r="S29" s="42"/>
      <c r="T29" s="42"/>
      <c r="U29" s="42"/>
      <c r="V29" s="42"/>
      <c r="W29" s="400">
        <f>ROUND(BC51,2)</f>
        <v>0</v>
      </c>
      <c r="X29" s="399"/>
      <c r="Y29" s="399"/>
      <c r="Z29" s="399"/>
      <c r="AA29" s="399"/>
      <c r="AB29" s="399"/>
      <c r="AC29" s="399"/>
      <c r="AD29" s="399"/>
      <c r="AE29" s="399"/>
      <c r="AF29" s="42"/>
      <c r="AG29" s="42"/>
      <c r="AH29" s="42"/>
      <c r="AI29" s="42"/>
      <c r="AJ29" s="42"/>
      <c r="AK29" s="400">
        <v>0</v>
      </c>
      <c r="AL29" s="399"/>
      <c r="AM29" s="399"/>
      <c r="AN29" s="399"/>
      <c r="AO29" s="399"/>
      <c r="AP29" s="42"/>
      <c r="AQ29" s="44"/>
      <c r="BE29" s="389"/>
    </row>
    <row r="30" spans="2:57" s="2" customFormat="1" ht="14.45" customHeight="1" hidden="1">
      <c r="B30" s="41"/>
      <c r="C30" s="42"/>
      <c r="D30" s="42"/>
      <c r="E30" s="42"/>
      <c r="F30" s="43" t="s">
        <v>50</v>
      </c>
      <c r="G30" s="42"/>
      <c r="H30" s="42"/>
      <c r="I30" s="42"/>
      <c r="J30" s="42"/>
      <c r="K30" s="42"/>
      <c r="L30" s="398">
        <v>0</v>
      </c>
      <c r="M30" s="399"/>
      <c r="N30" s="399"/>
      <c r="O30" s="399"/>
      <c r="P30" s="42"/>
      <c r="Q30" s="42"/>
      <c r="R30" s="42"/>
      <c r="S30" s="42"/>
      <c r="T30" s="42"/>
      <c r="U30" s="42"/>
      <c r="V30" s="42"/>
      <c r="W30" s="400">
        <f>ROUND(BD51,2)</f>
        <v>0</v>
      </c>
      <c r="X30" s="399"/>
      <c r="Y30" s="399"/>
      <c r="Z30" s="399"/>
      <c r="AA30" s="399"/>
      <c r="AB30" s="399"/>
      <c r="AC30" s="399"/>
      <c r="AD30" s="399"/>
      <c r="AE30" s="399"/>
      <c r="AF30" s="42"/>
      <c r="AG30" s="42"/>
      <c r="AH30" s="42"/>
      <c r="AI30" s="42"/>
      <c r="AJ30" s="42"/>
      <c r="AK30" s="400">
        <v>0</v>
      </c>
      <c r="AL30" s="399"/>
      <c r="AM30" s="399"/>
      <c r="AN30" s="399"/>
      <c r="AO30" s="399"/>
      <c r="AP30" s="42"/>
      <c r="AQ30" s="44"/>
      <c r="BE30" s="389"/>
    </row>
    <row r="31" spans="2:57" s="1" customFormat="1" ht="6.95" customHeight="1">
      <c r="B31" s="35"/>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9"/>
      <c r="BE31" s="388"/>
    </row>
    <row r="32" spans="2:57" s="1" customFormat="1" ht="25.9" customHeight="1">
      <c r="B32" s="35"/>
      <c r="C32" s="45"/>
      <c r="D32" s="46" t="s">
        <v>51</v>
      </c>
      <c r="E32" s="47"/>
      <c r="F32" s="47"/>
      <c r="G32" s="47"/>
      <c r="H32" s="47"/>
      <c r="I32" s="47"/>
      <c r="J32" s="47"/>
      <c r="K32" s="47"/>
      <c r="L32" s="47"/>
      <c r="M32" s="47"/>
      <c r="N32" s="47"/>
      <c r="O32" s="47"/>
      <c r="P32" s="47"/>
      <c r="Q32" s="47"/>
      <c r="R32" s="47"/>
      <c r="S32" s="47"/>
      <c r="T32" s="48" t="s">
        <v>52</v>
      </c>
      <c r="U32" s="47"/>
      <c r="V32" s="47"/>
      <c r="W32" s="47"/>
      <c r="X32" s="368" t="s">
        <v>53</v>
      </c>
      <c r="Y32" s="369"/>
      <c r="Z32" s="369"/>
      <c r="AA32" s="369"/>
      <c r="AB32" s="369"/>
      <c r="AC32" s="47"/>
      <c r="AD32" s="47"/>
      <c r="AE32" s="47"/>
      <c r="AF32" s="47"/>
      <c r="AG32" s="47"/>
      <c r="AH32" s="47"/>
      <c r="AI32" s="47"/>
      <c r="AJ32" s="47"/>
      <c r="AK32" s="370">
        <f>SUM(AK23:AK30)</f>
        <v>0</v>
      </c>
      <c r="AL32" s="369"/>
      <c r="AM32" s="369"/>
      <c r="AN32" s="369"/>
      <c r="AO32" s="371"/>
      <c r="AP32" s="45"/>
      <c r="AQ32" s="49"/>
      <c r="BE32" s="388"/>
    </row>
    <row r="33" spans="2:43" s="1" customFormat="1" ht="6.95" customHeight="1">
      <c r="B33" s="35"/>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9"/>
    </row>
    <row r="34" spans="2:43" s="1" customFormat="1" ht="6.95" customHeight="1">
      <c r="B34" s="50"/>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2"/>
    </row>
    <row r="38" spans="2:44" s="1" customFormat="1" ht="6.95" customHeight="1">
      <c r="B38" s="53"/>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5"/>
    </row>
    <row r="39" spans="2:44" s="1" customFormat="1" ht="36.95" customHeight="1">
      <c r="B39" s="35"/>
      <c r="C39" s="56" t="s">
        <v>54</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5"/>
    </row>
    <row r="40" spans="2:44" s="1" customFormat="1" ht="6.95" customHeight="1">
      <c r="B40" s="35"/>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5"/>
    </row>
    <row r="41" spans="2:44" s="3" customFormat="1" ht="14.45" customHeight="1">
      <c r="B41" s="58"/>
      <c r="C41" s="59" t="s">
        <v>13</v>
      </c>
      <c r="D41" s="60"/>
      <c r="E41" s="60"/>
      <c r="F41" s="60"/>
      <c r="G41" s="60"/>
      <c r="H41" s="60"/>
      <c r="I41" s="60"/>
      <c r="J41" s="60"/>
      <c r="K41" s="60"/>
      <c r="L41" s="60" t="str">
        <f>K5</f>
        <v>1-2</v>
      </c>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1"/>
    </row>
    <row r="42" spans="2:44" s="4" customFormat="1" ht="36.95" customHeight="1">
      <c r="B42" s="62"/>
      <c r="C42" s="63" t="s">
        <v>16</v>
      </c>
      <c r="D42" s="64"/>
      <c r="E42" s="64"/>
      <c r="F42" s="64"/>
      <c r="G42" s="64"/>
      <c r="H42" s="64"/>
      <c r="I42" s="64"/>
      <c r="J42" s="64"/>
      <c r="K42" s="64"/>
      <c r="L42" s="372" t="str">
        <f>K6</f>
        <v>Komunikační propojení MÚK Jeneč - Dobrovíz</v>
      </c>
      <c r="M42" s="373"/>
      <c r="N42" s="373"/>
      <c r="O42" s="373"/>
      <c r="P42" s="373"/>
      <c r="Q42" s="373"/>
      <c r="R42" s="373"/>
      <c r="S42" s="373"/>
      <c r="T42" s="373"/>
      <c r="U42" s="373"/>
      <c r="V42" s="373"/>
      <c r="W42" s="373"/>
      <c r="X42" s="373"/>
      <c r="Y42" s="373"/>
      <c r="Z42" s="373"/>
      <c r="AA42" s="373"/>
      <c r="AB42" s="373"/>
      <c r="AC42" s="373"/>
      <c r="AD42" s="373"/>
      <c r="AE42" s="373"/>
      <c r="AF42" s="373"/>
      <c r="AG42" s="373"/>
      <c r="AH42" s="373"/>
      <c r="AI42" s="373"/>
      <c r="AJ42" s="373"/>
      <c r="AK42" s="373"/>
      <c r="AL42" s="373"/>
      <c r="AM42" s="373"/>
      <c r="AN42" s="373"/>
      <c r="AO42" s="373"/>
      <c r="AP42" s="64"/>
      <c r="AQ42" s="64"/>
      <c r="AR42" s="65"/>
    </row>
    <row r="43" spans="2:44" s="1" customFormat="1" ht="6.95" customHeight="1">
      <c r="B43" s="35"/>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5"/>
    </row>
    <row r="44" spans="2:44" s="1" customFormat="1" ht="15">
      <c r="B44" s="35"/>
      <c r="C44" s="59" t="s">
        <v>24</v>
      </c>
      <c r="D44" s="57"/>
      <c r="E44" s="57"/>
      <c r="F44" s="57"/>
      <c r="G44" s="57"/>
      <c r="H44" s="57"/>
      <c r="I44" s="57"/>
      <c r="J44" s="57"/>
      <c r="K44" s="57"/>
      <c r="L44" s="66" t="str">
        <f>IF(K8="","",K8)</f>
        <v>k.ú. Jeneč, k.ú.Dobrovíz</v>
      </c>
      <c r="M44" s="57"/>
      <c r="N44" s="57"/>
      <c r="O44" s="57"/>
      <c r="P44" s="57"/>
      <c r="Q44" s="57"/>
      <c r="R44" s="57"/>
      <c r="S44" s="57"/>
      <c r="T44" s="57"/>
      <c r="U44" s="57"/>
      <c r="V44" s="57"/>
      <c r="W44" s="57"/>
      <c r="X44" s="57"/>
      <c r="Y44" s="57"/>
      <c r="Z44" s="57"/>
      <c r="AA44" s="57"/>
      <c r="AB44" s="57"/>
      <c r="AC44" s="57"/>
      <c r="AD44" s="57"/>
      <c r="AE44" s="57"/>
      <c r="AF44" s="57"/>
      <c r="AG44" s="57"/>
      <c r="AH44" s="57"/>
      <c r="AI44" s="59" t="s">
        <v>26</v>
      </c>
      <c r="AJ44" s="57"/>
      <c r="AK44" s="57"/>
      <c r="AL44" s="57"/>
      <c r="AM44" s="374" t="str">
        <f>IF(AN8="","",AN8)</f>
        <v>30.9.2016</v>
      </c>
      <c r="AN44" s="375"/>
      <c r="AO44" s="57"/>
      <c r="AP44" s="57"/>
      <c r="AQ44" s="57"/>
      <c r="AR44" s="55"/>
    </row>
    <row r="45" spans="2:44" s="1" customFormat="1" ht="6.95" customHeight="1">
      <c r="B45" s="35"/>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5"/>
    </row>
    <row r="46" spans="2:56" s="1" customFormat="1" ht="15">
      <c r="B46" s="35"/>
      <c r="C46" s="59" t="s">
        <v>30</v>
      </c>
      <c r="D46" s="57"/>
      <c r="E46" s="57"/>
      <c r="F46" s="57"/>
      <c r="G46" s="57"/>
      <c r="H46" s="57"/>
      <c r="I46" s="57"/>
      <c r="J46" s="57"/>
      <c r="K46" s="57"/>
      <c r="L46" s="60" t="str">
        <f>IF(E11="","",E11)</f>
        <v xml:space="preserve"> </v>
      </c>
      <c r="M46" s="57"/>
      <c r="N46" s="57"/>
      <c r="O46" s="57"/>
      <c r="P46" s="57"/>
      <c r="Q46" s="57"/>
      <c r="R46" s="57"/>
      <c r="S46" s="57"/>
      <c r="T46" s="57"/>
      <c r="U46" s="57"/>
      <c r="V46" s="57"/>
      <c r="W46" s="57"/>
      <c r="X46" s="57"/>
      <c r="Y46" s="57"/>
      <c r="Z46" s="57"/>
      <c r="AA46" s="57"/>
      <c r="AB46" s="57"/>
      <c r="AC46" s="57"/>
      <c r="AD46" s="57"/>
      <c r="AE46" s="57"/>
      <c r="AF46" s="57"/>
      <c r="AG46" s="57"/>
      <c r="AH46" s="57"/>
      <c r="AI46" s="59" t="s">
        <v>36</v>
      </c>
      <c r="AJ46" s="57"/>
      <c r="AK46" s="57"/>
      <c r="AL46" s="57"/>
      <c r="AM46" s="376" t="str">
        <f>IF(E17="","",E17)</f>
        <v>European Transportation Consultancy s.r.o.</v>
      </c>
      <c r="AN46" s="375"/>
      <c r="AO46" s="375"/>
      <c r="AP46" s="375"/>
      <c r="AQ46" s="57"/>
      <c r="AR46" s="55"/>
      <c r="AS46" s="377" t="s">
        <v>55</v>
      </c>
      <c r="AT46" s="378"/>
      <c r="AU46" s="68"/>
      <c r="AV46" s="68"/>
      <c r="AW46" s="68"/>
      <c r="AX46" s="68"/>
      <c r="AY46" s="68"/>
      <c r="AZ46" s="68"/>
      <c r="BA46" s="68"/>
      <c r="BB46" s="68"/>
      <c r="BC46" s="68"/>
      <c r="BD46" s="69"/>
    </row>
    <row r="47" spans="2:56" s="1" customFormat="1" ht="15">
      <c r="B47" s="35"/>
      <c r="C47" s="59" t="s">
        <v>34</v>
      </c>
      <c r="D47" s="57"/>
      <c r="E47" s="57"/>
      <c r="F47" s="57"/>
      <c r="G47" s="57"/>
      <c r="H47" s="57"/>
      <c r="I47" s="57"/>
      <c r="J47" s="57"/>
      <c r="K47" s="57"/>
      <c r="L47" s="60" t="str">
        <f>IF(E14="Vyplň údaj","",E14)</f>
        <v/>
      </c>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5"/>
      <c r="AS47" s="379"/>
      <c r="AT47" s="380"/>
      <c r="AU47" s="70"/>
      <c r="AV47" s="70"/>
      <c r="AW47" s="70"/>
      <c r="AX47" s="70"/>
      <c r="AY47" s="70"/>
      <c r="AZ47" s="70"/>
      <c r="BA47" s="70"/>
      <c r="BB47" s="70"/>
      <c r="BC47" s="70"/>
      <c r="BD47" s="71"/>
    </row>
    <row r="48" spans="2:56" s="1" customFormat="1" ht="10.9" customHeight="1">
      <c r="B48" s="35"/>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5"/>
      <c r="AS48" s="381"/>
      <c r="AT48" s="382"/>
      <c r="AU48" s="36"/>
      <c r="AV48" s="36"/>
      <c r="AW48" s="36"/>
      <c r="AX48" s="36"/>
      <c r="AY48" s="36"/>
      <c r="AZ48" s="36"/>
      <c r="BA48" s="36"/>
      <c r="BB48" s="36"/>
      <c r="BC48" s="36"/>
      <c r="BD48" s="73"/>
    </row>
    <row r="49" spans="2:56" s="1" customFormat="1" ht="29.25" customHeight="1">
      <c r="B49" s="35"/>
      <c r="C49" s="383" t="s">
        <v>56</v>
      </c>
      <c r="D49" s="384"/>
      <c r="E49" s="384"/>
      <c r="F49" s="384"/>
      <c r="G49" s="384"/>
      <c r="H49" s="74"/>
      <c r="I49" s="385" t="s">
        <v>57</v>
      </c>
      <c r="J49" s="384"/>
      <c r="K49" s="384"/>
      <c r="L49" s="384"/>
      <c r="M49" s="384"/>
      <c r="N49" s="384"/>
      <c r="O49" s="384"/>
      <c r="P49" s="384"/>
      <c r="Q49" s="384"/>
      <c r="R49" s="384"/>
      <c r="S49" s="384"/>
      <c r="T49" s="384"/>
      <c r="U49" s="384"/>
      <c r="V49" s="384"/>
      <c r="W49" s="384"/>
      <c r="X49" s="384"/>
      <c r="Y49" s="384"/>
      <c r="Z49" s="384"/>
      <c r="AA49" s="384"/>
      <c r="AB49" s="384"/>
      <c r="AC49" s="384"/>
      <c r="AD49" s="384"/>
      <c r="AE49" s="384"/>
      <c r="AF49" s="384"/>
      <c r="AG49" s="386" t="s">
        <v>58</v>
      </c>
      <c r="AH49" s="384"/>
      <c r="AI49" s="384"/>
      <c r="AJ49" s="384"/>
      <c r="AK49" s="384"/>
      <c r="AL49" s="384"/>
      <c r="AM49" s="384"/>
      <c r="AN49" s="385" t="s">
        <v>59</v>
      </c>
      <c r="AO49" s="384"/>
      <c r="AP49" s="384"/>
      <c r="AQ49" s="75" t="s">
        <v>60</v>
      </c>
      <c r="AR49" s="55"/>
      <c r="AS49" s="76" t="s">
        <v>61</v>
      </c>
      <c r="AT49" s="77" t="s">
        <v>62</v>
      </c>
      <c r="AU49" s="77" t="s">
        <v>63</v>
      </c>
      <c r="AV49" s="77" t="s">
        <v>64</v>
      </c>
      <c r="AW49" s="77" t="s">
        <v>65</v>
      </c>
      <c r="AX49" s="77" t="s">
        <v>66</v>
      </c>
      <c r="AY49" s="77" t="s">
        <v>67</v>
      </c>
      <c r="AZ49" s="77" t="s">
        <v>68</v>
      </c>
      <c r="BA49" s="77" t="s">
        <v>69</v>
      </c>
      <c r="BB49" s="77" t="s">
        <v>70</v>
      </c>
      <c r="BC49" s="77" t="s">
        <v>71</v>
      </c>
      <c r="BD49" s="78" t="s">
        <v>72</v>
      </c>
    </row>
    <row r="50" spans="2:56" s="1" customFormat="1" ht="10.9" customHeight="1">
      <c r="B50" s="35"/>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5"/>
      <c r="AS50" s="79"/>
      <c r="AT50" s="80"/>
      <c r="AU50" s="80"/>
      <c r="AV50" s="80"/>
      <c r="AW50" s="80"/>
      <c r="AX50" s="80"/>
      <c r="AY50" s="80"/>
      <c r="AZ50" s="80"/>
      <c r="BA50" s="80"/>
      <c r="BB50" s="80"/>
      <c r="BC50" s="80"/>
      <c r="BD50" s="81"/>
    </row>
    <row r="51" spans="2:90" s="4" customFormat="1" ht="32.45" customHeight="1">
      <c r="B51" s="62"/>
      <c r="C51" s="82" t="s">
        <v>73</v>
      </c>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362">
        <f>ROUND(AG52+SUM(AG53:AG55)+AG63+SUM(AG66:AG68),2)</f>
        <v>0</v>
      </c>
      <c r="AH51" s="362"/>
      <c r="AI51" s="362"/>
      <c r="AJ51" s="362"/>
      <c r="AK51" s="362"/>
      <c r="AL51" s="362"/>
      <c r="AM51" s="362"/>
      <c r="AN51" s="363">
        <f aca="true" t="shared" si="0" ref="AN51:AN68">SUM(AG51,AT51)</f>
        <v>0</v>
      </c>
      <c r="AO51" s="363"/>
      <c r="AP51" s="363"/>
      <c r="AQ51" s="84" t="s">
        <v>22</v>
      </c>
      <c r="AR51" s="65"/>
      <c r="AS51" s="85">
        <f>ROUND(AS52+SUM(AS53:AS55)+AS63+SUM(AS66:AS68),2)</f>
        <v>0</v>
      </c>
      <c r="AT51" s="86">
        <f aca="true" t="shared" si="1" ref="AT51:AT68">ROUND(SUM(AV51:AW51),2)</f>
        <v>0</v>
      </c>
      <c r="AU51" s="87">
        <f>ROUND(AU52+SUM(AU53:AU55)+AU63+SUM(AU66:AU68),5)</f>
        <v>0</v>
      </c>
      <c r="AV51" s="86">
        <f>ROUND(AZ51*L26,2)</f>
        <v>0</v>
      </c>
      <c r="AW51" s="86">
        <f>ROUND(BA51*L27,2)</f>
        <v>0</v>
      </c>
      <c r="AX51" s="86">
        <f>ROUND(BB51*L26,2)</f>
        <v>0</v>
      </c>
      <c r="AY51" s="86">
        <f>ROUND(BC51*L27,2)</f>
        <v>0</v>
      </c>
      <c r="AZ51" s="86">
        <f>ROUND(AZ52+SUM(AZ53:AZ55)+AZ63+SUM(AZ66:AZ68),2)</f>
        <v>0</v>
      </c>
      <c r="BA51" s="86">
        <f>ROUND(BA52+SUM(BA53:BA55)+BA63+SUM(BA66:BA68),2)</f>
        <v>0</v>
      </c>
      <c r="BB51" s="86">
        <f>ROUND(BB52+SUM(BB53:BB55)+BB63+SUM(BB66:BB68),2)</f>
        <v>0</v>
      </c>
      <c r="BC51" s="86">
        <f>ROUND(BC52+SUM(BC53:BC55)+BC63+SUM(BC66:BC68),2)</f>
        <v>0</v>
      </c>
      <c r="BD51" s="88">
        <f>ROUND(BD52+SUM(BD53:BD55)+BD63+SUM(BD66:BD68),2)</f>
        <v>0</v>
      </c>
      <c r="BS51" s="89" t="s">
        <v>74</v>
      </c>
      <c r="BT51" s="89" t="s">
        <v>75</v>
      </c>
      <c r="BU51" s="90" t="s">
        <v>76</v>
      </c>
      <c r="BV51" s="89" t="s">
        <v>77</v>
      </c>
      <c r="BW51" s="89" t="s">
        <v>5</v>
      </c>
      <c r="BX51" s="89" t="s">
        <v>78</v>
      </c>
      <c r="CL51" s="89" t="s">
        <v>20</v>
      </c>
    </row>
    <row r="52" spans="1:91" s="5" customFormat="1" ht="22.5" customHeight="1">
      <c r="A52" s="270" t="s">
        <v>1363</v>
      </c>
      <c r="B52" s="91"/>
      <c r="C52" s="92"/>
      <c r="D52" s="361" t="s">
        <v>79</v>
      </c>
      <c r="E52" s="360"/>
      <c r="F52" s="360"/>
      <c r="G52" s="360"/>
      <c r="H52" s="360"/>
      <c r="I52" s="93"/>
      <c r="J52" s="361" t="s">
        <v>80</v>
      </c>
      <c r="K52" s="360"/>
      <c r="L52" s="360"/>
      <c r="M52" s="360"/>
      <c r="N52" s="360"/>
      <c r="O52" s="360"/>
      <c r="P52" s="360"/>
      <c r="Q52" s="360"/>
      <c r="R52" s="360"/>
      <c r="S52" s="360"/>
      <c r="T52" s="360"/>
      <c r="U52" s="360"/>
      <c r="V52" s="360"/>
      <c r="W52" s="360"/>
      <c r="X52" s="360"/>
      <c r="Y52" s="360"/>
      <c r="Z52" s="360"/>
      <c r="AA52" s="360"/>
      <c r="AB52" s="360"/>
      <c r="AC52" s="360"/>
      <c r="AD52" s="360"/>
      <c r="AE52" s="360"/>
      <c r="AF52" s="360"/>
      <c r="AG52" s="359">
        <f>'SO 001 - Zařízení staveni...'!J27</f>
        <v>0</v>
      </c>
      <c r="AH52" s="360"/>
      <c r="AI52" s="360"/>
      <c r="AJ52" s="360"/>
      <c r="AK52" s="360"/>
      <c r="AL52" s="360"/>
      <c r="AM52" s="360"/>
      <c r="AN52" s="359">
        <f t="shared" si="0"/>
        <v>0</v>
      </c>
      <c r="AO52" s="360"/>
      <c r="AP52" s="360"/>
      <c r="AQ52" s="94" t="s">
        <v>81</v>
      </c>
      <c r="AR52" s="95"/>
      <c r="AS52" s="96">
        <v>0</v>
      </c>
      <c r="AT52" s="97">
        <f t="shared" si="1"/>
        <v>0</v>
      </c>
      <c r="AU52" s="98">
        <f>'SO 001 - Zařízení staveni...'!P78</f>
        <v>0</v>
      </c>
      <c r="AV52" s="97">
        <f>'SO 001 - Zařízení staveni...'!J30</f>
        <v>0</v>
      </c>
      <c r="AW52" s="97">
        <f>'SO 001 - Zařízení staveni...'!J31</f>
        <v>0</v>
      </c>
      <c r="AX52" s="97">
        <f>'SO 001 - Zařízení staveni...'!J32</f>
        <v>0</v>
      </c>
      <c r="AY52" s="97">
        <f>'SO 001 - Zařízení staveni...'!J33</f>
        <v>0</v>
      </c>
      <c r="AZ52" s="97">
        <f>'SO 001 - Zařízení staveni...'!F30</f>
        <v>0</v>
      </c>
      <c r="BA52" s="97">
        <f>'SO 001 - Zařízení staveni...'!F31</f>
        <v>0</v>
      </c>
      <c r="BB52" s="97">
        <f>'SO 001 - Zařízení staveni...'!F32</f>
        <v>0</v>
      </c>
      <c r="BC52" s="97">
        <f>'SO 001 - Zařízení staveni...'!F33</f>
        <v>0</v>
      </c>
      <c r="BD52" s="99">
        <f>'SO 001 - Zařízení staveni...'!F34</f>
        <v>0</v>
      </c>
      <c r="BT52" s="100" t="s">
        <v>23</v>
      </c>
      <c r="BV52" s="100" t="s">
        <v>77</v>
      </c>
      <c r="BW52" s="100" t="s">
        <v>82</v>
      </c>
      <c r="BX52" s="100" t="s">
        <v>5</v>
      </c>
      <c r="CL52" s="100" t="s">
        <v>83</v>
      </c>
      <c r="CM52" s="100" t="s">
        <v>84</v>
      </c>
    </row>
    <row r="53" spans="1:91" s="5" customFormat="1" ht="22.5" customHeight="1">
      <c r="A53" s="270" t="s">
        <v>1363</v>
      </c>
      <c r="B53" s="91"/>
      <c r="C53" s="92"/>
      <c r="D53" s="361" t="s">
        <v>85</v>
      </c>
      <c r="E53" s="360"/>
      <c r="F53" s="360"/>
      <c r="G53" s="360"/>
      <c r="H53" s="360"/>
      <c r="I53" s="93"/>
      <c r="J53" s="361" t="s">
        <v>86</v>
      </c>
      <c r="K53" s="360"/>
      <c r="L53" s="360"/>
      <c r="M53" s="360"/>
      <c r="N53" s="360"/>
      <c r="O53" s="360"/>
      <c r="P53" s="360"/>
      <c r="Q53" s="360"/>
      <c r="R53" s="360"/>
      <c r="S53" s="360"/>
      <c r="T53" s="360"/>
      <c r="U53" s="360"/>
      <c r="V53" s="360"/>
      <c r="W53" s="360"/>
      <c r="X53" s="360"/>
      <c r="Y53" s="360"/>
      <c r="Z53" s="360"/>
      <c r="AA53" s="360"/>
      <c r="AB53" s="360"/>
      <c r="AC53" s="360"/>
      <c r="AD53" s="360"/>
      <c r="AE53" s="360"/>
      <c r="AF53" s="360"/>
      <c r="AG53" s="359">
        <f>'SO 101 - Prodloužení siln...'!J27</f>
        <v>0</v>
      </c>
      <c r="AH53" s="360"/>
      <c r="AI53" s="360"/>
      <c r="AJ53" s="360"/>
      <c r="AK53" s="360"/>
      <c r="AL53" s="360"/>
      <c r="AM53" s="360"/>
      <c r="AN53" s="359">
        <f t="shared" si="0"/>
        <v>0</v>
      </c>
      <c r="AO53" s="360"/>
      <c r="AP53" s="360"/>
      <c r="AQ53" s="94" t="s">
        <v>81</v>
      </c>
      <c r="AR53" s="95"/>
      <c r="AS53" s="96">
        <v>0</v>
      </c>
      <c r="AT53" s="97">
        <f t="shared" si="1"/>
        <v>0</v>
      </c>
      <c r="AU53" s="98">
        <f>'SO 101 - Prodloužení siln...'!P84</f>
        <v>0</v>
      </c>
      <c r="AV53" s="97">
        <f>'SO 101 - Prodloužení siln...'!J30</f>
        <v>0</v>
      </c>
      <c r="AW53" s="97">
        <f>'SO 101 - Prodloužení siln...'!J31</f>
        <v>0</v>
      </c>
      <c r="AX53" s="97">
        <f>'SO 101 - Prodloužení siln...'!J32</f>
        <v>0</v>
      </c>
      <c r="AY53" s="97">
        <f>'SO 101 - Prodloužení siln...'!J33</f>
        <v>0</v>
      </c>
      <c r="AZ53" s="97">
        <f>'SO 101 - Prodloužení siln...'!F30</f>
        <v>0</v>
      </c>
      <c r="BA53" s="97">
        <f>'SO 101 - Prodloužení siln...'!F31</f>
        <v>0</v>
      </c>
      <c r="BB53" s="97">
        <f>'SO 101 - Prodloužení siln...'!F32</f>
        <v>0</v>
      </c>
      <c r="BC53" s="97">
        <f>'SO 101 - Prodloužení siln...'!F33</f>
        <v>0</v>
      </c>
      <c r="BD53" s="99">
        <f>'SO 101 - Prodloužení siln...'!F34</f>
        <v>0</v>
      </c>
      <c r="BT53" s="100" t="s">
        <v>23</v>
      </c>
      <c r="BV53" s="100" t="s">
        <v>77</v>
      </c>
      <c r="BW53" s="100" t="s">
        <v>87</v>
      </c>
      <c r="BX53" s="100" t="s">
        <v>5</v>
      </c>
      <c r="CL53" s="100" t="s">
        <v>88</v>
      </c>
      <c r="CM53" s="100" t="s">
        <v>84</v>
      </c>
    </row>
    <row r="54" spans="1:91" s="5" customFormat="1" ht="22.5" customHeight="1">
      <c r="A54" s="270" t="s">
        <v>1363</v>
      </c>
      <c r="B54" s="91"/>
      <c r="C54" s="92"/>
      <c r="D54" s="361" t="s">
        <v>89</v>
      </c>
      <c r="E54" s="360"/>
      <c r="F54" s="360"/>
      <c r="G54" s="360"/>
      <c r="H54" s="360"/>
      <c r="I54" s="93"/>
      <c r="J54" s="361" t="s">
        <v>90</v>
      </c>
      <c r="K54" s="360"/>
      <c r="L54" s="360"/>
      <c r="M54" s="360"/>
      <c r="N54" s="360"/>
      <c r="O54" s="360"/>
      <c r="P54" s="360"/>
      <c r="Q54" s="360"/>
      <c r="R54" s="360"/>
      <c r="S54" s="360"/>
      <c r="T54" s="360"/>
      <c r="U54" s="360"/>
      <c r="V54" s="360"/>
      <c r="W54" s="360"/>
      <c r="X54" s="360"/>
      <c r="Y54" s="360"/>
      <c r="Z54" s="360"/>
      <c r="AA54" s="360"/>
      <c r="AB54" s="360"/>
      <c r="AC54" s="360"/>
      <c r="AD54" s="360"/>
      <c r="AE54" s="360"/>
      <c r="AF54" s="360"/>
      <c r="AG54" s="359">
        <f>'SO 301 - Ochrana vodovodu'!J27</f>
        <v>0</v>
      </c>
      <c r="AH54" s="360"/>
      <c r="AI54" s="360"/>
      <c r="AJ54" s="360"/>
      <c r="AK54" s="360"/>
      <c r="AL54" s="360"/>
      <c r="AM54" s="360"/>
      <c r="AN54" s="359">
        <f t="shared" si="0"/>
        <v>0</v>
      </c>
      <c r="AO54" s="360"/>
      <c r="AP54" s="360"/>
      <c r="AQ54" s="94" t="s">
        <v>81</v>
      </c>
      <c r="AR54" s="95"/>
      <c r="AS54" s="96">
        <v>0</v>
      </c>
      <c r="AT54" s="97">
        <f t="shared" si="1"/>
        <v>0</v>
      </c>
      <c r="AU54" s="98">
        <f>'SO 301 - Ochrana vodovodu'!P83</f>
        <v>0</v>
      </c>
      <c r="AV54" s="97">
        <f>'SO 301 - Ochrana vodovodu'!J30</f>
        <v>0</v>
      </c>
      <c r="AW54" s="97">
        <f>'SO 301 - Ochrana vodovodu'!J31</f>
        <v>0</v>
      </c>
      <c r="AX54" s="97">
        <f>'SO 301 - Ochrana vodovodu'!J32</f>
        <v>0</v>
      </c>
      <c r="AY54" s="97">
        <f>'SO 301 - Ochrana vodovodu'!J33</f>
        <v>0</v>
      </c>
      <c r="AZ54" s="97">
        <f>'SO 301 - Ochrana vodovodu'!F30</f>
        <v>0</v>
      </c>
      <c r="BA54" s="97">
        <f>'SO 301 - Ochrana vodovodu'!F31</f>
        <v>0</v>
      </c>
      <c r="BB54" s="97">
        <f>'SO 301 - Ochrana vodovodu'!F32</f>
        <v>0</v>
      </c>
      <c r="BC54" s="97">
        <f>'SO 301 - Ochrana vodovodu'!F33</f>
        <v>0</v>
      </c>
      <c r="BD54" s="99">
        <f>'SO 301 - Ochrana vodovodu'!F34</f>
        <v>0</v>
      </c>
      <c r="BT54" s="100" t="s">
        <v>23</v>
      </c>
      <c r="BV54" s="100" t="s">
        <v>77</v>
      </c>
      <c r="BW54" s="100" t="s">
        <v>91</v>
      </c>
      <c r="BX54" s="100" t="s">
        <v>5</v>
      </c>
      <c r="CL54" s="100" t="s">
        <v>92</v>
      </c>
      <c r="CM54" s="100" t="s">
        <v>84</v>
      </c>
    </row>
    <row r="55" spans="2:91" s="5" customFormat="1" ht="22.5" customHeight="1">
      <c r="B55" s="91"/>
      <c r="C55" s="92"/>
      <c r="D55" s="361" t="s">
        <v>93</v>
      </c>
      <c r="E55" s="360"/>
      <c r="F55" s="360"/>
      <c r="G55" s="360"/>
      <c r="H55" s="360"/>
      <c r="I55" s="93"/>
      <c r="J55" s="361" t="s">
        <v>94</v>
      </c>
      <c r="K55" s="360"/>
      <c r="L55" s="360"/>
      <c r="M55" s="360"/>
      <c r="N55" s="360"/>
      <c r="O55" s="360"/>
      <c r="P55" s="360"/>
      <c r="Q55" s="360"/>
      <c r="R55" s="360"/>
      <c r="S55" s="360"/>
      <c r="T55" s="360"/>
      <c r="U55" s="360"/>
      <c r="V55" s="360"/>
      <c r="W55" s="360"/>
      <c r="X55" s="360"/>
      <c r="Y55" s="360"/>
      <c r="Z55" s="360"/>
      <c r="AA55" s="360"/>
      <c r="AB55" s="360"/>
      <c r="AC55" s="360"/>
      <c r="AD55" s="360"/>
      <c r="AE55" s="360"/>
      <c r="AF55" s="360"/>
      <c r="AG55" s="367">
        <f>ROUND(SUM(AG56:AG62),2)</f>
        <v>0</v>
      </c>
      <c r="AH55" s="360"/>
      <c r="AI55" s="360"/>
      <c r="AJ55" s="360"/>
      <c r="AK55" s="360"/>
      <c r="AL55" s="360"/>
      <c r="AM55" s="360"/>
      <c r="AN55" s="359">
        <f t="shared" si="0"/>
        <v>0</v>
      </c>
      <c r="AO55" s="360"/>
      <c r="AP55" s="360"/>
      <c r="AQ55" s="94" t="s">
        <v>95</v>
      </c>
      <c r="AR55" s="95"/>
      <c r="AS55" s="96">
        <f>ROUND(SUM(AS56:AS62),2)</f>
        <v>0</v>
      </c>
      <c r="AT55" s="97">
        <f t="shared" si="1"/>
        <v>0</v>
      </c>
      <c r="AU55" s="98">
        <f>ROUND(SUM(AU56:AU62),5)</f>
        <v>0</v>
      </c>
      <c r="AV55" s="97">
        <f>ROUND(AZ55*L26,2)</f>
        <v>0</v>
      </c>
      <c r="AW55" s="97">
        <f>ROUND(BA55*L27,2)</f>
        <v>0</v>
      </c>
      <c r="AX55" s="97">
        <f>ROUND(BB55*L26,2)</f>
        <v>0</v>
      </c>
      <c r="AY55" s="97">
        <f>ROUND(BC55*L27,2)</f>
        <v>0</v>
      </c>
      <c r="AZ55" s="97">
        <f>ROUND(SUM(AZ56:AZ62),2)</f>
        <v>0</v>
      </c>
      <c r="BA55" s="97">
        <f>ROUND(SUM(BA56:BA62),2)</f>
        <v>0</v>
      </c>
      <c r="BB55" s="97">
        <f>ROUND(SUM(BB56:BB62),2)</f>
        <v>0</v>
      </c>
      <c r="BC55" s="97">
        <f>ROUND(SUM(BC56:BC62),2)</f>
        <v>0</v>
      </c>
      <c r="BD55" s="99">
        <f>ROUND(SUM(BD56:BD62),2)</f>
        <v>0</v>
      </c>
      <c r="BS55" s="100" t="s">
        <v>74</v>
      </c>
      <c r="BT55" s="100" t="s">
        <v>23</v>
      </c>
      <c r="BU55" s="100" t="s">
        <v>76</v>
      </c>
      <c r="BV55" s="100" t="s">
        <v>77</v>
      </c>
      <c r="BW55" s="100" t="s">
        <v>96</v>
      </c>
      <c r="BX55" s="100" t="s">
        <v>5</v>
      </c>
      <c r="CL55" s="100" t="s">
        <v>97</v>
      </c>
      <c r="CM55" s="100" t="s">
        <v>84</v>
      </c>
    </row>
    <row r="56" spans="1:90" s="6" customFormat="1" ht="22.5" customHeight="1">
      <c r="A56" s="270" t="s">
        <v>1363</v>
      </c>
      <c r="B56" s="101"/>
      <c r="C56" s="102"/>
      <c r="D56" s="102"/>
      <c r="E56" s="366" t="s">
        <v>98</v>
      </c>
      <c r="F56" s="365"/>
      <c r="G56" s="365"/>
      <c r="H56" s="365"/>
      <c r="I56" s="365"/>
      <c r="J56" s="102"/>
      <c r="K56" s="366" t="s">
        <v>99</v>
      </c>
      <c r="L56" s="365"/>
      <c r="M56" s="365"/>
      <c r="N56" s="365"/>
      <c r="O56" s="365"/>
      <c r="P56" s="365"/>
      <c r="Q56" s="365"/>
      <c r="R56" s="365"/>
      <c r="S56" s="365"/>
      <c r="T56" s="365"/>
      <c r="U56" s="365"/>
      <c r="V56" s="365"/>
      <c r="W56" s="365"/>
      <c r="X56" s="365"/>
      <c r="Y56" s="365"/>
      <c r="Z56" s="365"/>
      <c r="AA56" s="365"/>
      <c r="AB56" s="365"/>
      <c r="AC56" s="365"/>
      <c r="AD56" s="365"/>
      <c r="AE56" s="365"/>
      <c r="AF56" s="365"/>
      <c r="AG56" s="364">
        <f>'UPCSPPT - UPC+SPPT'!J29</f>
        <v>0</v>
      </c>
      <c r="AH56" s="365"/>
      <c r="AI56" s="365"/>
      <c r="AJ56" s="365"/>
      <c r="AK56" s="365"/>
      <c r="AL56" s="365"/>
      <c r="AM56" s="365"/>
      <c r="AN56" s="364">
        <f t="shared" si="0"/>
        <v>0</v>
      </c>
      <c r="AO56" s="365"/>
      <c r="AP56" s="365"/>
      <c r="AQ56" s="103" t="s">
        <v>100</v>
      </c>
      <c r="AR56" s="104"/>
      <c r="AS56" s="105">
        <v>0</v>
      </c>
      <c r="AT56" s="106">
        <f t="shared" si="1"/>
        <v>0</v>
      </c>
      <c r="AU56" s="107">
        <f>'UPCSPPT - UPC+SPPT'!P88</f>
        <v>0</v>
      </c>
      <c r="AV56" s="106">
        <f>'UPCSPPT - UPC+SPPT'!J32</f>
        <v>0</v>
      </c>
      <c r="AW56" s="106">
        <f>'UPCSPPT - UPC+SPPT'!J33</f>
        <v>0</v>
      </c>
      <c r="AX56" s="106">
        <f>'UPCSPPT - UPC+SPPT'!J34</f>
        <v>0</v>
      </c>
      <c r="AY56" s="106">
        <f>'UPCSPPT - UPC+SPPT'!J35</f>
        <v>0</v>
      </c>
      <c r="AZ56" s="106">
        <f>'UPCSPPT - UPC+SPPT'!F32</f>
        <v>0</v>
      </c>
      <c r="BA56" s="106">
        <f>'UPCSPPT - UPC+SPPT'!F33</f>
        <v>0</v>
      </c>
      <c r="BB56" s="106">
        <f>'UPCSPPT - UPC+SPPT'!F34</f>
        <v>0</v>
      </c>
      <c r="BC56" s="106">
        <f>'UPCSPPT - UPC+SPPT'!F35</f>
        <v>0</v>
      </c>
      <c r="BD56" s="108">
        <f>'UPCSPPT - UPC+SPPT'!F36</f>
        <v>0</v>
      </c>
      <c r="BT56" s="109" t="s">
        <v>84</v>
      </c>
      <c r="BV56" s="109" t="s">
        <v>77</v>
      </c>
      <c r="BW56" s="109" t="s">
        <v>101</v>
      </c>
      <c r="BX56" s="109" t="s">
        <v>96</v>
      </c>
      <c r="CL56" s="109" t="s">
        <v>22</v>
      </c>
    </row>
    <row r="57" spans="1:90" s="6" customFormat="1" ht="22.5" customHeight="1">
      <c r="A57" s="270" t="s">
        <v>1363</v>
      </c>
      <c r="B57" s="101"/>
      <c r="C57" s="102"/>
      <c r="D57" s="102"/>
      <c r="E57" s="366" t="s">
        <v>102</v>
      </c>
      <c r="F57" s="365"/>
      <c r="G57" s="365"/>
      <c r="H57" s="365"/>
      <c r="I57" s="365"/>
      <c r="J57" s="102"/>
      <c r="K57" s="366" t="s">
        <v>102</v>
      </c>
      <c r="L57" s="365"/>
      <c r="M57" s="365"/>
      <c r="N57" s="365"/>
      <c r="O57" s="365"/>
      <c r="P57" s="365"/>
      <c r="Q57" s="365"/>
      <c r="R57" s="365"/>
      <c r="S57" s="365"/>
      <c r="T57" s="365"/>
      <c r="U57" s="365"/>
      <c r="V57" s="365"/>
      <c r="W57" s="365"/>
      <c r="X57" s="365"/>
      <c r="Y57" s="365"/>
      <c r="Z57" s="365"/>
      <c r="AA57" s="365"/>
      <c r="AB57" s="365"/>
      <c r="AC57" s="365"/>
      <c r="AD57" s="365"/>
      <c r="AE57" s="365"/>
      <c r="AF57" s="365"/>
      <c r="AG57" s="364">
        <f>'SUPTel - SUPTel'!J29</f>
        <v>0</v>
      </c>
      <c r="AH57" s="365"/>
      <c r="AI57" s="365"/>
      <c r="AJ57" s="365"/>
      <c r="AK57" s="365"/>
      <c r="AL57" s="365"/>
      <c r="AM57" s="365"/>
      <c r="AN57" s="364">
        <f t="shared" si="0"/>
        <v>0</v>
      </c>
      <c r="AO57" s="365"/>
      <c r="AP57" s="365"/>
      <c r="AQ57" s="103" t="s">
        <v>100</v>
      </c>
      <c r="AR57" s="104"/>
      <c r="AS57" s="105">
        <v>0</v>
      </c>
      <c r="AT57" s="106">
        <f t="shared" si="1"/>
        <v>0</v>
      </c>
      <c r="AU57" s="107">
        <f>'SUPTel - SUPTel'!P88</f>
        <v>0</v>
      </c>
      <c r="AV57" s="106">
        <f>'SUPTel - SUPTel'!J32</f>
        <v>0</v>
      </c>
      <c r="AW57" s="106">
        <f>'SUPTel - SUPTel'!J33</f>
        <v>0</v>
      </c>
      <c r="AX57" s="106">
        <f>'SUPTel - SUPTel'!J34</f>
        <v>0</v>
      </c>
      <c r="AY57" s="106">
        <f>'SUPTel - SUPTel'!J35</f>
        <v>0</v>
      </c>
      <c r="AZ57" s="106">
        <f>'SUPTel - SUPTel'!F32</f>
        <v>0</v>
      </c>
      <c r="BA57" s="106">
        <f>'SUPTel - SUPTel'!F33</f>
        <v>0</v>
      </c>
      <c r="BB57" s="106">
        <f>'SUPTel - SUPTel'!F34</f>
        <v>0</v>
      </c>
      <c r="BC57" s="106">
        <f>'SUPTel - SUPTel'!F35</f>
        <v>0</v>
      </c>
      <c r="BD57" s="108">
        <f>'SUPTel - SUPTel'!F36</f>
        <v>0</v>
      </c>
      <c r="BT57" s="109" t="s">
        <v>84</v>
      </c>
      <c r="BV57" s="109" t="s">
        <v>77</v>
      </c>
      <c r="BW57" s="109" t="s">
        <v>103</v>
      </c>
      <c r="BX57" s="109" t="s">
        <v>96</v>
      </c>
      <c r="CL57" s="109" t="s">
        <v>22</v>
      </c>
    </row>
    <row r="58" spans="1:90" s="6" customFormat="1" ht="22.5" customHeight="1">
      <c r="A58" s="270" t="s">
        <v>1363</v>
      </c>
      <c r="B58" s="101"/>
      <c r="C58" s="102"/>
      <c r="D58" s="102"/>
      <c r="E58" s="366" t="s">
        <v>104</v>
      </c>
      <c r="F58" s="365"/>
      <c r="G58" s="365"/>
      <c r="H58" s="365"/>
      <c r="I58" s="365"/>
      <c r="J58" s="102"/>
      <c r="K58" s="366" t="s">
        <v>104</v>
      </c>
      <c r="L58" s="365"/>
      <c r="M58" s="365"/>
      <c r="N58" s="365"/>
      <c r="O58" s="365"/>
      <c r="P58" s="365"/>
      <c r="Q58" s="365"/>
      <c r="R58" s="365"/>
      <c r="S58" s="365"/>
      <c r="T58" s="365"/>
      <c r="U58" s="365"/>
      <c r="V58" s="365"/>
      <c r="W58" s="365"/>
      <c r="X58" s="365"/>
      <c r="Y58" s="365"/>
      <c r="Z58" s="365"/>
      <c r="AA58" s="365"/>
      <c r="AB58" s="365"/>
      <c r="AC58" s="365"/>
      <c r="AD58" s="365"/>
      <c r="AE58" s="365"/>
      <c r="AF58" s="365"/>
      <c r="AG58" s="364">
        <f>'O2 - O2'!J29</f>
        <v>0</v>
      </c>
      <c r="AH58" s="365"/>
      <c r="AI58" s="365"/>
      <c r="AJ58" s="365"/>
      <c r="AK58" s="365"/>
      <c r="AL58" s="365"/>
      <c r="AM58" s="365"/>
      <c r="AN58" s="364">
        <f t="shared" si="0"/>
        <v>0</v>
      </c>
      <c r="AO58" s="365"/>
      <c r="AP58" s="365"/>
      <c r="AQ58" s="103" t="s">
        <v>100</v>
      </c>
      <c r="AR58" s="104"/>
      <c r="AS58" s="105">
        <v>0</v>
      </c>
      <c r="AT58" s="106">
        <f t="shared" si="1"/>
        <v>0</v>
      </c>
      <c r="AU58" s="107">
        <f>'O2 - O2'!P87</f>
        <v>0</v>
      </c>
      <c r="AV58" s="106">
        <f>'O2 - O2'!J32</f>
        <v>0</v>
      </c>
      <c r="AW58" s="106">
        <f>'O2 - O2'!J33</f>
        <v>0</v>
      </c>
      <c r="AX58" s="106">
        <f>'O2 - O2'!J34</f>
        <v>0</v>
      </c>
      <c r="AY58" s="106">
        <f>'O2 - O2'!J35</f>
        <v>0</v>
      </c>
      <c r="AZ58" s="106">
        <f>'O2 - O2'!F32</f>
        <v>0</v>
      </c>
      <c r="BA58" s="106">
        <f>'O2 - O2'!F33</f>
        <v>0</v>
      </c>
      <c r="BB58" s="106">
        <f>'O2 - O2'!F34</f>
        <v>0</v>
      </c>
      <c r="BC58" s="106">
        <f>'O2 - O2'!F35</f>
        <v>0</v>
      </c>
      <c r="BD58" s="108">
        <f>'O2 - O2'!F36</f>
        <v>0</v>
      </c>
      <c r="BT58" s="109" t="s">
        <v>84</v>
      </c>
      <c r="BV58" s="109" t="s">
        <v>77</v>
      </c>
      <c r="BW58" s="109" t="s">
        <v>105</v>
      </c>
      <c r="BX58" s="109" t="s">
        <v>96</v>
      </c>
      <c r="CL58" s="109" t="s">
        <v>22</v>
      </c>
    </row>
    <row r="59" spans="1:90" s="6" customFormat="1" ht="22.5" customHeight="1">
      <c r="A59" s="270" t="s">
        <v>1363</v>
      </c>
      <c r="B59" s="101"/>
      <c r="C59" s="102"/>
      <c r="D59" s="102"/>
      <c r="E59" s="366" t="s">
        <v>106</v>
      </c>
      <c r="F59" s="365"/>
      <c r="G59" s="365"/>
      <c r="H59" s="365"/>
      <c r="I59" s="365"/>
      <c r="J59" s="102"/>
      <c r="K59" s="366" t="s">
        <v>106</v>
      </c>
      <c r="L59" s="365"/>
      <c r="M59" s="365"/>
      <c r="N59" s="365"/>
      <c r="O59" s="365"/>
      <c r="P59" s="365"/>
      <c r="Q59" s="365"/>
      <c r="R59" s="365"/>
      <c r="S59" s="365"/>
      <c r="T59" s="365"/>
      <c r="U59" s="365"/>
      <c r="V59" s="365"/>
      <c r="W59" s="365"/>
      <c r="X59" s="365"/>
      <c r="Y59" s="365"/>
      <c r="Z59" s="365"/>
      <c r="AA59" s="365"/>
      <c r="AB59" s="365"/>
      <c r="AC59" s="365"/>
      <c r="AD59" s="365"/>
      <c r="AE59" s="365"/>
      <c r="AF59" s="365"/>
      <c r="AG59" s="364">
        <f>'Vodafone - Vodafone'!J29</f>
        <v>0</v>
      </c>
      <c r="AH59" s="365"/>
      <c r="AI59" s="365"/>
      <c r="AJ59" s="365"/>
      <c r="AK59" s="365"/>
      <c r="AL59" s="365"/>
      <c r="AM59" s="365"/>
      <c r="AN59" s="364">
        <f t="shared" si="0"/>
        <v>0</v>
      </c>
      <c r="AO59" s="365"/>
      <c r="AP59" s="365"/>
      <c r="AQ59" s="103" t="s">
        <v>100</v>
      </c>
      <c r="AR59" s="104"/>
      <c r="AS59" s="105">
        <v>0</v>
      </c>
      <c r="AT59" s="106">
        <f t="shared" si="1"/>
        <v>0</v>
      </c>
      <c r="AU59" s="107">
        <f>'Vodafone - Vodafone'!P87</f>
        <v>0</v>
      </c>
      <c r="AV59" s="106">
        <f>'Vodafone - Vodafone'!J32</f>
        <v>0</v>
      </c>
      <c r="AW59" s="106">
        <f>'Vodafone - Vodafone'!J33</f>
        <v>0</v>
      </c>
      <c r="AX59" s="106">
        <f>'Vodafone - Vodafone'!J34</f>
        <v>0</v>
      </c>
      <c r="AY59" s="106">
        <f>'Vodafone - Vodafone'!J35</f>
        <v>0</v>
      </c>
      <c r="AZ59" s="106">
        <f>'Vodafone - Vodafone'!F32</f>
        <v>0</v>
      </c>
      <c r="BA59" s="106">
        <f>'Vodafone - Vodafone'!F33</f>
        <v>0</v>
      </c>
      <c r="BB59" s="106">
        <f>'Vodafone - Vodafone'!F34</f>
        <v>0</v>
      </c>
      <c r="BC59" s="106">
        <f>'Vodafone - Vodafone'!F35</f>
        <v>0</v>
      </c>
      <c r="BD59" s="108">
        <f>'Vodafone - Vodafone'!F36</f>
        <v>0</v>
      </c>
      <c r="BT59" s="109" t="s">
        <v>84</v>
      </c>
      <c r="BV59" s="109" t="s">
        <v>77</v>
      </c>
      <c r="BW59" s="109" t="s">
        <v>107</v>
      </c>
      <c r="BX59" s="109" t="s">
        <v>96</v>
      </c>
      <c r="CL59" s="109" t="s">
        <v>22</v>
      </c>
    </row>
    <row r="60" spans="1:90" s="6" customFormat="1" ht="22.5" customHeight="1">
      <c r="A60" s="270" t="s">
        <v>1363</v>
      </c>
      <c r="B60" s="101"/>
      <c r="C60" s="102"/>
      <c r="D60" s="102"/>
      <c r="E60" s="366" t="s">
        <v>108</v>
      </c>
      <c r="F60" s="365"/>
      <c r="G60" s="365"/>
      <c r="H60" s="365"/>
      <c r="I60" s="365"/>
      <c r="J60" s="102"/>
      <c r="K60" s="366" t="s">
        <v>108</v>
      </c>
      <c r="L60" s="365"/>
      <c r="M60" s="365"/>
      <c r="N60" s="365"/>
      <c r="O60" s="365"/>
      <c r="P60" s="365"/>
      <c r="Q60" s="365"/>
      <c r="R60" s="365"/>
      <c r="S60" s="365"/>
      <c r="T60" s="365"/>
      <c r="U60" s="365"/>
      <c r="V60" s="365"/>
      <c r="W60" s="365"/>
      <c r="X60" s="365"/>
      <c r="Y60" s="365"/>
      <c r="Z60" s="365"/>
      <c r="AA60" s="365"/>
      <c r="AB60" s="365"/>
      <c r="AC60" s="365"/>
      <c r="AD60" s="365"/>
      <c r="AE60" s="365"/>
      <c r="AF60" s="365"/>
      <c r="AG60" s="364">
        <f>'itself - itself'!J29</f>
        <v>0</v>
      </c>
      <c r="AH60" s="365"/>
      <c r="AI60" s="365"/>
      <c r="AJ60" s="365"/>
      <c r="AK60" s="365"/>
      <c r="AL60" s="365"/>
      <c r="AM60" s="365"/>
      <c r="AN60" s="364">
        <f t="shared" si="0"/>
        <v>0</v>
      </c>
      <c r="AO60" s="365"/>
      <c r="AP60" s="365"/>
      <c r="AQ60" s="103" t="s">
        <v>100</v>
      </c>
      <c r="AR60" s="104"/>
      <c r="AS60" s="105">
        <v>0</v>
      </c>
      <c r="AT60" s="106">
        <f t="shared" si="1"/>
        <v>0</v>
      </c>
      <c r="AU60" s="107">
        <f>'itself - itself'!P87</f>
        <v>0</v>
      </c>
      <c r="AV60" s="106">
        <f>'itself - itself'!J32</f>
        <v>0</v>
      </c>
      <c r="AW60" s="106">
        <f>'itself - itself'!J33</f>
        <v>0</v>
      </c>
      <c r="AX60" s="106">
        <f>'itself - itself'!J34</f>
        <v>0</v>
      </c>
      <c r="AY60" s="106">
        <f>'itself - itself'!J35</f>
        <v>0</v>
      </c>
      <c r="AZ60" s="106">
        <f>'itself - itself'!F32</f>
        <v>0</v>
      </c>
      <c r="BA60" s="106">
        <f>'itself - itself'!F33</f>
        <v>0</v>
      </c>
      <c r="BB60" s="106">
        <f>'itself - itself'!F34</f>
        <v>0</v>
      </c>
      <c r="BC60" s="106">
        <f>'itself - itself'!F35</f>
        <v>0</v>
      </c>
      <c r="BD60" s="108">
        <f>'itself - itself'!F36</f>
        <v>0</v>
      </c>
      <c r="BT60" s="109" t="s">
        <v>84</v>
      </c>
      <c r="BV60" s="109" t="s">
        <v>77</v>
      </c>
      <c r="BW60" s="109" t="s">
        <v>109</v>
      </c>
      <c r="BX60" s="109" t="s">
        <v>96</v>
      </c>
      <c r="CL60" s="109" t="s">
        <v>22</v>
      </c>
    </row>
    <row r="61" spans="1:90" s="6" customFormat="1" ht="22.5" customHeight="1">
      <c r="A61" s="270" t="s">
        <v>1363</v>
      </c>
      <c r="B61" s="101"/>
      <c r="C61" s="102"/>
      <c r="D61" s="102"/>
      <c r="E61" s="366" t="s">
        <v>110</v>
      </c>
      <c r="F61" s="365"/>
      <c r="G61" s="365"/>
      <c r="H61" s="365"/>
      <c r="I61" s="365"/>
      <c r="J61" s="102"/>
      <c r="K61" s="366" t="s">
        <v>110</v>
      </c>
      <c r="L61" s="365"/>
      <c r="M61" s="365"/>
      <c r="N61" s="365"/>
      <c r="O61" s="365"/>
      <c r="P61" s="365"/>
      <c r="Q61" s="365"/>
      <c r="R61" s="365"/>
      <c r="S61" s="365"/>
      <c r="T61" s="365"/>
      <c r="U61" s="365"/>
      <c r="V61" s="365"/>
      <c r="W61" s="365"/>
      <c r="X61" s="365"/>
      <c r="Y61" s="365"/>
      <c r="Z61" s="365"/>
      <c r="AA61" s="365"/>
      <c r="AB61" s="365"/>
      <c r="AC61" s="365"/>
      <c r="AD61" s="365"/>
      <c r="AE61" s="365"/>
      <c r="AF61" s="365"/>
      <c r="AG61" s="364">
        <f>'ČRa - ČRa'!J29</f>
        <v>0</v>
      </c>
      <c r="AH61" s="365"/>
      <c r="AI61" s="365"/>
      <c r="AJ61" s="365"/>
      <c r="AK61" s="365"/>
      <c r="AL61" s="365"/>
      <c r="AM61" s="365"/>
      <c r="AN61" s="364">
        <f t="shared" si="0"/>
        <v>0</v>
      </c>
      <c r="AO61" s="365"/>
      <c r="AP61" s="365"/>
      <c r="AQ61" s="103" t="s">
        <v>100</v>
      </c>
      <c r="AR61" s="104"/>
      <c r="AS61" s="105">
        <v>0</v>
      </c>
      <c r="AT61" s="106">
        <f t="shared" si="1"/>
        <v>0</v>
      </c>
      <c r="AU61" s="107">
        <f>'ČRa - ČRa'!P87</f>
        <v>0</v>
      </c>
      <c r="AV61" s="106">
        <f>'ČRa - ČRa'!J32</f>
        <v>0</v>
      </c>
      <c r="AW61" s="106">
        <f>'ČRa - ČRa'!J33</f>
        <v>0</v>
      </c>
      <c r="AX61" s="106">
        <f>'ČRa - ČRa'!J34</f>
        <v>0</v>
      </c>
      <c r="AY61" s="106">
        <f>'ČRa - ČRa'!J35</f>
        <v>0</v>
      </c>
      <c r="AZ61" s="106">
        <f>'ČRa - ČRa'!F32</f>
        <v>0</v>
      </c>
      <c r="BA61" s="106">
        <f>'ČRa - ČRa'!F33</f>
        <v>0</v>
      </c>
      <c r="BB61" s="106">
        <f>'ČRa - ČRa'!F34</f>
        <v>0</v>
      </c>
      <c r="BC61" s="106">
        <f>'ČRa - ČRa'!F35</f>
        <v>0</v>
      </c>
      <c r="BD61" s="108">
        <f>'ČRa - ČRa'!F36</f>
        <v>0</v>
      </c>
      <c r="BT61" s="109" t="s">
        <v>84</v>
      </c>
      <c r="BV61" s="109" t="s">
        <v>77</v>
      </c>
      <c r="BW61" s="109" t="s">
        <v>111</v>
      </c>
      <c r="BX61" s="109" t="s">
        <v>96</v>
      </c>
      <c r="CL61" s="109" t="s">
        <v>22</v>
      </c>
    </row>
    <row r="62" spans="1:90" s="6" customFormat="1" ht="22.5" customHeight="1">
      <c r="A62" s="270" t="s">
        <v>1363</v>
      </c>
      <c r="B62" s="101"/>
      <c r="C62" s="102"/>
      <c r="D62" s="102"/>
      <c r="E62" s="366" t="s">
        <v>112</v>
      </c>
      <c r="F62" s="365"/>
      <c r="G62" s="365"/>
      <c r="H62" s="365"/>
      <c r="I62" s="365"/>
      <c r="J62" s="102"/>
      <c r="K62" s="366" t="s">
        <v>112</v>
      </c>
      <c r="L62" s="365"/>
      <c r="M62" s="365"/>
      <c r="N62" s="365"/>
      <c r="O62" s="365"/>
      <c r="P62" s="365"/>
      <c r="Q62" s="365"/>
      <c r="R62" s="365"/>
      <c r="S62" s="365"/>
      <c r="T62" s="365"/>
      <c r="U62" s="365"/>
      <c r="V62" s="365"/>
      <c r="W62" s="365"/>
      <c r="X62" s="365"/>
      <c r="Y62" s="365"/>
      <c r="Z62" s="365"/>
      <c r="AA62" s="365"/>
      <c r="AB62" s="365"/>
      <c r="AC62" s="365"/>
      <c r="AD62" s="365"/>
      <c r="AE62" s="365"/>
      <c r="AF62" s="365"/>
      <c r="AG62" s="364">
        <f>'Telia - Telia'!J29</f>
        <v>0</v>
      </c>
      <c r="AH62" s="365"/>
      <c r="AI62" s="365"/>
      <c r="AJ62" s="365"/>
      <c r="AK62" s="365"/>
      <c r="AL62" s="365"/>
      <c r="AM62" s="365"/>
      <c r="AN62" s="364">
        <f t="shared" si="0"/>
        <v>0</v>
      </c>
      <c r="AO62" s="365"/>
      <c r="AP62" s="365"/>
      <c r="AQ62" s="103" t="s">
        <v>100</v>
      </c>
      <c r="AR62" s="104"/>
      <c r="AS62" s="105">
        <v>0</v>
      </c>
      <c r="AT62" s="106">
        <f t="shared" si="1"/>
        <v>0</v>
      </c>
      <c r="AU62" s="107">
        <f>'Telia - Telia'!P88</f>
        <v>0</v>
      </c>
      <c r="AV62" s="106">
        <f>'Telia - Telia'!J32</f>
        <v>0</v>
      </c>
      <c r="AW62" s="106">
        <f>'Telia - Telia'!J33</f>
        <v>0</v>
      </c>
      <c r="AX62" s="106">
        <f>'Telia - Telia'!J34</f>
        <v>0</v>
      </c>
      <c r="AY62" s="106">
        <f>'Telia - Telia'!J35</f>
        <v>0</v>
      </c>
      <c r="AZ62" s="106">
        <f>'Telia - Telia'!F32</f>
        <v>0</v>
      </c>
      <c r="BA62" s="106">
        <f>'Telia - Telia'!F33</f>
        <v>0</v>
      </c>
      <c r="BB62" s="106">
        <f>'Telia - Telia'!F34</f>
        <v>0</v>
      </c>
      <c r="BC62" s="106">
        <f>'Telia - Telia'!F35</f>
        <v>0</v>
      </c>
      <c r="BD62" s="108">
        <f>'Telia - Telia'!F36</f>
        <v>0</v>
      </c>
      <c r="BT62" s="109" t="s">
        <v>84</v>
      </c>
      <c r="BV62" s="109" t="s">
        <v>77</v>
      </c>
      <c r="BW62" s="109" t="s">
        <v>113</v>
      </c>
      <c r="BX62" s="109" t="s">
        <v>96</v>
      </c>
      <c r="CL62" s="109" t="s">
        <v>22</v>
      </c>
    </row>
    <row r="63" spans="2:91" s="5" customFormat="1" ht="22.5" customHeight="1">
      <c r="B63" s="91"/>
      <c r="C63" s="92"/>
      <c r="D63" s="361" t="s">
        <v>114</v>
      </c>
      <c r="E63" s="360"/>
      <c r="F63" s="360"/>
      <c r="G63" s="360"/>
      <c r="H63" s="360"/>
      <c r="I63" s="93"/>
      <c r="J63" s="361" t="s">
        <v>115</v>
      </c>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7">
        <f>ROUND(SUM(AG64:AG65),2)</f>
        <v>0</v>
      </c>
      <c r="AH63" s="360"/>
      <c r="AI63" s="360"/>
      <c r="AJ63" s="360"/>
      <c r="AK63" s="360"/>
      <c r="AL63" s="360"/>
      <c r="AM63" s="360"/>
      <c r="AN63" s="359">
        <f t="shared" si="0"/>
        <v>0</v>
      </c>
      <c r="AO63" s="360"/>
      <c r="AP63" s="360"/>
      <c r="AQ63" s="94" t="s">
        <v>81</v>
      </c>
      <c r="AR63" s="95"/>
      <c r="AS63" s="96">
        <f>ROUND(SUM(AS64:AS65),2)</f>
        <v>0</v>
      </c>
      <c r="AT63" s="97">
        <f t="shared" si="1"/>
        <v>0</v>
      </c>
      <c r="AU63" s="98">
        <f>ROUND(SUM(AU64:AU65),5)</f>
        <v>0</v>
      </c>
      <c r="AV63" s="97">
        <f>ROUND(AZ63*L26,2)</f>
        <v>0</v>
      </c>
      <c r="AW63" s="97">
        <f>ROUND(BA63*L27,2)</f>
        <v>0</v>
      </c>
      <c r="AX63" s="97">
        <f>ROUND(BB63*L26,2)</f>
        <v>0</v>
      </c>
      <c r="AY63" s="97">
        <f>ROUND(BC63*L27,2)</f>
        <v>0</v>
      </c>
      <c r="AZ63" s="97">
        <f>ROUND(SUM(AZ64:AZ65),2)</f>
        <v>0</v>
      </c>
      <c r="BA63" s="97">
        <f>ROUND(SUM(BA64:BA65),2)</f>
        <v>0</v>
      </c>
      <c r="BB63" s="97">
        <f>ROUND(SUM(BB64:BB65),2)</f>
        <v>0</v>
      </c>
      <c r="BC63" s="97">
        <f>ROUND(SUM(BC64:BC65),2)</f>
        <v>0</v>
      </c>
      <c r="BD63" s="99">
        <f>ROUND(SUM(BD64:BD65),2)</f>
        <v>0</v>
      </c>
      <c r="BS63" s="100" t="s">
        <v>74</v>
      </c>
      <c r="BT63" s="100" t="s">
        <v>23</v>
      </c>
      <c r="BU63" s="100" t="s">
        <v>76</v>
      </c>
      <c r="BV63" s="100" t="s">
        <v>77</v>
      </c>
      <c r="BW63" s="100" t="s">
        <v>116</v>
      </c>
      <c r="BX63" s="100" t="s">
        <v>5</v>
      </c>
      <c r="CL63" s="100" t="s">
        <v>117</v>
      </c>
      <c r="CM63" s="100" t="s">
        <v>75</v>
      </c>
    </row>
    <row r="64" spans="1:90" s="6" customFormat="1" ht="34.5" customHeight="1">
      <c r="A64" s="270" t="s">
        <v>1363</v>
      </c>
      <c r="B64" s="101"/>
      <c r="C64" s="102"/>
      <c r="D64" s="102"/>
      <c r="E64" s="366" t="s">
        <v>118</v>
      </c>
      <c r="F64" s="365"/>
      <c r="G64" s="365"/>
      <c r="H64" s="365"/>
      <c r="I64" s="365"/>
      <c r="J64" s="102"/>
      <c r="K64" s="366" t="s">
        <v>119</v>
      </c>
      <c r="L64" s="365"/>
      <c r="M64" s="365"/>
      <c r="N64" s="365"/>
      <c r="O64" s="365"/>
      <c r="P64" s="365"/>
      <c r="Q64" s="365"/>
      <c r="R64" s="365"/>
      <c r="S64" s="365"/>
      <c r="T64" s="365"/>
      <c r="U64" s="365"/>
      <c r="V64" s="365"/>
      <c r="W64" s="365"/>
      <c r="X64" s="365"/>
      <c r="Y64" s="365"/>
      <c r="Z64" s="365"/>
      <c r="AA64" s="365"/>
      <c r="AB64" s="365"/>
      <c r="AC64" s="365"/>
      <c r="AD64" s="365"/>
      <c r="AE64" s="365"/>
      <c r="AF64" s="365"/>
      <c r="AG64" s="364">
        <f>'291020140 - Ochrana kabel...'!J29</f>
        <v>0</v>
      </c>
      <c r="AH64" s="365"/>
      <c r="AI64" s="365"/>
      <c r="AJ64" s="365"/>
      <c r="AK64" s="365"/>
      <c r="AL64" s="365"/>
      <c r="AM64" s="365"/>
      <c r="AN64" s="364">
        <f t="shared" si="0"/>
        <v>0</v>
      </c>
      <c r="AO64" s="365"/>
      <c r="AP64" s="365"/>
      <c r="AQ64" s="103" t="s">
        <v>100</v>
      </c>
      <c r="AR64" s="104"/>
      <c r="AS64" s="105">
        <v>0</v>
      </c>
      <c r="AT64" s="106">
        <f t="shared" si="1"/>
        <v>0</v>
      </c>
      <c r="AU64" s="107">
        <f>'291020140 - Ochrana kabel...'!P86</f>
        <v>0</v>
      </c>
      <c r="AV64" s="106">
        <f>'291020140 - Ochrana kabel...'!J32</f>
        <v>0</v>
      </c>
      <c r="AW64" s="106">
        <f>'291020140 - Ochrana kabel...'!J33</f>
        <v>0</v>
      </c>
      <c r="AX64" s="106">
        <f>'291020140 - Ochrana kabel...'!J34</f>
        <v>0</v>
      </c>
      <c r="AY64" s="106">
        <f>'291020140 - Ochrana kabel...'!J35</f>
        <v>0</v>
      </c>
      <c r="AZ64" s="106">
        <f>'291020140 - Ochrana kabel...'!F32</f>
        <v>0</v>
      </c>
      <c r="BA64" s="106">
        <f>'291020140 - Ochrana kabel...'!F33</f>
        <v>0</v>
      </c>
      <c r="BB64" s="106">
        <f>'291020140 - Ochrana kabel...'!F34</f>
        <v>0</v>
      </c>
      <c r="BC64" s="106">
        <f>'291020140 - Ochrana kabel...'!F35</f>
        <v>0</v>
      </c>
      <c r="BD64" s="108">
        <f>'291020140 - Ochrana kabel...'!F36</f>
        <v>0</v>
      </c>
      <c r="BT64" s="109" t="s">
        <v>84</v>
      </c>
      <c r="BV64" s="109" t="s">
        <v>77</v>
      </c>
      <c r="BW64" s="109" t="s">
        <v>120</v>
      </c>
      <c r="BX64" s="109" t="s">
        <v>116</v>
      </c>
      <c r="CL64" s="109" t="s">
        <v>22</v>
      </c>
    </row>
    <row r="65" spans="1:90" s="6" customFormat="1" ht="34.5" customHeight="1">
      <c r="A65" s="270" t="s">
        <v>1363</v>
      </c>
      <c r="B65" s="101"/>
      <c r="C65" s="102"/>
      <c r="D65" s="102"/>
      <c r="E65" s="366" t="s">
        <v>121</v>
      </c>
      <c r="F65" s="365"/>
      <c r="G65" s="365"/>
      <c r="H65" s="365"/>
      <c r="I65" s="365"/>
      <c r="J65" s="102"/>
      <c r="K65" s="366" t="s">
        <v>122</v>
      </c>
      <c r="L65" s="365"/>
      <c r="M65" s="365"/>
      <c r="N65" s="365"/>
      <c r="O65" s="365"/>
      <c r="P65" s="365"/>
      <c r="Q65" s="365"/>
      <c r="R65" s="365"/>
      <c r="S65" s="365"/>
      <c r="T65" s="365"/>
      <c r="U65" s="365"/>
      <c r="V65" s="365"/>
      <c r="W65" s="365"/>
      <c r="X65" s="365"/>
      <c r="Y65" s="365"/>
      <c r="Z65" s="365"/>
      <c r="AA65" s="365"/>
      <c r="AB65" s="365"/>
      <c r="AC65" s="365"/>
      <c r="AD65" s="365"/>
      <c r="AE65" s="365"/>
      <c r="AF65" s="365"/>
      <c r="AG65" s="364">
        <f>'291020141 - Přeložka kabe...'!J29</f>
        <v>0</v>
      </c>
      <c r="AH65" s="365"/>
      <c r="AI65" s="365"/>
      <c r="AJ65" s="365"/>
      <c r="AK65" s="365"/>
      <c r="AL65" s="365"/>
      <c r="AM65" s="365"/>
      <c r="AN65" s="364">
        <f t="shared" si="0"/>
        <v>0</v>
      </c>
      <c r="AO65" s="365"/>
      <c r="AP65" s="365"/>
      <c r="AQ65" s="103" t="s">
        <v>100</v>
      </c>
      <c r="AR65" s="104"/>
      <c r="AS65" s="105">
        <v>0</v>
      </c>
      <c r="AT65" s="106">
        <f t="shared" si="1"/>
        <v>0</v>
      </c>
      <c r="AU65" s="107">
        <f>'291020141 - Přeložka kabe...'!P88</f>
        <v>0</v>
      </c>
      <c r="AV65" s="106">
        <f>'291020141 - Přeložka kabe...'!J32</f>
        <v>0</v>
      </c>
      <c r="AW65" s="106">
        <f>'291020141 - Přeložka kabe...'!J33</f>
        <v>0</v>
      </c>
      <c r="AX65" s="106">
        <f>'291020141 - Přeložka kabe...'!J34</f>
        <v>0</v>
      </c>
      <c r="AY65" s="106">
        <f>'291020141 - Přeložka kabe...'!J35</f>
        <v>0</v>
      </c>
      <c r="AZ65" s="106">
        <f>'291020141 - Přeložka kabe...'!F32</f>
        <v>0</v>
      </c>
      <c r="BA65" s="106">
        <f>'291020141 - Přeložka kabe...'!F33</f>
        <v>0</v>
      </c>
      <c r="BB65" s="106">
        <f>'291020141 - Přeložka kabe...'!F34</f>
        <v>0</v>
      </c>
      <c r="BC65" s="106">
        <f>'291020141 - Přeložka kabe...'!F35</f>
        <v>0</v>
      </c>
      <c r="BD65" s="108">
        <f>'291020141 - Přeložka kabe...'!F36</f>
        <v>0</v>
      </c>
      <c r="BT65" s="109" t="s">
        <v>84</v>
      </c>
      <c r="BV65" s="109" t="s">
        <v>77</v>
      </c>
      <c r="BW65" s="109" t="s">
        <v>123</v>
      </c>
      <c r="BX65" s="109" t="s">
        <v>116</v>
      </c>
      <c r="CL65" s="109" t="s">
        <v>22</v>
      </c>
    </row>
    <row r="66" spans="1:91" s="5" customFormat="1" ht="22.5" customHeight="1">
      <c r="A66" s="270" t="s">
        <v>1363</v>
      </c>
      <c r="B66" s="91"/>
      <c r="C66" s="92"/>
      <c r="D66" s="361" t="s">
        <v>124</v>
      </c>
      <c r="E66" s="360"/>
      <c r="F66" s="360"/>
      <c r="G66" s="360"/>
      <c r="H66" s="360"/>
      <c r="I66" s="93"/>
      <c r="J66" s="361" t="s">
        <v>125</v>
      </c>
      <c r="K66" s="360"/>
      <c r="L66" s="360"/>
      <c r="M66" s="360"/>
      <c r="N66" s="360"/>
      <c r="O66" s="360"/>
      <c r="P66" s="360"/>
      <c r="Q66" s="360"/>
      <c r="R66" s="360"/>
      <c r="S66" s="360"/>
      <c r="T66" s="360"/>
      <c r="U66" s="360"/>
      <c r="V66" s="360"/>
      <c r="W66" s="360"/>
      <c r="X66" s="360"/>
      <c r="Y66" s="360"/>
      <c r="Z66" s="360"/>
      <c r="AA66" s="360"/>
      <c r="AB66" s="360"/>
      <c r="AC66" s="360"/>
      <c r="AD66" s="360"/>
      <c r="AE66" s="360"/>
      <c r="AF66" s="360"/>
      <c r="AG66" s="359">
        <f>'SO 801 - Rekultivace území'!J27</f>
        <v>0</v>
      </c>
      <c r="AH66" s="360"/>
      <c r="AI66" s="360"/>
      <c r="AJ66" s="360"/>
      <c r="AK66" s="360"/>
      <c r="AL66" s="360"/>
      <c r="AM66" s="360"/>
      <c r="AN66" s="359">
        <f t="shared" si="0"/>
        <v>0</v>
      </c>
      <c r="AO66" s="360"/>
      <c r="AP66" s="360"/>
      <c r="AQ66" s="94" t="s">
        <v>81</v>
      </c>
      <c r="AR66" s="95"/>
      <c r="AS66" s="96">
        <v>0</v>
      </c>
      <c r="AT66" s="97">
        <f t="shared" si="1"/>
        <v>0</v>
      </c>
      <c r="AU66" s="98">
        <f>'SO 801 - Rekultivace území'!P79</f>
        <v>0</v>
      </c>
      <c r="AV66" s="97">
        <f>'SO 801 - Rekultivace území'!J30</f>
        <v>0</v>
      </c>
      <c r="AW66" s="97">
        <f>'SO 801 - Rekultivace území'!J31</f>
        <v>0</v>
      </c>
      <c r="AX66" s="97">
        <f>'SO 801 - Rekultivace území'!J32</f>
        <v>0</v>
      </c>
      <c r="AY66" s="97">
        <f>'SO 801 - Rekultivace území'!J33</f>
        <v>0</v>
      </c>
      <c r="AZ66" s="97">
        <f>'SO 801 - Rekultivace území'!F30</f>
        <v>0</v>
      </c>
      <c r="BA66" s="97">
        <f>'SO 801 - Rekultivace území'!F31</f>
        <v>0</v>
      </c>
      <c r="BB66" s="97">
        <f>'SO 801 - Rekultivace území'!F32</f>
        <v>0</v>
      </c>
      <c r="BC66" s="97">
        <f>'SO 801 - Rekultivace území'!F33</f>
        <v>0</v>
      </c>
      <c r="BD66" s="99">
        <f>'SO 801 - Rekultivace území'!F34</f>
        <v>0</v>
      </c>
      <c r="BT66" s="100" t="s">
        <v>23</v>
      </c>
      <c r="BV66" s="100" t="s">
        <v>77</v>
      </c>
      <c r="BW66" s="100" t="s">
        <v>126</v>
      </c>
      <c r="BX66" s="100" t="s">
        <v>5</v>
      </c>
      <c r="CL66" s="100" t="s">
        <v>127</v>
      </c>
      <c r="CM66" s="100" t="s">
        <v>84</v>
      </c>
    </row>
    <row r="67" spans="1:91" s="5" customFormat="1" ht="22.5" customHeight="1">
      <c r="A67" s="270" t="s">
        <v>1363</v>
      </c>
      <c r="B67" s="91"/>
      <c r="C67" s="92"/>
      <c r="D67" s="361" t="s">
        <v>128</v>
      </c>
      <c r="E67" s="360"/>
      <c r="F67" s="360"/>
      <c r="G67" s="360"/>
      <c r="H67" s="360"/>
      <c r="I67" s="93"/>
      <c r="J67" s="361" t="s">
        <v>129</v>
      </c>
      <c r="K67" s="360"/>
      <c r="L67" s="360"/>
      <c r="M67" s="360"/>
      <c r="N67" s="360"/>
      <c r="O67" s="360"/>
      <c r="P67" s="360"/>
      <c r="Q67" s="360"/>
      <c r="R67" s="360"/>
      <c r="S67" s="360"/>
      <c r="T67" s="360"/>
      <c r="U67" s="360"/>
      <c r="V67" s="360"/>
      <c r="W67" s="360"/>
      <c r="X67" s="360"/>
      <c r="Y67" s="360"/>
      <c r="Z67" s="360"/>
      <c r="AA67" s="360"/>
      <c r="AB67" s="360"/>
      <c r="AC67" s="360"/>
      <c r="AD67" s="360"/>
      <c r="AE67" s="360"/>
      <c r="AF67" s="360"/>
      <c r="AG67" s="359">
        <f>'VRN - Vedlejší rozpočtové...'!J27</f>
        <v>0</v>
      </c>
      <c r="AH67" s="360"/>
      <c r="AI67" s="360"/>
      <c r="AJ67" s="360"/>
      <c r="AK67" s="360"/>
      <c r="AL67" s="360"/>
      <c r="AM67" s="360"/>
      <c r="AN67" s="359">
        <f t="shared" si="0"/>
        <v>0</v>
      </c>
      <c r="AO67" s="360"/>
      <c r="AP67" s="360"/>
      <c r="AQ67" s="94" t="s">
        <v>81</v>
      </c>
      <c r="AR67" s="95"/>
      <c r="AS67" s="96">
        <v>0</v>
      </c>
      <c r="AT67" s="97">
        <f t="shared" si="1"/>
        <v>0</v>
      </c>
      <c r="AU67" s="98">
        <f>'VRN - Vedlejší rozpočtové...'!P80</f>
        <v>0</v>
      </c>
      <c r="AV67" s="97">
        <f>'VRN - Vedlejší rozpočtové...'!J30</f>
        <v>0</v>
      </c>
      <c r="AW67" s="97">
        <f>'VRN - Vedlejší rozpočtové...'!J31</f>
        <v>0</v>
      </c>
      <c r="AX67" s="97">
        <f>'VRN - Vedlejší rozpočtové...'!J32</f>
        <v>0</v>
      </c>
      <c r="AY67" s="97">
        <f>'VRN - Vedlejší rozpočtové...'!J33</f>
        <v>0</v>
      </c>
      <c r="AZ67" s="97">
        <f>'VRN - Vedlejší rozpočtové...'!F30</f>
        <v>0</v>
      </c>
      <c r="BA67" s="97">
        <f>'VRN - Vedlejší rozpočtové...'!F31</f>
        <v>0</v>
      </c>
      <c r="BB67" s="97">
        <f>'VRN - Vedlejší rozpočtové...'!F32</f>
        <v>0</v>
      </c>
      <c r="BC67" s="97">
        <f>'VRN - Vedlejší rozpočtové...'!F33</f>
        <v>0</v>
      </c>
      <c r="BD67" s="99">
        <f>'VRN - Vedlejší rozpočtové...'!F34</f>
        <v>0</v>
      </c>
      <c r="BT67" s="100" t="s">
        <v>23</v>
      </c>
      <c r="BV67" s="100" t="s">
        <v>77</v>
      </c>
      <c r="BW67" s="100" t="s">
        <v>130</v>
      </c>
      <c r="BX67" s="100" t="s">
        <v>5</v>
      </c>
      <c r="CL67" s="100" t="s">
        <v>20</v>
      </c>
      <c r="CM67" s="100" t="s">
        <v>84</v>
      </c>
    </row>
    <row r="68" spans="1:91" s="5" customFormat="1" ht="22.5" customHeight="1">
      <c r="A68" s="270" t="s">
        <v>1363</v>
      </c>
      <c r="B68" s="91"/>
      <c r="C68" s="92"/>
      <c r="D68" s="361" t="s">
        <v>131</v>
      </c>
      <c r="E68" s="360"/>
      <c r="F68" s="360"/>
      <c r="G68" s="360"/>
      <c r="H68" s="360"/>
      <c r="I68" s="93"/>
      <c r="J68" s="361" t="s">
        <v>132</v>
      </c>
      <c r="K68" s="360"/>
      <c r="L68" s="360"/>
      <c r="M68" s="360"/>
      <c r="N68" s="360"/>
      <c r="O68" s="360"/>
      <c r="P68" s="360"/>
      <c r="Q68" s="360"/>
      <c r="R68" s="360"/>
      <c r="S68" s="360"/>
      <c r="T68" s="360"/>
      <c r="U68" s="360"/>
      <c r="V68" s="360"/>
      <c r="W68" s="360"/>
      <c r="X68" s="360"/>
      <c r="Y68" s="360"/>
      <c r="Z68" s="360"/>
      <c r="AA68" s="360"/>
      <c r="AB68" s="360"/>
      <c r="AC68" s="360"/>
      <c r="AD68" s="360"/>
      <c r="AE68" s="360"/>
      <c r="AF68" s="360"/>
      <c r="AG68" s="359">
        <f>'PD - RDS-DSPS'!J27</f>
        <v>0</v>
      </c>
      <c r="AH68" s="360"/>
      <c r="AI68" s="360"/>
      <c r="AJ68" s="360"/>
      <c r="AK68" s="360"/>
      <c r="AL68" s="360"/>
      <c r="AM68" s="360"/>
      <c r="AN68" s="359">
        <f t="shared" si="0"/>
        <v>0</v>
      </c>
      <c r="AO68" s="360"/>
      <c r="AP68" s="360"/>
      <c r="AQ68" s="94" t="s">
        <v>133</v>
      </c>
      <c r="AR68" s="95"/>
      <c r="AS68" s="110">
        <v>0</v>
      </c>
      <c r="AT68" s="111">
        <f t="shared" si="1"/>
        <v>0</v>
      </c>
      <c r="AU68" s="112">
        <f>'PD - RDS-DSPS'!P77</f>
        <v>0</v>
      </c>
      <c r="AV68" s="111">
        <f>'PD - RDS-DSPS'!J30</f>
        <v>0</v>
      </c>
      <c r="AW68" s="111">
        <f>'PD - RDS-DSPS'!J31</f>
        <v>0</v>
      </c>
      <c r="AX68" s="111">
        <f>'PD - RDS-DSPS'!J32</f>
        <v>0</v>
      </c>
      <c r="AY68" s="111">
        <f>'PD - RDS-DSPS'!J33</f>
        <v>0</v>
      </c>
      <c r="AZ68" s="111">
        <f>'PD - RDS-DSPS'!F30</f>
        <v>0</v>
      </c>
      <c r="BA68" s="111">
        <f>'PD - RDS-DSPS'!F31</f>
        <v>0</v>
      </c>
      <c r="BB68" s="111">
        <f>'PD - RDS-DSPS'!F32</f>
        <v>0</v>
      </c>
      <c r="BC68" s="111">
        <f>'PD - RDS-DSPS'!F33</f>
        <v>0</v>
      </c>
      <c r="BD68" s="113">
        <f>'PD - RDS-DSPS'!F34</f>
        <v>0</v>
      </c>
      <c r="BT68" s="100" t="s">
        <v>23</v>
      </c>
      <c r="BV68" s="100" t="s">
        <v>77</v>
      </c>
      <c r="BW68" s="100" t="s">
        <v>134</v>
      </c>
      <c r="BX68" s="100" t="s">
        <v>5</v>
      </c>
      <c r="CL68" s="100" t="s">
        <v>20</v>
      </c>
      <c r="CM68" s="100" t="s">
        <v>84</v>
      </c>
    </row>
    <row r="69" spans="2:44" s="1" customFormat="1" ht="30" customHeight="1">
      <c r="B69" s="35"/>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5"/>
    </row>
    <row r="70" spans="2:44" s="1" customFormat="1" ht="6.95" customHeight="1">
      <c r="B70" s="50"/>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5"/>
    </row>
  </sheetData>
  <sheetProtection password="CC35" sheet="1" objects="1" scenarios="1" formatColumns="0" formatRows="0" sort="0" autoFilter="0"/>
  <mergeCells count="105">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N56:AP56"/>
    <mergeCell ref="AG56:AM56"/>
    <mergeCell ref="E56:I56"/>
    <mergeCell ref="K56:AF56"/>
    <mergeCell ref="AN57:AP57"/>
    <mergeCell ref="AG57:AM57"/>
    <mergeCell ref="E57:I57"/>
    <mergeCell ref="K57:AF57"/>
    <mergeCell ref="AN58:AP58"/>
    <mergeCell ref="AG58:AM58"/>
    <mergeCell ref="E58:I58"/>
    <mergeCell ref="K58:AF58"/>
    <mergeCell ref="AN59:AP59"/>
    <mergeCell ref="AG59:AM59"/>
    <mergeCell ref="E59:I59"/>
    <mergeCell ref="K59:AF59"/>
    <mergeCell ref="AN60:AP60"/>
    <mergeCell ref="AG60:AM60"/>
    <mergeCell ref="E60:I60"/>
    <mergeCell ref="K60:AF60"/>
    <mergeCell ref="AG61:AM61"/>
    <mergeCell ref="E61:I61"/>
    <mergeCell ref="K61:AF61"/>
    <mergeCell ref="AN62:AP62"/>
    <mergeCell ref="AG62:AM62"/>
    <mergeCell ref="E62:I62"/>
    <mergeCell ref="K62:AF62"/>
    <mergeCell ref="AN63:AP63"/>
    <mergeCell ref="AG63:AM63"/>
    <mergeCell ref="D63:H63"/>
    <mergeCell ref="J63:AF63"/>
    <mergeCell ref="AR2:BE2"/>
    <mergeCell ref="AN67:AP67"/>
    <mergeCell ref="AG67:AM67"/>
    <mergeCell ref="D67:H67"/>
    <mergeCell ref="J67:AF67"/>
    <mergeCell ref="AN68:AP68"/>
    <mergeCell ref="AG68:AM68"/>
    <mergeCell ref="D68:H68"/>
    <mergeCell ref="J68:AF68"/>
    <mergeCell ref="AG51:AM51"/>
    <mergeCell ref="AN51:AP51"/>
    <mergeCell ref="AN64:AP64"/>
    <mergeCell ref="AG64:AM64"/>
    <mergeCell ref="E64:I64"/>
    <mergeCell ref="K64:AF64"/>
    <mergeCell ref="AN65:AP65"/>
    <mergeCell ref="AG65:AM65"/>
    <mergeCell ref="E65:I65"/>
    <mergeCell ref="K65:AF65"/>
    <mergeCell ref="AN66:AP66"/>
    <mergeCell ref="AG66:AM66"/>
    <mergeCell ref="D66:H66"/>
    <mergeCell ref="J66:AF66"/>
    <mergeCell ref="AN61:AP61"/>
  </mergeCells>
  <hyperlinks>
    <hyperlink ref="K1:S1" location="C2" tooltip="Rekapitulace stavby" display="1) Rekapitulace stavby"/>
    <hyperlink ref="W1:AI1" location="C51" tooltip="Rekapitulace objektů stavby a soupisů prací" display="2) Rekapitulace objektů stavby a soupisů prací"/>
    <hyperlink ref="A52" location="'SO 001 - Zařízení staveni...'!C2" tooltip="SO 001 - Zařízení staveni..." display="/"/>
    <hyperlink ref="A53" location="'SO 101 - Prodloužení siln...'!C2" tooltip="SO 101 - Prodloužení siln..." display="/"/>
    <hyperlink ref="A54" location="'SO 301 - Ochrana vodovodu'!C2" tooltip="SO 301 - Ochrana vodovodu" display="/"/>
    <hyperlink ref="A56" location="'UPCSPPT - UPC+SPPT'!C2" tooltip="UPCSPPT - UPC+SPPT" display="/"/>
    <hyperlink ref="A57" location="'SUPTel - SUPTel'!C2" tooltip="SUPTel - SUPTel" display="/"/>
    <hyperlink ref="A58" location="'O2 - O2'!C2" tooltip="O2 - O2" display="/"/>
    <hyperlink ref="A59" location="'Vodafone - Vodafone'!C2" tooltip="Vodafone - Vodafone" display="/"/>
    <hyperlink ref="A60" location="'itself - itself'!C2" tooltip="itself - itself" display="/"/>
    <hyperlink ref="A61" location="'ČRa - ČRa'!C2" tooltip="ČRa - ČRa" display="/"/>
    <hyperlink ref="A62" location="'Telia - Telia'!C2" tooltip="Telia - Telia" display="/"/>
    <hyperlink ref="A64" location="'291020140 - Ochrana kabel...'!C2" tooltip="291020140 - Ochrana kabel..." display="/"/>
    <hyperlink ref="A65" location="'291020141 - Přeložka kabe...'!C2" tooltip="291020141 - Přeložka kabe..." display="/"/>
    <hyperlink ref="A66" location="'SO 801 - Rekultivace území'!C2" tooltip="SO 801 - Rekultivace území" display="/"/>
    <hyperlink ref="A67" location="'VRN - Vedlejší rozpočtové...'!C2" tooltip="VRN - Vedlejší rozpočtové..." display="/"/>
    <hyperlink ref="A68" location="'PD - RDS-DSPS'!C2" tooltip="PD - RDS-DSPS"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BR17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6"/>
      <c r="B1" s="272"/>
      <c r="C1" s="272"/>
      <c r="D1" s="271" t="s">
        <v>1</v>
      </c>
      <c r="E1" s="272"/>
      <c r="F1" s="273" t="s">
        <v>1364</v>
      </c>
      <c r="G1" s="402" t="s">
        <v>1365</v>
      </c>
      <c r="H1" s="402"/>
      <c r="I1" s="278"/>
      <c r="J1" s="273" t="s">
        <v>1366</v>
      </c>
      <c r="K1" s="271" t="s">
        <v>135</v>
      </c>
      <c r="L1" s="273" t="s">
        <v>1367</v>
      </c>
      <c r="M1" s="273"/>
      <c r="N1" s="273"/>
      <c r="O1" s="273"/>
      <c r="P1" s="273"/>
      <c r="Q1" s="273"/>
      <c r="R1" s="273"/>
      <c r="S1" s="273"/>
      <c r="T1" s="273"/>
      <c r="U1" s="269"/>
      <c r="V1" s="269"/>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95" customHeight="1">
      <c r="L2" s="358"/>
      <c r="M2" s="358"/>
      <c r="N2" s="358"/>
      <c r="O2" s="358"/>
      <c r="P2" s="358"/>
      <c r="Q2" s="358"/>
      <c r="R2" s="358"/>
      <c r="S2" s="358"/>
      <c r="T2" s="358"/>
      <c r="U2" s="358"/>
      <c r="V2" s="358"/>
      <c r="AT2" s="18" t="s">
        <v>111</v>
      </c>
    </row>
    <row r="3" spans="2:46" ht="6.95" customHeight="1">
      <c r="B3" s="19"/>
      <c r="C3" s="20"/>
      <c r="D3" s="20"/>
      <c r="E3" s="20"/>
      <c r="F3" s="20"/>
      <c r="G3" s="20"/>
      <c r="H3" s="20"/>
      <c r="I3" s="115"/>
      <c r="J3" s="20"/>
      <c r="K3" s="21"/>
      <c r="AT3" s="18" t="s">
        <v>84</v>
      </c>
    </row>
    <row r="4" spans="2:46" ht="36.95" customHeight="1">
      <c r="B4" s="22"/>
      <c r="C4" s="23"/>
      <c r="D4" s="24" t="s">
        <v>136</v>
      </c>
      <c r="E4" s="23"/>
      <c r="F4" s="23"/>
      <c r="G4" s="23"/>
      <c r="H4" s="23"/>
      <c r="I4" s="116"/>
      <c r="J4" s="23"/>
      <c r="K4" s="25"/>
      <c r="M4" s="26" t="s">
        <v>10</v>
      </c>
      <c r="AT4" s="18" t="s">
        <v>4</v>
      </c>
    </row>
    <row r="5" spans="2:11" ht="6.95" customHeight="1">
      <c r="B5" s="22"/>
      <c r="C5" s="23"/>
      <c r="D5" s="23"/>
      <c r="E5" s="23"/>
      <c r="F5" s="23"/>
      <c r="G5" s="23"/>
      <c r="H5" s="23"/>
      <c r="I5" s="116"/>
      <c r="J5" s="23"/>
      <c r="K5" s="25"/>
    </row>
    <row r="6" spans="2:11" ht="15">
      <c r="B6" s="22"/>
      <c r="C6" s="23"/>
      <c r="D6" s="31" t="s">
        <v>16</v>
      </c>
      <c r="E6" s="23"/>
      <c r="F6" s="23"/>
      <c r="G6" s="23"/>
      <c r="H6" s="23"/>
      <c r="I6" s="116"/>
      <c r="J6" s="23"/>
      <c r="K6" s="25"/>
    </row>
    <row r="7" spans="2:11" ht="22.5" customHeight="1">
      <c r="B7" s="22"/>
      <c r="C7" s="23"/>
      <c r="D7" s="23"/>
      <c r="E7" s="403" t="str">
        <f>'Rekapitulace stavby'!K6</f>
        <v>Komunikační propojení MÚK Jeneč - Dobrovíz</v>
      </c>
      <c r="F7" s="391"/>
      <c r="G7" s="391"/>
      <c r="H7" s="391"/>
      <c r="I7" s="116"/>
      <c r="J7" s="23"/>
      <c r="K7" s="25"/>
    </row>
    <row r="8" spans="2:11" ht="15">
      <c r="B8" s="22"/>
      <c r="C8" s="23"/>
      <c r="D8" s="31" t="s">
        <v>137</v>
      </c>
      <c r="E8" s="23"/>
      <c r="F8" s="23"/>
      <c r="G8" s="23"/>
      <c r="H8" s="23"/>
      <c r="I8" s="116"/>
      <c r="J8" s="23"/>
      <c r="K8" s="25"/>
    </row>
    <row r="9" spans="2:11" s="1" customFormat="1" ht="22.5" customHeight="1">
      <c r="B9" s="35"/>
      <c r="C9" s="36"/>
      <c r="D9" s="36"/>
      <c r="E9" s="403" t="s">
        <v>886</v>
      </c>
      <c r="F9" s="382"/>
      <c r="G9" s="382"/>
      <c r="H9" s="382"/>
      <c r="I9" s="117"/>
      <c r="J9" s="36"/>
      <c r="K9" s="39"/>
    </row>
    <row r="10" spans="2:11" s="1" customFormat="1" ht="15">
      <c r="B10" s="35"/>
      <c r="C10" s="36"/>
      <c r="D10" s="31" t="s">
        <v>887</v>
      </c>
      <c r="E10" s="36"/>
      <c r="F10" s="36"/>
      <c r="G10" s="36"/>
      <c r="H10" s="36"/>
      <c r="I10" s="117"/>
      <c r="J10" s="36"/>
      <c r="K10" s="39"/>
    </row>
    <row r="11" spans="2:11" s="1" customFormat="1" ht="36.95" customHeight="1">
      <c r="B11" s="35"/>
      <c r="C11" s="36"/>
      <c r="D11" s="36"/>
      <c r="E11" s="404" t="s">
        <v>1034</v>
      </c>
      <c r="F11" s="382"/>
      <c r="G11" s="382"/>
      <c r="H11" s="382"/>
      <c r="I11" s="117"/>
      <c r="J11" s="36"/>
      <c r="K11" s="39"/>
    </row>
    <row r="12" spans="2:11" s="1" customFormat="1" ht="13.5">
      <c r="B12" s="35"/>
      <c r="C12" s="36"/>
      <c r="D12" s="36"/>
      <c r="E12" s="36"/>
      <c r="F12" s="36"/>
      <c r="G12" s="36"/>
      <c r="H12" s="36"/>
      <c r="I12" s="117"/>
      <c r="J12" s="36"/>
      <c r="K12" s="39"/>
    </row>
    <row r="13" spans="2:11" s="1" customFormat="1" ht="14.45" customHeight="1">
      <c r="B13" s="35"/>
      <c r="C13" s="36"/>
      <c r="D13" s="31" t="s">
        <v>19</v>
      </c>
      <c r="E13" s="36"/>
      <c r="F13" s="29" t="s">
        <v>22</v>
      </c>
      <c r="G13" s="36"/>
      <c r="H13" s="36"/>
      <c r="I13" s="118" t="s">
        <v>21</v>
      </c>
      <c r="J13" s="29" t="s">
        <v>22</v>
      </c>
      <c r="K13" s="39"/>
    </row>
    <row r="14" spans="2:11" s="1" customFormat="1" ht="14.45" customHeight="1">
      <c r="B14" s="35"/>
      <c r="C14" s="36"/>
      <c r="D14" s="31" t="s">
        <v>24</v>
      </c>
      <c r="E14" s="36"/>
      <c r="F14" s="29" t="s">
        <v>25</v>
      </c>
      <c r="G14" s="36"/>
      <c r="H14" s="36"/>
      <c r="I14" s="118" t="s">
        <v>26</v>
      </c>
      <c r="J14" s="119" t="str">
        <f>'Rekapitulace stavby'!AN8</f>
        <v>30.9.2016</v>
      </c>
      <c r="K14" s="39"/>
    </row>
    <row r="15" spans="2:11" s="1" customFormat="1" ht="10.9" customHeight="1">
      <c r="B15" s="35"/>
      <c r="C15" s="36"/>
      <c r="D15" s="36"/>
      <c r="E15" s="36"/>
      <c r="F15" s="36"/>
      <c r="G15" s="36"/>
      <c r="H15" s="36"/>
      <c r="I15" s="117"/>
      <c r="J15" s="36"/>
      <c r="K15" s="39"/>
    </row>
    <row r="16" spans="2:11" s="1" customFormat="1" ht="14.45" customHeight="1">
      <c r="B16" s="35"/>
      <c r="C16" s="36"/>
      <c r="D16" s="31" t="s">
        <v>30</v>
      </c>
      <c r="E16" s="36"/>
      <c r="F16" s="36"/>
      <c r="G16" s="36"/>
      <c r="H16" s="36"/>
      <c r="I16" s="118" t="s">
        <v>31</v>
      </c>
      <c r="J16" s="29" t="str">
        <f>IF('Rekapitulace stavby'!AN10="","",'Rekapitulace stavby'!AN10)</f>
        <v/>
      </c>
      <c r="K16" s="39"/>
    </row>
    <row r="17" spans="2:11" s="1" customFormat="1" ht="18" customHeight="1">
      <c r="B17" s="35"/>
      <c r="C17" s="36"/>
      <c r="D17" s="36"/>
      <c r="E17" s="29" t="str">
        <f>IF('Rekapitulace stavby'!E11="","",'Rekapitulace stavby'!E11)</f>
        <v xml:space="preserve"> </v>
      </c>
      <c r="F17" s="36"/>
      <c r="G17" s="36"/>
      <c r="H17" s="36"/>
      <c r="I17" s="118" t="s">
        <v>33</v>
      </c>
      <c r="J17" s="29" t="str">
        <f>IF('Rekapitulace stavby'!AN11="","",'Rekapitulace stavby'!AN11)</f>
        <v/>
      </c>
      <c r="K17" s="39"/>
    </row>
    <row r="18" spans="2:11" s="1" customFormat="1" ht="6.95" customHeight="1">
      <c r="B18" s="35"/>
      <c r="C18" s="36"/>
      <c r="D18" s="36"/>
      <c r="E18" s="36"/>
      <c r="F18" s="36"/>
      <c r="G18" s="36"/>
      <c r="H18" s="36"/>
      <c r="I18" s="117"/>
      <c r="J18" s="36"/>
      <c r="K18" s="39"/>
    </row>
    <row r="19" spans="2:11" s="1" customFormat="1" ht="14.45" customHeight="1">
      <c r="B19" s="35"/>
      <c r="C19" s="36"/>
      <c r="D19" s="31" t="s">
        <v>34</v>
      </c>
      <c r="E19" s="36"/>
      <c r="F19" s="36"/>
      <c r="G19" s="36"/>
      <c r="H19" s="36"/>
      <c r="I19" s="118" t="s">
        <v>31</v>
      </c>
      <c r="J19" s="29" t="str">
        <f>IF('Rekapitulace stavby'!AN13="Vyplň údaj","",IF('Rekapitulace stavby'!AN13="","",'Rekapitulace stavby'!AN13))</f>
        <v/>
      </c>
      <c r="K19" s="39"/>
    </row>
    <row r="20" spans="2:11" s="1" customFormat="1" ht="18" customHeight="1">
      <c r="B20" s="35"/>
      <c r="C20" s="36"/>
      <c r="D20" s="36"/>
      <c r="E20" s="29" t="str">
        <f>IF('Rekapitulace stavby'!E14="Vyplň údaj","",IF('Rekapitulace stavby'!E14="","",'Rekapitulace stavby'!E14))</f>
        <v/>
      </c>
      <c r="F20" s="36"/>
      <c r="G20" s="36"/>
      <c r="H20" s="36"/>
      <c r="I20" s="118" t="s">
        <v>33</v>
      </c>
      <c r="J20" s="29" t="str">
        <f>IF('Rekapitulace stavby'!AN14="Vyplň údaj","",IF('Rekapitulace stavby'!AN14="","",'Rekapitulace stavby'!AN14))</f>
        <v/>
      </c>
      <c r="K20" s="39"/>
    </row>
    <row r="21" spans="2:11" s="1" customFormat="1" ht="6.95" customHeight="1">
      <c r="B21" s="35"/>
      <c r="C21" s="36"/>
      <c r="D21" s="36"/>
      <c r="E21" s="36"/>
      <c r="F21" s="36"/>
      <c r="G21" s="36"/>
      <c r="H21" s="36"/>
      <c r="I21" s="117"/>
      <c r="J21" s="36"/>
      <c r="K21" s="39"/>
    </row>
    <row r="22" spans="2:11" s="1" customFormat="1" ht="14.45" customHeight="1">
      <c r="B22" s="35"/>
      <c r="C22" s="36"/>
      <c r="D22" s="31" t="s">
        <v>36</v>
      </c>
      <c r="E22" s="36"/>
      <c r="F22" s="36"/>
      <c r="G22" s="36"/>
      <c r="H22" s="36"/>
      <c r="I22" s="118" t="s">
        <v>31</v>
      </c>
      <c r="J22" s="29" t="s">
        <v>22</v>
      </c>
      <c r="K22" s="39"/>
    </row>
    <row r="23" spans="2:11" s="1" customFormat="1" ht="18" customHeight="1">
      <c r="B23" s="35"/>
      <c r="C23" s="36"/>
      <c r="D23" s="36"/>
      <c r="E23" s="29" t="s">
        <v>37</v>
      </c>
      <c r="F23" s="36"/>
      <c r="G23" s="36"/>
      <c r="H23" s="36"/>
      <c r="I23" s="118" t="s">
        <v>33</v>
      </c>
      <c r="J23" s="29" t="s">
        <v>22</v>
      </c>
      <c r="K23" s="39"/>
    </row>
    <row r="24" spans="2:11" s="1" customFormat="1" ht="6.95" customHeight="1">
      <c r="B24" s="35"/>
      <c r="C24" s="36"/>
      <c r="D24" s="36"/>
      <c r="E24" s="36"/>
      <c r="F24" s="36"/>
      <c r="G24" s="36"/>
      <c r="H24" s="36"/>
      <c r="I24" s="117"/>
      <c r="J24" s="36"/>
      <c r="K24" s="39"/>
    </row>
    <row r="25" spans="2:11" s="1" customFormat="1" ht="14.45" customHeight="1">
      <c r="B25" s="35"/>
      <c r="C25" s="36"/>
      <c r="D25" s="31" t="s">
        <v>39</v>
      </c>
      <c r="E25" s="36"/>
      <c r="F25" s="36"/>
      <c r="G25" s="36"/>
      <c r="H25" s="36"/>
      <c r="I25" s="117"/>
      <c r="J25" s="36"/>
      <c r="K25" s="39"/>
    </row>
    <row r="26" spans="2:11" s="7" customFormat="1" ht="22.5" customHeight="1">
      <c r="B26" s="120"/>
      <c r="C26" s="121"/>
      <c r="D26" s="121"/>
      <c r="E26" s="394" t="s">
        <v>22</v>
      </c>
      <c r="F26" s="405"/>
      <c r="G26" s="405"/>
      <c r="H26" s="405"/>
      <c r="I26" s="122"/>
      <c r="J26" s="121"/>
      <c r="K26" s="123"/>
    </row>
    <row r="27" spans="2:11" s="1" customFormat="1" ht="6.95" customHeight="1">
      <c r="B27" s="35"/>
      <c r="C27" s="36"/>
      <c r="D27" s="36"/>
      <c r="E27" s="36"/>
      <c r="F27" s="36"/>
      <c r="G27" s="36"/>
      <c r="H27" s="36"/>
      <c r="I27" s="117"/>
      <c r="J27" s="36"/>
      <c r="K27" s="39"/>
    </row>
    <row r="28" spans="2:11" s="1" customFormat="1" ht="6.95" customHeight="1">
      <c r="B28" s="35"/>
      <c r="C28" s="36"/>
      <c r="D28" s="80"/>
      <c r="E28" s="80"/>
      <c r="F28" s="80"/>
      <c r="G28" s="80"/>
      <c r="H28" s="80"/>
      <c r="I28" s="124"/>
      <c r="J28" s="80"/>
      <c r="K28" s="125"/>
    </row>
    <row r="29" spans="2:11" s="1" customFormat="1" ht="25.35" customHeight="1">
      <c r="B29" s="35"/>
      <c r="C29" s="36"/>
      <c r="D29" s="126" t="s">
        <v>41</v>
      </c>
      <c r="E29" s="36"/>
      <c r="F29" s="36"/>
      <c r="G29" s="36"/>
      <c r="H29" s="36"/>
      <c r="I29" s="117"/>
      <c r="J29" s="127">
        <f>ROUND(J87,2)</f>
        <v>0</v>
      </c>
      <c r="K29" s="39"/>
    </row>
    <row r="30" spans="2:11" s="1" customFormat="1" ht="6.95" customHeight="1">
      <c r="B30" s="35"/>
      <c r="C30" s="36"/>
      <c r="D30" s="80"/>
      <c r="E30" s="80"/>
      <c r="F30" s="80"/>
      <c r="G30" s="80"/>
      <c r="H30" s="80"/>
      <c r="I30" s="124"/>
      <c r="J30" s="80"/>
      <c r="K30" s="125"/>
    </row>
    <row r="31" spans="2:11" s="1" customFormat="1" ht="14.45" customHeight="1">
      <c r="B31" s="35"/>
      <c r="C31" s="36"/>
      <c r="D31" s="36"/>
      <c r="E31" s="36"/>
      <c r="F31" s="40" t="s">
        <v>43</v>
      </c>
      <c r="G31" s="36"/>
      <c r="H31" s="36"/>
      <c r="I31" s="128" t="s">
        <v>42</v>
      </c>
      <c r="J31" s="40" t="s">
        <v>44</v>
      </c>
      <c r="K31" s="39"/>
    </row>
    <row r="32" spans="2:11" s="1" customFormat="1" ht="14.45" customHeight="1">
      <c r="B32" s="35"/>
      <c r="C32" s="36"/>
      <c r="D32" s="43" t="s">
        <v>45</v>
      </c>
      <c r="E32" s="43" t="s">
        <v>46</v>
      </c>
      <c r="F32" s="129">
        <f>ROUND(SUM(BE87:BE174),2)</f>
        <v>0</v>
      </c>
      <c r="G32" s="36"/>
      <c r="H32" s="36"/>
      <c r="I32" s="130">
        <v>0.21</v>
      </c>
      <c r="J32" s="129">
        <f>ROUND(ROUND((SUM(BE87:BE174)),2)*I32,2)</f>
        <v>0</v>
      </c>
      <c r="K32" s="39"/>
    </row>
    <row r="33" spans="2:11" s="1" customFormat="1" ht="14.45" customHeight="1">
      <c r="B33" s="35"/>
      <c r="C33" s="36"/>
      <c r="D33" s="36"/>
      <c r="E33" s="43" t="s">
        <v>47</v>
      </c>
      <c r="F33" s="129">
        <f>ROUND(SUM(BF87:BF174),2)</f>
        <v>0</v>
      </c>
      <c r="G33" s="36"/>
      <c r="H33" s="36"/>
      <c r="I33" s="130">
        <v>0.15</v>
      </c>
      <c r="J33" s="129">
        <f>ROUND(ROUND((SUM(BF87:BF174)),2)*I33,2)</f>
        <v>0</v>
      </c>
      <c r="K33" s="39"/>
    </row>
    <row r="34" spans="2:11" s="1" customFormat="1" ht="14.45" customHeight="1" hidden="1">
      <c r="B34" s="35"/>
      <c r="C34" s="36"/>
      <c r="D34" s="36"/>
      <c r="E34" s="43" t="s">
        <v>48</v>
      </c>
      <c r="F34" s="129">
        <f>ROUND(SUM(BG87:BG174),2)</f>
        <v>0</v>
      </c>
      <c r="G34" s="36"/>
      <c r="H34" s="36"/>
      <c r="I34" s="130">
        <v>0.21</v>
      </c>
      <c r="J34" s="129">
        <v>0</v>
      </c>
      <c r="K34" s="39"/>
    </row>
    <row r="35" spans="2:11" s="1" customFormat="1" ht="14.45" customHeight="1" hidden="1">
      <c r="B35" s="35"/>
      <c r="C35" s="36"/>
      <c r="D35" s="36"/>
      <c r="E35" s="43" t="s">
        <v>49</v>
      </c>
      <c r="F35" s="129">
        <f>ROUND(SUM(BH87:BH174),2)</f>
        <v>0</v>
      </c>
      <c r="G35" s="36"/>
      <c r="H35" s="36"/>
      <c r="I35" s="130">
        <v>0.15</v>
      </c>
      <c r="J35" s="129">
        <v>0</v>
      </c>
      <c r="K35" s="39"/>
    </row>
    <row r="36" spans="2:11" s="1" customFormat="1" ht="14.45" customHeight="1" hidden="1">
      <c r="B36" s="35"/>
      <c r="C36" s="36"/>
      <c r="D36" s="36"/>
      <c r="E36" s="43" t="s">
        <v>50</v>
      </c>
      <c r="F36" s="129">
        <f>ROUND(SUM(BI87:BI174),2)</f>
        <v>0</v>
      </c>
      <c r="G36" s="36"/>
      <c r="H36" s="36"/>
      <c r="I36" s="130">
        <v>0</v>
      </c>
      <c r="J36" s="129">
        <v>0</v>
      </c>
      <c r="K36" s="39"/>
    </row>
    <row r="37" spans="2:11" s="1" customFormat="1" ht="6.95" customHeight="1">
      <c r="B37" s="35"/>
      <c r="C37" s="36"/>
      <c r="D37" s="36"/>
      <c r="E37" s="36"/>
      <c r="F37" s="36"/>
      <c r="G37" s="36"/>
      <c r="H37" s="36"/>
      <c r="I37" s="117"/>
      <c r="J37" s="36"/>
      <c r="K37" s="39"/>
    </row>
    <row r="38" spans="2:11" s="1" customFormat="1" ht="25.35" customHeight="1">
      <c r="B38" s="35"/>
      <c r="C38" s="131"/>
      <c r="D38" s="132" t="s">
        <v>51</v>
      </c>
      <c r="E38" s="74"/>
      <c r="F38" s="74"/>
      <c r="G38" s="133" t="s">
        <v>52</v>
      </c>
      <c r="H38" s="134" t="s">
        <v>53</v>
      </c>
      <c r="I38" s="135"/>
      <c r="J38" s="136">
        <f>SUM(J29:J36)</f>
        <v>0</v>
      </c>
      <c r="K38" s="137"/>
    </row>
    <row r="39" spans="2:11" s="1" customFormat="1" ht="14.45" customHeight="1">
      <c r="B39" s="50"/>
      <c r="C39" s="51"/>
      <c r="D39" s="51"/>
      <c r="E39" s="51"/>
      <c r="F39" s="51"/>
      <c r="G39" s="51"/>
      <c r="H39" s="51"/>
      <c r="I39" s="138"/>
      <c r="J39" s="51"/>
      <c r="K39" s="52"/>
    </row>
    <row r="43" spans="2:11" s="1" customFormat="1" ht="6.95" customHeight="1">
      <c r="B43" s="139"/>
      <c r="C43" s="140"/>
      <c r="D43" s="140"/>
      <c r="E43" s="140"/>
      <c r="F43" s="140"/>
      <c r="G43" s="140"/>
      <c r="H43" s="140"/>
      <c r="I43" s="141"/>
      <c r="J43" s="140"/>
      <c r="K43" s="142"/>
    </row>
    <row r="44" spans="2:11" s="1" customFormat="1" ht="36.95" customHeight="1">
      <c r="B44" s="35"/>
      <c r="C44" s="24" t="s">
        <v>139</v>
      </c>
      <c r="D44" s="36"/>
      <c r="E44" s="36"/>
      <c r="F44" s="36"/>
      <c r="G44" s="36"/>
      <c r="H44" s="36"/>
      <c r="I44" s="117"/>
      <c r="J44" s="36"/>
      <c r="K44" s="39"/>
    </row>
    <row r="45" spans="2:11" s="1" customFormat="1" ht="6.95" customHeight="1">
      <c r="B45" s="35"/>
      <c r="C45" s="36"/>
      <c r="D45" s="36"/>
      <c r="E45" s="36"/>
      <c r="F45" s="36"/>
      <c r="G45" s="36"/>
      <c r="H45" s="36"/>
      <c r="I45" s="117"/>
      <c r="J45" s="36"/>
      <c r="K45" s="39"/>
    </row>
    <row r="46" spans="2:11" s="1" customFormat="1" ht="14.45" customHeight="1">
      <c r="B46" s="35"/>
      <c r="C46" s="31" t="s">
        <v>16</v>
      </c>
      <c r="D46" s="36"/>
      <c r="E46" s="36"/>
      <c r="F46" s="36"/>
      <c r="G46" s="36"/>
      <c r="H46" s="36"/>
      <c r="I46" s="117"/>
      <c r="J46" s="36"/>
      <c r="K46" s="39"/>
    </row>
    <row r="47" spans="2:11" s="1" customFormat="1" ht="22.5" customHeight="1">
      <c r="B47" s="35"/>
      <c r="C47" s="36"/>
      <c r="D47" s="36"/>
      <c r="E47" s="403" t="str">
        <f>E7</f>
        <v>Komunikační propojení MÚK Jeneč - Dobrovíz</v>
      </c>
      <c r="F47" s="382"/>
      <c r="G47" s="382"/>
      <c r="H47" s="382"/>
      <c r="I47" s="117"/>
      <c r="J47" s="36"/>
      <c r="K47" s="39"/>
    </row>
    <row r="48" spans="2:11" ht="15">
      <c r="B48" s="22"/>
      <c r="C48" s="31" t="s">
        <v>137</v>
      </c>
      <c r="D48" s="23"/>
      <c r="E48" s="23"/>
      <c r="F48" s="23"/>
      <c r="G48" s="23"/>
      <c r="H48" s="23"/>
      <c r="I48" s="116"/>
      <c r="J48" s="23"/>
      <c r="K48" s="25"/>
    </row>
    <row r="49" spans="2:11" s="1" customFormat="1" ht="22.5" customHeight="1">
      <c r="B49" s="35"/>
      <c r="C49" s="36"/>
      <c r="D49" s="36"/>
      <c r="E49" s="403" t="s">
        <v>886</v>
      </c>
      <c r="F49" s="382"/>
      <c r="G49" s="382"/>
      <c r="H49" s="382"/>
      <c r="I49" s="117"/>
      <c r="J49" s="36"/>
      <c r="K49" s="39"/>
    </row>
    <row r="50" spans="2:11" s="1" customFormat="1" ht="14.45" customHeight="1">
      <c r="B50" s="35"/>
      <c r="C50" s="31" t="s">
        <v>887</v>
      </c>
      <c r="D50" s="36"/>
      <c r="E50" s="36"/>
      <c r="F50" s="36"/>
      <c r="G50" s="36"/>
      <c r="H50" s="36"/>
      <c r="I50" s="117"/>
      <c r="J50" s="36"/>
      <c r="K50" s="39"/>
    </row>
    <row r="51" spans="2:11" s="1" customFormat="1" ht="23.25" customHeight="1">
      <c r="B51" s="35"/>
      <c r="C51" s="36"/>
      <c r="D51" s="36"/>
      <c r="E51" s="404" t="str">
        <f>E11</f>
        <v>ČRa - ČRa</v>
      </c>
      <c r="F51" s="382"/>
      <c r="G51" s="382"/>
      <c r="H51" s="382"/>
      <c r="I51" s="117"/>
      <c r="J51" s="36"/>
      <c r="K51" s="39"/>
    </row>
    <row r="52" spans="2:11" s="1" customFormat="1" ht="6.95" customHeight="1">
      <c r="B52" s="35"/>
      <c r="C52" s="36"/>
      <c r="D52" s="36"/>
      <c r="E52" s="36"/>
      <c r="F52" s="36"/>
      <c r="G52" s="36"/>
      <c r="H52" s="36"/>
      <c r="I52" s="117"/>
      <c r="J52" s="36"/>
      <c r="K52" s="39"/>
    </row>
    <row r="53" spans="2:11" s="1" customFormat="1" ht="18" customHeight="1">
      <c r="B53" s="35"/>
      <c r="C53" s="31" t="s">
        <v>24</v>
      </c>
      <c r="D53" s="36"/>
      <c r="E53" s="36"/>
      <c r="F53" s="29" t="str">
        <f>F14</f>
        <v>k.ú. Jeneč, k.ú.Dobrovíz</v>
      </c>
      <c r="G53" s="36"/>
      <c r="H53" s="36"/>
      <c r="I53" s="118" t="s">
        <v>26</v>
      </c>
      <c r="J53" s="119" t="str">
        <f>IF(J14="","",J14)</f>
        <v>30.9.2016</v>
      </c>
      <c r="K53" s="39"/>
    </row>
    <row r="54" spans="2:11" s="1" customFormat="1" ht="6.95" customHeight="1">
      <c r="B54" s="35"/>
      <c r="C54" s="36"/>
      <c r="D54" s="36"/>
      <c r="E54" s="36"/>
      <c r="F54" s="36"/>
      <c r="G54" s="36"/>
      <c r="H54" s="36"/>
      <c r="I54" s="117"/>
      <c r="J54" s="36"/>
      <c r="K54" s="39"/>
    </row>
    <row r="55" spans="2:11" s="1" customFormat="1" ht="15">
      <c r="B55" s="35"/>
      <c r="C55" s="31" t="s">
        <v>30</v>
      </c>
      <c r="D55" s="36"/>
      <c r="E55" s="36"/>
      <c r="F55" s="29" t="str">
        <f>E17</f>
        <v xml:space="preserve"> </v>
      </c>
      <c r="G55" s="36"/>
      <c r="H55" s="36"/>
      <c r="I55" s="118" t="s">
        <v>36</v>
      </c>
      <c r="J55" s="29" t="str">
        <f>E23</f>
        <v>European Transportation Consultancy s.r.o.</v>
      </c>
      <c r="K55" s="39"/>
    </row>
    <row r="56" spans="2:11" s="1" customFormat="1" ht="14.45" customHeight="1">
      <c r="B56" s="35"/>
      <c r="C56" s="31" t="s">
        <v>34</v>
      </c>
      <c r="D56" s="36"/>
      <c r="E56" s="36"/>
      <c r="F56" s="29" t="str">
        <f>IF(E20="","",E20)</f>
        <v/>
      </c>
      <c r="G56" s="36"/>
      <c r="H56" s="36"/>
      <c r="I56" s="117"/>
      <c r="J56" s="36"/>
      <c r="K56" s="39"/>
    </row>
    <row r="57" spans="2:11" s="1" customFormat="1" ht="10.35" customHeight="1">
      <c r="B57" s="35"/>
      <c r="C57" s="36"/>
      <c r="D57" s="36"/>
      <c r="E57" s="36"/>
      <c r="F57" s="36"/>
      <c r="G57" s="36"/>
      <c r="H57" s="36"/>
      <c r="I57" s="117"/>
      <c r="J57" s="36"/>
      <c r="K57" s="39"/>
    </row>
    <row r="58" spans="2:11" s="1" customFormat="1" ht="29.25" customHeight="1">
      <c r="B58" s="35"/>
      <c r="C58" s="143" t="s">
        <v>140</v>
      </c>
      <c r="D58" s="131"/>
      <c r="E58" s="131"/>
      <c r="F58" s="131"/>
      <c r="G58" s="131"/>
      <c r="H58" s="131"/>
      <c r="I58" s="144"/>
      <c r="J58" s="145" t="s">
        <v>141</v>
      </c>
      <c r="K58" s="146"/>
    </row>
    <row r="59" spans="2:11" s="1" customFormat="1" ht="10.35" customHeight="1">
      <c r="B59" s="35"/>
      <c r="C59" s="36"/>
      <c r="D59" s="36"/>
      <c r="E59" s="36"/>
      <c r="F59" s="36"/>
      <c r="G59" s="36"/>
      <c r="H59" s="36"/>
      <c r="I59" s="117"/>
      <c r="J59" s="36"/>
      <c r="K59" s="39"/>
    </row>
    <row r="60" spans="2:47" s="1" customFormat="1" ht="29.25" customHeight="1">
      <c r="B60" s="35"/>
      <c r="C60" s="147" t="s">
        <v>142</v>
      </c>
      <c r="D60" s="36"/>
      <c r="E60" s="36"/>
      <c r="F60" s="36"/>
      <c r="G60" s="36"/>
      <c r="H60" s="36"/>
      <c r="I60" s="117"/>
      <c r="J60" s="127">
        <f>J87</f>
        <v>0</v>
      </c>
      <c r="K60" s="39"/>
      <c r="AU60" s="18" t="s">
        <v>143</v>
      </c>
    </row>
    <row r="61" spans="2:11" s="8" customFormat="1" ht="24.95" customHeight="1">
      <c r="B61" s="148"/>
      <c r="C61" s="149"/>
      <c r="D61" s="150" t="s">
        <v>889</v>
      </c>
      <c r="E61" s="151"/>
      <c r="F61" s="151"/>
      <c r="G61" s="151"/>
      <c r="H61" s="151"/>
      <c r="I61" s="152"/>
      <c r="J61" s="153">
        <f>J88</f>
        <v>0</v>
      </c>
      <c r="K61" s="154"/>
    </row>
    <row r="62" spans="2:11" s="8" customFormat="1" ht="24.95" customHeight="1">
      <c r="B62" s="148"/>
      <c r="C62" s="149"/>
      <c r="D62" s="150" t="s">
        <v>890</v>
      </c>
      <c r="E62" s="151"/>
      <c r="F62" s="151"/>
      <c r="G62" s="151"/>
      <c r="H62" s="151"/>
      <c r="I62" s="152"/>
      <c r="J62" s="153">
        <f>J99</f>
        <v>0</v>
      </c>
      <c r="K62" s="154"/>
    </row>
    <row r="63" spans="2:11" s="8" customFormat="1" ht="24.95" customHeight="1">
      <c r="B63" s="148"/>
      <c r="C63" s="149"/>
      <c r="D63" s="150" t="s">
        <v>891</v>
      </c>
      <c r="E63" s="151"/>
      <c r="F63" s="151"/>
      <c r="G63" s="151"/>
      <c r="H63" s="151"/>
      <c r="I63" s="152"/>
      <c r="J63" s="153">
        <f>J126</f>
        <v>0</v>
      </c>
      <c r="K63" s="154"/>
    </row>
    <row r="64" spans="2:11" s="8" customFormat="1" ht="24.95" customHeight="1">
      <c r="B64" s="148"/>
      <c r="C64" s="149"/>
      <c r="D64" s="150" t="s">
        <v>892</v>
      </c>
      <c r="E64" s="151"/>
      <c r="F64" s="151"/>
      <c r="G64" s="151"/>
      <c r="H64" s="151"/>
      <c r="I64" s="152"/>
      <c r="J64" s="153">
        <f>J133</f>
        <v>0</v>
      </c>
      <c r="K64" s="154"/>
    </row>
    <row r="65" spans="2:11" s="8" customFormat="1" ht="24.95" customHeight="1">
      <c r="B65" s="148"/>
      <c r="C65" s="149"/>
      <c r="D65" s="150" t="s">
        <v>1016</v>
      </c>
      <c r="E65" s="151"/>
      <c r="F65" s="151"/>
      <c r="G65" s="151"/>
      <c r="H65" s="151"/>
      <c r="I65" s="152"/>
      <c r="J65" s="153">
        <f>J140</f>
        <v>0</v>
      </c>
      <c r="K65" s="154"/>
    </row>
    <row r="66" spans="2:11" s="1" customFormat="1" ht="21.75" customHeight="1">
      <c r="B66" s="35"/>
      <c r="C66" s="36"/>
      <c r="D66" s="36"/>
      <c r="E66" s="36"/>
      <c r="F66" s="36"/>
      <c r="G66" s="36"/>
      <c r="H66" s="36"/>
      <c r="I66" s="117"/>
      <c r="J66" s="36"/>
      <c r="K66" s="39"/>
    </row>
    <row r="67" spans="2:11" s="1" customFormat="1" ht="6.95" customHeight="1">
      <c r="B67" s="50"/>
      <c r="C67" s="51"/>
      <c r="D67" s="51"/>
      <c r="E67" s="51"/>
      <c r="F67" s="51"/>
      <c r="G67" s="51"/>
      <c r="H67" s="51"/>
      <c r="I67" s="138"/>
      <c r="J67" s="51"/>
      <c r="K67" s="52"/>
    </row>
    <row r="71" spans="2:12" s="1" customFormat="1" ht="6.95" customHeight="1">
      <c r="B71" s="53"/>
      <c r="C71" s="54"/>
      <c r="D71" s="54"/>
      <c r="E71" s="54"/>
      <c r="F71" s="54"/>
      <c r="G71" s="54"/>
      <c r="H71" s="54"/>
      <c r="I71" s="141"/>
      <c r="J71" s="54"/>
      <c r="K71" s="54"/>
      <c r="L71" s="55"/>
    </row>
    <row r="72" spans="2:12" s="1" customFormat="1" ht="36.95" customHeight="1">
      <c r="B72" s="35"/>
      <c r="C72" s="56" t="s">
        <v>146</v>
      </c>
      <c r="D72" s="57"/>
      <c r="E72" s="57"/>
      <c r="F72" s="57"/>
      <c r="G72" s="57"/>
      <c r="H72" s="57"/>
      <c r="I72" s="162"/>
      <c r="J72" s="57"/>
      <c r="K72" s="57"/>
      <c r="L72" s="55"/>
    </row>
    <row r="73" spans="2:12" s="1" customFormat="1" ht="6.95" customHeight="1">
      <c r="B73" s="35"/>
      <c r="C73" s="57"/>
      <c r="D73" s="57"/>
      <c r="E73" s="57"/>
      <c r="F73" s="57"/>
      <c r="G73" s="57"/>
      <c r="H73" s="57"/>
      <c r="I73" s="162"/>
      <c r="J73" s="57"/>
      <c r="K73" s="57"/>
      <c r="L73" s="55"/>
    </row>
    <row r="74" spans="2:12" s="1" customFormat="1" ht="14.45" customHeight="1">
      <c r="B74" s="35"/>
      <c r="C74" s="59" t="s">
        <v>16</v>
      </c>
      <c r="D74" s="57"/>
      <c r="E74" s="57"/>
      <c r="F74" s="57"/>
      <c r="G74" s="57"/>
      <c r="H74" s="57"/>
      <c r="I74" s="162"/>
      <c r="J74" s="57"/>
      <c r="K74" s="57"/>
      <c r="L74" s="55"/>
    </row>
    <row r="75" spans="2:12" s="1" customFormat="1" ht="22.5" customHeight="1">
      <c r="B75" s="35"/>
      <c r="C75" s="57"/>
      <c r="D75" s="57"/>
      <c r="E75" s="401" t="str">
        <f>E7</f>
        <v>Komunikační propojení MÚK Jeneč - Dobrovíz</v>
      </c>
      <c r="F75" s="375"/>
      <c r="G75" s="375"/>
      <c r="H75" s="375"/>
      <c r="I75" s="162"/>
      <c r="J75" s="57"/>
      <c r="K75" s="57"/>
      <c r="L75" s="55"/>
    </row>
    <row r="76" spans="2:12" ht="15">
      <c r="B76" s="22"/>
      <c r="C76" s="59" t="s">
        <v>137</v>
      </c>
      <c r="D76" s="263"/>
      <c r="E76" s="263"/>
      <c r="F76" s="263"/>
      <c r="G76" s="263"/>
      <c r="H76" s="263"/>
      <c r="J76" s="263"/>
      <c r="K76" s="263"/>
      <c r="L76" s="264"/>
    </row>
    <row r="77" spans="2:12" s="1" customFormat="1" ht="22.5" customHeight="1">
      <c r="B77" s="35"/>
      <c r="C77" s="57"/>
      <c r="D77" s="57"/>
      <c r="E77" s="401" t="s">
        <v>886</v>
      </c>
      <c r="F77" s="375"/>
      <c r="G77" s="375"/>
      <c r="H77" s="375"/>
      <c r="I77" s="162"/>
      <c r="J77" s="57"/>
      <c r="K77" s="57"/>
      <c r="L77" s="55"/>
    </row>
    <row r="78" spans="2:12" s="1" customFormat="1" ht="14.45" customHeight="1">
      <c r="B78" s="35"/>
      <c r="C78" s="59" t="s">
        <v>887</v>
      </c>
      <c r="D78" s="57"/>
      <c r="E78" s="57"/>
      <c r="F78" s="57"/>
      <c r="G78" s="57"/>
      <c r="H78" s="57"/>
      <c r="I78" s="162"/>
      <c r="J78" s="57"/>
      <c r="K78" s="57"/>
      <c r="L78" s="55"/>
    </row>
    <row r="79" spans="2:12" s="1" customFormat="1" ht="23.25" customHeight="1">
      <c r="B79" s="35"/>
      <c r="C79" s="57"/>
      <c r="D79" s="57"/>
      <c r="E79" s="372" t="str">
        <f>E11</f>
        <v>ČRa - ČRa</v>
      </c>
      <c r="F79" s="375"/>
      <c r="G79" s="375"/>
      <c r="H79" s="375"/>
      <c r="I79" s="162"/>
      <c r="J79" s="57"/>
      <c r="K79" s="57"/>
      <c r="L79" s="55"/>
    </row>
    <row r="80" spans="2:12" s="1" customFormat="1" ht="6.95" customHeight="1">
      <c r="B80" s="35"/>
      <c r="C80" s="57"/>
      <c r="D80" s="57"/>
      <c r="E80" s="57"/>
      <c r="F80" s="57"/>
      <c r="G80" s="57"/>
      <c r="H80" s="57"/>
      <c r="I80" s="162"/>
      <c r="J80" s="57"/>
      <c r="K80" s="57"/>
      <c r="L80" s="55"/>
    </row>
    <row r="81" spans="2:12" s="1" customFormat="1" ht="18" customHeight="1">
      <c r="B81" s="35"/>
      <c r="C81" s="59" t="s">
        <v>24</v>
      </c>
      <c r="D81" s="57"/>
      <c r="E81" s="57"/>
      <c r="F81" s="163" t="str">
        <f>F14</f>
        <v>k.ú. Jeneč, k.ú.Dobrovíz</v>
      </c>
      <c r="G81" s="57"/>
      <c r="H81" s="57"/>
      <c r="I81" s="164" t="s">
        <v>26</v>
      </c>
      <c r="J81" s="67" t="str">
        <f>IF(J14="","",J14)</f>
        <v>30.9.2016</v>
      </c>
      <c r="K81" s="57"/>
      <c r="L81" s="55"/>
    </row>
    <row r="82" spans="2:12" s="1" customFormat="1" ht="6.95" customHeight="1">
      <c r="B82" s="35"/>
      <c r="C82" s="57"/>
      <c r="D82" s="57"/>
      <c r="E82" s="57"/>
      <c r="F82" s="57"/>
      <c r="G82" s="57"/>
      <c r="H82" s="57"/>
      <c r="I82" s="162"/>
      <c r="J82" s="57"/>
      <c r="K82" s="57"/>
      <c r="L82" s="55"/>
    </row>
    <row r="83" spans="2:12" s="1" customFormat="1" ht="15">
      <c r="B83" s="35"/>
      <c r="C83" s="59" t="s">
        <v>30</v>
      </c>
      <c r="D83" s="57"/>
      <c r="E83" s="57"/>
      <c r="F83" s="163" t="str">
        <f>E17</f>
        <v xml:space="preserve"> </v>
      </c>
      <c r="G83" s="57"/>
      <c r="H83" s="57"/>
      <c r="I83" s="164" t="s">
        <v>36</v>
      </c>
      <c r="J83" s="163" t="str">
        <f>E23</f>
        <v>European Transportation Consultancy s.r.o.</v>
      </c>
      <c r="K83" s="57"/>
      <c r="L83" s="55"/>
    </row>
    <row r="84" spans="2:12" s="1" customFormat="1" ht="14.45" customHeight="1">
      <c r="B84" s="35"/>
      <c r="C84" s="59" t="s">
        <v>34</v>
      </c>
      <c r="D84" s="57"/>
      <c r="E84" s="57"/>
      <c r="F84" s="163" t="str">
        <f>IF(E20="","",E20)</f>
        <v/>
      </c>
      <c r="G84" s="57"/>
      <c r="H84" s="57"/>
      <c r="I84" s="162"/>
      <c r="J84" s="57"/>
      <c r="K84" s="57"/>
      <c r="L84" s="55"/>
    </row>
    <row r="85" spans="2:12" s="1" customFormat="1" ht="10.35" customHeight="1">
      <c r="B85" s="35"/>
      <c r="C85" s="57"/>
      <c r="D85" s="57"/>
      <c r="E85" s="57"/>
      <c r="F85" s="57"/>
      <c r="G85" s="57"/>
      <c r="H85" s="57"/>
      <c r="I85" s="162"/>
      <c r="J85" s="57"/>
      <c r="K85" s="57"/>
      <c r="L85" s="55"/>
    </row>
    <row r="86" spans="2:20" s="10" customFormat="1" ht="29.25" customHeight="1">
      <c r="B86" s="165"/>
      <c r="C86" s="166" t="s">
        <v>147</v>
      </c>
      <c r="D86" s="167" t="s">
        <v>60</v>
      </c>
      <c r="E86" s="167" t="s">
        <v>56</v>
      </c>
      <c r="F86" s="167" t="s">
        <v>148</v>
      </c>
      <c r="G86" s="167" t="s">
        <v>149</v>
      </c>
      <c r="H86" s="167" t="s">
        <v>150</v>
      </c>
      <c r="I86" s="168" t="s">
        <v>151</v>
      </c>
      <c r="J86" s="167" t="s">
        <v>141</v>
      </c>
      <c r="K86" s="169" t="s">
        <v>152</v>
      </c>
      <c r="L86" s="170"/>
      <c r="M86" s="76" t="s">
        <v>153</v>
      </c>
      <c r="N86" s="77" t="s">
        <v>45</v>
      </c>
      <c r="O86" s="77" t="s">
        <v>154</v>
      </c>
      <c r="P86" s="77" t="s">
        <v>155</v>
      </c>
      <c r="Q86" s="77" t="s">
        <v>156</v>
      </c>
      <c r="R86" s="77" t="s">
        <v>157</v>
      </c>
      <c r="S86" s="77" t="s">
        <v>158</v>
      </c>
      <c r="T86" s="78" t="s">
        <v>159</v>
      </c>
    </row>
    <row r="87" spans="2:63" s="1" customFormat="1" ht="29.25" customHeight="1">
      <c r="B87" s="35"/>
      <c r="C87" s="82" t="s">
        <v>142</v>
      </c>
      <c r="D87" s="57"/>
      <c r="E87" s="57"/>
      <c r="F87" s="57"/>
      <c r="G87" s="57"/>
      <c r="H87" s="57"/>
      <c r="I87" s="162"/>
      <c r="J87" s="171">
        <f>BK87</f>
        <v>0</v>
      </c>
      <c r="K87" s="57"/>
      <c r="L87" s="55"/>
      <c r="M87" s="79"/>
      <c r="N87" s="80"/>
      <c r="O87" s="80"/>
      <c r="P87" s="172">
        <f>P88+P99+P126+P133+P140</f>
        <v>0</v>
      </c>
      <c r="Q87" s="80"/>
      <c r="R87" s="172">
        <f>R88+R99+R126+R133+R140</f>
        <v>0</v>
      </c>
      <c r="S87" s="80"/>
      <c r="T87" s="173">
        <f>T88+T99+T126+T133+T140</f>
        <v>0</v>
      </c>
      <c r="AT87" s="18" t="s">
        <v>74</v>
      </c>
      <c r="AU87" s="18" t="s">
        <v>143</v>
      </c>
      <c r="BK87" s="174">
        <f>BK88+BK99+BK126+BK133+BK140</f>
        <v>0</v>
      </c>
    </row>
    <row r="88" spans="2:63" s="11" customFormat="1" ht="37.35" customHeight="1">
      <c r="B88" s="175"/>
      <c r="C88" s="176"/>
      <c r="D88" s="189" t="s">
        <v>74</v>
      </c>
      <c r="E88" s="265" t="s">
        <v>895</v>
      </c>
      <c r="F88" s="265" t="s">
        <v>896</v>
      </c>
      <c r="G88" s="176"/>
      <c r="H88" s="176"/>
      <c r="I88" s="179"/>
      <c r="J88" s="266">
        <f>BK88</f>
        <v>0</v>
      </c>
      <c r="K88" s="176"/>
      <c r="L88" s="181"/>
      <c r="M88" s="182"/>
      <c r="N88" s="183"/>
      <c r="O88" s="183"/>
      <c r="P88" s="184">
        <f>SUM(P89:P98)</f>
        <v>0</v>
      </c>
      <c r="Q88" s="183"/>
      <c r="R88" s="184">
        <f>SUM(R89:R98)</f>
        <v>0</v>
      </c>
      <c r="S88" s="183"/>
      <c r="T88" s="185">
        <f>SUM(T89:T98)</f>
        <v>0</v>
      </c>
      <c r="AR88" s="186" t="s">
        <v>23</v>
      </c>
      <c r="AT88" s="187" t="s">
        <v>74</v>
      </c>
      <c r="AU88" s="187" t="s">
        <v>75</v>
      </c>
      <c r="AY88" s="186" t="s">
        <v>162</v>
      </c>
      <c r="BK88" s="188">
        <f>SUM(BK89:BK98)</f>
        <v>0</v>
      </c>
    </row>
    <row r="89" spans="2:65" s="1" customFormat="1" ht="22.5" customHeight="1">
      <c r="B89" s="35"/>
      <c r="C89" s="192" t="s">
        <v>75</v>
      </c>
      <c r="D89" s="192" t="s">
        <v>164</v>
      </c>
      <c r="E89" s="193" t="s">
        <v>897</v>
      </c>
      <c r="F89" s="194" t="s">
        <v>898</v>
      </c>
      <c r="G89" s="195" t="s">
        <v>543</v>
      </c>
      <c r="H89" s="196">
        <v>20</v>
      </c>
      <c r="I89" s="197"/>
      <c r="J89" s="198">
        <f>ROUND(I89*H89,2)</f>
        <v>0</v>
      </c>
      <c r="K89" s="194" t="s">
        <v>22</v>
      </c>
      <c r="L89" s="55"/>
      <c r="M89" s="199" t="s">
        <v>22</v>
      </c>
      <c r="N89" s="200" t="s">
        <v>46</v>
      </c>
      <c r="O89" s="36"/>
      <c r="P89" s="201">
        <f>O89*H89</f>
        <v>0</v>
      </c>
      <c r="Q89" s="201">
        <v>0</v>
      </c>
      <c r="R89" s="201">
        <f>Q89*H89</f>
        <v>0</v>
      </c>
      <c r="S89" s="201">
        <v>0</v>
      </c>
      <c r="T89" s="202">
        <f>S89*H89</f>
        <v>0</v>
      </c>
      <c r="AR89" s="18" t="s">
        <v>169</v>
      </c>
      <c r="AT89" s="18" t="s">
        <v>164</v>
      </c>
      <c r="AU89" s="18" t="s">
        <v>23</v>
      </c>
      <c r="AY89" s="18" t="s">
        <v>162</v>
      </c>
      <c r="BE89" s="203">
        <f>IF(N89="základní",J89,0)</f>
        <v>0</v>
      </c>
      <c r="BF89" s="203">
        <f>IF(N89="snížená",J89,0)</f>
        <v>0</v>
      </c>
      <c r="BG89" s="203">
        <f>IF(N89="zákl. přenesená",J89,0)</f>
        <v>0</v>
      </c>
      <c r="BH89" s="203">
        <f>IF(N89="sníž. přenesená",J89,0)</f>
        <v>0</v>
      </c>
      <c r="BI89" s="203">
        <f>IF(N89="nulová",J89,0)</f>
        <v>0</v>
      </c>
      <c r="BJ89" s="18" t="s">
        <v>23</v>
      </c>
      <c r="BK89" s="203">
        <f>ROUND(I89*H89,2)</f>
        <v>0</v>
      </c>
      <c r="BL89" s="18" t="s">
        <v>169</v>
      </c>
      <c r="BM89" s="18" t="s">
        <v>84</v>
      </c>
    </row>
    <row r="90" spans="2:47" s="1" customFormat="1" ht="27">
      <c r="B90" s="35"/>
      <c r="C90" s="57"/>
      <c r="D90" s="219" t="s">
        <v>293</v>
      </c>
      <c r="E90" s="57"/>
      <c r="F90" s="256" t="s">
        <v>899</v>
      </c>
      <c r="G90" s="57"/>
      <c r="H90" s="57"/>
      <c r="I90" s="162"/>
      <c r="J90" s="57"/>
      <c r="K90" s="57"/>
      <c r="L90" s="55"/>
      <c r="M90" s="72"/>
      <c r="N90" s="36"/>
      <c r="O90" s="36"/>
      <c r="P90" s="36"/>
      <c r="Q90" s="36"/>
      <c r="R90" s="36"/>
      <c r="S90" s="36"/>
      <c r="T90" s="73"/>
      <c r="AT90" s="18" t="s">
        <v>293</v>
      </c>
      <c r="AU90" s="18" t="s">
        <v>23</v>
      </c>
    </row>
    <row r="91" spans="2:65" s="1" customFormat="1" ht="22.5" customHeight="1">
      <c r="B91" s="35"/>
      <c r="C91" s="192" t="s">
        <v>75</v>
      </c>
      <c r="D91" s="192" t="s">
        <v>164</v>
      </c>
      <c r="E91" s="193" t="s">
        <v>900</v>
      </c>
      <c r="F91" s="194" t="s">
        <v>901</v>
      </c>
      <c r="G91" s="195" t="s">
        <v>543</v>
      </c>
      <c r="H91" s="196">
        <v>100</v>
      </c>
      <c r="I91" s="197"/>
      <c r="J91" s="198">
        <f>ROUND(I91*H91,2)</f>
        <v>0</v>
      </c>
      <c r="K91" s="194" t="s">
        <v>22</v>
      </c>
      <c r="L91" s="55"/>
      <c r="M91" s="199" t="s">
        <v>22</v>
      </c>
      <c r="N91" s="200" t="s">
        <v>46</v>
      </c>
      <c r="O91" s="36"/>
      <c r="P91" s="201">
        <f>O91*H91</f>
        <v>0</v>
      </c>
      <c r="Q91" s="201">
        <v>0</v>
      </c>
      <c r="R91" s="201">
        <f>Q91*H91</f>
        <v>0</v>
      </c>
      <c r="S91" s="201">
        <v>0</v>
      </c>
      <c r="T91" s="202">
        <f>S91*H91</f>
        <v>0</v>
      </c>
      <c r="AR91" s="18" t="s">
        <v>169</v>
      </c>
      <c r="AT91" s="18" t="s">
        <v>164</v>
      </c>
      <c r="AU91" s="18" t="s">
        <v>23</v>
      </c>
      <c r="AY91" s="18" t="s">
        <v>162</v>
      </c>
      <c r="BE91" s="203">
        <f>IF(N91="základní",J91,0)</f>
        <v>0</v>
      </c>
      <c r="BF91" s="203">
        <f>IF(N91="snížená",J91,0)</f>
        <v>0</v>
      </c>
      <c r="BG91" s="203">
        <f>IF(N91="zákl. přenesená",J91,0)</f>
        <v>0</v>
      </c>
      <c r="BH91" s="203">
        <f>IF(N91="sníž. přenesená",J91,0)</f>
        <v>0</v>
      </c>
      <c r="BI91" s="203">
        <f>IF(N91="nulová",J91,0)</f>
        <v>0</v>
      </c>
      <c r="BJ91" s="18" t="s">
        <v>23</v>
      </c>
      <c r="BK91" s="203">
        <f>ROUND(I91*H91,2)</f>
        <v>0</v>
      </c>
      <c r="BL91" s="18" t="s">
        <v>169</v>
      </c>
      <c r="BM91" s="18" t="s">
        <v>183</v>
      </c>
    </row>
    <row r="92" spans="2:47" s="1" customFormat="1" ht="27">
      <c r="B92" s="35"/>
      <c r="C92" s="57"/>
      <c r="D92" s="219" t="s">
        <v>293</v>
      </c>
      <c r="E92" s="57"/>
      <c r="F92" s="256" t="s">
        <v>899</v>
      </c>
      <c r="G92" s="57"/>
      <c r="H92" s="57"/>
      <c r="I92" s="162"/>
      <c r="J92" s="57"/>
      <c r="K92" s="57"/>
      <c r="L92" s="55"/>
      <c r="M92" s="72"/>
      <c r="N92" s="36"/>
      <c r="O92" s="36"/>
      <c r="P92" s="36"/>
      <c r="Q92" s="36"/>
      <c r="R92" s="36"/>
      <c r="S92" s="36"/>
      <c r="T92" s="73"/>
      <c r="AT92" s="18" t="s">
        <v>293</v>
      </c>
      <c r="AU92" s="18" t="s">
        <v>23</v>
      </c>
    </row>
    <row r="93" spans="2:65" s="1" customFormat="1" ht="22.5" customHeight="1">
      <c r="B93" s="35"/>
      <c r="C93" s="192" t="s">
        <v>75</v>
      </c>
      <c r="D93" s="192" t="s">
        <v>164</v>
      </c>
      <c r="E93" s="193" t="s">
        <v>902</v>
      </c>
      <c r="F93" s="194" t="s">
        <v>903</v>
      </c>
      <c r="G93" s="195" t="s">
        <v>543</v>
      </c>
      <c r="H93" s="196">
        <v>20</v>
      </c>
      <c r="I93" s="197"/>
      <c r="J93" s="198">
        <f>ROUND(I93*H93,2)</f>
        <v>0</v>
      </c>
      <c r="K93" s="194" t="s">
        <v>22</v>
      </c>
      <c r="L93" s="55"/>
      <c r="M93" s="199" t="s">
        <v>22</v>
      </c>
      <c r="N93" s="200" t="s">
        <v>46</v>
      </c>
      <c r="O93" s="36"/>
      <c r="P93" s="201">
        <f>O93*H93</f>
        <v>0</v>
      </c>
      <c r="Q93" s="201">
        <v>0</v>
      </c>
      <c r="R93" s="201">
        <f>Q93*H93</f>
        <v>0</v>
      </c>
      <c r="S93" s="201">
        <v>0</v>
      </c>
      <c r="T93" s="202">
        <f>S93*H93</f>
        <v>0</v>
      </c>
      <c r="AR93" s="18" t="s">
        <v>169</v>
      </c>
      <c r="AT93" s="18" t="s">
        <v>164</v>
      </c>
      <c r="AU93" s="18" t="s">
        <v>23</v>
      </c>
      <c r="AY93" s="18" t="s">
        <v>162</v>
      </c>
      <c r="BE93" s="203">
        <f>IF(N93="základní",J93,0)</f>
        <v>0</v>
      </c>
      <c r="BF93" s="203">
        <f>IF(N93="snížená",J93,0)</f>
        <v>0</v>
      </c>
      <c r="BG93" s="203">
        <f>IF(N93="zákl. přenesená",J93,0)</f>
        <v>0</v>
      </c>
      <c r="BH93" s="203">
        <f>IF(N93="sníž. přenesená",J93,0)</f>
        <v>0</v>
      </c>
      <c r="BI93" s="203">
        <f>IF(N93="nulová",J93,0)</f>
        <v>0</v>
      </c>
      <c r="BJ93" s="18" t="s">
        <v>23</v>
      </c>
      <c r="BK93" s="203">
        <f>ROUND(I93*H93,2)</f>
        <v>0</v>
      </c>
      <c r="BL93" s="18" t="s">
        <v>169</v>
      </c>
      <c r="BM93" s="18" t="s">
        <v>169</v>
      </c>
    </row>
    <row r="94" spans="2:47" s="1" customFormat="1" ht="27">
      <c r="B94" s="35"/>
      <c r="C94" s="57"/>
      <c r="D94" s="219" t="s">
        <v>293</v>
      </c>
      <c r="E94" s="57"/>
      <c r="F94" s="256" t="s">
        <v>899</v>
      </c>
      <c r="G94" s="57"/>
      <c r="H94" s="57"/>
      <c r="I94" s="162"/>
      <c r="J94" s="57"/>
      <c r="K94" s="57"/>
      <c r="L94" s="55"/>
      <c r="M94" s="72"/>
      <c r="N94" s="36"/>
      <c r="O94" s="36"/>
      <c r="P94" s="36"/>
      <c r="Q94" s="36"/>
      <c r="R94" s="36"/>
      <c r="S94" s="36"/>
      <c r="T94" s="73"/>
      <c r="AT94" s="18" t="s">
        <v>293</v>
      </c>
      <c r="AU94" s="18" t="s">
        <v>23</v>
      </c>
    </row>
    <row r="95" spans="2:65" s="1" customFormat="1" ht="22.5" customHeight="1">
      <c r="B95" s="35"/>
      <c r="C95" s="192" t="s">
        <v>75</v>
      </c>
      <c r="D95" s="192" t="s">
        <v>164</v>
      </c>
      <c r="E95" s="193" t="s">
        <v>904</v>
      </c>
      <c r="F95" s="194" t="s">
        <v>905</v>
      </c>
      <c r="G95" s="195" t="s">
        <v>212</v>
      </c>
      <c r="H95" s="196">
        <v>1</v>
      </c>
      <c r="I95" s="197"/>
      <c r="J95" s="198">
        <f>ROUND(I95*H95,2)</f>
        <v>0</v>
      </c>
      <c r="K95" s="194" t="s">
        <v>22</v>
      </c>
      <c r="L95" s="55"/>
      <c r="M95" s="199" t="s">
        <v>22</v>
      </c>
      <c r="N95" s="200" t="s">
        <v>46</v>
      </c>
      <c r="O95" s="36"/>
      <c r="P95" s="201">
        <f>O95*H95</f>
        <v>0</v>
      </c>
      <c r="Q95" s="201">
        <v>0</v>
      </c>
      <c r="R95" s="201">
        <f>Q95*H95</f>
        <v>0</v>
      </c>
      <c r="S95" s="201">
        <v>0</v>
      </c>
      <c r="T95" s="202">
        <f>S95*H95</f>
        <v>0</v>
      </c>
      <c r="AR95" s="18" t="s">
        <v>169</v>
      </c>
      <c r="AT95" s="18" t="s">
        <v>164</v>
      </c>
      <c r="AU95" s="18" t="s">
        <v>23</v>
      </c>
      <c r="AY95" s="18" t="s">
        <v>162</v>
      </c>
      <c r="BE95" s="203">
        <f>IF(N95="základní",J95,0)</f>
        <v>0</v>
      </c>
      <c r="BF95" s="203">
        <f>IF(N95="snížená",J95,0)</f>
        <v>0</v>
      </c>
      <c r="BG95" s="203">
        <f>IF(N95="zákl. přenesená",J95,0)</f>
        <v>0</v>
      </c>
      <c r="BH95" s="203">
        <f>IF(N95="sníž. přenesená",J95,0)</f>
        <v>0</v>
      </c>
      <c r="BI95" s="203">
        <f>IF(N95="nulová",J95,0)</f>
        <v>0</v>
      </c>
      <c r="BJ95" s="18" t="s">
        <v>23</v>
      </c>
      <c r="BK95" s="203">
        <f>ROUND(I95*H95,2)</f>
        <v>0</v>
      </c>
      <c r="BL95" s="18" t="s">
        <v>169</v>
      </c>
      <c r="BM95" s="18" t="s">
        <v>194</v>
      </c>
    </row>
    <row r="96" spans="2:47" s="1" customFormat="1" ht="27">
      <c r="B96" s="35"/>
      <c r="C96" s="57"/>
      <c r="D96" s="219" t="s">
        <v>293</v>
      </c>
      <c r="E96" s="57"/>
      <c r="F96" s="256" t="s">
        <v>899</v>
      </c>
      <c r="G96" s="57"/>
      <c r="H96" s="57"/>
      <c r="I96" s="162"/>
      <c r="J96" s="57"/>
      <c r="K96" s="57"/>
      <c r="L96" s="55"/>
      <c r="M96" s="72"/>
      <c r="N96" s="36"/>
      <c r="O96" s="36"/>
      <c r="P96" s="36"/>
      <c r="Q96" s="36"/>
      <c r="R96" s="36"/>
      <c r="S96" s="36"/>
      <c r="T96" s="73"/>
      <c r="AT96" s="18" t="s">
        <v>293</v>
      </c>
      <c r="AU96" s="18" t="s">
        <v>23</v>
      </c>
    </row>
    <row r="97" spans="2:65" s="1" customFormat="1" ht="22.5" customHeight="1">
      <c r="B97" s="35"/>
      <c r="C97" s="192" t="s">
        <v>75</v>
      </c>
      <c r="D97" s="192" t="s">
        <v>164</v>
      </c>
      <c r="E97" s="193" t="s">
        <v>906</v>
      </c>
      <c r="F97" s="194" t="s">
        <v>907</v>
      </c>
      <c r="G97" s="195" t="s">
        <v>543</v>
      </c>
      <c r="H97" s="196">
        <v>120</v>
      </c>
      <c r="I97" s="197"/>
      <c r="J97" s="198">
        <f>ROUND(I97*H97,2)</f>
        <v>0</v>
      </c>
      <c r="K97" s="194" t="s">
        <v>22</v>
      </c>
      <c r="L97" s="55"/>
      <c r="M97" s="199" t="s">
        <v>22</v>
      </c>
      <c r="N97" s="200" t="s">
        <v>46</v>
      </c>
      <c r="O97" s="36"/>
      <c r="P97" s="201">
        <f>O97*H97</f>
        <v>0</v>
      </c>
      <c r="Q97" s="201">
        <v>0</v>
      </c>
      <c r="R97" s="201">
        <f>Q97*H97</f>
        <v>0</v>
      </c>
      <c r="S97" s="201">
        <v>0</v>
      </c>
      <c r="T97" s="202">
        <f>S97*H97</f>
        <v>0</v>
      </c>
      <c r="AR97" s="18" t="s">
        <v>169</v>
      </c>
      <c r="AT97" s="18" t="s">
        <v>164</v>
      </c>
      <c r="AU97" s="18" t="s">
        <v>23</v>
      </c>
      <c r="AY97" s="18" t="s">
        <v>162</v>
      </c>
      <c r="BE97" s="203">
        <f>IF(N97="základní",J97,0)</f>
        <v>0</v>
      </c>
      <c r="BF97" s="203">
        <f>IF(N97="snížená",J97,0)</f>
        <v>0</v>
      </c>
      <c r="BG97" s="203">
        <f>IF(N97="zákl. přenesená",J97,0)</f>
        <v>0</v>
      </c>
      <c r="BH97" s="203">
        <f>IF(N97="sníž. přenesená",J97,0)</f>
        <v>0</v>
      </c>
      <c r="BI97" s="203">
        <f>IF(N97="nulová",J97,0)</f>
        <v>0</v>
      </c>
      <c r="BJ97" s="18" t="s">
        <v>23</v>
      </c>
      <c r="BK97" s="203">
        <f>ROUND(I97*H97,2)</f>
        <v>0</v>
      </c>
      <c r="BL97" s="18" t="s">
        <v>169</v>
      </c>
      <c r="BM97" s="18" t="s">
        <v>204</v>
      </c>
    </row>
    <row r="98" spans="2:47" s="1" customFormat="1" ht="27">
      <c r="B98" s="35"/>
      <c r="C98" s="57"/>
      <c r="D98" s="204" t="s">
        <v>293</v>
      </c>
      <c r="E98" s="57"/>
      <c r="F98" s="205" t="s">
        <v>899</v>
      </c>
      <c r="G98" s="57"/>
      <c r="H98" s="57"/>
      <c r="I98" s="162"/>
      <c r="J98" s="57"/>
      <c r="K98" s="57"/>
      <c r="L98" s="55"/>
      <c r="M98" s="72"/>
      <c r="N98" s="36"/>
      <c r="O98" s="36"/>
      <c r="P98" s="36"/>
      <c r="Q98" s="36"/>
      <c r="R98" s="36"/>
      <c r="S98" s="36"/>
      <c r="T98" s="73"/>
      <c r="AT98" s="18" t="s">
        <v>293</v>
      </c>
      <c r="AU98" s="18" t="s">
        <v>23</v>
      </c>
    </row>
    <row r="99" spans="2:63" s="11" customFormat="1" ht="37.35" customHeight="1">
      <c r="B99" s="175"/>
      <c r="C99" s="176"/>
      <c r="D99" s="189" t="s">
        <v>74</v>
      </c>
      <c r="E99" s="265" t="s">
        <v>908</v>
      </c>
      <c r="F99" s="265" t="s">
        <v>909</v>
      </c>
      <c r="G99" s="176"/>
      <c r="H99" s="176"/>
      <c r="I99" s="179"/>
      <c r="J99" s="266">
        <f>BK99</f>
        <v>0</v>
      </c>
      <c r="K99" s="176"/>
      <c r="L99" s="181"/>
      <c r="M99" s="182"/>
      <c r="N99" s="183"/>
      <c r="O99" s="183"/>
      <c r="P99" s="184">
        <f>SUM(P100:P125)</f>
        <v>0</v>
      </c>
      <c r="Q99" s="183"/>
      <c r="R99" s="184">
        <f>SUM(R100:R125)</f>
        <v>0</v>
      </c>
      <c r="S99" s="183"/>
      <c r="T99" s="185">
        <f>SUM(T100:T125)</f>
        <v>0</v>
      </c>
      <c r="AR99" s="186" t="s">
        <v>23</v>
      </c>
      <c r="AT99" s="187" t="s">
        <v>74</v>
      </c>
      <c r="AU99" s="187" t="s">
        <v>75</v>
      </c>
      <c r="AY99" s="186" t="s">
        <v>162</v>
      </c>
      <c r="BK99" s="188">
        <f>SUM(BK100:BK125)</f>
        <v>0</v>
      </c>
    </row>
    <row r="100" spans="2:65" s="1" customFormat="1" ht="22.5" customHeight="1">
      <c r="B100" s="35"/>
      <c r="C100" s="192" t="s">
        <v>75</v>
      </c>
      <c r="D100" s="192" t="s">
        <v>164</v>
      </c>
      <c r="E100" s="193" t="s">
        <v>959</v>
      </c>
      <c r="F100" s="194" t="s">
        <v>960</v>
      </c>
      <c r="G100" s="195" t="s">
        <v>212</v>
      </c>
      <c r="H100" s="196">
        <v>1</v>
      </c>
      <c r="I100" s="197"/>
      <c r="J100" s="198">
        <f>ROUND(I100*H100,2)</f>
        <v>0</v>
      </c>
      <c r="K100" s="194" t="s">
        <v>22</v>
      </c>
      <c r="L100" s="55"/>
      <c r="M100" s="199" t="s">
        <v>22</v>
      </c>
      <c r="N100" s="200" t="s">
        <v>46</v>
      </c>
      <c r="O100" s="36"/>
      <c r="P100" s="201">
        <f>O100*H100</f>
        <v>0</v>
      </c>
      <c r="Q100" s="201">
        <v>0</v>
      </c>
      <c r="R100" s="201">
        <f>Q100*H100</f>
        <v>0</v>
      </c>
      <c r="S100" s="201">
        <v>0</v>
      </c>
      <c r="T100" s="202">
        <f>S100*H100</f>
        <v>0</v>
      </c>
      <c r="AR100" s="18" t="s">
        <v>169</v>
      </c>
      <c r="AT100" s="18" t="s">
        <v>164</v>
      </c>
      <c r="AU100" s="18" t="s">
        <v>23</v>
      </c>
      <c r="AY100" s="18" t="s">
        <v>162</v>
      </c>
      <c r="BE100" s="203">
        <f>IF(N100="základní",J100,0)</f>
        <v>0</v>
      </c>
      <c r="BF100" s="203">
        <f>IF(N100="snížená",J100,0)</f>
        <v>0</v>
      </c>
      <c r="BG100" s="203">
        <f>IF(N100="zákl. přenesená",J100,0)</f>
        <v>0</v>
      </c>
      <c r="BH100" s="203">
        <f>IF(N100="sníž. přenesená",J100,0)</f>
        <v>0</v>
      </c>
      <c r="BI100" s="203">
        <f>IF(N100="nulová",J100,0)</f>
        <v>0</v>
      </c>
      <c r="BJ100" s="18" t="s">
        <v>23</v>
      </c>
      <c r="BK100" s="203">
        <f>ROUND(I100*H100,2)</f>
        <v>0</v>
      </c>
      <c r="BL100" s="18" t="s">
        <v>169</v>
      </c>
      <c r="BM100" s="18" t="s">
        <v>209</v>
      </c>
    </row>
    <row r="101" spans="2:47" s="1" customFormat="1" ht="27">
      <c r="B101" s="35"/>
      <c r="C101" s="57"/>
      <c r="D101" s="219" t="s">
        <v>293</v>
      </c>
      <c r="E101" s="57"/>
      <c r="F101" s="256" t="s">
        <v>1035</v>
      </c>
      <c r="G101" s="57"/>
      <c r="H101" s="57"/>
      <c r="I101" s="162"/>
      <c r="J101" s="57"/>
      <c r="K101" s="57"/>
      <c r="L101" s="55"/>
      <c r="M101" s="72"/>
      <c r="N101" s="36"/>
      <c r="O101" s="36"/>
      <c r="P101" s="36"/>
      <c r="Q101" s="36"/>
      <c r="R101" s="36"/>
      <c r="S101" s="36"/>
      <c r="T101" s="73"/>
      <c r="AT101" s="18" t="s">
        <v>293</v>
      </c>
      <c r="AU101" s="18" t="s">
        <v>23</v>
      </c>
    </row>
    <row r="102" spans="2:65" s="1" customFormat="1" ht="22.5" customHeight="1">
      <c r="B102" s="35"/>
      <c r="C102" s="192" t="s">
        <v>75</v>
      </c>
      <c r="D102" s="192" t="s">
        <v>164</v>
      </c>
      <c r="E102" s="193" t="s">
        <v>910</v>
      </c>
      <c r="F102" s="194" t="s">
        <v>911</v>
      </c>
      <c r="G102" s="195" t="s">
        <v>543</v>
      </c>
      <c r="H102" s="196">
        <v>165</v>
      </c>
      <c r="I102" s="197"/>
      <c r="J102" s="198">
        <f>ROUND(I102*H102,2)</f>
        <v>0</v>
      </c>
      <c r="K102" s="194" t="s">
        <v>22</v>
      </c>
      <c r="L102" s="55"/>
      <c r="M102" s="199" t="s">
        <v>22</v>
      </c>
      <c r="N102" s="200" t="s">
        <v>46</v>
      </c>
      <c r="O102" s="36"/>
      <c r="P102" s="201">
        <f>O102*H102</f>
        <v>0</v>
      </c>
      <c r="Q102" s="201">
        <v>0</v>
      </c>
      <c r="R102" s="201">
        <f>Q102*H102</f>
        <v>0</v>
      </c>
      <c r="S102" s="201">
        <v>0</v>
      </c>
      <c r="T102" s="202">
        <f>S102*H102</f>
        <v>0</v>
      </c>
      <c r="AR102" s="18" t="s">
        <v>169</v>
      </c>
      <c r="AT102" s="18" t="s">
        <v>164</v>
      </c>
      <c r="AU102" s="18" t="s">
        <v>23</v>
      </c>
      <c r="AY102" s="18" t="s">
        <v>162</v>
      </c>
      <c r="BE102" s="203">
        <f>IF(N102="základní",J102,0)</f>
        <v>0</v>
      </c>
      <c r="BF102" s="203">
        <f>IF(N102="snížená",J102,0)</f>
        <v>0</v>
      </c>
      <c r="BG102" s="203">
        <f>IF(N102="zákl. přenesená",J102,0)</f>
        <v>0</v>
      </c>
      <c r="BH102" s="203">
        <f>IF(N102="sníž. přenesená",J102,0)</f>
        <v>0</v>
      </c>
      <c r="BI102" s="203">
        <f>IF(N102="nulová",J102,0)</f>
        <v>0</v>
      </c>
      <c r="BJ102" s="18" t="s">
        <v>23</v>
      </c>
      <c r="BK102" s="203">
        <f>ROUND(I102*H102,2)</f>
        <v>0</v>
      </c>
      <c r="BL102" s="18" t="s">
        <v>169</v>
      </c>
      <c r="BM102" s="18" t="s">
        <v>214</v>
      </c>
    </row>
    <row r="103" spans="2:47" s="1" customFormat="1" ht="27">
      <c r="B103" s="35"/>
      <c r="C103" s="57"/>
      <c r="D103" s="219" t="s">
        <v>293</v>
      </c>
      <c r="E103" s="57"/>
      <c r="F103" s="256" t="s">
        <v>899</v>
      </c>
      <c r="G103" s="57"/>
      <c r="H103" s="57"/>
      <c r="I103" s="162"/>
      <c r="J103" s="57"/>
      <c r="K103" s="57"/>
      <c r="L103" s="55"/>
      <c r="M103" s="72"/>
      <c r="N103" s="36"/>
      <c r="O103" s="36"/>
      <c r="P103" s="36"/>
      <c r="Q103" s="36"/>
      <c r="R103" s="36"/>
      <c r="S103" s="36"/>
      <c r="T103" s="73"/>
      <c r="AT103" s="18" t="s">
        <v>293</v>
      </c>
      <c r="AU103" s="18" t="s">
        <v>23</v>
      </c>
    </row>
    <row r="104" spans="2:65" s="1" customFormat="1" ht="22.5" customHeight="1">
      <c r="B104" s="35"/>
      <c r="C104" s="192" t="s">
        <v>75</v>
      </c>
      <c r="D104" s="192" t="s">
        <v>164</v>
      </c>
      <c r="E104" s="193" t="s">
        <v>912</v>
      </c>
      <c r="F104" s="194" t="s">
        <v>913</v>
      </c>
      <c r="G104" s="195" t="s">
        <v>543</v>
      </c>
      <c r="H104" s="196">
        <v>9555</v>
      </c>
      <c r="I104" s="197"/>
      <c r="J104" s="198">
        <f>ROUND(I104*H104,2)</f>
        <v>0</v>
      </c>
      <c r="K104" s="194" t="s">
        <v>22</v>
      </c>
      <c r="L104" s="55"/>
      <c r="M104" s="199" t="s">
        <v>22</v>
      </c>
      <c r="N104" s="200" t="s">
        <v>46</v>
      </c>
      <c r="O104" s="36"/>
      <c r="P104" s="201">
        <f>O104*H104</f>
        <v>0</v>
      </c>
      <c r="Q104" s="201">
        <v>0</v>
      </c>
      <c r="R104" s="201">
        <f>Q104*H104</f>
        <v>0</v>
      </c>
      <c r="S104" s="201">
        <v>0</v>
      </c>
      <c r="T104" s="202">
        <f>S104*H104</f>
        <v>0</v>
      </c>
      <c r="AR104" s="18" t="s">
        <v>169</v>
      </c>
      <c r="AT104" s="18" t="s">
        <v>164</v>
      </c>
      <c r="AU104" s="18" t="s">
        <v>23</v>
      </c>
      <c r="AY104" s="18" t="s">
        <v>162</v>
      </c>
      <c r="BE104" s="203">
        <f>IF(N104="základní",J104,0)</f>
        <v>0</v>
      </c>
      <c r="BF104" s="203">
        <f>IF(N104="snížená",J104,0)</f>
        <v>0</v>
      </c>
      <c r="BG104" s="203">
        <f>IF(N104="zákl. přenesená",J104,0)</f>
        <v>0</v>
      </c>
      <c r="BH104" s="203">
        <f>IF(N104="sníž. přenesená",J104,0)</f>
        <v>0</v>
      </c>
      <c r="BI104" s="203">
        <f>IF(N104="nulová",J104,0)</f>
        <v>0</v>
      </c>
      <c r="BJ104" s="18" t="s">
        <v>23</v>
      </c>
      <c r="BK104" s="203">
        <f>ROUND(I104*H104,2)</f>
        <v>0</v>
      </c>
      <c r="BL104" s="18" t="s">
        <v>169</v>
      </c>
      <c r="BM104" s="18" t="s">
        <v>221</v>
      </c>
    </row>
    <row r="105" spans="2:47" s="1" customFormat="1" ht="27">
      <c r="B105" s="35"/>
      <c r="C105" s="57"/>
      <c r="D105" s="219" t="s">
        <v>293</v>
      </c>
      <c r="E105" s="57"/>
      <c r="F105" s="256" t="s">
        <v>914</v>
      </c>
      <c r="G105" s="57"/>
      <c r="H105" s="57"/>
      <c r="I105" s="162"/>
      <c r="J105" s="57"/>
      <c r="K105" s="57"/>
      <c r="L105" s="55"/>
      <c r="M105" s="72"/>
      <c r="N105" s="36"/>
      <c r="O105" s="36"/>
      <c r="P105" s="36"/>
      <c r="Q105" s="36"/>
      <c r="R105" s="36"/>
      <c r="S105" s="36"/>
      <c r="T105" s="73"/>
      <c r="AT105" s="18" t="s">
        <v>293</v>
      </c>
      <c r="AU105" s="18" t="s">
        <v>23</v>
      </c>
    </row>
    <row r="106" spans="2:65" s="1" customFormat="1" ht="22.5" customHeight="1">
      <c r="B106" s="35"/>
      <c r="C106" s="192" t="s">
        <v>75</v>
      </c>
      <c r="D106" s="192" t="s">
        <v>164</v>
      </c>
      <c r="E106" s="193" t="s">
        <v>915</v>
      </c>
      <c r="F106" s="194" t="s">
        <v>963</v>
      </c>
      <c r="G106" s="195" t="s">
        <v>212</v>
      </c>
      <c r="H106" s="196">
        <v>96</v>
      </c>
      <c r="I106" s="197"/>
      <c r="J106" s="198">
        <f>ROUND(I106*H106,2)</f>
        <v>0</v>
      </c>
      <c r="K106" s="194" t="s">
        <v>22</v>
      </c>
      <c r="L106" s="55"/>
      <c r="M106" s="199" t="s">
        <v>22</v>
      </c>
      <c r="N106" s="200" t="s">
        <v>46</v>
      </c>
      <c r="O106" s="36"/>
      <c r="P106" s="201">
        <f>O106*H106</f>
        <v>0</v>
      </c>
      <c r="Q106" s="201">
        <v>0</v>
      </c>
      <c r="R106" s="201">
        <f>Q106*H106</f>
        <v>0</v>
      </c>
      <c r="S106" s="201">
        <v>0</v>
      </c>
      <c r="T106" s="202">
        <f>S106*H106</f>
        <v>0</v>
      </c>
      <c r="AR106" s="18" t="s">
        <v>169</v>
      </c>
      <c r="AT106" s="18" t="s">
        <v>164</v>
      </c>
      <c r="AU106" s="18" t="s">
        <v>23</v>
      </c>
      <c r="AY106" s="18" t="s">
        <v>162</v>
      </c>
      <c r="BE106" s="203">
        <f>IF(N106="základní",J106,0)</f>
        <v>0</v>
      </c>
      <c r="BF106" s="203">
        <f>IF(N106="snížená",J106,0)</f>
        <v>0</v>
      </c>
      <c r="BG106" s="203">
        <f>IF(N106="zákl. přenesená",J106,0)</f>
        <v>0</v>
      </c>
      <c r="BH106" s="203">
        <f>IF(N106="sníž. přenesená",J106,0)</f>
        <v>0</v>
      </c>
      <c r="BI106" s="203">
        <f>IF(N106="nulová",J106,0)</f>
        <v>0</v>
      </c>
      <c r="BJ106" s="18" t="s">
        <v>23</v>
      </c>
      <c r="BK106" s="203">
        <f>ROUND(I106*H106,2)</f>
        <v>0</v>
      </c>
      <c r="BL106" s="18" t="s">
        <v>169</v>
      </c>
      <c r="BM106" s="18" t="s">
        <v>28</v>
      </c>
    </row>
    <row r="107" spans="2:47" s="1" customFormat="1" ht="27">
      <c r="B107" s="35"/>
      <c r="C107" s="57"/>
      <c r="D107" s="219" t="s">
        <v>293</v>
      </c>
      <c r="E107" s="57"/>
      <c r="F107" s="256" t="s">
        <v>1036</v>
      </c>
      <c r="G107" s="57"/>
      <c r="H107" s="57"/>
      <c r="I107" s="162"/>
      <c r="J107" s="57"/>
      <c r="K107" s="57"/>
      <c r="L107" s="55"/>
      <c r="M107" s="72"/>
      <c r="N107" s="36"/>
      <c r="O107" s="36"/>
      <c r="P107" s="36"/>
      <c r="Q107" s="36"/>
      <c r="R107" s="36"/>
      <c r="S107" s="36"/>
      <c r="T107" s="73"/>
      <c r="AT107" s="18" t="s">
        <v>293</v>
      </c>
      <c r="AU107" s="18" t="s">
        <v>23</v>
      </c>
    </row>
    <row r="108" spans="2:65" s="1" customFormat="1" ht="22.5" customHeight="1">
      <c r="B108" s="35"/>
      <c r="C108" s="192" t="s">
        <v>75</v>
      </c>
      <c r="D108" s="192" t="s">
        <v>164</v>
      </c>
      <c r="E108" s="193" t="s">
        <v>918</v>
      </c>
      <c r="F108" s="194" t="s">
        <v>965</v>
      </c>
      <c r="G108" s="195" t="s">
        <v>212</v>
      </c>
      <c r="H108" s="196">
        <v>96</v>
      </c>
      <c r="I108" s="197"/>
      <c r="J108" s="198">
        <f>ROUND(I108*H108,2)</f>
        <v>0</v>
      </c>
      <c r="K108" s="194" t="s">
        <v>22</v>
      </c>
      <c r="L108" s="55"/>
      <c r="M108" s="199" t="s">
        <v>22</v>
      </c>
      <c r="N108" s="200" t="s">
        <v>46</v>
      </c>
      <c r="O108" s="36"/>
      <c r="P108" s="201">
        <f>O108*H108</f>
        <v>0</v>
      </c>
      <c r="Q108" s="201">
        <v>0</v>
      </c>
      <c r="R108" s="201">
        <f>Q108*H108</f>
        <v>0</v>
      </c>
      <c r="S108" s="201">
        <v>0</v>
      </c>
      <c r="T108" s="202">
        <f>S108*H108</f>
        <v>0</v>
      </c>
      <c r="AR108" s="18" t="s">
        <v>169</v>
      </c>
      <c r="AT108" s="18" t="s">
        <v>164</v>
      </c>
      <c r="AU108" s="18" t="s">
        <v>23</v>
      </c>
      <c r="AY108" s="18" t="s">
        <v>162</v>
      </c>
      <c r="BE108" s="203">
        <f>IF(N108="základní",J108,0)</f>
        <v>0</v>
      </c>
      <c r="BF108" s="203">
        <f>IF(N108="snížená",J108,0)</f>
        <v>0</v>
      </c>
      <c r="BG108" s="203">
        <f>IF(N108="zákl. přenesená",J108,0)</f>
        <v>0</v>
      </c>
      <c r="BH108" s="203">
        <f>IF(N108="sníž. přenesená",J108,0)</f>
        <v>0</v>
      </c>
      <c r="BI108" s="203">
        <f>IF(N108="nulová",J108,0)</f>
        <v>0</v>
      </c>
      <c r="BJ108" s="18" t="s">
        <v>23</v>
      </c>
      <c r="BK108" s="203">
        <f>ROUND(I108*H108,2)</f>
        <v>0</v>
      </c>
      <c r="BL108" s="18" t="s">
        <v>169</v>
      </c>
      <c r="BM108" s="18" t="s">
        <v>231</v>
      </c>
    </row>
    <row r="109" spans="2:47" s="1" customFormat="1" ht="27">
      <c r="B109" s="35"/>
      <c r="C109" s="57"/>
      <c r="D109" s="219" t="s">
        <v>293</v>
      </c>
      <c r="E109" s="57"/>
      <c r="F109" s="256" t="s">
        <v>1036</v>
      </c>
      <c r="G109" s="57"/>
      <c r="H109" s="57"/>
      <c r="I109" s="162"/>
      <c r="J109" s="57"/>
      <c r="K109" s="57"/>
      <c r="L109" s="55"/>
      <c r="M109" s="72"/>
      <c r="N109" s="36"/>
      <c r="O109" s="36"/>
      <c r="P109" s="36"/>
      <c r="Q109" s="36"/>
      <c r="R109" s="36"/>
      <c r="S109" s="36"/>
      <c r="T109" s="73"/>
      <c r="AT109" s="18" t="s">
        <v>293</v>
      </c>
      <c r="AU109" s="18" t="s">
        <v>23</v>
      </c>
    </row>
    <row r="110" spans="2:65" s="1" customFormat="1" ht="22.5" customHeight="1">
      <c r="B110" s="35"/>
      <c r="C110" s="192" t="s">
        <v>75</v>
      </c>
      <c r="D110" s="192" t="s">
        <v>164</v>
      </c>
      <c r="E110" s="193" t="s">
        <v>922</v>
      </c>
      <c r="F110" s="194" t="s">
        <v>1037</v>
      </c>
      <c r="G110" s="195" t="s">
        <v>212</v>
      </c>
      <c r="H110" s="196">
        <v>1</v>
      </c>
      <c r="I110" s="197"/>
      <c r="J110" s="198">
        <f>ROUND(I110*H110,2)</f>
        <v>0</v>
      </c>
      <c r="K110" s="194" t="s">
        <v>22</v>
      </c>
      <c r="L110" s="55"/>
      <c r="M110" s="199" t="s">
        <v>22</v>
      </c>
      <c r="N110" s="200" t="s">
        <v>46</v>
      </c>
      <c r="O110" s="36"/>
      <c r="P110" s="201">
        <f>O110*H110</f>
        <v>0</v>
      </c>
      <c r="Q110" s="201">
        <v>0</v>
      </c>
      <c r="R110" s="201">
        <f>Q110*H110</f>
        <v>0</v>
      </c>
      <c r="S110" s="201">
        <v>0</v>
      </c>
      <c r="T110" s="202">
        <f>S110*H110</f>
        <v>0</v>
      </c>
      <c r="AR110" s="18" t="s">
        <v>169</v>
      </c>
      <c r="AT110" s="18" t="s">
        <v>164</v>
      </c>
      <c r="AU110" s="18" t="s">
        <v>23</v>
      </c>
      <c r="AY110" s="18" t="s">
        <v>162</v>
      </c>
      <c r="BE110" s="203">
        <f>IF(N110="základní",J110,0)</f>
        <v>0</v>
      </c>
      <c r="BF110" s="203">
        <f>IF(N110="snížená",J110,0)</f>
        <v>0</v>
      </c>
      <c r="BG110" s="203">
        <f>IF(N110="zákl. přenesená",J110,0)</f>
        <v>0</v>
      </c>
      <c r="BH110" s="203">
        <f>IF(N110="sníž. přenesená",J110,0)</f>
        <v>0</v>
      </c>
      <c r="BI110" s="203">
        <f>IF(N110="nulová",J110,0)</f>
        <v>0</v>
      </c>
      <c r="BJ110" s="18" t="s">
        <v>23</v>
      </c>
      <c r="BK110" s="203">
        <f>ROUND(I110*H110,2)</f>
        <v>0</v>
      </c>
      <c r="BL110" s="18" t="s">
        <v>169</v>
      </c>
      <c r="BM110" s="18" t="s">
        <v>237</v>
      </c>
    </row>
    <row r="111" spans="2:47" s="1" customFormat="1" ht="27">
      <c r="B111" s="35"/>
      <c r="C111" s="57"/>
      <c r="D111" s="219" t="s">
        <v>293</v>
      </c>
      <c r="E111" s="57"/>
      <c r="F111" s="256" t="s">
        <v>1038</v>
      </c>
      <c r="G111" s="57"/>
      <c r="H111" s="57"/>
      <c r="I111" s="162"/>
      <c r="J111" s="57"/>
      <c r="K111" s="57"/>
      <c r="L111" s="55"/>
      <c r="M111" s="72"/>
      <c r="N111" s="36"/>
      <c r="O111" s="36"/>
      <c r="P111" s="36"/>
      <c r="Q111" s="36"/>
      <c r="R111" s="36"/>
      <c r="S111" s="36"/>
      <c r="T111" s="73"/>
      <c r="AT111" s="18" t="s">
        <v>293</v>
      </c>
      <c r="AU111" s="18" t="s">
        <v>23</v>
      </c>
    </row>
    <row r="112" spans="2:65" s="1" customFormat="1" ht="22.5" customHeight="1">
      <c r="B112" s="35"/>
      <c r="C112" s="192" t="s">
        <v>75</v>
      </c>
      <c r="D112" s="192" t="s">
        <v>164</v>
      </c>
      <c r="E112" s="193" t="s">
        <v>924</v>
      </c>
      <c r="F112" s="194" t="s">
        <v>966</v>
      </c>
      <c r="G112" s="195" t="s">
        <v>212</v>
      </c>
      <c r="H112" s="196">
        <v>2</v>
      </c>
      <c r="I112" s="197"/>
      <c r="J112" s="198">
        <f>ROUND(I112*H112,2)</f>
        <v>0</v>
      </c>
      <c r="K112" s="194" t="s">
        <v>22</v>
      </c>
      <c r="L112" s="55"/>
      <c r="M112" s="199" t="s">
        <v>22</v>
      </c>
      <c r="N112" s="200" t="s">
        <v>46</v>
      </c>
      <c r="O112" s="36"/>
      <c r="P112" s="201">
        <f>O112*H112</f>
        <v>0</v>
      </c>
      <c r="Q112" s="201">
        <v>0</v>
      </c>
      <c r="R112" s="201">
        <f>Q112*H112</f>
        <v>0</v>
      </c>
      <c r="S112" s="201">
        <v>0</v>
      </c>
      <c r="T112" s="202">
        <f>S112*H112</f>
        <v>0</v>
      </c>
      <c r="AR112" s="18" t="s">
        <v>169</v>
      </c>
      <c r="AT112" s="18" t="s">
        <v>164</v>
      </c>
      <c r="AU112" s="18" t="s">
        <v>23</v>
      </c>
      <c r="AY112" s="18" t="s">
        <v>162</v>
      </c>
      <c r="BE112" s="203">
        <f>IF(N112="základní",J112,0)</f>
        <v>0</v>
      </c>
      <c r="BF112" s="203">
        <f>IF(N112="snížená",J112,0)</f>
        <v>0</v>
      </c>
      <c r="BG112" s="203">
        <f>IF(N112="zákl. přenesená",J112,0)</f>
        <v>0</v>
      </c>
      <c r="BH112" s="203">
        <f>IF(N112="sníž. přenesená",J112,0)</f>
        <v>0</v>
      </c>
      <c r="BI112" s="203">
        <f>IF(N112="nulová",J112,0)</f>
        <v>0</v>
      </c>
      <c r="BJ112" s="18" t="s">
        <v>23</v>
      </c>
      <c r="BK112" s="203">
        <f>ROUND(I112*H112,2)</f>
        <v>0</v>
      </c>
      <c r="BL112" s="18" t="s">
        <v>169</v>
      </c>
      <c r="BM112" s="18" t="s">
        <v>243</v>
      </c>
    </row>
    <row r="113" spans="2:47" s="1" customFormat="1" ht="27">
      <c r="B113" s="35"/>
      <c r="C113" s="57"/>
      <c r="D113" s="219" t="s">
        <v>293</v>
      </c>
      <c r="E113" s="57"/>
      <c r="F113" s="256" t="s">
        <v>1038</v>
      </c>
      <c r="G113" s="57"/>
      <c r="H113" s="57"/>
      <c r="I113" s="162"/>
      <c r="J113" s="57"/>
      <c r="K113" s="57"/>
      <c r="L113" s="55"/>
      <c r="M113" s="72"/>
      <c r="N113" s="36"/>
      <c r="O113" s="36"/>
      <c r="P113" s="36"/>
      <c r="Q113" s="36"/>
      <c r="R113" s="36"/>
      <c r="S113" s="36"/>
      <c r="T113" s="73"/>
      <c r="AT113" s="18" t="s">
        <v>293</v>
      </c>
      <c r="AU113" s="18" t="s">
        <v>23</v>
      </c>
    </row>
    <row r="114" spans="2:65" s="1" customFormat="1" ht="22.5" customHeight="1">
      <c r="B114" s="35"/>
      <c r="C114" s="192" t="s">
        <v>75</v>
      </c>
      <c r="D114" s="192" t="s">
        <v>164</v>
      </c>
      <c r="E114" s="193" t="s">
        <v>926</v>
      </c>
      <c r="F114" s="194" t="s">
        <v>1039</v>
      </c>
      <c r="G114" s="195" t="s">
        <v>212</v>
      </c>
      <c r="H114" s="196">
        <v>1</v>
      </c>
      <c r="I114" s="197"/>
      <c r="J114" s="198">
        <f>ROUND(I114*H114,2)</f>
        <v>0</v>
      </c>
      <c r="K114" s="194" t="s">
        <v>22</v>
      </c>
      <c r="L114" s="55"/>
      <c r="M114" s="199" t="s">
        <v>22</v>
      </c>
      <c r="N114" s="200" t="s">
        <v>46</v>
      </c>
      <c r="O114" s="36"/>
      <c r="P114" s="201">
        <f>O114*H114</f>
        <v>0</v>
      </c>
      <c r="Q114" s="201">
        <v>0</v>
      </c>
      <c r="R114" s="201">
        <f>Q114*H114</f>
        <v>0</v>
      </c>
      <c r="S114" s="201">
        <v>0</v>
      </c>
      <c r="T114" s="202">
        <f>S114*H114</f>
        <v>0</v>
      </c>
      <c r="AR114" s="18" t="s">
        <v>169</v>
      </c>
      <c r="AT114" s="18" t="s">
        <v>164</v>
      </c>
      <c r="AU114" s="18" t="s">
        <v>23</v>
      </c>
      <c r="AY114" s="18" t="s">
        <v>162</v>
      </c>
      <c r="BE114" s="203">
        <f>IF(N114="základní",J114,0)</f>
        <v>0</v>
      </c>
      <c r="BF114" s="203">
        <f>IF(N114="snížená",J114,0)</f>
        <v>0</v>
      </c>
      <c r="BG114" s="203">
        <f>IF(N114="zákl. přenesená",J114,0)</f>
        <v>0</v>
      </c>
      <c r="BH114" s="203">
        <f>IF(N114="sníž. přenesená",J114,0)</f>
        <v>0</v>
      </c>
      <c r="BI114" s="203">
        <f>IF(N114="nulová",J114,0)</f>
        <v>0</v>
      </c>
      <c r="BJ114" s="18" t="s">
        <v>23</v>
      </c>
      <c r="BK114" s="203">
        <f>ROUND(I114*H114,2)</f>
        <v>0</v>
      </c>
      <c r="BL114" s="18" t="s">
        <v>169</v>
      </c>
      <c r="BM114" s="18" t="s">
        <v>247</v>
      </c>
    </row>
    <row r="115" spans="2:47" s="1" customFormat="1" ht="27">
      <c r="B115" s="35"/>
      <c r="C115" s="57"/>
      <c r="D115" s="219" t="s">
        <v>293</v>
      </c>
      <c r="E115" s="57"/>
      <c r="F115" s="256" t="s">
        <v>1038</v>
      </c>
      <c r="G115" s="57"/>
      <c r="H115" s="57"/>
      <c r="I115" s="162"/>
      <c r="J115" s="57"/>
      <c r="K115" s="57"/>
      <c r="L115" s="55"/>
      <c r="M115" s="72"/>
      <c r="N115" s="36"/>
      <c r="O115" s="36"/>
      <c r="P115" s="36"/>
      <c r="Q115" s="36"/>
      <c r="R115" s="36"/>
      <c r="S115" s="36"/>
      <c r="T115" s="73"/>
      <c r="AT115" s="18" t="s">
        <v>293</v>
      </c>
      <c r="AU115" s="18" t="s">
        <v>23</v>
      </c>
    </row>
    <row r="116" spans="2:65" s="1" customFormat="1" ht="22.5" customHeight="1">
      <c r="B116" s="35"/>
      <c r="C116" s="192" t="s">
        <v>75</v>
      </c>
      <c r="D116" s="192" t="s">
        <v>164</v>
      </c>
      <c r="E116" s="193" t="s">
        <v>930</v>
      </c>
      <c r="F116" s="194" t="s">
        <v>916</v>
      </c>
      <c r="G116" s="195" t="s">
        <v>212</v>
      </c>
      <c r="H116" s="196">
        <v>4</v>
      </c>
      <c r="I116" s="197"/>
      <c r="J116" s="198">
        <f>ROUND(I116*H116,2)</f>
        <v>0</v>
      </c>
      <c r="K116" s="194" t="s">
        <v>22</v>
      </c>
      <c r="L116" s="55"/>
      <c r="M116" s="199" t="s">
        <v>22</v>
      </c>
      <c r="N116" s="200" t="s">
        <v>46</v>
      </c>
      <c r="O116" s="36"/>
      <c r="P116" s="201">
        <f>O116*H116</f>
        <v>0</v>
      </c>
      <c r="Q116" s="201">
        <v>0</v>
      </c>
      <c r="R116" s="201">
        <f>Q116*H116</f>
        <v>0</v>
      </c>
      <c r="S116" s="201">
        <v>0</v>
      </c>
      <c r="T116" s="202">
        <f>S116*H116</f>
        <v>0</v>
      </c>
      <c r="AR116" s="18" t="s">
        <v>169</v>
      </c>
      <c r="AT116" s="18" t="s">
        <v>164</v>
      </c>
      <c r="AU116" s="18" t="s">
        <v>23</v>
      </c>
      <c r="AY116" s="18" t="s">
        <v>162</v>
      </c>
      <c r="BE116" s="203">
        <f>IF(N116="základní",J116,0)</f>
        <v>0</v>
      </c>
      <c r="BF116" s="203">
        <f>IF(N116="snížená",J116,0)</f>
        <v>0</v>
      </c>
      <c r="BG116" s="203">
        <f>IF(N116="zákl. přenesená",J116,0)</f>
        <v>0</v>
      </c>
      <c r="BH116" s="203">
        <f>IF(N116="sníž. přenesená",J116,0)</f>
        <v>0</v>
      </c>
      <c r="BI116" s="203">
        <f>IF(N116="nulová",J116,0)</f>
        <v>0</v>
      </c>
      <c r="BJ116" s="18" t="s">
        <v>23</v>
      </c>
      <c r="BK116" s="203">
        <f>ROUND(I116*H116,2)</f>
        <v>0</v>
      </c>
      <c r="BL116" s="18" t="s">
        <v>169</v>
      </c>
      <c r="BM116" s="18" t="s">
        <v>8</v>
      </c>
    </row>
    <row r="117" spans="2:47" s="1" customFormat="1" ht="27">
      <c r="B117" s="35"/>
      <c r="C117" s="57"/>
      <c r="D117" s="219" t="s">
        <v>293</v>
      </c>
      <c r="E117" s="57"/>
      <c r="F117" s="256" t="s">
        <v>1038</v>
      </c>
      <c r="G117" s="57"/>
      <c r="H117" s="57"/>
      <c r="I117" s="162"/>
      <c r="J117" s="57"/>
      <c r="K117" s="57"/>
      <c r="L117" s="55"/>
      <c r="M117" s="72"/>
      <c r="N117" s="36"/>
      <c r="O117" s="36"/>
      <c r="P117" s="36"/>
      <c r="Q117" s="36"/>
      <c r="R117" s="36"/>
      <c r="S117" s="36"/>
      <c r="T117" s="73"/>
      <c r="AT117" s="18" t="s">
        <v>293</v>
      </c>
      <c r="AU117" s="18" t="s">
        <v>23</v>
      </c>
    </row>
    <row r="118" spans="2:65" s="1" customFormat="1" ht="22.5" customHeight="1">
      <c r="B118" s="35"/>
      <c r="C118" s="192" t="s">
        <v>75</v>
      </c>
      <c r="D118" s="192" t="s">
        <v>164</v>
      </c>
      <c r="E118" s="193" t="s">
        <v>935</v>
      </c>
      <c r="F118" s="194" t="s">
        <v>919</v>
      </c>
      <c r="G118" s="195" t="s">
        <v>543</v>
      </c>
      <c r="H118" s="196">
        <v>195</v>
      </c>
      <c r="I118" s="197"/>
      <c r="J118" s="198">
        <f>ROUND(I118*H118,2)</f>
        <v>0</v>
      </c>
      <c r="K118" s="194" t="s">
        <v>22</v>
      </c>
      <c r="L118" s="55"/>
      <c r="M118" s="199" t="s">
        <v>22</v>
      </c>
      <c r="N118" s="200" t="s">
        <v>46</v>
      </c>
      <c r="O118" s="36"/>
      <c r="P118" s="201">
        <f>O118*H118</f>
        <v>0</v>
      </c>
      <c r="Q118" s="201">
        <v>0</v>
      </c>
      <c r="R118" s="201">
        <f>Q118*H118</f>
        <v>0</v>
      </c>
      <c r="S118" s="201">
        <v>0</v>
      </c>
      <c r="T118" s="202">
        <f>S118*H118</f>
        <v>0</v>
      </c>
      <c r="AR118" s="18" t="s">
        <v>169</v>
      </c>
      <c r="AT118" s="18" t="s">
        <v>164</v>
      </c>
      <c r="AU118" s="18" t="s">
        <v>23</v>
      </c>
      <c r="AY118" s="18" t="s">
        <v>162</v>
      </c>
      <c r="BE118" s="203">
        <f>IF(N118="základní",J118,0)</f>
        <v>0</v>
      </c>
      <c r="BF118" s="203">
        <f>IF(N118="snížená",J118,0)</f>
        <v>0</v>
      </c>
      <c r="BG118" s="203">
        <f>IF(N118="zákl. přenesená",J118,0)</f>
        <v>0</v>
      </c>
      <c r="BH118" s="203">
        <f>IF(N118="sníž. přenesená",J118,0)</f>
        <v>0</v>
      </c>
      <c r="BI118" s="203">
        <f>IF(N118="nulová",J118,0)</f>
        <v>0</v>
      </c>
      <c r="BJ118" s="18" t="s">
        <v>23</v>
      </c>
      <c r="BK118" s="203">
        <f>ROUND(I118*H118,2)</f>
        <v>0</v>
      </c>
      <c r="BL118" s="18" t="s">
        <v>169</v>
      </c>
      <c r="BM118" s="18" t="s">
        <v>342</v>
      </c>
    </row>
    <row r="119" spans="2:47" s="1" customFormat="1" ht="27">
      <c r="B119" s="35"/>
      <c r="C119" s="57"/>
      <c r="D119" s="219" t="s">
        <v>293</v>
      </c>
      <c r="E119" s="57"/>
      <c r="F119" s="256" t="s">
        <v>899</v>
      </c>
      <c r="G119" s="57"/>
      <c r="H119" s="57"/>
      <c r="I119" s="162"/>
      <c r="J119" s="57"/>
      <c r="K119" s="57"/>
      <c r="L119" s="55"/>
      <c r="M119" s="72"/>
      <c r="N119" s="36"/>
      <c r="O119" s="36"/>
      <c r="P119" s="36"/>
      <c r="Q119" s="36"/>
      <c r="R119" s="36"/>
      <c r="S119" s="36"/>
      <c r="T119" s="73"/>
      <c r="AT119" s="18" t="s">
        <v>293</v>
      </c>
      <c r="AU119" s="18" t="s">
        <v>23</v>
      </c>
    </row>
    <row r="120" spans="2:65" s="1" customFormat="1" ht="22.5" customHeight="1">
      <c r="B120" s="35"/>
      <c r="C120" s="192" t="s">
        <v>75</v>
      </c>
      <c r="D120" s="192" t="s">
        <v>164</v>
      </c>
      <c r="E120" s="193" t="s">
        <v>937</v>
      </c>
      <c r="F120" s="194" t="s">
        <v>1040</v>
      </c>
      <c r="G120" s="195" t="s">
        <v>543</v>
      </c>
      <c r="H120" s="196">
        <v>1735</v>
      </c>
      <c r="I120" s="197"/>
      <c r="J120" s="198">
        <f>ROUND(I120*H120,2)</f>
        <v>0</v>
      </c>
      <c r="K120" s="194" t="s">
        <v>22</v>
      </c>
      <c r="L120" s="55"/>
      <c r="M120" s="199" t="s">
        <v>22</v>
      </c>
      <c r="N120" s="200" t="s">
        <v>46</v>
      </c>
      <c r="O120" s="36"/>
      <c r="P120" s="201">
        <f>O120*H120</f>
        <v>0</v>
      </c>
      <c r="Q120" s="201">
        <v>0</v>
      </c>
      <c r="R120" s="201">
        <f>Q120*H120</f>
        <v>0</v>
      </c>
      <c r="S120" s="201">
        <v>0</v>
      </c>
      <c r="T120" s="202">
        <f>S120*H120</f>
        <v>0</v>
      </c>
      <c r="AR120" s="18" t="s">
        <v>169</v>
      </c>
      <c r="AT120" s="18" t="s">
        <v>164</v>
      </c>
      <c r="AU120" s="18" t="s">
        <v>23</v>
      </c>
      <c r="AY120" s="18" t="s">
        <v>162</v>
      </c>
      <c r="BE120" s="203">
        <f>IF(N120="základní",J120,0)</f>
        <v>0</v>
      </c>
      <c r="BF120" s="203">
        <f>IF(N120="snížená",J120,0)</f>
        <v>0</v>
      </c>
      <c r="BG120" s="203">
        <f>IF(N120="zákl. přenesená",J120,0)</f>
        <v>0</v>
      </c>
      <c r="BH120" s="203">
        <f>IF(N120="sníž. přenesená",J120,0)</f>
        <v>0</v>
      </c>
      <c r="BI120" s="203">
        <f>IF(N120="nulová",J120,0)</f>
        <v>0</v>
      </c>
      <c r="BJ120" s="18" t="s">
        <v>23</v>
      </c>
      <c r="BK120" s="203">
        <f>ROUND(I120*H120,2)</f>
        <v>0</v>
      </c>
      <c r="BL120" s="18" t="s">
        <v>169</v>
      </c>
      <c r="BM120" s="18" t="s">
        <v>348</v>
      </c>
    </row>
    <row r="121" spans="2:47" s="1" customFormat="1" ht="27">
      <c r="B121" s="35"/>
      <c r="C121" s="57"/>
      <c r="D121" s="219" t="s">
        <v>293</v>
      </c>
      <c r="E121" s="57"/>
      <c r="F121" s="256" t="s">
        <v>914</v>
      </c>
      <c r="G121" s="57"/>
      <c r="H121" s="57"/>
      <c r="I121" s="162"/>
      <c r="J121" s="57"/>
      <c r="K121" s="57"/>
      <c r="L121" s="55"/>
      <c r="M121" s="72"/>
      <c r="N121" s="36"/>
      <c r="O121" s="36"/>
      <c r="P121" s="36"/>
      <c r="Q121" s="36"/>
      <c r="R121" s="36"/>
      <c r="S121" s="36"/>
      <c r="T121" s="73"/>
      <c r="AT121" s="18" t="s">
        <v>293</v>
      </c>
      <c r="AU121" s="18" t="s">
        <v>23</v>
      </c>
    </row>
    <row r="122" spans="2:65" s="1" customFormat="1" ht="22.5" customHeight="1">
      <c r="B122" s="35"/>
      <c r="C122" s="192" t="s">
        <v>75</v>
      </c>
      <c r="D122" s="192" t="s">
        <v>164</v>
      </c>
      <c r="E122" s="193" t="s">
        <v>941</v>
      </c>
      <c r="F122" s="194" t="s">
        <v>969</v>
      </c>
      <c r="G122" s="195" t="s">
        <v>212</v>
      </c>
      <c r="H122" s="196">
        <v>96</v>
      </c>
      <c r="I122" s="197"/>
      <c r="J122" s="198">
        <f>ROUND(I122*H122,2)</f>
        <v>0</v>
      </c>
      <c r="K122" s="194" t="s">
        <v>22</v>
      </c>
      <c r="L122" s="55"/>
      <c r="M122" s="199" t="s">
        <v>22</v>
      </c>
      <c r="N122" s="200" t="s">
        <v>46</v>
      </c>
      <c r="O122" s="36"/>
      <c r="P122" s="201">
        <f>O122*H122</f>
        <v>0</v>
      </c>
      <c r="Q122" s="201">
        <v>0</v>
      </c>
      <c r="R122" s="201">
        <f>Q122*H122</f>
        <v>0</v>
      </c>
      <c r="S122" s="201">
        <v>0</v>
      </c>
      <c r="T122" s="202">
        <f>S122*H122</f>
        <v>0</v>
      </c>
      <c r="AR122" s="18" t="s">
        <v>169</v>
      </c>
      <c r="AT122" s="18" t="s">
        <v>164</v>
      </c>
      <c r="AU122" s="18" t="s">
        <v>23</v>
      </c>
      <c r="AY122" s="18" t="s">
        <v>162</v>
      </c>
      <c r="BE122" s="203">
        <f>IF(N122="základní",J122,0)</f>
        <v>0</v>
      </c>
      <c r="BF122" s="203">
        <f>IF(N122="snížená",J122,0)</f>
        <v>0</v>
      </c>
      <c r="BG122" s="203">
        <f>IF(N122="zákl. přenesená",J122,0)</f>
        <v>0</v>
      </c>
      <c r="BH122" s="203">
        <f>IF(N122="sníž. přenesená",J122,0)</f>
        <v>0</v>
      </c>
      <c r="BI122" s="203">
        <f>IF(N122="nulová",J122,0)</f>
        <v>0</v>
      </c>
      <c r="BJ122" s="18" t="s">
        <v>23</v>
      </c>
      <c r="BK122" s="203">
        <f>ROUND(I122*H122,2)</f>
        <v>0</v>
      </c>
      <c r="BL122" s="18" t="s">
        <v>169</v>
      </c>
      <c r="BM122" s="18" t="s">
        <v>352</v>
      </c>
    </row>
    <row r="123" spans="2:47" s="1" customFormat="1" ht="27">
      <c r="B123" s="35"/>
      <c r="C123" s="57"/>
      <c r="D123" s="219" t="s">
        <v>293</v>
      </c>
      <c r="E123" s="57"/>
      <c r="F123" s="256" t="s">
        <v>1038</v>
      </c>
      <c r="G123" s="57"/>
      <c r="H123" s="57"/>
      <c r="I123" s="162"/>
      <c r="J123" s="57"/>
      <c r="K123" s="57"/>
      <c r="L123" s="55"/>
      <c r="M123" s="72"/>
      <c r="N123" s="36"/>
      <c r="O123" s="36"/>
      <c r="P123" s="36"/>
      <c r="Q123" s="36"/>
      <c r="R123" s="36"/>
      <c r="S123" s="36"/>
      <c r="T123" s="73"/>
      <c r="AT123" s="18" t="s">
        <v>293</v>
      </c>
      <c r="AU123" s="18" t="s">
        <v>23</v>
      </c>
    </row>
    <row r="124" spans="2:65" s="1" customFormat="1" ht="22.5" customHeight="1">
      <c r="B124" s="35"/>
      <c r="C124" s="192" t="s">
        <v>75</v>
      </c>
      <c r="D124" s="192" t="s">
        <v>164</v>
      </c>
      <c r="E124" s="193" t="s">
        <v>943</v>
      </c>
      <c r="F124" s="194" t="s">
        <v>1041</v>
      </c>
      <c r="G124" s="195" t="s">
        <v>543</v>
      </c>
      <c r="H124" s="196">
        <v>3670</v>
      </c>
      <c r="I124" s="197"/>
      <c r="J124" s="198">
        <f>ROUND(I124*H124,2)</f>
        <v>0</v>
      </c>
      <c r="K124" s="194" t="s">
        <v>22</v>
      </c>
      <c r="L124" s="55"/>
      <c r="M124" s="199" t="s">
        <v>22</v>
      </c>
      <c r="N124" s="200" t="s">
        <v>46</v>
      </c>
      <c r="O124" s="36"/>
      <c r="P124" s="201">
        <f>O124*H124</f>
        <v>0</v>
      </c>
      <c r="Q124" s="201">
        <v>0</v>
      </c>
      <c r="R124" s="201">
        <f>Q124*H124</f>
        <v>0</v>
      </c>
      <c r="S124" s="201">
        <v>0</v>
      </c>
      <c r="T124" s="202">
        <f>S124*H124</f>
        <v>0</v>
      </c>
      <c r="AR124" s="18" t="s">
        <v>169</v>
      </c>
      <c r="AT124" s="18" t="s">
        <v>164</v>
      </c>
      <c r="AU124" s="18" t="s">
        <v>23</v>
      </c>
      <c r="AY124" s="18" t="s">
        <v>162</v>
      </c>
      <c r="BE124" s="203">
        <f>IF(N124="základní",J124,0)</f>
        <v>0</v>
      </c>
      <c r="BF124" s="203">
        <f>IF(N124="snížená",J124,0)</f>
        <v>0</v>
      </c>
      <c r="BG124" s="203">
        <f>IF(N124="zákl. přenesená",J124,0)</f>
        <v>0</v>
      </c>
      <c r="BH124" s="203">
        <f>IF(N124="sníž. přenesená",J124,0)</f>
        <v>0</v>
      </c>
      <c r="BI124" s="203">
        <f>IF(N124="nulová",J124,0)</f>
        <v>0</v>
      </c>
      <c r="BJ124" s="18" t="s">
        <v>23</v>
      </c>
      <c r="BK124" s="203">
        <f>ROUND(I124*H124,2)</f>
        <v>0</v>
      </c>
      <c r="BL124" s="18" t="s">
        <v>169</v>
      </c>
      <c r="BM124" s="18" t="s">
        <v>356</v>
      </c>
    </row>
    <row r="125" spans="2:47" s="1" customFormat="1" ht="27">
      <c r="B125" s="35"/>
      <c r="C125" s="57"/>
      <c r="D125" s="204" t="s">
        <v>293</v>
      </c>
      <c r="E125" s="57"/>
      <c r="F125" s="205" t="s">
        <v>914</v>
      </c>
      <c r="G125" s="57"/>
      <c r="H125" s="57"/>
      <c r="I125" s="162"/>
      <c r="J125" s="57"/>
      <c r="K125" s="57"/>
      <c r="L125" s="55"/>
      <c r="M125" s="72"/>
      <c r="N125" s="36"/>
      <c r="O125" s="36"/>
      <c r="P125" s="36"/>
      <c r="Q125" s="36"/>
      <c r="R125" s="36"/>
      <c r="S125" s="36"/>
      <c r="T125" s="73"/>
      <c r="AT125" s="18" t="s">
        <v>293</v>
      </c>
      <c r="AU125" s="18" t="s">
        <v>23</v>
      </c>
    </row>
    <row r="126" spans="2:63" s="11" customFormat="1" ht="37.35" customHeight="1">
      <c r="B126" s="175"/>
      <c r="C126" s="176"/>
      <c r="D126" s="189" t="s">
        <v>74</v>
      </c>
      <c r="E126" s="265" t="s">
        <v>920</v>
      </c>
      <c r="F126" s="265" t="s">
        <v>921</v>
      </c>
      <c r="G126" s="176"/>
      <c r="H126" s="176"/>
      <c r="I126" s="179"/>
      <c r="J126" s="266">
        <f>BK126</f>
        <v>0</v>
      </c>
      <c r="K126" s="176"/>
      <c r="L126" s="181"/>
      <c r="M126" s="182"/>
      <c r="N126" s="183"/>
      <c r="O126" s="183"/>
      <c r="P126" s="184">
        <f>SUM(P127:P132)</f>
        <v>0</v>
      </c>
      <c r="Q126" s="183"/>
      <c r="R126" s="184">
        <f>SUM(R127:R132)</f>
        <v>0</v>
      </c>
      <c r="S126" s="183"/>
      <c r="T126" s="185">
        <f>SUM(T127:T132)</f>
        <v>0</v>
      </c>
      <c r="AR126" s="186" t="s">
        <v>23</v>
      </c>
      <c r="AT126" s="187" t="s">
        <v>74</v>
      </c>
      <c r="AU126" s="187" t="s">
        <v>75</v>
      </c>
      <c r="AY126" s="186" t="s">
        <v>162</v>
      </c>
      <c r="BK126" s="188">
        <f>SUM(BK127:BK132)</f>
        <v>0</v>
      </c>
    </row>
    <row r="127" spans="2:65" s="1" customFormat="1" ht="22.5" customHeight="1">
      <c r="B127" s="35"/>
      <c r="C127" s="192" t="s">
        <v>75</v>
      </c>
      <c r="D127" s="192" t="s">
        <v>164</v>
      </c>
      <c r="E127" s="193" t="s">
        <v>945</v>
      </c>
      <c r="F127" s="194" t="s">
        <v>923</v>
      </c>
      <c r="G127" s="195" t="s">
        <v>212</v>
      </c>
      <c r="H127" s="196">
        <v>2</v>
      </c>
      <c r="I127" s="197"/>
      <c r="J127" s="198">
        <f>ROUND(I127*H127,2)</f>
        <v>0</v>
      </c>
      <c r="K127" s="194" t="s">
        <v>22</v>
      </c>
      <c r="L127" s="55"/>
      <c r="M127" s="199" t="s">
        <v>22</v>
      </c>
      <c r="N127" s="200" t="s">
        <v>46</v>
      </c>
      <c r="O127" s="36"/>
      <c r="P127" s="201">
        <f>O127*H127</f>
        <v>0</v>
      </c>
      <c r="Q127" s="201">
        <v>0</v>
      </c>
      <c r="R127" s="201">
        <f>Q127*H127</f>
        <v>0</v>
      </c>
      <c r="S127" s="201">
        <v>0</v>
      </c>
      <c r="T127" s="202">
        <f>S127*H127</f>
        <v>0</v>
      </c>
      <c r="AR127" s="18" t="s">
        <v>169</v>
      </c>
      <c r="AT127" s="18" t="s">
        <v>164</v>
      </c>
      <c r="AU127" s="18" t="s">
        <v>23</v>
      </c>
      <c r="AY127" s="18" t="s">
        <v>162</v>
      </c>
      <c r="BE127" s="203">
        <f>IF(N127="základní",J127,0)</f>
        <v>0</v>
      </c>
      <c r="BF127" s="203">
        <f>IF(N127="snížená",J127,0)</f>
        <v>0</v>
      </c>
      <c r="BG127" s="203">
        <f>IF(N127="zákl. přenesená",J127,0)</f>
        <v>0</v>
      </c>
      <c r="BH127" s="203">
        <f>IF(N127="sníž. přenesená",J127,0)</f>
        <v>0</v>
      </c>
      <c r="BI127" s="203">
        <f>IF(N127="nulová",J127,0)</f>
        <v>0</v>
      </c>
      <c r="BJ127" s="18" t="s">
        <v>23</v>
      </c>
      <c r="BK127" s="203">
        <f>ROUND(I127*H127,2)</f>
        <v>0</v>
      </c>
      <c r="BL127" s="18" t="s">
        <v>169</v>
      </c>
      <c r="BM127" s="18" t="s">
        <v>361</v>
      </c>
    </row>
    <row r="128" spans="2:47" s="1" customFormat="1" ht="27">
      <c r="B128" s="35"/>
      <c r="C128" s="57"/>
      <c r="D128" s="219" t="s">
        <v>293</v>
      </c>
      <c r="E128" s="57"/>
      <c r="F128" s="256" t="s">
        <v>899</v>
      </c>
      <c r="G128" s="57"/>
      <c r="H128" s="57"/>
      <c r="I128" s="162"/>
      <c r="J128" s="57"/>
      <c r="K128" s="57"/>
      <c r="L128" s="55"/>
      <c r="M128" s="72"/>
      <c r="N128" s="36"/>
      <c r="O128" s="36"/>
      <c r="P128" s="36"/>
      <c r="Q128" s="36"/>
      <c r="R128" s="36"/>
      <c r="S128" s="36"/>
      <c r="T128" s="73"/>
      <c r="AT128" s="18" t="s">
        <v>293</v>
      </c>
      <c r="AU128" s="18" t="s">
        <v>23</v>
      </c>
    </row>
    <row r="129" spans="2:65" s="1" customFormat="1" ht="22.5" customHeight="1">
      <c r="B129" s="35"/>
      <c r="C129" s="192" t="s">
        <v>75</v>
      </c>
      <c r="D129" s="192" t="s">
        <v>164</v>
      </c>
      <c r="E129" s="193" t="s">
        <v>947</v>
      </c>
      <c r="F129" s="194" t="s">
        <v>925</v>
      </c>
      <c r="G129" s="195" t="s">
        <v>543</v>
      </c>
      <c r="H129" s="196">
        <v>65</v>
      </c>
      <c r="I129" s="197"/>
      <c r="J129" s="198">
        <f>ROUND(I129*H129,2)</f>
        <v>0</v>
      </c>
      <c r="K129" s="194" t="s">
        <v>22</v>
      </c>
      <c r="L129" s="55"/>
      <c r="M129" s="199" t="s">
        <v>22</v>
      </c>
      <c r="N129" s="200" t="s">
        <v>46</v>
      </c>
      <c r="O129" s="36"/>
      <c r="P129" s="201">
        <f>O129*H129</f>
        <v>0</v>
      </c>
      <c r="Q129" s="201">
        <v>0</v>
      </c>
      <c r="R129" s="201">
        <f>Q129*H129</f>
        <v>0</v>
      </c>
      <c r="S129" s="201">
        <v>0</v>
      </c>
      <c r="T129" s="202">
        <f>S129*H129</f>
        <v>0</v>
      </c>
      <c r="AR129" s="18" t="s">
        <v>169</v>
      </c>
      <c r="AT129" s="18" t="s">
        <v>164</v>
      </c>
      <c r="AU129" s="18" t="s">
        <v>23</v>
      </c>
      <c r="AY129" s="18" t="s">
        <v>162</v>
      </c>
      <c r="BE129" s="203">
        <f>IF(N129="základní",J129,0)</f>
        <v>0</v>
      </c>
      <c r="BF129" s="203">
        <f>IF(N129="snížená",J129,0)</f>
        <v>0</v>
      </c>
      <c r="BG129" s="203">
        <f>IF(N129="zákl. přenesená",J129,0)</f>
        <v>0</v>
      </c>
      <c r="BH129" s="203">
        <f>IF(N129="sníž. přenesená",J129,0)</f>
        <v>0</v>
      </c>
      <c r="BI129" s="203">
        <f>IF(N129="nulová",J129,0)</f>
        <v>0</v>
      </c>
      <c r="BJ129" s="18" t="s">
        <v>23</v>
      </c>
      <c r="BK129" s="203">
        <f>ROUND(I129*H129,2)</f>
        <v>0</v>
      </c>
      <c r="BL129" s="18" t="s">
        <v>169</v>
      </c>
      <c r="BM129" s="18" t="s">
        <v>7</v>
      </c>
    </row>
    <row r="130" spans="2:47" s="1" customFormat="1" ht="27">
      <c r="B130" s="35"/>
      <c r="C130" s="57"/>
      <c r="D130" s="219" t="s">
        <v>293</v>
      </c>
      <c r="E130" s="57"/>
      <c r="F130" s="256" t="s">
        <v>899</v>
      </c>
      <c r="G130" s="57"/>
      <c r="H130" s="57"/>
      <c r="I130" s="162"/>
      <c r="J130" s="57"/>
      <c r="K130" s="57"/>
      <c r="L130" s="55"/>
      <c r="M130" s="72"/>
      <c r="N130" s="36"/>
      <c r="O130" s="36"/>
      <c r="P130" s="36"/>
      <c r="Q130" s="36"/>
      <c r="R130" s="36"/>
      <c r="S130" s="36"/>
      <c r="T130" s="73"/>
      <c r="AT130" s="18" t="s">
        <v>293</v>
      </c>
      <c r="AU130" s="18" t="s">
        <v>23</v>
      </c>
    </row>
    <row r="131" spans="2:65" s="1" customFormat="1" ht="22.5" customHeight="1">
      <c r="B131" s="35"/>
      <c r="C131" s="192" t="s">
        <v>75</v>
      </c>
      <c r="D131" s="192" t="s">
        <v>164</v>
      </c>
      <c r="E131" s="193" t="s">
        <v>949</v>
      </c>
      <c r="F131" s="194" t="s">
        <v>1039</v>
      </c>
      <c r="G131" s="195" t="s">
        <v>212</v>
      </c>
      <c r="H131" s="196">
        <v>1</v>
      </c>
      <c r="I131" s="197"/>
      <c r="J131" s="198">
        <f>ROUND(I131*H131,2)</f>
        <v>0</v>
      </c>
      <c r="K131" s="194" t="s">
        <v>22</v>
      </c>
      <c r="L131" s="55"/>
      <c r="M131" s="199" t="s">
        <v>22</v>
      </c>
      <c r="N131" s="200" t="s">
        <v>46</v>
      </c>
      <c r="O131" s="36"/>
      <c r="P131" s="201">
        <f>O131*H131</f>
        <v>0</v>
      </c>
      <c r="Q131" s="201">
        <v>0</v>
      </c>
      <c r="R131" s="201">
        <f>Q131*H131</f>
        <v>0</v>
      </c>
      <c r="S131" s="201">
        <v>0</v>
      </c>
      <c r="T131" s="202">
        <f>S131*H131</f>
        <v>0</v>
      </c>
      <c r="AR131" s="18" t="s">
        <v>169</v>
      </c>
      <c r="AT131" s="18" t="s">
        <v>164</v>
      </c>
      <c r="AU131" s="18" t="s">
        <v>23</v>
      </c>
      <c r="AY131" s="18" t="s">
        <v>162</v>
      </c>
      <c r="BE131" s="203">
        <f>IF(N131="základní",J131,0)</f>
        <v>0</v>
      </c>
      <c r="BF131" s="203">
        <f>IF(N131="snížená",J131,0)</f>
        <v>0</v>
      </c>
      <c r="BG131" s="203">
        <f>IF(N131="zákl. přenesená",J131,0)</f>
        <v>0</v>
      </c>
      <c r="BH131" s="203">
        <f>IF(N131="sníž. přenesená",J131,0)</f>
        <v>0</v>
      </c>
      <c r="BI131" s="203">
        <f>IF(N131="nulová",J131,0)</f>
        <v>0</v>
      </c>
      <c r="BJ131" s="18" t="s">
        <v>23</v>
      </c>
      <c r="BK131" s="203">
        <f>ROUND(I131*H131,2)</f>
        <v>0</v>
      </c>
      <c r="BL131" s="18" t="s">
        <v>169</v>
      </c>
      <c r="BM131" s="18" t="s">
        <v>370</v>
      </c>
    </row>
    <row r="132" spans="2:47" s="1" customFormat="1" ht="27">
      <c r="B132" s="35"/>
      <c r="C132" s="57"/>
      <c r="D132" s="204" t="s">
        <v>293</v>
      </c>
      <c r="E132" s="57"/>
      <c r="F132" s="205" t="s">
        <v>899</v>
      </c>
      <c r="G132" s="57"/>
      <c r="H132" s="57"/>
      <c r="I132" s="162"/>
      <c r="J132" s="57"/>
      <c r="K132" s="57"/>
      <c r="L132" s="55"/>
      <c r="M132" s="72"/>
      <c r="N132" s="36"/>
      <c r="O132" s="36"/>
      <c r="P132" s="36"/>
      <c r="Q132" s="36"/>
      <c r="R132" s="36"/>
      <c r="S132" s="36"/>
      <c r="T132" s="73"/>
      <c r="AT132" s="18" t="s">
        <v>293</v>
      </c>
      <c r="AU132" s="18" t="s">
        <v>23</v>
      </c>
    </row>
    <row r="133" spans="2:63" s="11" customFormat="1" ht="37.35" customHeight="1">
      <c r="B133" s="175"/>
      <c r="C133" s="176"/>
      <c r="D133" s="189" t="s">
        <v>74</v>
      </c>
      <c r="E133" s="265" t="s">
        <v>928</v>
      </c>
      <c r="F133" s="265" t="s">
        <v>929</v>
      </c>
      <c r="G133" s="176"/>
      <c r="H133" s="176"/>
      <c r="I133" s="179"/>
      <c r="J133" s="266">
        <f>BK133</f>
        <v>0</v>
      </c>
      <c r="K133" s="176"/>
      <c r="L133" s="181"/>
      <c r="M133" s="182"/>
      <c r="N133" s="183"/>
      <c r="O133" s="183"/>
      <c r="P133" s="184">
        <f>SUM(P134:P139)</f>
        <v>0</v>
      </c>
      <c r="Q133" s="183"/>
      <c r="R133" s="184">
        <f>SUM(R134:R139)</f>
        <v>0</v>
      </c>
      <c r="S133" s="183"/>
      <c r="T133" s="185">
        <f>SUM(T134:T139)</f>
        <v>0</v>
      </c>
      <c r="AR133" s="186" t="s">
        <v>23</v>
      </c>
      <c r="AT133" s="187" t="s">
        <v>74</v>
      </c>
      <c r="AU133" s="187" t="s">
        <v>75</v>
      </c>
      <c r="AY133" s="186" t="s">
        <v>162</v>
      </c>
      <c r="BK133" s="188">
        <f>SUM(BK134:BK139)</f>
        <v>0</v>
      </c>
    </row>
    <row r="134" spans="2:65" s="1" customFormat="1" ht="22.5" customHeight="1">
      <c r="B134" s="35"/>
      <c r="C134" s="192" t="s">
        <v>75</v>
      </c>
      <c r="D134" s="192" t="s">
        <v>164</v>
      </c>
      <c r="E134" s="193" t="s">
        <v>951</v>
      </c>
      <c r="F134" s="194" t="s">
        <v>931</v>
      </c>
      <c r="G134" s="195" t="s">
        <v>212</v>
      </c>
      <c r="H134" s="196">
        <v>3</v>
      </c>
      <c r="I134" s="197"/>
      <c r="J134" s="198">
        <f>ROUND(I134*H134,2)</f>
        <v>0</v>
      </c>
      <c r="K134" s="194" t="s">
        <v>22</v>
      </c>
      <c r="L134" s="55"/>
      <c r="M134" s="199" t="s">
        <v>22</v>
      </c>
      <c r="N134" s="200" t="s">
        <v>46</v>
      </c>
      <c r="O134" s="36"/>
      <c r="P134" s="201">
        <f>O134*H134</f>
        <v>0</v>
      </c>
      <c r="Q134" s="201">
        <v>0</v>
      </c>
      <c r="R134" s="201">
        <f>Q134*H134</f>
        <v>0</v>
      </c>
      <c r="S134" s="201">
        <v>0</v>
      </c>
      <c r="T134" s="202">
        <f>S134*H134</f>
        <v>0</v>
      </c>
      <c r="AR134" s="18" t="s">
        <v>169</v>
      </c>
      <c r="AT134" s="18" t="s">
        <v>164</v>
      </c>
      <c r="AU134" s="18" t="s">
        <v>23</v>
      </c>
      <c r="AY134" s="18" t="s">
        <v>162</v>
      </c>
      <c r="BE134" s="203">
        <f>IF(N134="základní",J134,0)</f>
        <v>0</v>
      </c>
      <c r="BF134" s="203">
        <f>IF(N134="snížená",J134,0)</f>
        <v>0</v>
      </c>
      <c r="BG134" s="203">
        <f>IF(N134="zákl. přenesená",J134,0)</f>
        <v>0</v>
      </c>
      <c r="BH134" s="203">
        <f>IF(N134="sníž. přenesená",J134,0)</f>
        <v>0</v>
      </c>
      <c r="BI134" s="203">
        <f>IF(N134="nulová",J134,0)</f>
        <v>0</v>
      </c>
      <c r="BJ134" s="18" t="s">
        <v>23</v>
      </c>
      <c r="BK134" s="203">
        <f>ROUND(I134*H134,2)</f>
        <v>0</v>
      </c>
      <c r="BL134" s="18" t="s">
        <v>169</v>
      </c>
      <c r="BM134" s="18" t="s">
        <v>376</v>
      </c>
    </row>
    <row r="135" spans="2:47" s="1" customFormat="1" ht="27">
      <c r="B135" s="35"/>
      <c r="C135" s="57"/>
      <c r="D135" s="219" t="s">
        <v>293</v>
      </c>
      <c r="E135" s="57"/>
      <c r="F135" s="256" t="s">
        <v>1042</v>
      </c>
      <c r="G135" s="57"/>
      <c r="H135" s="57"/>
      <c r="I135" s="162"/>
      <c r="J135" s="57"/>
      <c r="K135" s="57"/>
      <c r="L135" s="55"/>
      <c r="M135" s="72"/>
      <c r="N135" s="36"/>
      <c r="O135" s="36"/>
      <c r="P135" s="36"/>
      <c r="Q135" s="36"/>
      <c r="R135" s="36"/>
      <c r="S135" s="36"/>
      <c r="T135" s="73"/>
      <c r="AT135" s="18" t="s">
        <v>293</v>
      </c>
      <c r="AU135" s="18" t="s">
        <v>23</v>
      </c>
    </row>
    <row r="136" spans="2:65" s="1" customFormat="1" ht="22.5" customHeight="1">
      <c r="B136" s="35"/>
      <c r="C136" s="192" t="s">
        <v>75</v>
      </c>
      <c r="D136" s="192" t="s">
        <v>164</v>
      </c>
      <c r="E136" s="193" t="s">
        <v>953</v>
      </c>
      <c r="F136" s="194" t="s">
        <v>936</v>
      </c>
      <c r="G136" s="195" t="s">
        <v>212</v>
      </c>
      <c r="H136" s="196">
        <v>3</v>
      </c>
      <c r="I136" s="197"/>
      <c r="J136" s="198">
        <f>ROUND(I136*H136,2)</f>
        <v>0</v>
      </c>
      <c r="K136" s="194" t="s">
        <v>22</v>
      </c>
      <c r="L136" s="55"/>
      <c r="M136" s="199" t="s">
        <v>22</v>
      </c>
      <c r="N136" s="200" t="s">
        <v>46</v>
      </c>
      <c r="O136" s="36"/>
      <c r="P136" s="201">
        <f>O136*H136</f>
        <v>0</v>
      </c>
      <c r="Q136" s="201">
        <v>0</v>
      </c>
      <c r="R136" s="201">
        <f>Q136*H136</f>
        <v>0</v>
      </c>
      <c r="S136" s="201">
        <v>0</v>
      </c>
      <c r="T136" s="202">
        <f>S136*H136</f>
        <v>0</v>
      </c>
      <c r="AR136" s="18" t="s">
        <v>169</v>
      </c>
      <c r="AT136" s="18" t="s">
        <v>164</v>
      </c>
      <c r="AU136" s="18" t="s">
        <v>23</v>
      </c>
      <c r="AY136" s="18" t="s">
        <v>162</v>
      </c>
      <c r="BE136" s="203">
        <f>IF(N136="základní",J136,0)</f>
        <v>0</v>
      </c>
      <c r="BF136" s="203">
        <f>IF(N136="snížená",J136,0)</f>
        <v>0</v>
      </c>
      <c r="BG136" s="203">
        <f>IF(N136="zákl. přenesená",J136,0)</f>
        <v>0</v>
      </c>
      <c r="BH136" s="203">
        <f>IF(N136="sníž. přenesená",J136,0)</f>
        <v>0</v>
      </c>
      <c r="BI136" s="203">
        <f>IF(N136="nulová",J136,0)</f>
        <v>0</v>
      </c>
      <c r="BJ136" s="18" t="s">
        <v>23</v>
      </c>
      <c r="BK136" s="203">
        <f>ROUND(I136*H136,2)</f>
        <v>0</v>
      </c>
      <c r="BL136" s="18" t="s">
        <v>169</v>
      </c>
      <c r="BM136" s="18" t="s">
        <v>382</v>
      </c>
    </row>
    <row r="137" spans="2:47" s="1" customFormat="1" ht="27">
      <c r="B137" s="35"/>
      <c r="C137" s="57"/>
      <c r="D137" s="219" t="s">
        <v>293</v>
      </c>
      <c r="E137" s="57"/>
      <c r="F137" s="256" t="s">
        <v>932</v>
      </c>
      <c r="G137" s="57"/>
      <c r="H137" s="57"/>
      <c r="I137" s="162"/>
      <c r="J137" s="57"/>
      <c r="K137" s="57"/>
      <c r="L137" s="55"/>
      <c r="M137" s="72"/>
      <c r="N137" s="36"/>
      <c r="O137" s="36"/>
      <c r="P137" s="36"/>
      <c r="Q137" s="36"/>
      <c r="R137" s="36"/>
      <c r="S137" s="36"/>
      <c r="T137" s="73"/>
      <c r="AT137" s="18" t="s">
        <v>293</v>
      </c>
      <c r="AU137" s="18" t="s">
        <v>23</v>
      </c>
    </row>
    <row r="138" spans="2:65" s="1" customFormat="1" ht="22.5" customHeight="1">
      <c r="B138" s="35"/>
      <c r="C138" s="192" t="s">
        <v>75</v>
      </c>
      <c r="D138" s="192" t="s">
        <v>164</v>
      </c>
      <c r="E138" s="193" t="s">
        <v>955</v>
      </c>
      <c r="F138" s="194" t="s">
        <v>938</v>
      </c>
      <c r="G138" s="195" t="s">
        <v>212</v>
      </c>
      <c r="H138" s="196">
        <v>3</v>
      </c>
      <c r="I138" s="197"/>
      <c r="J138" s="198">
        <f>ROUND(I138*H138,2)</f>
        <v>0</v>
      </c>
      <c r="K138" s="194" t="s">
        <v>22</v>
      </c>
      <c r="L138" s="55"/>
      <c r="M138" s="199" t="s">
        <v>22</v>
      </c>
      <c r="N138" s="200" t="s">
        <v>46</v>
      </c>
      <c r="O138" s="36"/>
      <c r="P138" s="201">
        <f>O138*H138</f>
        <v>0</v>
      </c>
      <c r="Q138" s="201">
        <v>0</v>
      </c>
      <c r="R138" s="201">
        <f>Q138*H138</f>
        <v>0</v>
      </c>
      <c r="S138" s="201">
        <v>0</v>
      </c>
      <c r="T138" s="202">
        <f>S138*H138</f>
        <v>0</v>
      </c>
      <c r="AR138" s="18" t="s">
        <v>169</v>
      </c>
      <c r="AT138" s="18" t="s">
        <v>164</v>
      </c>
      <c r="AU138" s="18" t="s">
        <v>23</v>
      </c>
      <c r="AY138" s="18" t="s">
        <v>162</v>
      </c>
      <c r="BE138" s="203">
        <f>IF(N138="základní",J138,0)</f>
        <v>0</v>
      </c>
      <c r="BF138" s="203">
        <f>IF(N138="snížená",J138,0)</f>
        <v>0</v>
      </c>
      <c r="BG138" s="203">
        <f>IF(N138="zákl. přenesená",J138,0)</f>
        <v>0</v>
      </c>
      <c r="BH138" s="203">
        <f>IF(N138="sníž. přenesená",J138,0)</f>
        <v>0</v>
      </c>
      <c r="BI138" s="203">
        <f>IF(N138="nulová",J138,0)</f>
        <v>0</v>
      </c>
      <c r="BJ138" s="18" t="s">
        <v>23</v>
      </c>
      <c r="BK138" s="203">
        <f>ROUND(I138*H138,2)</f>
        <v>0</v>
      </c>
      <c r="BL138" s="18" t="s">
        <v>169</v>
      </c>
      <c r="BM138" s="18" t="s">
        <v>388</v>
      </c>
    </row>
    <row r="139" spans="2:47" s="1" customFormat="1" ht="27">
      <c r="B139" s="35"/>
      <c r="C139" s="57"/>
      <c r="D139" s="204" t="s">
        <v>293</v>
      </c>
      <c r="E139" s="57"/>
      <c r="F139" s="205" t="s">
        <v>932</v>
      </c>
      <c r="G139" s="57"/>
      <c r="H139" s="57"/>
      <c r="I139" s="162"/>
      <c r="J139" s="57"/>
      <c r="K139" s="57"/>
      <c r="L139" s="55"/>
      <c r="M139" s="72"/>
      <c r="N139" s="36"/>
      <c r="O139" s="36"/>
      <c r="P139" s="36"/>
      <c r="Q139" s="36"/>
      <c r="R139" s="36"/>
      <c r="S139" s="36"/>
      <c r="T139" s="73"/>
      <c r="AT139" s="18" t="s">
        <v>293</v>
      </c>
      <c r="AU139" s="18" t="s">
        <v>23</v>
      </c>
    </row>
    <row r="140" spans="2:63" s="11" customFormat="1" ht="37.35" customHeight="1">
      <c r="B140" s="175"/>
      <c r="C140" s="176"/>
      <c r="D140" s="189" t="s">
        <v>74</v>
      </c>
      <c r="E140" s="265" t="s">
        <v>933</v>
      </c>
      <c r="F140" s="265" t="s">
        <v>1020</v>
      </c>
      <c r="G140" s="176"/>
      <c r="H140" s="176"/>
      <c r="I140" s="179"/>
      <c r="J140" s="266">
        <f>BK140</f>
        <v>0</v>
      </c>
      <c r="K140" s="176"/>
      <c r="L140" s="181"/>
      <c r="M140" s="182"/>
      <c r="N140" s="183"/>
      <c r="O140" s="183"/>
      <c r="P140" s="184">
        <f>SUM(P141:P174)</f>
        <v>0</v>
      </c>
      <c r="Q140" s="183"/>
      <c r="R140" s="184">
        <f>SUM(R141:R174)</f>
        <v>0</v>
      </c>
      <c r="S140" s="183"/>
      <c r="T140" s="185">
        <f>SUM(T141:T174)</f>
        <v>0</v>
      </c>
      <c r="AR140" s="186" t="s">
        <v>23</v>
      </c>
      <c r="AT140" s="187" t="s">
        <v>74</v>
      </c>
      <c r="AU140" s="187" t="s">
        <v>75</v>
      </c>
      <c r="AY140" s="186" t="s">
        <v>162</v>
      </c>
      <c r="BK140" s="188">
        <f>SUM(BK141:BK174)</f>
        <v>0</v>
      </c>
    </row>
    <row r="141" spans="2:65" s="1" customFormat="1" ht="22.5" customHeight="1">
      <c r="B141" s="35"/>
      <c r="C141" s="192" t="s">
        <v>75</v>
      </c>
      <c r="D141" s="192" t="s">
        <v>164</v>
      </c>
      <c r="E141" s="193" t="s">
        <v>972</v>
      </c>
      <c r="F141" s="194" t="s">
        <v>942</v>
      </c>
      <c r="G141" s="195" t="s">
        <v>543</v>
      </c>
      <c r="H141" s="196">
        <v>85</v>
      </c>
      <c r="I141" s="197"/>
      <c r="J141" s="198">
        <f>ROUND(I141*H141,2)</f>
        <v>0</v>
      </c>
      <c r="K141" s="194" t="s">
        <v>22</v>
      </c>
      <c r="L141" s="55"/>
      <c r="M141" s="199" t="s">
        <v>22</v>
      </c>
      <c r="N141" s="200" t="s">
        <v>46</v>
      </c>
      <c r="O141" s="36"/>
      <c r="P141" s="201">
        <f>O141*H141</f>
        <v>0</v>
      </c>
      <c r="Q141" s="201">
        <v>0</v>
      </c>
      <c r="R141" s="201">
        <f>Q141*H141</f>
        <v>0</v>
      </c>
      <c r="S141" s="201">
        <v>0</v>
      </c>
      <c r="T141" s="202">
        <f>S141*H141</f>
        <v>0</v>
      </c>
      <c r="AR141" s="18" t="s">
        <v>169</v>
      </c>
      <c r="AT141" s="18" t="s">
        <v>164</v>
      </c>
      <c r="AU141" s="18" t="s">
        <v>23</v>
      </c>
      <c r="AY141" s="18" t="s">
        <v>162</v>
      </c>
      <c r="BE141" s="203">
        <f>IF(N141="základní",J141,0)</f>
        <v>0</v>
      </c>
      <c r="BF141" s="203">
        <f>IF(N141="snížená",J141,0)</f>
        <v>0</v>
      </c>
      <c r="BG141" s="203">
        <f>IF(N141="zákl. přenesená",J141,0)</f>
        <v>0</v>
      </c>
      <c r="BH141" s="203">
        <f>IF(N141="sníž. přenesená",J141,0)</f>
        <v>0</v>
      </c>
      <c r="BI141" s="203">
        <f>IF(N141="nulová",J141,0)</f>
        <v>0</v>
      </c>
      <c r="BJ141" s="18" t="s">
        <v>23</v>
      </c>
      <c r="BK141" s="203">
        <f>ROUND(I141*H141,2)</f>
        <v>0</v>
      </c>
      <c r="BL141" s="18" t="s">
        <v>169</v>
      </c>
      <c r="BM141" s="18" t="s">
        <v>394</v>
      </c>
    </row>
    <row r="142" spans="2:47" s="1" customFormat="1" ht="27">
      <c r="B142" s="35"/>
      <c r="C142" s="57"/>
      <c r="D142" s="219" t="s">
        <v>293</v>
      </c>
      <c r="E142" s="57"/>
      <c r="F142" s="256" t="s">
        <v>899</v>
      </c>
      <c r="G142" s="57"/>
      <c r="H142" s="57"/>
      <c r="I142" s="162"/>
      <c r="J142" s="57"/>
      <c r="K142" s="57"/>
      <c r="L142" s="55"/>
      <c r="M142" s="72"/>
      <c r="N142" s="36"/>
      <c r="O142" s="36"/>
      <c r="P142" s="36"/>
      <c r="Q142" s="36"/>
      <c r="R142" s="36"/>
      <c r="S142" s="36"/>
      <c r="T142" s="73"/>
      <c r="AT142" s="18" t="s">
        <v>293</v>
      </c>
      <c r="AU142" s="18" t="s">
        <v>23</v>
      </c>
    </row>
    <row r="143" spans="2:65" s="1" customFormat="1" ht="22.5" customHeight="1">
      <c r="B143" s="35"/>
      <c r="C143" s="192" t="s">
        <v>75</v>
      </c>
      <c r="D143" s="192" t="s">
        <v>164</v>
      </c>
      <c r="E143" s="193" t="s">
        <v>973</v>
      </c>
      <c r="F143" s="194" t="s">
        <v>944</v>
      </c>
      <c r="G143" s="195" t="s">
        <v>543</v>
      </c>
      <c r="H143" s="196">
        <v>45</v>
      </c>
      <c r="I143" s="197"/>
      <c r="J143" s="198">
        <f>ROUND(I143*H143,2)</f>
        <v>0</v>
      </c>
      <c r="K143" s="194" t="s">
        <v>22</v>
      </c>
      <c r="L143" s="55"/>
      <c r="M143" s="199" t="s">
        <v>22</v>
      </c>
      <c r="N143" s="200" t="s">
        <v>46</v>
      </c>
      <c r="O143" s="36"/>
      <c r="P143" s="201">
        <f>O143*H143</f>
        <v>0</v>
      </c>
      <c r="Q143" s="201">
        <v>0</v>
      </c>
      <c r="R143" s="201">
        <f>Q143*H143</f>
        <v>0</v>
      </c>
      <c r="S143" s="201">
        <v>0</v>
      </c>
      <c r="T143" s="202">
        <f>S143*H143</f>
        <v>0</v>
      </c>
      <c r="AR143" s="18" t="s">
        <v>169</v>
      </c>
      <c r="AT143" s="18" t="s">
        <v>164</v>
      </c>
      <c r="AU143" s="18" t="s">
        <v>23</v>
      </c>
      <c r="AY143" s="18" t="s">
        <v>162</v>
      </c>
      <c r="BE143" s="203">
        <f>IF(N143="základní",J143,0)</f>
        <v>0</v>
      </c>
      <c r="BF143" s="203">
        <f>IF(N143="snížená",J143,0)</f>
        <v>0</v>
      </c>
      <c r="BG143" s="203">
        <f>IF(N143="zákl. přenesená",J143,0)</f>
        <v>0</v>
      </c>
      <c r="BH143" s="203">
        <f>IF(N143="sníž. přenesená",J143,0)</f>
        <v>0</v>
      </c>
      <c r="BI143" s="203">
        <f>IF(N143="nulová",J143,0)</f>
        <v>0</v>
      </c>
      <c r="BJ143" s="18" t="s">
        <v>23</v>
      </c>
      <c r="BK143" s="203">
        <f>ROUND(I143*H143,2)</f>
        <v>0</v>
      </c>
      <c r="BL143" s="18" t="s">
        <v>169</v>
      </c>
      <c r="BM143" s="18" t="s">
        <v>399</v>
      </c>
    </row>
    <row r="144" spans="2:47" s="1" customFormat="1" ht="27">
      <c r="B144" s="35"/>
      <c r="C144" s="57"/>
      <c r="D144" s="219" t="s">
        <v>293</v>
      </c>
      <c r="E144" s="57"/>
      <c r="F144" s="256" t="s">
        <v>899</v>
      </c>
      <c r="G144" s="57"/>
      <c r="H144" s="57"/>
      <c r="I144" s="162"/>
      <c r="J144" s="57"/>
      <c r="K144" s="57"/>
      <c r="L144" s="55"/>
      <c r="M144" s="72"/>
      <c r="N144" s="36"/>
      <c r="O144" s="36"/>
      <c r="P144" s="36"/>
      <c r="Q144" s="36"/>
      <c r="R144" s="36"/>
      <c r="S144" s="36"/>
      <c r="T144" s="73"/>
      <c r="AT144" s="18" t="s">
        <v>293</v>
      </c>
      <c r="AU144" s="18" t="s">
        <v>23</v>
      </c>
    </row>
    <row r="145" spans="2:65" s="1" customFormat="1" ht="22.5" customHeight="1">
      <c r="B145" s="35"/>
      <c r="C145" s="192" t="s">
        <v>75</v>
      </c>
      <c r="D145" s="192" t="s">
        <v>164</v>
      </c>
      <c r="E145" s="193" t="s">
        <v>974</v>
      </c>
      <c r="F145" s="194" t="s">
        <v>1043</v>
      </c>
      <c r="G145" s="195" t="s">
        <v>543</v>
      </c>
      <c r="H145" s="196">
        <v>1835</v>
      </c>
      <c r="I145" s="197"/>
      <c r="J145" s="198">
        <f>ROUND(I145*H145,2)</f>
        <v>0</v>
      </c>
      <c r="K145" s="194" t="s">
        <v>22</v>
      </c>
      <c r="L145" s="55"/>
      <c r="M145" s="199" t="s">
        <v>22</v>
      </c>
      <c r="N145" s="200" t="s">
        <v>46</v>
      </c>
      <c r="O145" s="36"/>
      <c r="P145" s="201">
        <f>O145*H145</f>
        <v>0</v>
      </c>
      <c r="Q145" s="201">
        <v>0</v>
      </c>
      <c r="R145" s="201">
        <f>Q145*H145</f>
        <v>0</v>
      </c>
      <c r="S145" s="201">
        <v>0</v>
      </c>
      <c r="T145" s="202">
        <f>S145*H145</f>
        <v>0</v>
      </c>
      <c r="AR145" s="18" t="s">
        <v>169</v>
      </c>
      <c r="AT145" s="18" t="s">
        <v>164</v>
      </c>
      <c r="AU145" s="18" t="s">
        <v>23</v>
      </c>
      <c r="AY145" s="18" t="s">
        <v>162</v>
      </c>
      <c r="BE145" s="203">
        <f>IF(N145="základní",J145,0)</f>
        <v>0</v>
      </c>
      <c r="BF145" s="203">
        <f>IF(N145="snížená",J145,0)</f>
        <v>0</v>
      </c>
      <c r="BG145" s="203">
        <f>IF(N145="zákl. přenesená",J145,0)</f>
        <v>0</v>
      </c>
      <c r="BH145" s="203">
        <f>IF(N145="sníž. přenesená",J145,0)</f>
        <v>0</v>
      </c>
      <c r="BI145" s="203">
        <f>IF(N145="nulová",J145,0)</f>
        <v>0</v>
      </c>
      <c r="BJ145" s="18" t="s">
        <v>23</v>
      </c>
      <c r="BK145" s="203">
        <f>ROUND(I145*H145,2)</f>
        <v>0</v>
      </c>
      <c r="BL145" s="18" t="s">
        <v>169</v>
      </c>
      <c r="BM145" s="18" t="s">
        <v>404</v>
      </c>
    </row>
    <row r="146" spans="2:47" s="1" customFormat="1" ht="27">
      <c r="B146" s="35"/>
      <c r="C146" s="57"/>
      <c r="D146" s="219" t="s">
        <v>293</v>
      </c>
      <c r="E146" s="57"/>
      <c r="F146" s="256" t="s">
        <v>914</v>
      </c>
      <c r="G146" s="57"/>
      <c r="H146" s="57"/>
      <c r="I146" s="162"/>
      <c r="J146" s="57"/>
      <c r="K146" s="57"/>
      <c r="L146" s="55"/>
      <c r="M146" s="72"/>
      <c r="N146" s="36"/>
      <c r="O146" s="36"/>
      <c r="P146" s="36"/>
      <c r="Q146" s="36"/>
      <c r="R146" s="36"/>
      <c r="S146" s="36"/>
      <c r="T146" s="73"/>
      <c r="AT146" s="18" t="s">
        <v>293</v>
      </c>
      <c r="AU146" s="18" t="s">
        <v>23</v>
      </c>
    </row>
    <row r="147" spans="2:65" s="1" customFormat="1" ht="22.5" customHeight="1">
      <c r="B147" s="35"/>
      <c r="C147" s="192" t="s">
        <v>75</v>
      </c>
      <c r="D147" s="192" t="s">
        <v>164</v>
      </c>
      <c r="E147" s="193" t="s">
        <v>976</v>
      </c>
      <c r="F147" s="194" t="s">
        <v>1044</v>
      </c>
      <c r="G147" s="195" t="s">
        <v>212</v>
      </c>
      <c r="H147" s="196">
        <v>2</v>
      </c>
      <c r="I147" s="197"/>
      <c r="J147" s="198">
        <f>ROUND(I147*H147,2)</f>
        <v>0</v>
      </c>
      <c r="K147" s="194" t="s">
        <v>22</v>
      </c>
      <c r="L147" s="55"/>
      <c r="M147" s="199" t="s">
        <v>22</v>
      </c>
      <c r="N147" s="200" t="s">
        <v>46</v>
      </c>
      <c r="O147" s="36"/>
      <c r="P147" s="201">
        <f>O147*H147</f>
        <v>0</v>
      </c>
      <c r="Q147" s="201">
        <v>0</v>
      </c>
      <c r="R147" s="201">
        <f>Q147*H147</f>
        <v>0</v>
      </c>
      <c r="S147" s="201">
        <v>0</v>
      </c>
      <c r="T147" s="202">
        <f>S147*H147</f>
        <v>0</v>
      </c>
      <c r="AR147" s="18" t="s">
        <v>169</v>
      </c>
      <c r="AT147" s="18" t="s">
        <v>164</v>
      </c>
      <c r="AU147" s="18" t="s">
        <v>23</v>
      </c>
      <c r="AY147" s="18" t="s">
        <v>162</v>
      </c>
      <c r="BE147" s="203">
        <f>IF(N147="základní",J147,0)</f>
        <v>0</v>
      </c>
      <c r="BF147" s="203">
        <f>IF(N147="snížená",J147,0)</f>
        <v>0</v>
      </c>
      <c r="BG147" s="203">
        <f>IF(N147="zákl. přenesená",J147,0)</f>
        <v>0</v>
      </c>
      <c r="BH147" s="203">
        <f>IF(N147="sníž. přenesená",J147,0)</f>
        <v>0</v>
      </c>
      <c r="BI147" s="203">
        <f>IF(N147="nulová",J147,0)</f>
        <v>0</v>
      </c>
      <c r="BJ147" s="18" t="s">
        <v>23</v>
      </c>
      <c r="BK147" s="203">
        <f>ROUND(I147*H147,2)</f>
        <v>0</v>
      </c>
      <c r="BL147" s="18" t="s">
        <v>169</v>
      </c>
      <c r="BM147" s="18" t="s">
        <v>409</v>
      </c>
    </row>
    <row r="148" spans="2:47" s="1" customFormat="1" ht="27">
      <c r="B148" s="35"/>
      <c r="C148" s="57"/>
      <c r="D148" s="219" t="s">
        <v>293</v>
      </c>
      <c r="E148" s="57"/>
      <c r="F148" s="256" t="s">
        <v>1038</v>
      </c>
      <c r="G148" s="57"/>
      <c r="H148" s="57"/>
      <c r="I148" s="162"/>
      <c r="J148" s="57"/>
      <c r="K148" s="57"/>
      <c r="L148" s="55"/>
      <c r="M148" s="72"/>
      <c r="N148" s="36"/>
      <c r="O148" s="36"/>
      <c r="P148" s="36"/>
      <c r="Q148" s="36"/>
      <c r="R148" s="36"/>
      <c r="S148" s="36"/>
      <c r="T148" s="73"/>
      <c r="AT148" s="18" t="s">
        <v>293</v>
      </c>
      <c r="AU148" s="18" t="s">
        <v>23</v>
      </c>
    </row>
    <row r="149" spans="2:65" s="1" customFormat="1" ht="22.5" customHeight="1">
      <c r="B149" s="35"/>
      <c r="C149" s="192" t="s">
        <v>75</v>
      </c>
      <c r="D149" s="192" t="s">
        <v>164</v>
      </c>
      <c r="E149" s="193" t="s">
        <v>978</v>
      </c>
      <c r="F149" s="194" t="s">
        <v>1045</v>
      </c>
      <c r="G149" s="195" t="s">
        <v>212</v>
      </c>
      <c r="H149" s="196">
        <v>1</v>
      </c>
      <c r="I149" s="197"/>
      <c r="J149" s="198">
        <f>ROUND(I149*H149,2)</f>
        <v>0</v>
      </c>
      <c r="K149" s="194" t="s">
        <v>22</v>
      </c>
      <c r="L149" s="55"/>
      <c r="M149" s="199" t="s">
        <v>22</v>
      </c>
      <c r="N149" s="200" t="s">
        <v>46</v>
      </c>
      <c r="O149" s="36"/>
      <c r="P149" s="201">
        <f>O149*H149</f>
        <v>0</v>
      </c>
      <c r="Q149" s="201">
        <v>0</v>
      </c>
      <c r="R149" s="201">
        <f>Q149*H149</f>
        <v>0</v>
      </c>
      <c r="S149" s="201">
        <v>0</v>
      </c>
      <c r="T149" s="202">
        <f>S149*H149</f>
        <v>0</v>
      </c>
      <c r="AR149" s="18" t="s">
        <v>169</v>
      </c>
      <c r="AT149" s="18" t="s">
        <v>164</v>
      </c>
      <c r="AU149" s="18" t="s">
        <v>23</v>
      </c>
      <c r="AY149" s="18" t="s">
        <v>162</v>
      </c>
      <c r="BE149" s="203">
        <f>IF(N149="základní",J149,0)</f>
        <v>0</v>
      </c>
      <c r="BF149" s="203">
        <f>IF(N149="snížená",J149,0)</f>
        <v>0</v>
      </c>
      <c r="BG149" s="203">
        <f>IF(N149="zákl. přenesená",J149,0)</f>
        <v>0</v>
      </c>
      <c r="BH149" s="203">
        <f>IF(N149="sníž. přenesená",J149,0)</f>
        <v>0</v>
      </c>
      <c r="BI149" s="203">
        <f>IF(N149="nulová",J149,0)</f>
        <v>0</v>
      </c>
      <c r="BJ149" s="18" t="s">
        <v>23</v>
      </c>
      <c r="BK149" s="203">
        <f>ROUND(I149*H149,2)</f>
        <v>0</v>
      </c>
      <c r="BL149" s="18" t="s">
        <v>169</v>
      </c>
      <c r="BM149" s="18" t="s">
        <v>413</v>
      </c>
    </row>
    <row r="150" spans="2:47" s="1" customFormat="1" ht="27">
      <c r="B150" s="35"/>
      <c r="C150" s="57"/>
      <c r="D150" s="219" t="s">
        <v>293</v>
      </c>
      <c r="E150" s="57"/>
      <c r="F150" s="256" t="s">
        <v>1038</v>
      </c>
      <c r="G150" s="57"/>
      <c r="H150" s="57"/>
      <c r="I150" s="162"/>
      <c r="J150" s="57"/>
      <c r="K150" s="57"/>
      <c r="L150" s="55"/>
      <c r="M150" s="72"/>
      <c r="N150" s="36"/>
      <c r="O150" s="36"/>
      <c r="P150" s="36"/>
      <c r="Q150" s="36"/>
      <c r="R150" s="36"/>
      <c r="S150" s="36"/>
      <c r="T150" s="73"/>
      <c r="AT150" s="18" t="s">
        <v>293</v>
      </c>
      <c r="AU150" s="18" t="s">
        <v>23</v>
      </c>
    </row>
    <row r="151" spans="2:65" s="1" customFormat="1" ht="22.5" customHeight="1">
      <c r="B151" s="35"/>
      <c r="C151" s="192" t="s">
        <v>75</v>
      </c>
      <c r="D151" s="192" t="s">
        <v>164</v>
      </c>
      <c r="E151" s="193" t="s">
        <v>981</v>
      </c>
      <c r="F151" s="194" t="s">
        <v>979</v>
      </c>
      <c r="G151" s="195" t="s">
        <v>212</v>
      </c>
      <c r="H151" s="196">
        <v>4</v>
      </c>
      <c r="I151" s="197"/>
      <c r="J151" s="198">
        <f>ROUND(I151*H151,2)</f>
        <v>0</v>
      </c>
      <c r="K151" s="194" t="s">
        <v>22</v>
      </c>
      <c r="L151" s="55"/>
      <c r="M151" s="199" t="s">
        <v>22</v>
      </c>
      <c r="N151" s="200" t="s">
        <v>46</v>
      </c>
      <c r="O151" s="36"/>
      <c r="P151" s="201">
        <f>O151*H151</f>
        <v>0</v>
      </c>
      <c r="Q151" s="201">
        <v>0</v>
      </c>
      <c r="R151" s="201">
        <f>Q151*H151</f>
        <v>0</v>
      </c>
      <c r="S151" s="201">
        <v>0</v>
      </c>
      <c r="T151" s="202">
        <f>S151*H151</f>
        <v>0</v>
      </c>
      <c r="AR151" s="18" t="s">
        <v>169</v>
      </c>
      <c r="AT151" s="18" t="s">
        <v>164</v>
      </c>
      <c r="AU151" s="18" t="s">
        <v>23</v>
      </c>
      <c r="AY151" s="18" t="s">
        <v>162</v>
      </c>
      <c r="BE151" s="203">
        <f>IF(N151="základní",J151,0)</f>
        <v>0</v>
      </c>
      <c r="BF151" s="203">
        <f>IF(N151="snížená",J151,0)</f>
        <v>0</v>
      </c>
      <c r="BG151" s="203">
        <f>IF(N151="zákl. přenesená",J151,0)</f>
        <v>0</v>
      </c>
      <c r="BH151" s="203">
        <f>IF(N151="sníž. přenesená",J151,0)</f>
        <v>0</v>
      </c>
      <c r="BI151" s="203">
        <f>IF(N151="nulová",J151,0)</f>
        <v>0</v>
      </c>
      <c r="BJ151" s="18" t="s">
        <v>23</v>
      </c>
      <c r="BK151" s="203">
        <f>ROUND(I151*H151,2)</f>
        <v>0</v>
      </c>
      <c r="BL151" s="18" t="s">
        <v>169</v>
      </c>
      <c r="BM151" s="18" t="s">
        <v>418</v>
      </c>
    </row>
    <row r="152" spans="2:47" s="1" customFormat="1" ht="27">
      <c r="B152" s="35"/>
      <c r="C152" s="57"/>
      <c r="D152" s="219" t="s">
        <v>293</v>
      </c>
      <c r="E152" s="57"/>
      <c r="F152" s="256" t="s">
        <v>980</v>
      </c>
      <c r="G152" s="57"/>
      <c r="H152" s="57"/>
      <c r="I152" s="162"/>
      <c r="J152" s="57"/>
      <c r="K152" s="57"/>
      <c r="L152" s="55"/>
      <c r="M152" s="72"/>
      <c r="N152" s="36"/>
      <c r="O152" s="36"/>
      <c r="P152" s="36"/>
      <c r="Q152" s="36"/>
      <c r="R152" s="36"/>
      <c r="S152" s="36"/>
      <c r="T152" s="73"/>
      <c r="AT152" s="18" t="s">
        <v>293</v>
      </c>
      <c r="AU152" s="18" t="s">
        <v>23</v>
      </c>
    </row>
    <row r="153" spans="2:65" s="1" customFormat="1" ht="22.5" customHeight="1">
      <c r="B153" s="35"/>
      <c r="C153" s="192" t="s">
        <v>75</v>
      </c>
      <c r="D153" s="192" t="s">
        <v>164</v>
      </c>
      <c r="E153" s="193" t="s">
        <v>984</v>
      </c>
      <c r="F153" s="194" t="s">
        <v>982</v>
      </c>
      <c r="G153" s="195" t="s">
        <v>212</v>
      </c>
      <c r="H153" s="196">
        <v>105</v>
      </c>
      <c r="I153" s="197"/>
      <c r="J153" s="198">
        <f>ROUND(I153*H153,2)</f>
        <v>0</v>
      </c>
      <c r="K153" s="194" t="s">
        <v>22</v>
      </c>
      <c r="L153" s="55"/>
      <c r="M153" s="199" t="s">
        <v>22</v>
      </c>
      <c r="N153" s="200" t="s">
        <v>46</v>
      </c>
      <c r="O153" s="36"/>
      <c r="P153" s="201">
        <f>O153*H153</f>
        <v>0</v>
      </c>
      <c r="Q153" s="201">
        <v>0</v>
      </c>
      <c r="R153" s="201">
        <f>Q153*H153</f>
        <v>0</v>
      </c>
      <c r="S153" s="201">
        <v>0</v>
      </c>
      <c r="T153" s="202">
        <f>S153*H153</f>
        <v>0</v>
      </c>
      <c r="AR153" s="18" t="s">
        <v>169</v>
      </c>
      <c r="AT153" s="18" t="s">
        <v>164</v>
      </c>
      <c r="AU153" s="18" t="s">
        <v>23</v>
      </c>
      <c r="AY153" s="18" t="s">
        <v>162</v>
      </c>
      <c r="BE153" s="203">
        <f>IF(N153="základní",J153,0)</f>
        <v>0</v>
      </c>
      <c r="BF153" s="203">
        <f>IF(N153="snížená",J153,0)</f>
        <v>0</v>
      </c>
      <c r="BG153" s="203">
        <f>IF(N153="zákl. přenesená",J153,0)</f>
        <v>0</v>
      </c>
      <c r="BH153" s="203">
        <f>IF(N153="sníž. přenesená",J153,0)</f>
        <v>0</v>
      </c>
      <c r="BI153" s="203">
        <f>IF(N153="nulová",J153,0)</f>
        <v>0</v>
      </c>
      <c r="BJ153" s="18" t="s">
        <v>23</v>
      </c>
      <c r="BK153" s="203">
        <f>ROUND(I153*H153,2)</f>
        <v>0</v>
      </c>
      <c r="BL153" s="18" t="s">
        <v>169</v>
      </c>
      <c r="BM153" s="18" t="s">
        <v>422</v>
      </c>
    </row>
    <row r="154" spans="2:47" s="1" customFormat="1" ht="27">
      <c r="B154" s="35"/>
      <c r="C154" s="57"/>
      <c r="D154" s="219" t="s">
        <v>293</v>
      </c>
      <c r="E154" s="57"/>
      <c r="F154" s="256" t="s">
        <v>1038</v>
      </c>
      <c r="G154" s="57"/>
      <c r="H154" s="57"/>
      <c r="I154" s="162"/>
      <c r="J154" s="57"/>
      <c r="K154" s="57"/>
      <c r="L154" s="55"/>
      <c r="M154" s="72"/>
      <c r="N154" s="36"/>
      <c r="O154" s="36"/>
      <c r="P154" s="36"/>
      <c r="Q154" s="36"/>
      <c r="R154" s="36"/>
      <c r="S154" s="36"/>
      <c r="T154" s="73"/>
      <c r="AT154" s="18" t="s">
        <v>293</v>
      </c>
      <c r="AU154" s="18" t="s">
        <v>23</v>
      </c>
    </row>
    <row r="155" spans="2:65" s="1" customFormat="1" ht="22.5" customHeight="1">
      <c r="B155" s="35"/>
      <c r="C155" s="192" t="s">
        <v>75</v>
      </c>
      <c r="D155" s="192" t="s">
        <v>164</v>
      </c>
      <c r="E155" s="193" t="s">
        <v>986</v>
      </c>
      <c r="F155" s="194" t="s">
        <v>1046</v>
      </c>
      <c r="G155" s="195" t="s">
        <v>212</v>
      </c>
      <c r="H155" s="196">
        <v>2</v>
      </c>
      <c r="I155" s="197"/>
      <c r="J155" s="198">
        <f>ROUND(I155*H155,2)</f>
        <v>0</v>
      </c>
      <c r="K155" s="194" t="s">
        <v>22</v>
      </c>
      <c r="L155" s="55"/>
      <c r="M155" s="199" t="s">
        <v>22</v>
      </c>
      <c r="N155" s="200" t="s">
        <v>46</v>
      </c>
      <c r="O155" s="36"/>
      <c r="P155" s="201">
        <f>O155*H155</f>
        <v>0</v>
      </c>
      <c r="Q155" s="201">
        <v>0</v>
      </c>
      <c r="R155" s="201">
        <f>Q155*H155</f>
        <v>0</v>
      </c>
      <c r="S155" s="201">
        <v>0</v>
      </c>
      <c r="T155" s="202">
        <f>S155*H155</f>
        <v>0</v>
      </c>
      <c r="AR155" s="18" t="s">
        <v>169</v>
      </c>
      <c r="AT155" s="18" t="s">
        <v>164</v>
      </c>
      <c r="AU155" s="18" t="s">
        <v>23</v>
      </c>
      <c r="AY155" s="18" t="s">
        <v>162</v>
      </c>
      <c r="BE155" s="203">
        <f>IF(N155="základní",J155,0)</f>
        <v>0</v>
      </c>
      <c r="BF155" s="203">
        <f>IF(N155="snížená",J155,0)</f>
        <v>0</v>
      </c>
      <c r="BG155" s="203">
        <f>IF(N155="zákl. přenesená",J155,0)</f>
        <v>0</v>
      </c>
      <c r="BH155" s="203">
        <f>IF(N155="sníž. přenesená",J155,0)</f>
        <v>0</v>
      </c>
      <c r="BI155" s="203">
        <f>IF(N155="nulová",J155,0)</f>
        <v>0</v>
      </c>
      <c r="BJ155" s="18" t="s">
        <v>23</v>
      </c>
      <c r="BK155" s="203">
        <f>ROUND(I155*H155,2)</f>
        <v>0</v>
      </c>
      <c r="BL155" s="18" t="s">
        <v>169</v>
      </c>
      <c r="BM155" s="18" t="s">
        <v>429</v>
      </c>
    </row>
    <row r="156" spans="2:47" s="1" customFormat="1" ht="27">
      <c r="B156" s="35"/>
      <c r="C156" s="57"/>
      <c r="D156" s="219" t="s">
        <v>293</v>
      </c>
      <c r="E156" s="57"/>
      <c r="F156" s="256" t="s">
        <v>1038</v>
      </c>
      <c r="G156" s="57"/>
      <c r="H156" s="57"/>
      <c r="I156" s="162"/>
      <c r="J156" s="57"/>
      <c r="K156" s="57"/>
      <c r="L156" s="55"/>
      <c r="M156" s="72"/>
      <c r="N156" s="36"/>
      <c r="O156" s="36"/>
      <c r="P156" s="36"/>
      <c r="Q156" s="36"/>
      <c r="R156" s="36"/>
      <c r="S156" s="36"/>
      <c r="T156" s="73"/>
      <c r="AT156" s="18" t="s">
        <v>293</v>
      </c>
      <c r="AU156" s="18" t="s">
        <v>23</v>
      </c>
    </row>
    <row r="157" spans="2:65" s="1" customFormat="1" ht="22.5" customHeight="1">
      <c r="B157" s="35"/>
      <c r="C157" s="192" t="s">
        <v>75</v>
      </c>
      <c r="D157" s="192" t="s">
        <v>164</v>
      </c>
      <c r="E157" s="193" t="s">
        <v>988</v>
      </c>
      <c r="F157" s="194" t="s">
        <v>1047</v>
      </c>
      <c r="G157" s="195" t="s">
        <v>212</v>
      </c>
      <c r="H157" s="196">
        <v>2</v>
      </c>
      <c r="I157" s="197"/>
      <c r="J157" s="198">
        <f>ROUND(I157*H157,2)</f>
        <v>0</v>
      </c>
      <c r="K157" s="194" t="s">
        <v>22</v>
      </c>
      <c r="L157" s="55"/>
      <c r="M157" s="199" t="s">
        <v>22</v>
      </c>
      <c r="N157" s="200" t="s">
        <v>46</v>
      </c>
      <c r="O157" s="36"/>
      <c r="P157" s="201">
        <f>O157*H157</f>
        <v>0</v>
      </c>
      <c r="Q157" s="201">
        <v>0</v>
      </c>
      <c r="R157" s="201">
        <f>Q157*H157</f>
        <v>0</v>
      </c>
      <c r="S157" s="201">
        <v>0</v>
      </c>
      <c r="T157" s="202">
        <f>S157*H157</f>
        <v>0</v>
      </c>
      <c r="AR157" s="18" t="s">
        <v>169</v>
      </c>
      <c r="AT157" s="18" t="s">
        <v>164</v>
      </c>
      <c r="AU157" s="18" t="s">
        <v>23</v>
      </c>
      <c r="AY157" s="18" t="s">
        <v>162</v>
      </c>
      <c r="BE157" s="203">
        <f>IF(N157="základní",J157,0)</f>
        <v>0</v>
      </c>
      <c r="BF157" s="203">
        <f>IF(N157="snížená",J157,0)</f>
        <v>0</v>
      </c>
      <c r="BG157" s="203">
        <f>IF(N157="zákl. přenesená",J157,0)</f>
        <v>0</v>
      </c>
      <c r="BH157" s="203">
        <f>IF(N157="sníž. přenesená",J157,0)</f>
        <v>0</v>
      </c>
      <c r="BI157" s="203">
        <f>IF(N157="nulová",J157,0)</f>
        <v>0</v>
      </c>
      <c r="BJ157" s="18" t="s">
        <v>23</v>
      </c>
      <c r="BK157" s="203">
        <f>ROUND(I157*H157,2)</f>
        <v>0</v>
      </c>
      <c r="BL157" s="18" t="s">
        <v>169</v>
      </c>
      <c r="BM157" s="18" t="s">
        <v>436</v>
      </c>
    </row>
    <row r="158" spans="2:47" s="1" customFormat="1" ht="27">
      <c r="B158" s="35"/>
      <c r="C158" s="57"/>
      <c r="D158" s="219" t="s">
        <v>293</v>
      </c>
      <c r="E158" s="57"/>
      <c r="F158" s="256" t="s">
        <v>1038</v>
      </c>
      <c r="G158" s="57"/>
      <c r="H158" s="57"/>
      <c r="I158" s="162"/>
      <c r="J158" s="57"/>
      <c r="K158" s="57"/>
      <c r="L158" s="55"/>
      <c r="M158" s="72"/>
      <c r="N158" s="36"/>
      <c r="O158" s="36"/>
      <c r="P158" s="36"/>
      <c r="Q158" s="36"/>
      <c r="R158" s="36"/>
      <c r="S158" s="36"/>
      <c r="T158" s="73"/>
      <c r="AT158" s="18" t="s">
        <v>293</v>
      </c>
      <c r="AU158" s="18" t="s">
        <v>23</v>
      </c>
    </row>
    <row r="159" spans="2:65" s="1" customFormat="1" ht="22.5" customHeight="1">
      <c r="B159" s="35"/>
      <c r="C159" s="192" t="s">
        <v>75</v>
      </c>
      <c r="D159" s="192" t="s">
        <v>164</v>
      </c>
      <c r="E159" s="193" t="s">
        <v>990</v>
      </c>
      <c r="F159" s="194" t="s">
        <v>1048</v>
      </c>
      <c r="G159" s="195" t="s">
        <v>212</v>
      </c>
      <c r="H159" s="196">
        <v>1</v>
      </c>
      <c r="I159" s="197"/>
      <c r="J159" s="198">
        <f>ROUND(I159*H159,2)</f>
        <v>0</v>
      </c>
      <c r="K159" s="194" t="s">
        <v>22</v>
      </c>
      <c r="L159" s="55"/>
      <c r="M159" s="199" t="s">
        <v>22</v>
      </c>
      <c r="N159" s="200" t="s">
        <v>46</v>
      </c>
      <c r="O159" s="36"/>
      <c r="P159" s="201">
        <f>O159*H159</f>
        <v>0</v>
      </c>
      <c r="Q159" s="201">
        <v>0</v>
      </c>
      <c r="R159" s="201">
        <f>Q159*H159</f>
        <v>0</v>
      </c>
      <c r="S159" s="201">
        <v>0</v>
      </c>
      <c r="T159" s="202">
        <f>S159*H159</f>
        <v>0</v>
      </c>
      <c r="AR159" s="18" t="s">
        <v>169</v>
      </c>
      <c r="AT159" s="18" t="s">
        <v>164</v>
      </c>
      <c r="AU159" s="18" t="s">
        <v>23</v>
      </c>
      <c r="AY159" s="18" t="s">
        <v>162</v>
      </c>
      <c r="BE159" s="203">
        <f>IF(N159="základní",J159,0)</f>
        <v>0</v>
      </c>
      <c r="BF159" s="203">
        <f>IF(N159="snížená",J159,0)</f>
        <v>0</v>
      </c>
      <c r="BG159" s="203">
        <f>IF(N159="zákl. přenesená",J159,0)</f>
        <v>0</v>
      </c>
      <c r="BH159" s="203">
        <f>IF(N159="sníž. přenesená",J159,0)</f>
        <v>0</v>
      </c>
      <c r="BI159" s="203">
        <f>IF(N159="nulová",J159,0)</f>
        <v>0</v>
      </c>
      <c r="BJ159" s="18" t="s">
        <v>23</v>
      </c>
      <c r="BK159" s="203">
        <f>ROUND(I159*H159,2)</f>
        <v>0</v>
      </c>
      <c r="BL159" s="18" t="s">
        <v>169</v>
      </c>
      <c r="BM159" s="18" t="s">
        <v>441</v>
      </c>
    </row>
    <row r="160" spans="2:47" s="1" customFormat="1" ht="27">
      <c r="B160" s="35"/>
      <c r="C160" s="57"/>
      <c r="D160" s="219" t="s">
        <v>293</v>
      </c>
      <c r="E160" s="57"/>
      <c r="F160" s="256" t="s">
        <v>1038</v>
      </c>
      <c r="G160" s="57"/>
      <c r="H160" s="57"/>
      <c r="I160" s="162"/>
      <c r="J160" s="57"/>
      <c r="K160" s="57"/>
      <c r="L160" s="55"/>
      <c r="M160" s="72"/>
      <c r="N160" s="36"/>
      <c r="O160" s="36"/>
      <c r="P160" s="36"/>
      <c r="Q160" s="36"/>
      <c r="R160" s="36"/>
      <c r="S160" s="36"/>
      <c r="T160" s="73"/>
      <c r="AT160" s="18" t="s">
        <v>293</v>
      </c>
      <c r="AU160" s="18" t="s">
        <v>23</v>
      </c>
    </row>
    <row r="161" spans="2:65" s="1" customFormat="1" ht="22.5" customHeight="1">
      <c r="B161" s="35"/>
      <c r="C161" s="192" t="s">
        <v>75</v>
      </c>
      <c r="D161" s="192" t="s">
        <v>164</v>
      </c>
      <c r="E161" s="193" t="s">
        <v>992</v>
      </c>
      <c r="F161" s="194" t="s">
        <v>1049</v>
      </c>
      <c r="G161" s="195" t="s">
        <v>212</v>
      </c>
      <c r="H161" s="196">
        <v>1</v>
      </c>
      <c r="I161" s="197"/>
      <c r="J161" s="198">
        <f>ROUND(I161*H161,2)</f>
        <v>0</v>
      </c>
      <c r="K161" s="194" t="s">
        <v>22</v>
      </c>
      <c r="L161" s="55"/>
      <c r="M161" s="199" t="s">
        <v>22</v>
      </c>
      <c r="N161" s="200" t="s">
        <v>46</v>
      </c>
      <c r="O161" s="36"/>
      <c r="P161" s="201">
        <f>O161*H161</f>
        <v>0</v>
      </c>
      <c r="Q161" s="201">
        <v>0</v>
      </c>
      <c r="R161" s="201">
        <f>Q161*H161</f>
        <v>0</v>
      </c>
      <c r="S161" s="201">
        <v>0</v>
      </c>
      <c r="T161" s="202">
        <f>S161*H161</f>
        <v>0</v>
      </c>
      <c r="AR161" s="18" t="s">
        <v>169</v>
      </c>
      <c r="AT161" s="18" t="s">
        <v>164</v>
      </c>
      <c r="AU161" s="18" t="s">
        <v>23</v>
      </c>
      <c r="AY161" s="18" t="s">
        <v>162</v>
      </c>
      <c r="BE161" s="203">
        <f>IF(N161="základní",J161,0)</f>
        <v>0</v>
      </c>
      <c r="BF161" s="203">
        <f>IF(N161="snížená",J161,0)</f>
        <v>0</v>
      </c>
      <c r="BG161" s="203">
        <f>IF(N161="zákl. přenesená",J161,0)</f>
        <v>0</v>
      </c>
      <c r="BH161" s="203">
        <f>IF(N161="sníž. přenesená",J161,0)</f>
        <v>0</v>
      </c>
      <c r="BI161" s="203">
        <f>IF(N161="nulová",J161,0)</f>
        <v>0</v>
      </c>
      <c r="BJ161" s="18" t="s">
        <v>23</v>
      </c>
      <c r="BK161" s="203">
        <f>ROUND(I161*H161,2)</f>
        <v>0</v>
      </c>
      <c r="BL161" s="18" t="s">
        <v>169</v>
      </c>
      <c r="BM161" s="18" t="s">
        <v>447</v>
      </c>
    </row>
    <row r="162" spans="2:47" s="1" customFormat="1" ht="27">
      <c r="B162" s="35"/>
      <c r="C162" s="57"/>
      <c r="D162" s="219" t="s">
        <v>293</v>
      </c>
      <c r="E162" s="57"/>
      <c r="F162" s="256" t="s">
        <v>1038</v>
      </c>
      <c r="G162" s="57"/>
      <c r="H162" s="57"/>
      <c r="I162" s="162"/>
      <c r="J162" s="57"/>
      <c r="K162" s="57"/>
      <c r="L162" s="55"/>
      <c r="M162" s="72"/>
      <c r="N162" s="36"/>
      <c r="O162" s="36"/>
      <c r="P162" s="36"/>
      <c r="Q162" s="36"/>
      <c r="R162" s="36"/>
      <c r="S162" s="36"/>
      <c r="T162" s="73"/>
      <c r="AT162" s="18" t="s">
        <v>293</v>
      </c>
      <c r="AU162" s="18" t="s">
        <v>23</v>
      </c>
    </row>
    <row r="163" spans="2:65" s="1" customFormat="1" ht="22.5" customHeight="1">
      <c r="B163" s="35"/>
      <c r="C163" s="192" t="s">
        <v>75</v>
      </c>
      <c r="D163" s="192" t="s">
        <v>164</v>
      </c>
      <c r="E163" s="193" t="s">
        <v>994</v>
      </c>
      <c r="F163" s="194" t="s">
        <v>946</v>
      </c>
      <c r="G163" s="195" t="s">
        <v>212</v>
      </c>
      <c r="H163" s="196">
        <v>4</v>
      </c>
      <c r="I163" s="197"/>
      <c r="J163" s="198">
        <f>ROUND(I163*H163,2)</f>
        <v>0</v>
      </c>
      <c r="K163" s="194" t="s">
        <v>22</v>
      </c>
      <c r="L163" s="55"/>
      <c r="M163" s="199" t="s">
        <v>22</v>
      </c>
      <c r="N163" s="200" t="s">
        <v>46</v>
      </c>
      <c r="O163" s="36"/>
      <c r="P163" s="201">
        <f>O163*H163</f>
        <v>0</v>
      </c>
      <c r="Q163" s="201">
        <v>0</v>
      </c>
      <c r="R163" s="201">
        <f>Q163*H163</f>
        <v>0</v>
      </c>
      <c r="S163" s="201">
        <v>0</v>
      </c>
      <c r="T163" s="202">
        <f>S163*H163</f>
        <v>0</v>
      </c>
      <c r="AR163" s="18" t="s">
        <v>169</v>
      </c>
      <c r="AT163" s="18" t="s">
        <v>164</v>
      </c>
      <c r="AU163" s="18" t="s">
        <v>23</v>
      </c>
      <c r="AY163" s="18" t="s">
        <v>162</v>
      </c>
      <c r="BE163" s="203">
        <f>IF(N163="základní",J163,0)</f>
        <v>0</v>
      </c>
      <c r="BF163" s="203">
        <f>IF(N163="snížená",J163,0)</f>
        <v>0</v>
      </c>
      <c r="BG163" s="203">
        <f>IF(N163="zákl. přenesená",J163,0)</f>
        <v>0</v>
      </c>
      <c r="BH163" s="203">
        <f>IF(N163="sníž. přenesená",J163,0)</f>
        <v>0</v>
      </c>
      <c r="BI163" s="203">
        <f>IF(N163="nulová",J163,0)</f>
        <v>0</v>
      </c>
      <c r="BJ163" s="18" t="s">
        <v>23</v>
      </c>
      <c r="BK163" s="203">
        <f>ROUND(I163*H163,2)</f>
        <v>0</v>
      </c>
      <c r="BL163" s="18" t="s">
        <v>169</v>
      </c>
      <c r="BM163" s="18" t="s">
        <v>454</v>
      </c>
    </row>
    <row r="164" spans="2:47" s="1" customFormat="1" ht="27">
      <c r="B164" s="35"/>
      <c r="C164" s="57"/>
      <c r="D164" s="219" t="s">
        <v>293</v>
      </c>
      <c r="E164" s="57"/>
      <c r="F164" s="256" t="s">
        <v>1038</v>
      </c>
      <c r="G164" s="57"/>
      <c r="H164" s="57"/>
      <c r="I164" s="162"/>
      <c r="J164" s="57"/>
      <c r="K164" s="57"/>
      <c r="L164" s="55"/>
      <c r="M164" s="72"/>
      <c r="N164" s="36"/>
      <c r="O164" s="36"/>
      <c r="P164" s="36"/>
      <c r="Q164" s="36"/>
      <c r="R164" s="36"/>
      <c r="S164" s="36"/>
      <c r="T164" s="73"/>
      <c r="AT164" s="18" t="s">
        <v>293</v>
      </c>
      <c r="AU164" s="18" t="s">
        <v>23</v>
      </c>
    </row>
    <row r="165" spans="2:65" s="1" customFormat="1" ht="22.5" customHeight="1">
      <c r="B165" s="35"/>
      <c r="C165" s="192" t="s">
        <v>75</v>
      </c>
      <c r="D165" s="192" t="s">
        <v>164</v>
      </c>
      <c r="E165" s="193" t="s">
        <v>996</v>
      </c>
      <c r="F165" s="194" t="s">
        <v>1050</v>
      </c>
      <c r="G165" s="195" t="s">
        <v>543</v>
      </c>
      <c r="H165" s="196">
        <v>7</v>
      </c>
      <c r="I165" s="197"/>
      <c r="J165" s="198">
        <f>ROUND(I165*H165,2)</f>
        <v>0</v>
      </c>
      <c r="K165" s="194" t="s">
        <v>22</v>
      </c>
      <c r="L165" s="55"/>
      <c r="M165" s="199" t="s">
        <v>22</v>
      </c>
      <c r="N165" s="200" t="s">
        <v>46</v>
      </c>
      <c r="O165" s="36"/>
      <c r="P165" s="201">
        <f>O165*H165</f>
        <v>0</v>
      </c>
      <c r="Q165" s="201">
        <v>0</v>
      </c>
      <c r="R165" s="201">
        <f>Q165*H165</f>
        <v>0</v>
      </c>
      <c r="S165" s="201">
        <v>0</v>
      </c>
      <c r="T165" s="202">
        <f>S165*H165</f>
        <v>0</v>
      </c>
      <c r="AR165" s="18" t="s">
        <v>169</v>
      </c>
      <c r="AT165" s="18" t="s">
        <v>164</v>
      </c>
      <c r="AU165" s="18" t="s">
        <v>23</v>
      </c>
      <c r="AY165" s="18" t="s">
        <v>162</v>
      </c>
      <c r="BE165" s="203">
        <f>IF(N165="základní",J165,0)</f>
        <v>0</v>
      </c>
      <c r="BF165" s="203">
        <f>IF(N165="snížená",J165,0)</f>
        <v>0</v>
      </c>
      <c r="BG165" s="203">
        <f>IF(N165="zákl. přenesená",J165,0)</f>
        <v>0</v>
      </c>
      <c r="BH165" s="203">
        <f>IF(N165="sníž. přenesená",J165,0)</f>
        <v>0</v>
      </c>
      <c r="BI165" s="203">
        <f>IF(N165="nulová",J165,0)</f>
        <v>0</v>
      </c>
      <c r="BJ165" s="18" t="s">
        <v>23</v>
      </c>
      <c r="BK165" s="203">
        <f>ROUND(I165*H165,2)</f>
        <v>0</v>
      </c>
      <c r="BL165" s="18" t="s">
        <v>169</v>
      </c>
      <c r="BM165" s="18" t="s">
        <v>461</v>
      </c>
    </row>
    <row r="166" spans="2:47" s="1" customFormat="1" ht="27">
      <c r="B166" s="35"/>
      <c r="C166" s="57"/>
      <c r="D166" s="219" t="s">
        <v>293</v>
      </c>
      <c r="E166" s="57"/>
      <c r="F166" s="256" t="s">
        <v>899</v>
      </c>
      <c r="G166" s="57"/>
      <c r="H166" s="57"/>
      <c r="I166" s="162"/>
      <c r="J166" s="57"/>
      <c r="K166" s="57"/>
      <c r="L166" s="55"/>
      <c r="M166" s="72"/>
      <c r="N166" s="36"/>
      <c r="O166" s="36"/>
      <c r="P166" s="36"/>
      <c r="Q166" s="36"/>
      <c r="R166" s="36"/>
      <c r="S166" s="36"/>
      <c r="T166" s="73"/>
      <c r="AT166" s="18" t="s">
        <v>293</v>
      </c>
      <c r="AU166" s="18" t="s">
        <v>23</v>
      </c>
    </row>
    <row r="167" spans="2:65" s="1" customFormat="1" ht="22.5" customHeight="1">
      <c r="B167" s="35"/>
      <c r="C167" s="192" t="s">
        <v>75</v>
      </c>
      <c r="D167" s="192" t="s">
        <v>164</v>
      </c>
      <c r="E167" s="193" t="s">
        <v>998</v>
      </c>
      <c r="F167" s="194" t="s">
        <v>1051</v>
      </c>
      <c r="G167" s="195" t="s">
        <v>543</v>
      </c>
      <c r="H167" s="196">
        <v>7</v>
      </c>
      <c r="I167" s="197"/>
      <c r="J167" s="198">
        <f>ROUND(I167*H167,2)</f>
        <v>0</v>
      </c>
      <c r="K167" s="194" t="s">
        <v>22</v>
      </c>
      <c r="L167" s="55"/>
      <c r="M167" s="199" t="s">
        <v>22</v>
      </c>
      <c r="N167" s="200" t="s">
        <v>46</v>
      </c>
      <c r="O167" s="36"/>
      <c r="P167" s="201">
        <f>O167*H167</f>
        <v>0</v>
      </c>
      <c r="Q167" s="201">
        <v>0</v>
      </c>
      <c r="R167" s="201">
        <f>Q167*H167</f>
        <v>0</v>
      </c>
      <c r="S167" s="201">
        <v>0</v>
      </c>
      <c r="T167" s="202">
        <f>S167*H167</f>
        <v>0</v>
      </c>
      <c r="AR167" s="18" t="s">
        <v>169</v>
      </c>
      <c r="AT167" s="18" t="s">
        <v>164</v>
      </c>
      <c r="AU167" s="18" t="s">
        <v>23</v>
      </c>
      <c r="AY167" s="18" t="s">
        <v>162</v>
      </c>
      <c r="BE167" s="203">
        <f>IF(N167="základní",J167,0)</f>
        <v>0</v>
      </c>
      <c r="BF167" s="203">
        <f>IF(N167="snížená",J167,0)</f>
        <v>0</v>
      </c>
      <c r="BG167" s="203">
        <f>IF(N167="zákl. přenesená",J167,0)</f>
        <v>0</v>
      </c>
      <c r="BH167" s="203">
        <f>IF(N167="sníž. přenesená",J167,0)</f>
        <v>0</v>
      </c>
      <c r="BI167" s="203">
        <f>IF(N167="nulová",J167,0)</f>
        <v>0</v>
      </c>
      <c r="BJ167" s="18" t="s">
        <v>23</v>
      </c>
      <c r="BK167" s="203">
        <f>ROUND(I167*H167,2)</f>
        <v>0</v>
      </c>
      <c r="BL167" s="18" t="s">
        <v>169</v>
      </c>
      <c r="BM167" s="18" t="s">
        <v>467</v>
      </c>
    </row>
    <row r="168" spans="2:47" s="1" customFormat="1" ht="27">
      <c r="B168" s="35"/>
      <c r="C168" s="57"/>
      <c r="D168" s="219" t="s">
        <v>293</v>
      </c>
      <c r="E168" s="57"/>
      <c r="F168" s="256" t="s">
        <v>899</v>
      </c>
      <c r="G168" s="57"/>
      <c r="H168" s="57"/>
      <c r="I168" s="162"/>
      <c r="J168" s="57"/>
      <c r="K168" s="57"/>
      <c r="L168" s="55"/>
      <c r="M168" s="72"/>
      <c r="N168" s="36"/>
      <c r="O168" s="36"/>
      <c r="P168" s="36"/>
      <c r="Q168" s="36"/>
      <c r="R168" s="36"/>
      <c r="S168" s="36"/>
      <c r="T168" s="73"/>
      <c r="AT168" s="18" t="s">
        <v>293</v>
      </c>
      <c r="AU168" s="18" t="s">
        <v>23</v>
      </c>
    </row>
    <row r="169" spans="2:65" s="1" customFormat="1" ht="22.5" customHeight="1">
      <c r="B169" s="35"/>
      <c r="C169" s="192" t="s">
        <v>75</v>
      </c>
      <c r="D169" s="192" t="s">
        <v>164</v>
      </c>
      <c r="E169" s="193" t="s">
        <v>1000</v>
      </c>
      <c r="F169" s="194" t="s">
        <v>1052</v>
      </c>
      <c r="G169" s="195" t="s">
        <v>543</v>
      </c>
      <c r="H169" s="196">
        <v>7</v>
      </c>
      <c r="I169" s="197"/>
      <c r="J169" s="198">
        <f>ROUND(I169*H169,2)</f>
        <v>0</v>
      </c>
      <c r="K169" s="194" t="s">
        <v>22</v>
      </c>
      <c r="L169" s="55"/>
      <c r="M169" s="199" t="s">
        <v>22</v>
      </c>
      <c r="N169" s="200" t="s">
        <v>46</v>
      </c>
      <c r="O169" s="36"/>
      <c r="P169" s="201">
        <f>O169*H169</f>
        <v>0</v>
      </c>
      <c r="Q169" s="201">
        <v>0</v>
      </c>
      <c r="R169" s="201">
        <f>Q169*H169</f>
        <v>0</v>
      </c>
      <c r="S169" s="201">
        <v>0</v>
      </c>
      <c r="T169" s="202">
        <f>S169*H169</f>
        <v>0</v>
      </c>
      <c r="AR169" s="18" t="s">
        <v>169</v>
      </c>
      <c r="AT169" s="18" t="s">
        <v>164</v>
      </c>
      <c r="AU169" s="18" t="s">
        <v>23</v>
      </c>
      <c r="AY169" s="18" t="s">
        <v>162</v>
      </c>
      <c r="BE169" s="203">
        <f>IF(N169="základní",J169,0)</f>
        <v>0</v>
      </c>
      <c r="BF169" s="203">
        <f>IF(N169="snížená",J169,0)</f>
        <v>0</v>
      </c>
      <c r="BG169" s="203">
        <f>IF(N169="zákl. přenesená",J169,0)</f>
        <v>0</v>
      </c>
      <c r="BH169" s="203">
        <f>IF(N169="sníž. přenesená",J169,0)</f>
        <v>0</v>
      </c>
      <c r="BI169" s="203">
        <f>IF(N169="nulová",J169,0)</f>
        <v>0</v>
      </c>
      <c r="BJ169" s="18" t="s">
        <v>23</v>
      </c>
      <c r="BK169" s="203">
        <f>ROUND(I169*H169,2)</f>
        <v>0</v>
      </c>
      <c r="BL169" s="18" t="s">
        <v>169</v>
      </c>
      <c r="BM169" s="18" t="s">
        <v>473</v>
      </c>
    </row>
    <row r="170" spans="2:47" s="1" customFormat="1" ht="27">
      <c r="B170" s="35"/>
      <c r="C170" s="57"/>
      <c r="D170" s="219" t="s">
        <v>293</v>
      </c>
      <c r="E170" s="57"/>
      <c r="F170" s="256" t="s">
        <v>899</v>
      </c>
      <c r="G170" s="57"/>
      <c r="H170" s="57"/>
      <c r="I170" s="162"/>
      <c r="J170" s="57"/>
      <c r="K170" s="57"/>
      <c r="L170" s="55"/>
      <c r="M170" s="72"/>
      <c r="N170" s="36"/>
      <c r="O170" s="36"/>
      <c r="P170" s="36"/>
      <c r="Q170" s="36"/>
      <c r="R170" s="36"/>
      <c r="S170" s="36"/>
      <c r="T170" s="73"/>
      <c r="AT170" s="18" t="s">
        <v>293</v>
      </c>
      <c r="AU170" s="18" t="s">
        <v>23</v>
      </c>
    </row>
    <row r="171" spans="2:65" s="1" customFormat="1" ht="22.5" customHeight="1">
      <c r="B171" s="35"/>
      <c r="C171" s="192" t="s">
        <v>75</v>
      </c>
      <c r="D171" s="192" t="s">
        <v>164</v>
      </c>
      <c r="E171" s="193" t="s">
        <v>1001</v>
      </c>
      <c r="F171" s="194" t="s">
        <v>956</v>
      </c>
      <c r="G171" s="195" t="s">
        <v>543</v>
      </c>
      <c r="H171" s="196">
        <v>20</v>
      </c>
      <c r="I171" s="197"/>
      <c r="J171" s="198">
        <f>ROUND(I171*H171,2)</f>
        <v>0</v>
      </c>
      <c r="K171" s="194" t="s">
        <v>22</v>
      </c>
      <c r="L171" s="55"/>
      <c r="M171" s="199" t="s">
        <v>22</v>
      </c>
      <c r="N171" s="200" t="s">
        <v>46</v>
      </c>
      <c r="O171" s="36"/>
      <c r="P171" s="201">
        <f>O171*H171</f>
        <v>0</v>
      </c>
      <c r="Q171" s="201">
        <v>0</v>
      </c>
      <c r="R171" s="201">
        <f>Q171*H171</f>
        <v>0</v>
      </c>
      <c r="S171" s="201">
        <v>0</v>
      </c>
      <c r="T171" s="202">
        <f>S171*H171</f>
        <v>0</v>
      </c>
      <c r="AR171" s="18" t="s">
        <v>169</v>
      </c>
      <c r="AT171" s="18" t="s">
        <v>164</v>
      </c>
      <c r="AU171" s="18" t="s">
        <v>23</v>
      </c>
      <c r="AY171" s="18" t="s">
        <v>162</v>
      </c>
      <c r="BE171" s="203">
        <f>IF(N171="základní",J171,0)</f>
        <v>0</v>
      </c>
      <c r="BF171" s="203">
        <f>IF(N171="snížená",J171,0)</f>
        <v>0</v>
      </c>
      <c r="BG171" s="203">
        <f>IF(N171="zákl. přenesená",J171,0)</f>
        <v>0</v>
      </c>
      <c r="BH171" s="203">
        <f>IF(N171="sníž. přenesená",J171,0)</f>
        <v>0</v>
      </c>
      <c r="BI171" s="203">
        <f>IF(N171="nulová",J171,0)</f>
        <v>0</v>
      </c>
      <c r="BJ171" s="18" t="s">
        <v>23</v>
      </c>
      <c r="BK171" s="203">
        <f>ROUND(I171*H171,2)</f>
        <v>0</v>
      </c>
      <c r="BL171" s="18" t="s">
        <v>169</v>
      </c>
      <c r="BM171" s="18" t="s">
        <v>480</v>
      </c>
    </row>
    <row r="172" spans="2:47" s="1" customFormat="1" ht="27">
      <c r="B172" s="35"/>
      <c r="C172" s="57"/>
      <c r="D172" s="219" t="s">
        <v>293</v>
      </c>
      <c r="E172" s="57"/>
      <c r="F172" s="256" t="s">
        <v>899</v>
      </c>
      <c r="G172" s="57"/>
      <c r="H172" s="57"/>
      <c r="I172" s="162"/>
      <c r="J172" s="57"/>
      <c r="K172" s="57"/>
      <c r="L172" s="55"/>
      <c r="M172" s="72"/>
      <c r="N172" s="36"/>
      <c r="O172" s="36"/>
      <c r="P172" s="36"/>
      <c r="Q172" s="36"/>
      <c r="R172" s="36"/>
      <c r="S172" s="36"/>
      <c r="T172" s="73"/>
      <c r="AT172" s="18" t="s">
        <v>293</v>
      </c>
      <c r="AU172" s="18" t="s">
        <v>23</v>
      </c>
    </row>
    <row r="173" spans="2:65" s="1" customFormat="1" ht="22.5" customHeight="1">
      <c r="B173" s="35"/>
      <c r="C173" s="192" t="s">
        <v>75</v>
      </c>
      <c r="D173" s="192" t="s">
        <v>164</v>
      </c>
      <c r="E173" s="193" t="s">
        <v>1053</v>
      </c>
      <c r="F173" s="194" t="s">
        <v>1054</v>
      </c>
      <c r="G173" s="195" t="s">
        <v>212</v>
      </c>
      <c r="H173" s="196">
        <v>1</v>
      </c>
      <c r="I173" s="197"/>
      <c r="J173" s="198">
        <f>ROUND(I173*H173,2)</f>
        <v>0</v>
      </c>
      <c r="K173" s="194" t="s">
        <v>22</v>
      </c>
      <c r="L173" s="55"/>
      <c r="M173" s="199" t="s">
        <v>22</v>
      </c>
      <c r="N173" s="200" t="s">
        <v>46</v>
      </c>
      <c r="O173" s="36"/>
      <c r="P173" s="201">
        <f>O173*H173</f>
        <v>0</v>
      </c>
      <c r="Q173" s="201">
        <v>0</v>
      </c>
      <c r="R173" s="201">
        <f>Q173*H173</f>
        <v>0</v>
      </c>
      <c r="S173" s="201">
        <v>0</v>
      </c>
      <c r="T173" s="202">
        <f>S173*H173</f>
        <v>0</v>
      </c>
      <c r="AR173" s="18" t="s">
        <v>169</v>
      </c>
      <c r="AT173" s="18" t="s">
        <v>164</v>
      </c>
      <c r="AU173" s="18" t="s">
        <v>23</v>
      </c>
      <c r="AY173" s="18" t="s">
        <v>162</v>
      </c>
      <c r="BE173" s="203">
        <f>IF(N173="základní",J173,0)</f>
        <v>0</v>
      </c>
      <c r="BF173" s="203">
        <f>IF(N173="snížená",J173,0)</f>
        <v>0</v>
      </c>
      <c r="BG173" s="203">
        <f>IF(N173="zákl. přenesená",J173,0)</f>
        <v>0</v>
      </c>
      <c r="BH173" s="203">
        <f>IF(N173="sníž. přenesená",J173,0)</f>
        <v>0</v>
      </c>
      <c r="BI173" s="203">
        <f>IF(N173="nulová",J173,0)</f>
        <v>0</v>
      </c>
      <c r="BJ173" s="18" t="s">
        <v>23</v>
      </c>
      <c r="BK173" s="203">
        <f>ROUND(I173*H173,2)</f>
        <v>0</v>
      </c>
      <c r="BL173" s="18" t="s">
        <v>169</v>
      </c>
      <c r="BM173" s="18" t="s">
        <v>487</v>
      </c>
    </row>
    <row r="174" spans="2:47" s="1" customFormat="1" ht="27">
      <c r="B174" s="35"/>
      <c r="C174" s="57"/>
      <c r="D174" s="204" t="s">
        <v>293</v>
      </c>
      <c r="E174" s="57"/>
      <c r="F174" s="205" t="s">
        <v>1038</v>
      </c>
      <c r="G174" s="57"/>
      <c r="H174" s="57"/>
      <c r="I174" s="162"/>
      <c r="J174" s="57"/>
      <c r="K174" s="57"/>
      <c r="L174" s="55"/>
      <c r="M174" s="257"/>
      <c r="N174" s="258"/>
      <c r="O174" s="258"/>
      <c r="P174" s="258"/>
      <c r="Q174" s="258"/>
      <c r="R174" s="258"/>
      <c r="S174" s="258"/>
      <c r="T174" s="259"/>
      <c r="AT174" s="18" t="s">
        <v>293</v>
      </c>
      <c r="AU174" s="18" t="s">
        <v>23</v>
      </c>
    </row>
    <row r="175" spans="2:12" s="1" customFormat="1" ht="6.95" customHeight="1">
      <c r="B175" s="50"/>
      <c r="C175" s="51"/>
      <c r="D175" s="51"/>
      <c r="E175" s="51"/>
      <c r="F175" s="51"/>
      <c r="G175" s="51"/>
      <c r="H175" s="51"/>
      <c r="I175" s="138"/>
      <c r="J175" s="51"/>
      <c r="K175" s="51"/>
      <c r="L175" s="55"/>
    </row>
  </sheetData>
  <sheetProtection password="CC35" sheet="1" objects="1" scenarios="1" formatColumns="0" formatRows="0" sort="0" autoFilter="0"/>
  <autoFilter ref="C86:K86"/>
  <mergeCells count="12">
    <mergeCell ref="E77:H77"/>
    <mergeCell ref="E79:H79"/>
    <mergeCell ref="E7:H7"/>
    <mergeCell ref="E9:H9"/>
    <mergeCell ref="E11:H11"/>
    <mergeCell ref="E26:H26"/>
    <mergeCell ref="E47:H47"/>
    <mergeCell ref="G1:H1"/>
    <mergeCell ref="L2:V2"/>
    <mergeCell ref="E49:H49"/>
    <mergeCell ref="E51:H51"/>
    <mergeCell ref="E75:H75"/>
  </mergeCells>
  <hyperlinks>
    <hyperlink ref="F1:G1" location="C2" tooltip="Krycí list soupisu" display="1) Krycí list soupisu"/>
    <hyperlink ref="G1:H1" location="C58" tooltip="Rekapitulace" display="2) Rekapitulace"/>
    <hyperlink ref="J1" location="C86"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BR15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6"/>
      <c r="B1" s="272"/>
      <c r="C1" s="272"/>
      <c r="D1" s="271" t="s">
        <v>1</v>
      </c>
      <c r="E1" s="272"/>
      <c r="F1" s="273" t="s">
        <v>1364</v>
      </c>
      <c r="G1" s="402" t="s">
        <v>1365</v>
      </c>
      <c r="H1" s="402"/>
      <c r="I1" s="278"/>
      <c r="J1" s="273" t="s">
        <v>1366</v>
      </c>
      <c r="K1" s="271" t="s">
        <v>135</v>
      </c>
      <c r="L1" s="273" t="s">
        <v>1367</v>
      </c>
      <c r="M1" s="273"/>
      <c r="N1" s="273"/>
      <c r="O1" s="273"/>
      <c r="P1" s="273"/>
      <c r="Q1" s="273"/>
      <c r="R1" s="273"/>
      <c r="S1" s="273"/>
      <c r="T1" s="273"/>
      <c r="U1" s="269"/>
      <c r="V1" s="269"/>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95" customHeight="1">
      <c r="L2" s="358"/>
      <c r="M2" s="358"/>
      <c r="N2" s="358"/>
      <c r="O2" s="358"/>
      <c r="P2" s="358"/>
      <c r="Q2" s="358"/>
      <c r="R2" s="358"/>
      <c r="S2" s="358"/>
      <c r="T2" s="358"/>
      <c r="U2" s="358"/>
      <c r="V2" s="358"/>
      <c r="AT2" s="18" t="s">
        <v>113</v>
      </c>
    </row>
    <row r="3" spans="2:46" ht="6.95" customHeight="1">
      <c r="B3" s="19"/>
      <c r="C3" s="20"/>
      <c r="D3" s="20"/>
      <c r="E3" s="20"/>
      <c r="F3" s="20"/>
      <c r="G3" s="20"/>
      <c r="H3" s="20"/>
      <c r="I3" s="115"/>
      <c r="J3" s="20"/>
      <c r="K3" s="21"/>
      <c r="AT3" s="18" t="s">
        <v>84</v>
      </c>
    </row>
    <row r="4" spans="2:46" ht="36.95" customHeight="1">
      <c r="B4" s="22"/>
      <c r="C4" s="23"/>
      <c r="D4" s="24" t="s">
        <v>136</v>
      </c>
      <c r="E4" s="23"/>
      <c r="F4" s="23"/>
      <c r="G4" s="23"/>
      <c r="H4" s="23"/>
      <c r="I4" s="116"/>
      <c r="J4" s="23"/>
      <c r="K4" s="25"/>
      <c r="M4" s="26" t="s">
        <v>10</v>
      </c>
      <c r="AT4" s="18" t="s">
        <v>4</v>
      </c>
    </row>
    <row r="5" spans="2:11" ht="6.95" customHeight="1">
      <c r="B5" s="22"/>
      <c r="C5" s="23"/>
      <c r="D5" s="23"/>
      <c r="E5" s="23"/>
      <c r="F5" s="23"/>
      <c r="G5" s="23"/>
      <c r="H5" s="23"/>
      <c r="I5" s="116"/>
      <c r="J5" s="23"/>
      <c r="K5" s="25"/>
    </row>
    <row r="6" spans="2:11" ht="15">
      <c r="B6" s="22"/>
      <c r="C6" s="23"/>
      <c r="D6" s="31" t="s">
        <v>16</v>
      </c>
      <c r="E6" s="23"/>
      <c r="F6" s="23"/>
      <c r="G6" s="23"/>
      <c r="H6" s="23"/>
      <c r="I6" s="116"/>
      <c r="J6" s="23"/>
      <c r="K6" s="25"/>
    </row>
    <row r="7" spans="2:11" ht="22.5" customHeight="1">
      <c r="B7" s="22"/>
      <c r="C7" s="23"/>
      <c r="D7" s="23"/>
      <c r="E7" s="403" t="str">
        <f>'Rekapitulace stavby'!K6</f>
        <v>Komunikační propojení MÚK Jeneč - Dobrovíz</v>
      </c>
      <c r="F7" s="391"/>
      <c r="G7" s="391"/>
      <c r="H7" s="391"/>
      <c r="I7" s="116"/>
      <c r="J7" s="23"/>
      <c r="K7" s="25"/>
    </row>
    <row r="8" spans="2:11" ht="15">
      <c r="B8" s="22"/>
      <c r="C8" s="23"/>
      <c r="D8" s="31" t="s">
        <v>137</v>
      </c>
      <c r="E8" s="23"/>
      <c r="F8" s="23"/>
      <c r="G8" s="23"/>
      <c r="H8" s="23"/>
      <c r="I8" s="116"/>
      <c r="J8" s="23"/>
      <c r="K8" s="25"/>
    </row>
    <row r="9" spans="2:11" s="1" customFormat="1" ht="22.5" customHeight="1">
      <c r="B9" s="35"/>
      <c r="C9" s="36"/>
      <c r="D9" s="36"/>
      <c r="E9" s="403" t="s">
        <v>886</v>
      </c>
      <c r="F9" s="382"/>
      <c r="G9" s="382"/>
      <c r="H9" s="382"/>
      <c r="I9" s="117"/>
      <c r="J9" s="36"/>
      <c r="K9" s="39"/>
    </row>
    <row r="10" spans="2:11" s="1" customFormat="1" ht="15">
      <c r="B10" s="35"/>
      <c r="C10" s="36"/>
      <c r="D10" s="31" t="s">
        <v>887</v>
      </c>
      <c r="E10" s="36"/>
      <c r="F10" s="36"/>
      <c r="G10" s="36"/>
      <c r="H10" s="36"/>
      <c r="I10" s="117"/>
      <c r="J10" s="36"/>
      <c r="K10" s="39"/>
    </row>
    <row r="11" spans="2:11" s="1" customFormat="1" ht="36.95" customHeight="1">
      <c r="B11" s="35"/>
      <c r="C11" s="36"/>
      <c r="D11" s="36"/>
      <c r="E11" s="404" t="s">
        <v>1055</v>
      </c>
      <c r="F11" s="382"/>
      <c r="G11" s="382"/>
      <c r="H11" s="382"/>
      <c r="I11" s="117"/>
      <c r="J11" s="36"/>
      <c r="K11" s="39"/>
    </row>
    <row r="12" spans="2:11" s="1" customFormat="1" ht="13.5">
      <c r="B12" s="35"/>
      <c r="C12" s="36"/>
      <c r="D12" s="36"/>
      <c r="E12" s="36"/>
      <c r="F12" s="36"/>
      <c r="G12" s="36"/>
      <c r="H12" s="36"/>
      <c r="I12" s="117"/>
      <c r="J12" s="36"/>
      <c r="K12" s="39"/>
    </row>
    <row r="13" spans="2:11" s="1" customFormat="1" ht="14.45" customHeight="1">
      <c r="B13" s="35"/>
      <c r="C13" s="36"/>
      <c r="D13" s="31" t="s">
        <v>19</v>
      </c>
      <c r="E13" s="36"/>
      <c r="F13" s="29" t="s">
        <v>22</v>
      </c>
      <c r="G13" s="36"/>
      <c r="H13" s="36"/>
      <c r="I13" s="118" t="s">
        <v>21</v>
      </c>
      <c r="J13" s="29" t="s">
        <v>22</v>
      </c>
      <c r="K13" s="39"/>
    </row>
    <row r="14" spans="2:11" s="1" customFormat="1" ht="14.45" customHeight="1">
      <c r="B14" s="35"/>
      <c r="C14" s="36"/>
      <c r="D14" s="31" t="s">
        <v>24</v>
      </c>
      <c r="E14" s="36"/>
      <c r="F14" s="29" t="s">
        <v>25</v>
      </c>
      <c r="G14" s="36"/>
      <c r="H14" s="36"/>
      <c r="I14" s="118" t="s">
        <v>26</v>
      </c>
      <c r="J14" s="119" t="str">
        <f>'Rekapitulace stavby'!AN8</f>
        <v>30.9.2016</v>
      </c>
      <c r="K14" s="39"/>
    </row>
    <row r="15" spans="2:11" s="1" customFormat="1" ht="10.9" customHeight="1">
      <c r="B15" s="35"/>
      <c r="C15" s="36"/>
      <c r="D15" s="36"/>
      <c r="E15" s="36"/>
      <c r="F15" s="36"/>
      <c r="G15" s="36"/>
      <c r="H15" s="36"/>
      <c r="I15" s="117"/>
      <c r="J15" s="36"/>
      <c r="K15" s="39"/>
    </row>
    <row r="16" spans="2:11" s="1" customFormat="1" ht="14.45" customHeight="1">
      <c r="B16" s="35"/>
      <c r="C16" s="36"/>
      <c r="D16" s="31" t="s">
        <v>30</v>
      </c>
      <c r="E16" s="36"/>
      <c r="F16" s="36"/>
      <c r="G16" s="36"/>
      <c r="H16" s="36"/>
      <c r="I16" s="118" t="s">
        <v>31</v>
      </c>
      <c r="J16" s="29" t="str">
        <f>IF('Rekapitulace stavby'!AN10="","",'Rekapitulace stavby'!AN10)</f>
        <v/>
      </c>
      <c r="K16" s="39"/>
    </row>
    <row r="17" spans="2:11" s="1" customFormat="1" ht="18" customHeight="1">
      <c r="B17" s="35"/>
      <c r="C17" s="36"/>
      <c r="D17" s="36"/>
      <c r="E17" s="29" t="str">
        <f>IF('Rekapitulace stavby'!E11="","",'Rekapitulace stavby'!E11)</f>
        <v xml:space="preserve"> </v>
      </c>
      <c r="F17" s="36"/>
      <c r="G17" s="36"/>
      <c r="H17" s="36"/>
      <c r="I17" s="118" t="s">
        <v>33</v>
      </c>
      <c r="J17" s="29" t="str">
        <f>IF('Rekapitulace stavby'!AN11="","",'Rekapitulace stavby'!AN11)</f>
        <v/>
      </c>
      <c r="K17" s="39"/>
    </row>
    <row r="18" spans="2:11" s="1" customFormat="1" ht="6.95" customHeight="1">
      <c r="B18" s="35"/>
      <c r="C18" s="36"/>
      <c r="D18" s="36"/>
      <c r="E18" s="36"/>
      <c r="F18" s="36"/>
      <c r="G18" s="36"/>
      <c r="H18" s="36"/>
      <c r="I18" s="117"/>
      <c r="J18" s="36"/>
      <c r="K18" s="39"/>
    </row>
    <row r="19" spans="2:11" s="1" customFormat="1" ht="14.45" customHeight="1">
      <c r="B19" s="35"/>
      <c r="C19" s="36"/>
      <c r="D19" s="31" t="s">
        <v>34</v>
      </c>
      <c r="E19" s="36"/>
      <c r="F19" s="36"/>
      <c r="G19" s="36"/>
      <c r="H19" s="36"/>
      <c r="I19" s="118" t="s">
        <v>31</v>
      </c>
      <c r="J19" s="29" t="str">
        <f>IF('Rekapitulace stavby'!AN13="Vyplň údaj","",IF('Rekapitulace stavby'!AN13="","",'Rekapitulace stavby'!AN13))</f>
        <v/>
      </c>
      <c r="K19" s="39"/>
    </row>
    <row r="20" spans="2:11" s="1" customFormat="1" ht="18" customHeight="1">
      <c r="B20" s="35"/>
      <c r="C20" s="36"/>
      <c r="D20" s="36"/>
      <c r="E20" s="29" t="str">
        <f>IF('Rekapitulace stavby'!E14="Vyplň údaj","",IF('Rekapitulace stavby'!E14="","",'Rekapitulace stavby'!E14))</f>
        <v/>
      </c>
      <c r="F20" s="36"/>
      <c r="G20" s="36"/>
      <c r="H20" s="36"/>
      <c r="I20" s="118" t="s">
        <v>33</v>
      </c>
      <c r="J20" s="29" t="str">
        <f>IF('Rekapitulace stavby'!AN14="Vyplň údaj","",IF('Rekapitulace stavby'!AN14="","",'Rekapitulace stavby'!AN14))</f>
        <v/>
      </c>
      <c r="K20" s="39"/>
    </row>
    <row r="21" spans="2:11" s="1" customFormat="1" ht="6.95" customHeight="1">
      <c r="B21" s="35"/>
      <c r="C21" s="36"/>
      <c r="D21" s="36"/>
      <c r="E21" s="36"/>
      <c r="F21" s="36"/>
      <c r="G21" s="36"/>
      <c r="H21" s="36"/>
      <c r="I21" s="117"/>
      <c r="J21" s="36"/>
      <c r="K21" s="39"/>
    </row>
    <row r="22" spans="2:11" s="1" customFormat="1" ht="14.45" customHeight="1">
      <c r="B22" s="35"/>
      <c r="C22" s="36"/>
      <c r="D22" s="31" t="s">
        <v>36</v>
      </c>
      <c r="E22" s="36"/>
      <c r="F22" s="36"/>
      <c r="G22" s="36"/>
      <c r="H22" s="36"/>
      <c r="I22" s="118" t="s">
        <v>31</v>
      </c>
      <c r="J22" s="29" t="s">
        <v>22</v>
      </c>
      <c r="K22" s="39"/>
    </row>
    <row r="23" spans="2:11" s="1" customFormat="1" ht="18" customHeight="1">
      <c r="B23" s="35"/>
      <c r="C23" s="36"/>
      <c r="D23" s="36"/>
      <c r="E23" s="29" t="s">
        <v>37</v>
      </c>
      <c r="F23" s="36"/>
      <c r="G23" s="36"/>
      <c r="H23" s="36"/>
      <c r="I23" s="118" t="s">
        <v>33</v>
      </c>
      <c r="J23" s="29" t="s">
        <v>22</v>
      </c>
      <c r="K23" s="39"/>
    </row>
    <row r="24" spans="2:11" s="1" customFormat="1" ht="6.95" customHeight="1">
      <c r="B24" s="35"/>
      <c r="C24" s="36"/>
      <c r="D24" s="36"/>
      <c r="E24" s="36"/>
      <c r="F24" s="36"/>
      <c r="G24" s="36"/>
      <c r="H24" s="36"/>
      <c r="I24" s="117"/>
      <c r="J24" s="36"/>
      <c r="K24" s="39"/>
    </row>
    <row r="25" spans="2:11" s="1" customFormat="1" ht="14.45" customHeight="1">
      <c r="B25" s="35"/>
      <c r="C25" s="36"/>
      <c r="D25" s="31" t="s">
        <v>39</v>
      </c>
      <c r="E25" s="36"/>
      <c r="F25" s="36"/>
      <c r="G25" s="36"/>
      <c r="H25" s="36"/>
      <c r="I25" s="117"/>
      <c r="J25" s="36"/>
      <c r="K25" s="39"/>
    </row>
    <row r="26" spans="2:11" s="7" customFormat="1" ht="22.5" customHeight="1">
      <c r="B26" s="120"/>
      <c r="C26" s="121"/>
      <c r="D26" s="121"/>
      <c r="E26" s="394" t="s">
        <v>22</v>
      </c>
      <c r="F26" s="405"/>
      <c r="G26" s="405"/>
      <c r="H26" s="405"/>
      <c r="I26" s="122"/>
      <c r="J26" s="121"/>
      <c r="K26" s="123"/>
    </row>
    <row r="27" spans="2:11" s="1" customFormat="1" ht="6.95" customHeight="1">
      <c r="B27" s="35"/>
      <c r="C27" s="36"/>
      <c r="D27" s="36"/>
      <c r="E27" s="36"/>
      <c r="F27" s="36"/>
      <c r="G27" s="36"/>
      <c r="H27" s="36"/>
      <c r="I27" s="117"/>
      <c r="J27" s="36"/>
      <c r="K27" s="39"/>
    </row>
    <row r="28" spans="2:11" s="1" customFormat="1" ht="6.95" customHeight="1">
      <c r="B28" s="35"/>
      <c r="C28" s="36"/>
      <c r="D28" s="80"/>
      <c r="E28" s="80"/>
      <c r="F28" s="80"/>
      <c r="G28" s="80"/>
      <c r="H28" s="80"/>
      <c r="I28" s="124"/>
      <c r="J28" s="80"/>
      <c r="K28" s="125"/>
    </row>
    <row r="29" spans="2:11" s="1" customFormat="1" ht="25.35" customHeight="1">
      <c r="B29" s="35"/>
      <c r="C29" s="36"/>
      <c r="D29" s="126" t="s">
        <v>41</v>
      </c>
      <c r="E29" s="36"/>
      <c r="F29" s="36"/>
      <c r="G29" s="36"/>
      <c r="H29" s="36"/>
      <c r="I29" s="117"/>
      <c r="J29" s="127">
        <f>ROUND(J88,2)</f>
        <v>0</v>
      </c>
      <c r="K29" s="39"/>
    </row>
    <row r="30" spans="2:11" s="1" customFormat="1" ht="6.95" customHeight="1">
      <c r="B30" s="35"/>
      <c r="C30" s="36"/>
      <c r="D30" s="80"/>
      <c r="E30" s="80"/>
      <c r="F30" s="80"/>
      <c r="G30" s="80"/>
      <c r="H30" s="80"/>
      <c r="I30" s="124"/>
      <c r="J30" s="80"/>
      <c r="K30" s="125"/>
    </row>
    <row r="31" spans="2:11" s="1" customFormat="1" ht="14.45" customHeight="1">
      <c r="B31" s="35"/>
      <c r="C31" s="36"/>
      <c r="D31" s="36"/>
      <c r="E31" s="36"/>
      <c r="F31" s="40" t="s">
        <v>43</v>
      </c>
      <c r="G31" s="36"/>
      <c r="H31" s="36"/>
      <c r="I31" s="128" t="s">
        <v>42</v>
      </c>
      <c r="J31" s="40" t="s">
        <v>44</v>
      </c>
      <c r="K31" s="39"/>
    </row>
    <row r="32" spans="2:11" s="1" customFormat="1" ht="14.45" customHeight="1">
      <c r="B32" s="35"/>
      <c r="C32" s="36"/>
      <c r="D32" s="43" t="s">
        <v>45</v>
      </c>
      <c r="E32" s="43" t="s">
        <v>46</v>
      </c>
      <c r="F32" s="129">
        <f>ROUND(SUM(BE88:BE154),2)</f>
        <v>0</v>
      </c>
      <c r="G32" s="36"/>
      <c r="H32" s="36"/>
      <c r="I32" s="130">
        <v>0.21</v>
      </c>
      <c r="J32" s="129">
        <f>ROUND(ROUND((SUM(BE88:BE154)),2)*I32,2)</f>
        <v>0</v>
      </c>
      <c r="K32" s="39"/>
    </row>
    <row r="33" spans="2:11" s="1" customFormat="1" ht="14.45" customHeight="1">
      <c r="B33" s="35"/>
      <c r="C33" s="36"/>
      <c r="D33" s="36"/>
      <c r="E33" s="43" t="s">
        <v>47</v>
      </c>
      <c r="F33" s="129">
        <f>ROUND(SUM(BF88:BF154),2)</f>
        <v>0</v>
      </c>
      <c r="G33" s="36"/>
      <c r="H33" s="36"/>
      <c r="I33" s="130">
        <v>0.15</v>
      </c>
      <c r="J33" s="129">
        <f>ROUND(ROUND((SUM(BF88:BF154)),2)*I33,2)</f>
        <v>0</v>
      </c>
      <c r="K33" s="39"/>
    </row>
    <row r="34" spans="2:11" s="1" customFormat="1" ht="14.45" customHeight="1" hidden="1">
      <c r="B34" s="35"/>
      <c r="C34" s="36"/>
      <c r="D34" s="36"/>
      <c r="E34" s="43" t="s">
        <v>48</v>
      </c>
      <c r="F34" s="129">
        <f>ROUND(SUM(BG88:BG154),2)</f>
        <v>0</v>
      </c>
      <c r="G34" s="36"/>
      <c r="H34" s="36"/>
      <c r="I34" s="130">
        <v>0.21</v>
      </c>
      <c r="J34" s="129">
        <v>0</v>
      </c>
      <c r="K34" s="39"/>
    </row>
    <row r="35" spans="2:11" s="1" customFormat="1" ht="14.45" customHeight="1" hidden="1">
      <c r="B35" s="35"/>
      <c r="C35" s="36"/>
      <c r="D35" s="36"/>
      <c r="E35" s="43" t="s">
        <v>49</v>
      </c>
      <c r="F35" s="129">
        <f>ROUND(SUM(BH88:BH154),2)</f>
        <v>0</v>
      </c>
      <c r="G35" s="36"/>
      <c r="H35" s="36"/>
      <c r="I35" s="130">
        <v>0.15</v>
      </c>
      <c r="J35" s="129">
        <v>0</v>
      </c>
      <c r="K35" s="39"/>
    </row>
    <row r="36" spans="2:11" s="1" customFormat="1" ht="14.45" customHeight="1" hidden="1">
      <c r="B36" s="35"/>
      <c r="C36" s="36"/>
      <c r="D36" s="36"/>
      <c r="E36" s="43" t="s">
        <v>50</v>
      </c>
      <c r="F36" s="129">
        <f>ROUND(SUM(BI88:BI154),2)</f>
        <v>0</v>
      </c>
      <c r="G36" s="36"/>
      <c r="H36" s="36"/>
      <c r="I36" s="130">
        <v>0</v>
      </c>
      <c r="J36" s="129">
        <v>0</v>
      </c>
      <c r="K36" s="39"/>
    </row>
    <row r="37" spans="2:11" s="1" customFormat="1" ht="6.95" customHeight="1">
      <c r="B37" s="35"/>
      <c r="C37" s="36"/>
      <c r="D37" s="36"/>
      <c r="E37" s="36"/>
      <c r="F37" s="36"/>
      <c r="G37" s="36"/>
      <c r="H37" s="36"/>
      <c r="I37" s="117"/>
      <c r="J37" s="36"/>
      <c r="K37" s="39"/>
    </row>
    <row r="38" spans="2:11" s="1" customFormat="1" ht="25.35" customHeight="1">
      <c r="B38" s="35"/>
      <c r="C38" s="131"/>
      <c r="D38" s="132" t="s">
        <v>51</v>
      </c>
      <c r="E38" s="74"/>
      <c r="F38" s="74"/>
      <c r="G38" s="133" t="s">
        <v>52</v>
      </c>
      <c r="H38" s="134" t="s">
        <v>53</v>
      </c>
      <c r="I38" s="135"/>
      <c r="J38" s="136">
        <f>SUM(J29:J36)</f>
        <v>0</v>
      </c>
      <c r="K38" s="137"/>
    </row>
    <row r="39" spans="2:11" s="1" customFormat="1" ht="14.45" customHeight="1">
      <c r="B39" s="50"/>
      <c r="C39" s="51"/>
      <c r="D39" s="51"/>
      <c r="E39" s="51"/>
      <c r="F39" s="51"/>
      <c r="G39" s="51"/>
      <c r="H39" s="51"/>
      <c r="I39" s="138"/>
      <c r="J39" s="51"/>
      <c r="K39" s="52"/>
    </row>
    <row r="43" spans="2:11" s="1" customFormat="1" ht="6.95" customHeight="1">
      <c r="B43" s="139"/>
      <c r="C43" s="140"/>
      <c r="D43" s="140"/>
      <c r="E43" s="140"/>
      <c r="F43" s="140"/>
      <c r="G43" s="140"/>
      <c r="H43" s="140"/>
      <c r="I43" s="141"/>
      <c r="J43" s="140"/>
      <c r="K43" s="142"/>
    </row>
    <row r="44" spans="2:11" s="1" customFormat="1" ht="36.95" customHeight="1">
      <c r="B44" s="35"/>
      <c r="C44" s="24" t="s">
        <v>139</v>
      </c>
      <c r="D44" s="36"/>
      <c r="E44" s="36"/>
      <c r="F44" s="36"/>
      <c r="G44" s="36"/>
      <c r="H44" s="36"/>
      <c r="I44" s="117"/>
      <c r="J44" s="36"/>
      <c r="K44" s="39"/>
    </row>
    <row r="45" spans="2:11" s="1" customFormat="1" ht="6.95" customHeight="1">
      <c r="B45" s="35"/>
      <c r="C45" s="36"/>
      <c r="D45" s="36"/>
      <c r="E45" s="36"/>
      <c r="F45" s="36"/>
      <c r="G45" s="36"/>
      <c r="H45" s="36"/>
      <c r="I45" s="117"/>
      <c r="J45" s="36"/>
      <c r="K45" s="39"/>
    </row>
    <row r="46" spans="2:11" s="1" customFormat="1" ht="14.45" customHeight="1">
      <c r="B46" s="35"/>
      <c r="C46" s="31" t="s">
        <v>16</v>
      </c>
      <c r="D46" s="36"/>
      <c r="E46" s="36"/>
      <c r="F46" s="36"/>
      <c r="G46" s="36"/>
      <c r="H46" s="36"/>
      <c r="I46" s="117"/>
      <c r="J46" s="36"/>
      <c r="K46" s="39"/>
    </row>
    <row r="47" spans="2:11" s="1" customFormat="1" ht="22.5" customHeight="1">
      <c r="B47" s="35"/>
      <c r="C47" s="36"/>
      <c r="D47" s="36"/>
      <c r="E47" s="403" t="str">
        <f>E7</f>
        <v>Komunikační propojení MÚK Jeneč - Dobrovíz</v>
      </c>
      <c r="F47" s="382"/>
      <c r="G47" s="382"/>
      <c r="H47" s="382"/>
      <c r="I47" s="117"/>
      <c r="J47" s="36"/>
      <c r="K47" s="39"/>
    </row>
    <row r="48" spans="2:11" ht="15">
      <c r="B48" s="22"/>
      <c r="C48" s="31" t="s">
        <v>137</v>
      </c>
      <c r="D48" s="23"/>
      <c r="E48" s="23"/>
      <c r="F48" s="23"/>
      <c r="G48" s="23"/>
      <c r="H48" s="23"/>
      <c r="I48" s="116"/>
      <c r="J48" s="23"/>
      <c r="K48" s="25"/>
    </row>
    <row r="49" spans="2:11" s="1" customFormat="1" ht="22.5" customHeight="1">
      <c r="B49" s="35"/>
      <c r="C49" s="36"/>
      <c r="D49" s="36"/>
      <c r="E49" s="403" t="s">
        <v>886</v>
      </c>
      <c r="F49" s="382"/>
      <c r="G49" s="382"/>
      <c r="H49" s="382"/>
      <c r="I49" s="117"/>
      <c r="J49" s="36"/>
      <c r="K49" s="39"/>
    </row>
    <row r="50" spans="2:11" s="1" customFormat="1" ht="14.45" customHeight="1">
      <c r="B50" s="35"/>
      <c r="C50" s="31" t="s">
        <v>887</v>
      </c>
      <c r="D50" s="36"/>
      <c r="E50" s="36"/>
      <c r="F50" s="36"/>
      <c r="G50" s="36"/>
      <c r="H50" s="36"/>
      <c r="I50" s="117"/>
      <c r="J50" s="36"/>
      <c r="K50" s="39"/>
    </row>
    <row r="51" spans="2:11" s="1" customFormat="1" ht="23.25" customHeight="1">
      <c r="B51" s="35"/>
      <c r="C51" s="36"/>
      <c r="D51" s="36"/>
      <c r="E51" s="404" t="str">
        <f>E11</f>
        <v>Telia - Telia</v>
      </c>
      <c r="F51" s="382"/>
      <c r="G51" s="382"/>
      <c r="H51" s="382"/>
      <c r="I51" s="117"/>
      <c r="J51" s="36"/>
      <c r="K51" s="39"/>
    </row>
    <row r="52" spans="2:11" s="1" customFormat="1" ht="6.95" customHeight="1">
      <c r="B52" s="35"/>
      <c r="C52" s="36"/>
      <c r="D52" s="36"/>
      <c r="E52" s="36"/>
      <c r="F52" s="36"/>
      <c r="G52" s="36"/>
      <c r="H52" s="36"/>
      <c r="I52" s="117"/>
      <c r="J52" s="36"/>
      <c r="K52" s="39"/>
    </row>
    <row r="53" spans="2:11" s="1" customFormat="1" ht="18" customHeight="1">
      <c r="B53" s="35"/>
      <c r="C53" s="31" t="s">
        <v>24</v>
      </c>
      <c r="D53" s="36"/>
      <c r="E53" s="36"/>
      <c r="F53" s="29" t="str">
        <f>F14</f>
        <v>k.ú. Jeneč, k.ú.Dobrovíz</v>
      </c>
      <c r="G53" s="36"/>
      <c r="H53" s="36"/>
      <c r="I53" s="118" t="s">
        <v>26</v>
      </c>
      <c r="J53" s="119" t="str">
        <f>IF(J14="","",J14)</f>
        <v>30.9.2016</v>
      </c>
      <c r="K53" s="39"/>
    </row>
    <row r="54" spans="2:11" s="1" customFormat="1" ht="6.95" customHeight="1">
      <c r="B54" s="35"/>
      <c r="C54" s="36"/>
      <c r="D54" s="36"/>
      <c r="E54" s="36"/>
      <c r="F54" s="36"/>
      <c r="G54" s="36"/>
      <c r="H54" s="36"/>
      <c r="I54" s="117"/>
      <c r="J54" s="36"/>
      <c r="K54" s="39"/>
    </row>
    <row r="55" spans="2:11" s="1" customFormat="1" ht="15">
      <c r="B55" s="35"/>
      <c r="C55" s="31" t="s">
        <v>30</v>
      </c>
      <c r="D55" s="36"/>
      <c r="E55" s="36"/>
      <c r="F55" s="29" t="str">
        <f>E17</f>
        <v xml:space="preserve"> </v>
      </c>
      <c r="G55" s="36"/>
      <c r="H55" s="36"/>
      <c r="I55" s="118" t="s">
        <v>36</v>
      </c>
      <c r="J55" s="29" t="str">
        <f>E23</f>
        <v>European Transportation Consultancy s.r.o.</v>
      </c>
      <c r="K55" s="39"/>
    </row>
    <row r="56" spans="2:11" s="1" customFormat="1" ht="14.45" customHeight="1">
      <c r="B56" s="35"/>
      <c r="C56" s="31" t="s">
        <v>34</v>
      </c>
      <c r="D56" s="36"/>
      <c r="E56" s="36"/>
      <c r="F56" s="29" t="str">
        <f>IF(E20="","",E20)</f>
        <v/>
      </c>
      <c r="G56" s="36"/>
      <c r="H56" s="36"/>
      <c r="I56" s="117"/>
      <c r="J56" s="36"/>
      <c r="K56" s="39"/>
    </row>
    <row r="57" spans="2:11" s="1" customFormat="1" ht="10.35" customHeight="1">
      <c r="B57" s="35"/>
      <c r="C57" s="36"/>
      <c r="D57" s="36"/>
      <c r="E57" s="36"/>
      <c r="F57" s="36"/>
      <c r="G57" s="36"/>
      <c r="H57" s="36"/>
      <c r="I57" s="117"/>
      <c r="J57" s="36"/>
      <c r="K57" s="39"/>
    </row>
    <row r="58" spans="2:11" s="1" customFormat="1" ht="29.25" customHeight="1">
      <c r="B58" s="35"/>
      <c r="C58" s="143" t="s">
        <v>140</v>
      </c>
      <c r="D58" s="131"/>
      <c r="E58" s="131"/>
      <c r="F58" s="131"/>
      <c r="G58" s="131"/>
      <c r="H58" s="131"/>
      <c r="I58" s="144"/>
      <c r="J58" s="145" t="s">
        <v>141</v>
      </c>
      <c r="K58" s="146"/>
    </row>
    <row r="59" spans="2:11" s="1" customFormat="1" ht="10.35" customHeight="1">
      <c r="B59" s="35"/>
      <c r="C59" s="36"/>
      <c r="D59" s="36"/>
      <c r="E59" s="36"/>
      <c r="F59" s="36"/>
      <c r="G59" s="36"/>
      <c r="H59" s="36"/>
      <c r="I59" s="117"/>
      <c r="J59" s="36"/>
      <c r="K59" s="39"/>
    </row>
    <row r="60" spans="2:47" s="1" customFormat="1" ht="29.25" customHeight="1">
      <c r="B60" s="35"/>
      <c r="C60" s="147" t="s">
        <v>142</v>
      </c>
      <c r="D60" s="36"/>
      <c r="E60" s="36"/>
      <c r="F60" s="36"/>
      <c r="G60" s="36"/>
      <c r="H60" s="36"/>
      <c r="I60" s="117"/>
      <c r="J60" s="127">
        <f>J88</f>
        <v>0</v>
      </c>
      <c r="K60" s="39"/>
      <c r="AU60" s="18" t="s">
        <v>143</v>
      </c>
    </row>
    <row r="61" spans="2:11" s="8" customFormat="1" ht="24.95" customHeight="1">
      <c r="B61" s="148"/>
      <c r="C61" s="149"/>
      <c r="D61" s="150" t="s">
        <v>889</v>
      </c>
      <c r="E61" s="151"/>
      <c r="F61" s="151"/>
      <c r="G61" s="151"/>
      <c r="H61" s="151"/>
      <c r="I61" s="152"/>
      <c r="J61" s="153">
        <f>J89</f>
        <v>0</v>
      </c>
      <c r="K61" s="154"/>
    </row>
    <row r="62" spans="2:11" s="8" customFormat="1" ht="24.95" customHeight="1">
      <c r="B62" s="148"/>
      <c r="C62" s="149"/>
      <c r="D62" s="150" t="s">
        <v>890</v>
      </c>
      <c r="E62" s="151"/>
      <c r="F62" s="151"/>
      <c r="G62" s="151"/>
      <c r="H62" s="151"/>
      <c r="I62" s="152"/>
      <c r="J62" s="153">
        <f>J100</f>
        <v>0</v>
      </c>
      <c r="K62" s="154"/>
    </row>
    <row r="63" spans="2:11" s="8" customFormat="1" ht="24.95" customHeight="1">
      <c r="B63" s="148"/>
      <c r="C63" s="149"/>
      <c r="D63" s="150" t="s">
        <v>891</v>
      </c>
      <c r="E63" s="151"/>
      <c r="F63" s="151"/>
      <c r="G63" s="151"/>
      <c r="H63" s="151"/>
      <c r="I63" s="152"/>
      <c r="J63" s="153">
        <f>J121</f>
        <v>0</v>
      </c>
      <c r="K63" s="154"/>
    </row>
    <row r="64" spans="2:11" s="8" customFormat="1" ht="24.95" customHeight="1">
      <c r="B64" s="148"/>
      <c r="C64" s="149"/>
      <c r="D64" s="150" t="s">
        <v>892</v>
      </c>
      <c r="E64" s="151"/>
      <c r="F64" s="151"/>
      <c r="G64" s="151"/>
      <c r="H64" s="151"/>
      <c r="I64" s="152"/>
      <c r="J64" s="153">
        <f>J130</f>
        <v>0</v>
      </c>
      <c r="K64" s="154"/>
    </row>
    <row r="65" spans="2:11" s="8" customFormat="1" ht="24.95" customHeight="1">
      <c r="B65" s="148"/>
      <c r="C65" s="149"/>
      <c r="D65" s="150" t="s">
        <v>893</v>
      </c>
      <c r="E65" s="151"/>
      <c r="F65" s="151"/>
      <c r="G65" s="151"/>
      <c r="H65" s="151"/>
      <c r="I65" s="152"/>
      <c r="J65" s="153">
        <f>J133</f>
        <v>0</v>
      </c>
      <c r="K65" s="154"/>
    </row>
    <row r="66" spans="2:11" s="8" customFormat="1" ht="24.95" customHeight="1">
      <c r="B66" s="148"/>
      <c r="C66" s="149"/>
      <c r="D66" s="150" t="s">
        <v>1056</v>
      </c>
      <c r="E66" s="151"/>
      <c r="F66" s="151"/>
      <c r="G66" s="151"/>
      <c r="H66" s="151"/>
      <c r="I66" s="152"/>
      <c r="J66" s="153">
        <f>J138</f>
        <v>0</v>
      </c>
      <c r="K66" s="154"/>
    </row>
    <row r="67" spans="2:11" s="1" customFormat="1" ht="21.75" customHeight="1">
      <c r="B67" s="35"/>
      <c r="C67" s="36"/>
      <c r="D67" s="36"/>
      <c r="E67" s="36"/>
      <c r="F67" s="36"/>
      <c r="G67" s="36"/>
      <c r="H67" s="36"/>
      <c r="I67" s="117"/>
      <c r="J67" s="36"/>
      <c r="K67" s="39"/>
    </row>
    <row r="68" spans="2:11" s="1" customFormat="1" ht="6.95" customHeight="1">
      <c r="B68" s="50"/>
      <c r="C68" s="51"/>
      <c r="D68" s="51"/>
      <c r="E68" s="51"/>
      <c r="F68" s="51"/>
      <c r="G68" s="51"/>
      <c r="H68" s="51"/>
      <c r="I68" s="138"/>
      <c r="J68" s="51"/>
      <c r="K68" s="52"/>
    </row>
    <row r="72" spans="2:12" s="1" customFormat="1" ht="6.95" customHeight="1">
      <c r="B72" s="53"/>
      <c r="C72" s="54"/>
      <c r="D72" s="54"/>
      <c r="E72" s="54"/>
      <c r="F72" s="54"/>
      <c r="G72" s="54"/>
      <c r="H72" s="54"/>
      <c r="I72" s="141"/>
      <c r="J72" s="54"/>
      <c r="K72" s="54"/>
      <c r="L72" s="55"/>
    </row>
    <row r="73" spans="2:12" s="1" customFormat="1" ht="36.95" customHeight="1">
      <c r="B73" s="35"/>
      <c r="C73" s="56" t="s">
        <v>146</v>
      </c>
      <c r="D73" s="57"/>
      <c r="E73" s="57"/>
      <c r="F73" s="57"/>
      <c r="G73" s="57"/>
      <c r="H73" s="57"/>
      <c r="I73" s="162"/>
      <c r="J73" s="57"/>
      <c r="K73" s="57"/>
      <c r="L73" s="55"/>
    </row>
    <row r="74" spans="2:12" s="1" customFormat="1" ht="6.95" customHeight="1">
      <c r="B74" s="35"/>
      <c r="C74" s="57"/>
      <c r="D74" s="57"/>
      <c r="E74" s="57"/>
      <c r="F74" s="57"/>
      <c r="G74" s="57"/>
      <c r="H74" s="57"/>
      <c r="I74" s="162"/>
      <c r="J74" s="57"/>
      <c r="K74" s="57"/>
      <c r="L74" s="55"/>
    </row>
    <row r="75" spans="2:12" s="1" customFormat="1" ht="14.45" customHeight="1">
      <c r="B75" s="35"/>
      <c r="C75" s="59" t="s">
        <v>16</v>
      </c>
      <c r="D75" s="57"/>
      <c r="E75" s="57"/>
      <c r="F75" s="57"/>
      <c r="G75" s="57"/>
      <c r="H75" s="57"/>
      <c r="I75" s="162"/>
      <c r="J75" s="57"/>
      <c r="K75" s="57"/>
      <c r="L75" s="55"/>
    </row>
    <row r="76" spans="2:12" s="1" customFormat="1" ht="22.5" customHeight="1">
      <c r="B76" s="35"/>
      <c r="C76" s="57"/>
      <c r="D76" s="57"/>
      <c r="E76" s="401" t="str">
        <f>E7</f>
        <v>Komunikační propojení MÚK Jeneč - Dobrovíz</v>
      </c>
      <c r="F76" s="375"/>
      <c r="G76" s="375"/>
      <c r="H76" s="375"/>
      <c r="I76" s="162"/>
      <c r="J76" s="57"/>
      <c r="K76" s="57"/>
      <c r="L76" s="55"/>
    </row>
    <row r="77" spans="2:12" ht="15">
      <c r="B77" s="22"/>
      <c r="C77" s="59" t="s">
        <v>137</v>
      </c>
      <c r="D77" s="263"/>
      <c r="E77" s="263"/>
      <c r="F77" s="263"/>
      <c r="G77" s="263"/>
      <c r="H77" s="263"/>
      <c r="J77" s="263"/>
      <c r="K77" s="263"/>
      <c r="L77" s="264"/>
    </row>
    <row r="78" spans="2:12" s="1" customFormat="1" ht="22.5" customHeight="1">
      <c r="B78" s="35"/>
      <c r="C78" s="57"/>
      <c r="D78" s="57"/>
      <c r="E78" s="401" t="s">
        <v>886</v>
      </c>
      <c r="F78" s="375"/>
      <c r="G78" s="375"/>
      <c r="H78" s="375"/>
      <c r="I78" s="162"/>
      <c r="J78" s="57"/>
      <c r="K78" s="57"/>
      <c r="L78" s="55"/>
    </row>
    <row r="79" spans="2:12" s="1" customFormat="1" ht="14.45" customHeight="1">
      <c r="B79" s="35"/>
      <c r="C79" s="59" t="s">
        <v>887</v>
      </c>
      <c r="D79" s="57"/>
      <c r="E79" s="57"/>
      <c r="F79" s="57"/>
      <c r="G79" s="57"/>
      <c r="H79" s="57"/>
      <c r="I79" s="162"/>
      <c r="J79" s="57"/>
      <c r="K79" s="57"/>
      <c r="L79" s="55"/>
    </row>
    <row r="80" spans="2:12" s="1" customFormat="1" ht="23.25" customHeight="1">
      <c r="B80" s="35"/>
      <c r="C80" s="57"/>
      <c r="D80" s="57"/>
      <c r="E80" s="372" t="str">
        <f>E11</f>
        <v>Telia - Telia</v>
      </c>
      <c r="F80" s="375"/>
      <c r="G80" s="375"/>
      <c r="H80" s="375"/>
      <c r="I80" s="162"/>
      <c r="J80" s="57"/>
      <c r="K80" s="57"/>
      <c r="L80" s="55"/>
    </row>
    <row r="81" spans="2:12" s="1" customFormat="1" ht="6.95" customHeight="1">
      <c r="B81" s="35"/>
      <c r="C81" s="57"/>
      <c r="D81" s="57"/>
      <c r="E81" s="57"/>
      <c r="F81" s="57"/>
      <c r="G81" s="57"/>
      <c r="H81" s="57"/>
      <c r="I81" s="162"/>
      <c r="J81" s="57"/>
      <c r="K81" s="57"/>
      <c r="L81" s="55"/>
    </row>
    <row r="82" spans="2:12" s="1" customFormat="1" ht="18" customHeight="1">
      <c r="B82" s="35"/>
      <c r="C82" s="59" t="s">
        <v>24</v>
      </c>
      <c r="D82" s="57"/>
      <c r="E82" s="57"/>
      <c r="F82" s="163" t="str">
        <f>F14</f>
        <v>k.ú. Jeneč, k.ú.Dobrovíz</v>
      </c>
      <c r="G82" s="57"/>
      <c r="H82" s="57"/>
      <c r="I82" s="164" t="s">
        <v>26</v>
      </c>
      <c r="J82" s="67" t="str">
        <f>IF(J14="","",J14)</f>
        <v>30.9.2016</v>
      </c>
      <c r="K82" s="57"/>
      <c r="L82" s="55"/>
    </row>
    <row r="83" spans="2:12" s="1" customFormat="1" ht="6.95" customHeight="1">
      <c r="B83" s="35"/>
      <c r="C83" s="57"/>
      <c r="D83" s="57"/>
      <c r="E83" s="57"/>
      <c r="F83" s="57"/>
      <c r="G83" s="57"/>
      <c r="H83" s="57"/>
      <c r="I83" s="162"/>
      <c r="J83" s="57"/>
      <c r="K83" s="57"/>
      <c r="L83" s="55"/>
    </row>
    <row r="84" spans="2:12" s="1" customFormat="1" ht="15">
      <c r="B84" s="35"/>
      <c r="C84" s="59" t="s">
        <v>30</v>
      </c>
      <c r="D84" s="57"/>
      <c r="E84" s="57"/>
      <c r="F84" s="163" t="str">
        <f>E17</f>
        <v xml:space="preserve"> </v>
      </c>
      <c r="G84" s="57"/>
      <c r="H84" s="57"/>
      <c r="I84" s="164" t="s">
        <v>36</v>
      </c>
      <c r="J84" s="163" t="str">
        <f>E23</f>
        <v>European Transportation Consultancy s.r.o.</v>
      </c>
      <c r="K84" s="57"/>
      <c r="L84" s="55"/>
    </row>
    <row r="85" spans="2:12" s="1" customFormat="1" ht="14.45" customHeight="1">
      <c r="B85" s="35"/>
      <c r="C85" s="59" t="s">
        <v>34</v>
      </c>
      <c r="D85" s="57"/>
      <c r="E85" s="57"/>
      <c r="F85" s="163" t="str">
        <f>IF(E20="","",E20)</f>
        <v/>
      </c>
      <c r="G85" s="57"/>
      <c r="H85" s="57"/>
      <c r="I85" s="162"/>
      <c r="J85" s="57"/>
      <c r="K85" s="57"/>
      <c r="L85" s="55"/>
    </row>
    <row r="86" spans="2:12" s="1" customFormat="1" ht="10.35" customHeight="1">
      <c r="B86" s="35"/>
      <c r="C86" s="57"/>
      <c r="D86" s="57"/>
      <c r="E86" s="57"/>
      <c r="F86" s="57"/>
      <c r="G86" s="57"/>
      <c r="H86" s="57"/>
      <c r="I86" s="162"/>
      <c r="J86" s="57"/>
      <c r="K86" s="57"/>
      <c r="L86" s="55"/>
    </row>
    <row r="87" spans="2:20" s="10" customFormat="1" ht="29.25" customHeight="1">
      <c r="B87" s="165"/>
      <c r="C87" s="166" t="s">
        <v>147</v>
      </c>
      <c r="D87" s="167" t="s">
        <v>60</v>
      </c>
      <c r="E87" s="167" t="s">
        <v>56</v>
      </c>
      <c r="F87" s="167" t="s">
        <v>148</v>
      </c>
      <c r="G87" s="167" t="s">
        <v>149</v>
      </c>
      <c r="H87" s="167" t="s">
        <v>150</v>
      </c>
      <c r="I87" s="168" t="s">
        <v>151</v>
      </c>
      <c r="J87" s="167" t="s">
        <v>141</v>
      </c>
      <c r="K87" s="169" t="s">
        <v>152</v>
      </c>
      <c r="L87" s="170"/>
      <c r="M87" s="76" t="s">
        <v>153</v>
      </c>
      <c r="N87" s="77" t="s">
        <v>45</v>
      </c>
      <c r="O87" s="77" t="s">
        <v>154</v>
      </c>
      <c r="P87" s="77" t="s">
        <v>155</v>
      </c>
      <c r="Q87" s="77" t="s">
        <v>156</v>
      </c>
      <c r="R87" s="77" t="s">
        <v>157</v>
      </c>
      <c r="S87" s="77" t="s">
        <v>158</v>
      </c>
      <c r="T87" s="78" t="s">
        <v>159</v>
      </c>
    </row>
    <row r="88" spans="2:63" s="1" customFormat="1" ht="29.25" customHeight="1">
      <c r="B88" s="35"/>
      <c r="C88" s="82" t="s">
        <v>142</v>
      </c>
      <c r="D88" s="57"/>
      <c r="E88" s="57"/>
      <c r="F88" s="57"/>
      <c r="G88" s="57"/>
      <c r="H88" s="57"/>
      <c r="I88" s="162"/>
      <c r="J88" s="171">
        <f>BK88</f>
        <v>0</v>
      </c>
      <c r="K88" s="57"/>
      <c r="L88" s="55"/>
      <c r="M88" s="79"/>
      <c r="N88" s="80"/>
      <c r="O88" s="80"/>
      <c r="P88" s="172">
        <f>P89+P100+P121+P130+P133+P138</f>
        <v>0</v>
      </c>
      <c r="Q88" s="80"/>
      <c r="R88" s="172">
        <f>R89+R100+R121+R130+R133+R138</f>
        <v>0</v>
      </c>
      <c r="S88" s="80"/>
      <c r="T88" s="173">
        <f>T89+T100+T121+T130+T133+T138</f>
        <v>0</v>
      </c>
      <c r="AT88" s="18" t="s">
        <v>74</v>
      </c>
      <c r="AU88" s="18" t="s">
        <v>143</v>
      </c>
      <c r="BK88" s="174">
        <f>BK89+BK100+BK121+BK130+BK133+BK138</f>
        <v>0</v>
      </c>
    </row>
    <row r="89" spans="2:63" s="11" customFormat="1" ht="37.35" customHeight="1">
      <c r="B89" s="175"/>
      <c r="C89" s="176"/>
      <c r="D89" s="189" t="s">
        <v>74</v>
      </c>
      <c r="E89" s="265" t="s">
        <v>895</v>
      </c>
      <c r="F89" s="265" t="s">
        <v>896</v>
      </c>
      <c r="G89" s="176"/>
      <c r="H89" s="176"/>
      <c r="I89" s="179"/>
      <c r="J89" s="266">
        <f>BK89</f>
        <v>0</v>
      </c>
      <c r="K89" s="176"/>
      <c r="L89" s="181"/>
      <c r="M89" s="182"/>
      <c r="N89" s="183"/>
      <c r="O89" s="183"/>
      <c r="P89" s="184">
        <f>SUM(P90:P99)</f>
        <v>0</v>
      </c>
      <c r="Q89" s="183"/>
      <c r="R89" s="184">
        <f>SUM(R90:R99)</f>
        <v>0</v>
      </c>
      <c r="S89" s="183"/>
      <c r="T89" s="185">
        <f>SUM(T90:T99)</f>
        <v>0</v>
      </c>
      <c r="AR89" s="186" t="s">
        <v>23</v>
      </c>
      <c r="AT89" s="187" t="s">
        <v>74</v>
      </c>
      <c r="AU89" s="187" t="s">
        <v>75</v>
      </c>
      <c r="AY89" s="186" t="s">
        <v>162</v>
      </c>
      <c r="BK89" s="188">
        <f>SUM(BK90:BK99)</f>
        <v>0</v>
      </c>
    </row>
    <row r="90" spans="2:65" s="1" customFormat="1" ht="22.5" customHeight="1">
      <c r="B90" s="35"/>
      <c r="C90" s="192" t="s">
        <v>75</v>
      </c>
      <c r="D90" s="192" t="s">
        <v>164</v>
      </c>
      <c r="E90" s="193" t="s">
        <v>897</v>
      </c>
      <c r="F90" s="194" t="s">
        <v>898</v>
      </c>
      <c r="G90" s="195" t="s">
        <v>22</v>
      </c>
      <c r="H90" s="196">
        <v>20</v>
      </c>
      <c r="I90" s="197"/>
      <c r="J90" s="198">
        <f>ROUND(I90*H90,2)</f>
        <v>0</v>
      </c>
      <c r="K90" s="194" t="s">
        <v>22</v>
      </c>
      <c r="L90" s="55"/>
      <c r="M90" s="199" t="s">
        <v>22</v>
      </c>
      <c r="N90" s="200" t="s">
        <v>46</v>
      </c>
      <c r="O90" s="36"/>
      <c r="P90" s="201">
        <f>O90*H90</f>
        <v>0</v>
      </c>
      <c r="Q90" s="201">
        <v>0</v>
      </c>
      <c r="R90" s="201">
        <f>Q90*H90</f>
        <v>0</v>
      </c>
      <c r="S90" s="201">
        <v>0</v>
      </c>
      <c r="T90" s="202">
        <f>S90*H90</f>
        <v>0</v>
      </c>
      <c r="AR90" s="18" t="s">
        <v>169</v>
      </c>
      <c r="AT90" s="18" t="s">
        <v>164</v>
      </c>
      <c r="AU90" s="18" t="s">
        <v>23</v>
      </c>
      <c r="AY90" s="18" t="s">
        <v>162</v>
      </c>
      <c r="BE90" s="203">
        <f>IF(N90="základní",J90,0)</f>
        <v>0</v>
      </c>
      <c r="BF90" s="203">
        <f>IF(N90="snížená",J90,0)</f>
        <v>0</v>
      </c>
      <c r="BG90" s="203">
        <f>IF(N90="zákl. přenesená",J90,0)</f>
        <v>0</v>
      </c>
      <c r="BH90" s="203">
        <f>IF(N90="sníž. přenesená",J90,0)</f>
        <v>0</v>
      </c>
      <c r="BI90" s="203">
        <f>IF(N90="nulová",J90,0)</f>
        <v>0</v>
      </c>
      <c r="BJ90" s="18" t="s">
        <v>23</v>
      </c>
      <c r="BK90" s="203">
        <f>ROUND(I90*H90,2)</f>
        <v>0</v>
      </c>
      <c r="BL90" s="18" t="s">
        <v>169</v>
      </c>
      <c r="BM90" s="18" t="s">
        <v>84</v>
      </c>
    </row>
    <row r="91" spans="2:47" s="1" customFormat="1" ht="27">
      <c r="B91" s="35"/>
      <c r="C91" s="57"/>
      <c r="D91" s="219" t="s">
        <v>293</v>
      </c>
      <c r="E91" s="57"/>
      <c r="F91" s="256" t="s">
        <v>899</v>
      </c>
      <c r="G91" s="57"/>
      <c r="H91" s="57"/>
      <c r="I91" s="162"/>
      <c r="J91" s="57"/>
      <c r="K91" s="57"/>
      <c r="L91" s="55"/>
      <c r="M91" s="72"/>
      <c r="N91" s="36"/>
      <c r="O91" s="36"/>
      <c r="P91" s="36"/>
      <c r="Q91" s="36"/>
      <c r="R91" s="36"/>
      <c r="S91" s="36"/>
      <c r="T91" s="73"/>
      <c r="AT91" s="18" t="s">
        <v>293</v>
      </c>
      <c r="AU91" s="18" t="s">
        <v>23</v>
      </c>
    </row>
    <row r="92" spans="2:65" s="1" customFormat="1" ht="22.5" customHeight="1">
      <c r="B92" s="35"/>
      <c r="C92" s="192" t="s">
        <v>75</v>
      </c>
      <c r="D92" s="192" t="s">
        <v>164</v>
      </c>
      <c r="E92" s="193" t="s">
        <v>900</v>
      </c>
      <c r="F92" s="194" t="s">
        <v>901</v>
      </c>
      <c r="G92" s="195" t="s">
        <v>22</v>
      </c>
      <c r="H92" s="196">
        <v>100</v>
      </c>
      <c r="I92" s="197"/>
      <c r="J92" s="198">
        <f>ROUND(I92*H92,2)</f>
        <v>0</v>
      </c>
      <c r="K92" s="194" t="s">
        <v>22</v>
      </c>
      <c r="L92" s="55"/>
      <c r="M92" s="199" t="s">
        <v>22</v>
      </c>
      <c r="N92" s="200" t="s">
        <v>46</v>
      </c>
      <c r="O92" s="36"/>
      <c r="P92" s="201">
        <f>O92*H92</f>
        <v>0</v>
      </c>
      <c r="Q92" s="201">
        <v>0</v>
      </c>
      <c r="R92" s="201">
        <f>Q92*H92</f>
        <v>0</v>
      </c>
      <c r="S92" s="201">
        <v>0</v>
      </c>
      <c r="T92" s="202">
        <f>S92*H92</f>
        <v>0</v>
      </c>
      <c r="AR92" s="18" t="s">
        <v>169</v>
      </c>
      <c r="AT92" s="18" t="s">
        <v>164</v>
      </c>
      <c r="AU92" s="18" t="s">
        <v>23</v>
      </c>
      <c r="AY92" s="18" t="s">
        <v>162</v>
      </c>
      <c r="BE92" s="203">
        <f>IF(N92="základní",J92,0)</f>
        <v>0</v>
      </c>
      <c r="BF92" s="203">
        <f>IF(N92="snížená",J92,0)</f>
        <v>0</v>
      </c>
      <c r="BG92" s="203">
        <f>IF(N92="zákl. přenesená",J92,0)</f>
        <v>0</v>
      </c>
      <c r="BH92" s="203">
        <f>IF(N92="sníž. přenesená",J92,0)</f>
        <v>0</v>
      </c>
      <c r="BI92" s="203">
        <f>IF(N92="nulová",J92,0)</f>
        <v>0</v>
      </c>
      <c r="BJ92" s="18" t="s">
        <v>23</v>
      </c>
      <c r="BK92" s="203">
        <f>ROUND(I92*H92,2)</f>
        <v>0</v>
      </c>
      <c r="BL92" s="18" t="s">
        <v>169</v>
      </c>
      <c r="BM92" s="18" t="s">
        <v>183</v>
      </c>
    </row>
    <row r="93" spans="2:47" s="1" customFormat="1" ht="27">
      <c r="B93" s="35"/>
      <c r="C93" s="57"/>
      <c r="D93" s="219" t="s">
        <v>293</v>
      </c>
      <c r="E93" s="57"/>
      <c r="F93" s="256" t="s">
        <v>899</v>
      </c>
      <c r="G93" s="57"/>
      <c r="H93" s="57"/>
      <c r="I93" s="162"/>
      <c r="J93" s="57"/>
      <c r="K93" s="57"/>
      <c r="L93" s="55"/>
      <c r="M93" s="72"/>
      <c r="N93" s="36"/>
      <c r="O93" s="36"/>
      <c r="P93" s="36"/>
      <c r="Q93" s="36"/>
      <c r="R93" s="36"/>
      <c r="S93" s="36"/>
      <c r="T93" s="73"/>
      <c r="AT93" s="18" t="s">
        <v>293</v>
      </c>
      <c r="AU93" s="18" t="s">
        <v>23</v>
      </c>
    </row>
    <row r="94" spans="2:65" s="1" customFormat="1" ht="22.5" customHeight="1">
      <c r="B94" s="35"/>
      <c r="C94" s="192" t="s">
        <v>75</v>
      </c>
      <c r="D94" s="192" t="s">
        <v>164</v>
      </c>
      <c r="E94" s="193" t="s">
        <v>902</v>
      </c>
      <c r="F94" s="194" t="s">
        <v>903</v>
      </c>
      <c r="G94" s="195" t="s">
        <v>22</v>
      </c>
      <c r="H94" s="196">
        <v>20</v>
      </c>
      <c r="I94" s="197"/>
      <c r="J94" s="198">
        <f>ROUND(I94*H94,2)</f>
        <v>0</v>
      </c>
      <c r="K94" s="194" t="s">
        <v>22</v>
      </c>
      <c r="L94" s="55"/>
      <c r="M94" s="199" t="s">
        <v>22</v>
      </c>
      <c r="N94" s="200" t="s">
        <v>46</v>
      </c>
      <c r="O94" s="36"/>
      <c r="P94" s="201">
        <f>O94*H94</f>
        <v>0</v>
      </c>
      <c r="Q94" s="201">
        <v>0</v>
      </c>
      <c r="R94" s="201">
        <f>Q94*H94</f>
        <v>0</v>
      </c>
      <c r="S94" s="201">
        <v>0</v>
      </c>
      <c r="T94" s="202">
        <f>S94*H94</f>
        <v>0</v>
      </c>
      <c r="AR94" s="18" t="s">
        <v>169</v>
      </c>
      <c r="AT94" s="18" t="s">
        <v>164</v>
      </c>
      <c r="AU94" s="18" t="s">
        <v>23</v>
      </c>
      <c r="AY94" s="18" t="s">
        <v>162</v>
      </c>
      <c r="BE94" s="203">
        <f>IF(N94="základní",J94,0)</f>
        <v>0</v>
      </c>
      <c r="BF94" s="203">
        <f>IF(N94="snížená",J94,0)</f>
        <v>0</v>
      </c>
      <c r="BG94" s="203">
        <f>IF(N94="zákl. přenesená",J94,0)</f>
        <v>0</v>
      </c>
      <c r="BH94" s="203">
        <f>IF(N94="sníž. přenesená",J94,0)</f>
        <v>0</v>
      </c>
      <c r="BI94" s="203">
        <f>IF(N94="nulová",J94,0)</f>
        <v>0</v>
      </c>
      <c r="BJ94" s="18" t="s">
        <v>23</v>
      </c>
      <c r="BK94" s="203">
        <f>ROUND(I94*H94,2)</f>
        <v>0</v>
      </c>
      <c r="BL94" s="18" t="s">
        <v>169</v>
      </c>
      <c r="BM94" s="18" t="s">
        <v>169</v>
      </c>
    </row>
    <row r="95" spans="2:47" s="1" customFormat="1" ht="27">
      <c r="B95" s="35"/>
      <c r="C95" s="57"/>
      <c r="D95" s="219" t="s">
        <v>293</v>
      </c>
      <c r="E95" s="57"/>
      <c r="F95" s="256" t="s">
        <v>899</v>
      </c>
      <c r="G95" s="57"/>
      <c r="H95" s="57"/>
      <c r="I95" s="162"/>
      <c r="J95" s="57"/>
      <c r="K95" s="57"/>
      <c r="L95" s="55"/>
      <c r="M95" s="72"/>
      <c r="N95" s="36"/>
      <c r="O95" s="36"/>
      <c r="P95" s="36"/>
      <c r="Q95" s="36"/>
      <c r="R95" s="36"/>
      <c r="S95" s="36"/>
      <c r="T95" s="73"/>
      <c r="AT95" s="18" t="s">
        <v>293</v>
      </c>
      <c r="AU95" s="18" t="s">
        <v>23</v>
      </c>
    </row>
    <row r="96" spans="2:65" s="1" customFormat="1" ht="22.5" customHeight="1">
      <c r="B96" s="35"/>
      <c r="C96" s="192" t="s">
        <v>75</v>
      </c>
      <c r="D96" s="192" t="s">
        <v>164</v>
      </c>
      <c r="E96" s="193" t="s">
        <v>904</v>
      </c>
      <c r="F96" s="194" t="s">
        <v>905</v>
      </c>
      <c r="G96" s="195" t="s">
        <v>22</v>
      </c>
      <c r="H96" s="196">
        <v>2</v>
      </c>
      <c r="I96" s="197"/>
      <c r="J96" s="198">
        <f>ROUND(I96*H96,2)</f>
        <v>0</v>
      </c>
      <c r="K96" s="194" t="s">
        <v>22</v>
      </c>
      <c r="L96" s="55"/>
      <c r="M96" s="199" t="s">
        <v>22</v>
      </c>
      <c r="N96" s="200" t="s">
        <v>46</v>
      </c>
      <c r="O96" s="36"/>
      <c r="P96" s="201">
        <f>O96*H96</f>
        <v>0</v>
      </c>
      <c r="Q96" s="201">
        <v>0</v>
      </c>
      <c r="R96" s="201">
        <f>Q96*H96</f>
        <v>0</v>
      </c>
      <c r="S96" s="201">
        <v>0</v>
      </c>
      <c r="T96" s="202">
        <f>S96*H96</f>
        <v>0</v>
      </c>
      <c r="AR96" s="18" t="s">
        <v>169</v>
      </c>
      <c r="AT96" s="18" t="s">
        <v>164</v>
      </c>
      <c r="AU96" s="18" t="s">
        <v>23</v>
      </c>
      <c r="AY96" s="18" t="s">
        <v>162</v>
      </c>
      <c r="BE96" s="203">
        <f>IF(N96="základní",J96,0)</f>
        <v>0</v>
      </c>
      <c r="BF96" s="203">
        <f>IF(N96="snížená",J96,0)</f>
        <v>0</v>
      </c>
      <c r="BG96" s="203">
        <f>IF(N96="zákl. přenesená",J96,0)</f>
        <v>0</v>
      </c>
      <c r="BH96" s="203">
        <f>IF(N96="sníž. přenesená",J96,0)</f>
        <v>0</v>
      </c>
      <c r="BI96" s="203">
        <f>IF(N96="nulová",J96,0)</f>
        <v>0</v>
      </c>
      <c r="BJ96" s="18" t="s">
        <v>23</v>
      </c>
      <c r="BK96" s="203">
        <f>ROUND(I96*H96,2)</f>
        <v>0</v>
      </c>
      <c r="BL96" s="18" t="s">
        <v>169</v>
      </c>
      <c r="BM96" s="18" t="s">
        <v>194</v>
      </c>
    </row>
    <row r="97" spans="2:47" s="1" customFormat="1" ht="27">
      <c r="B97" s="35"/>
      <c r="C97" s="57"/>
      <c r="D97" s="219" t="s">
        <v>293</v>
      </c>
      <c r="E97" s="57"/>
      <c r="F97" s="256" t="s">
        <v>899</v>
      </c>
      <c r="G97" s="57"/>
      <c r="H97" s="57"/>
      <c r="I97" s="162"/>
      <c r="J97" s="57"/>
      <c r="K97" s="57"/>
      <c r="L97" s="55"/>
      <c r="M97" s="72"/>
      <c r="N97" s="36"/>
      <c r="O97" s="36"/>
      <c r="P97" s="36"/>
      <c r="Q97" s="36"/>
      <c r="R97" s="36"/>
      <c r="S97" s="36"/>
      <c r="T97" s="73"/>
      <c r="AT97" s="18" t="s">
        <v>293</v>
      </c>
      <c r="AU97" s="18" t="s">
        <v>23</v>
      </c>
    </row>
    <row r="98" spans="2:65" s="1" customFormat="1" ht="22.5" customHeight="1">
      <c r="B98" s="35"/>
      <c r="C98" s="192" t="s">
        <v>75</v>
      </c>
      <c r="D98" s="192" t="s">
        <v>164</v>
      </c>
      <c r="E98" s="193" t="s">
        <v>906</v>
      </c>
      <c r="F98" s="194" t="s">
        <v>1057</v>
      </c>
      <c r="G98" s="195" t="s">
        <v>22</v>
      </c>
      <c r="H98" s="196">
        <v>1</v>
      </c>
      <c r="I98" s="197"/>
      <c r="J98" s="198">
        <f>ROUND(I98*H98,2)</f>
        <v>0</v>
      </c>
      <c r="K98" s="194" t="s">
        <v>22</v>
      </c>
      <c r="L98" s="55"/>
      <c r="M98" s="199" t="s">
        <v>22</v>
      </c>
      <c r="N98" s="200" t="s">
        <v>46</v>
      </c>
      <c r="O98" s="36"/>
      <c r="P98" s="201">
        <f>O98*H98</f>
        <v>0</v>
      </c>
      <c r="Q98" s="201">
        <v>0</v>
      </c>
      <c r="R98" s="201">
        <f>Q98*H98</f>
        <v>0</v>
      </c>
      <c r="S98" s="201">
        <v>0</v>
      </c>
      <c r="T98" s="202">
        <f>S98*H98</f>
        <v>0</v>
      </c>
      <c r="AR98" s="18" t="s">
        <v>169</v>
      </c>
      <c r="AT98" s="18" t="s">
        <v>164</v>
      </c>
      <c r="AU98" s="18" t="s">
        <v>23</v>
      </c>
      <c r="AY98" s="18" t="s">
        <v>162</v>
      </c>
      <c r="BE98" s="203">
        <f>IF(N98="základní",J98,0)</f>
        <v>0</v>
      </c>
      <c r="BF98" s="203">
        <f>IF(N98="snížená",J98,0)</f>
        <v>0</v>
      </c>
      <c r="BG98" s="203">
        <f>IF(N98="zákl. přenesená",J98,0)</f>
        <v>0</v>
      </c>
      <c r="BH98" s="203">
        <f>IF(N98="sníž. přenesená",J98,0)</f>
        <v>0</v>
      </c>
      <c r="BI98" s="203">
        <f>IF(N98="nulová",J98,0)</f>
        <v>0</v>
      </c>
      <c r="BJ98" s="18" t="s">
        <v>23</v>
      </c>
      <c r="BK98" s="203">
        <f>ROUND(I98*H98,2)</f>
        <v>0</v>
      </c>
      <c r="BL98" s="18" t="s">
        <v>169</v>
      </c>
      <c r="BM98" s="18" t="s">
        <v>204</v>
      </c>
    </row>
    <row r="99" spans="2:47" s="1" customFormat="1" ht="27">
      <c r="B99" s="35"/>
      <c r="C99" s="57"/>
      <c r="D99" s="204" t="s">
        <v>293</v>
      </c>
      <c r="E99" s="57"/>
      <c r="F99" s="205" t="s">
        <v>899</v>
      </c>
      <c r="G99" s="57"/>
      <c r="H99" s="57"/>
      <c r="I99" s="162"/>
      <c r="J99" s="57"/>
      <c r="K99" s="57"/>
      <c r="L99" s="55"/>
      <c r="M99" s="72"/>
      <c r="N99" s="36"/>
      <c r="O99" s="36"/>
      <c r="P99" s="36"/>
      <c r="Q99" s="36"/>
      <c r="R99" s="36"/>
      <c r="S99" s="36"/>
      <c r="T99" s="73"/>
      <c r="AT99" s="18" t="s">
        <v>293</v>
      </c>
      <c r="AU99" s="18" t="s">
        <v>23</v>
      </c>
    </row>
    <row r="100" spans="2:63" s="11" customFormat="1" ht="37.35" customHeight="1">
      <c r="B100" s="175"/>
      <c r="C100" s="176"/>
      <c r="D100" s="189" t="s">
        <v>74</v>
      </c>
      <c r="E100" s="265" t="s">
        <v>908</v>
      </c>
      <c r="F100" s="265" t="s">
        <v>909</v>
      </c>
      <c r="G100" s="176"/>
      <c r="H100" s="176"/>
      <c r="I100" s="179"/>
      <c r="J100" s="266">
        <f>BK100</f>
        <v>0</v>
      </c>
      <c r="K100" s="176"/>
      <c r="L100" s="181"/>
      <c r="M100" s="182"/>
      <c r="N100" s="183"/>
      <c r="O100" s="183"/>
      <c r="P100" s="184">
        <f>SUM(P101:P120)</f>
        <v>0</v>
      </c>
      <c r="Q100" s="183"/>
      <c r="R100" s="184">
        <f>SUM(R101:R120)</f>
        <v>0</v>
      </c>
      <c r="S100" s="183"/>
      <c r="T100" s="185">
        <f>SUM(T101:T120)</f>
        <v>0</v>
      </c>
      <c r="AR100" s="186" t="s">
        <v>23</v>
      </c>
      <c r="AT100" s="187" t="s">
        <v>74</v>
      </c>
      <c r="AU100" s="187" t="s">
        <v>75</v>
      </c>
      <c r="AY100" s="186" t="s">
        <v>162</v>
      </c>
      <c r="BK100" s="188">
        <f>SUM(BK101:BK120)</f>
        <v>0</v>
      </c>
    </row>
    <row r="101" spans="2:65" s="1" customFormat="1" ht="22.5" customHeight="1">
      <c r="B101" s="35"/>
      <c r="C101" s="192" t="s">
        <v>75</v>
      </c>
      <c r="D101" s="192" t="s">
        <v>164</v>
      </c>
      <c r="E101" s="193" t="s">
        <v>959</v>
      </c>
      <c r="F101" s="194" t="s">
        <v>1058</v>
      </c>
      <c r="G101" s="195" t="s">
        <v>22</v>
      </c>
      <c r="H101" s="196">
        <v>1</v>
      </c>
      <c r="I101" s="197"/>
      <c r="J101" s="198">
        <f>ROUND(I101*H101,2)</f>
        <v>0</v>
      </c>
      <c r="K101" s="194" t="s">
        <v>22</v>
      </c>
      <c r="L101" s="55"/>
      <c r="M101" s="199" t="s">
        <v>22</v>
      </c>
      <c r="N101" s="200" t="s">
        <v>46</v>
      </c>
      <c r="O101" s="36"/>
      <c r="P101" s="201">
        <f>O101*H101</f>
        <v>0</v>
      </c>
      <c r="Q101" s="201">
        <v>0</v>
      </c>
      <c r="R101" s="201">
        <f>Q101*H101</f>
        <v>0</v>
      </c>
      <c r="S101" s="201">
        <v>0</v>
      </c>
      <c r="T101" s="202">
        <f>S101*H101</f>
        <v>0</v>
      </c>
      <c r="AR101" s="18" t="s">
        <v>169</v>
      </c>
      <c r="AT101" s="18" t="s">
        <v>164</v>
      </c>
      <c r="AU101" s="18" t="s">
        <v>23</v>
      </c>
      <c r="AY101" s="18" t="s">
        <v>162</v>
      </c>
      <c r="BE101" s="203">
        <f>IF(N101="základní",J101,0)</f>
        <v>0</v>
      </c>
      <c r="BF101" s="203">
        <f>IF(N101="snížená",J101,0)</f>
        <v>0</v>
      </c>
      <c r="BG101" s="203">
        <f>IF(N101="zákl. přenesená",J101,0)</f>
        <v>0</v>
      </c>
      <c r="BH101" s="203">
        <f>IF(N101="sníž. přenesená",J101,0)</f>
        <v>0</v>
      </c>
      <c r="BI101" s="203">
        <f>IF(N101="nulová",J101,0)</f>
        <v>0</v>
      </c>
      <c r="BJ101" s="18" t="s">
        <v>23</v>
      </c>
      <c r="BK101" s="203">
        <f>ROUND(I101*H101,2)</f>
        <v>0</v>
      </c>
      <c r="BL101" s="18" t="s">
        <v>169</v>
      </c>
      <c r="BM101" s="18" t="s">
        <v>209</v>
      </c>
    </row>
    <row r="102" spans="2:47" s="1" customFormat="1" ht="27">
      <c r="B102" s="35"/>
      <c r="C102" s="57"/>
      <c r="D102" s="219" t="s">
        <v>293</v>
      </c>
      <c r="E102" s="57"/>
      <c r="F102" s="256" t="s">
        <v>1059</v>
      </c>
      <c r="G102" s="57"/>
      <c r="H102" s="57"/>
      <c r="I102" s="162"/>
      <c r="J102" s="57"/>
      <c r="K102" s="57"/>
      <c r="L102" s="55"/>
      <c r="M102" s="72"/>
      <c r="N102" s="36"/>
      <c r="O102" s="36"/>
      <c r="P102" s="36"/>
      <c r="Q102" s="36"/>
      <c r="R102" s="36"/>
      <c r="S102" s="36"/>
      <c r="T102" s="73"/>
      <c r="AT102" s="18" t="s">
        <v>293</v>
      </c>
      <c r="AU102" s="18" t="s">
        <v>23</v>
      </c>
    </row>
    <row r="103" spans="2:65" s="1" customFormat="1" ht="22.5" customHeight="1">
      <c r="B103" s="35"/>
      <c r="C103" s="192" t="s">
        <v>75</v>
      </c>
      <c r="D103" s="192" t="s">
        <v>164</v>
      </c>
      <c r="E103" s="193" t="s">
        <v>910</v>
      </c>
      <c r="F103" s="194" t="s">
        <v>911</v>
      </c>
      <c r="G103" s="195" t="s">
        <v>22</v>
      </c>
      <c r="H103" s="196">
        <v>550</v>
      </c>
      <c r="I103" s="197"/>
      <c r="J103" s="198">
        <f>ROUND(I103*H103,2)</f>
        <v>0</v>
      </c>
      <c r="K103" s="194" t="s">
        <v>22</v>
      </c>
      <c r="L103" s="55"/>
      <c r="M103" s="199" t="s">
        <v>22</v>
      </c>
      <c r="N103" s="200" t="s">
        <v>46</v>
      </c>
      <c r="O103" s="36"/>
      <c r="P103" s="201">
        <f>O103*H103</f>
        <v>0</v>
      </c>
      <c r="Q103" s="201">
        <v>0</v>
      </c>
      <c r="R103" s="201">
        <f>Q103*H103</f>
        <v>0</v>
      </c>
      <c r="S103" s="201">
        <v>0</v>
      </c>
      <c r="T103" s="202">
        <f>S103*H103</f>
        <v>0</v>
      </c>
      <c r="AR103" s="18" t="s">
        <v>169</v>
      </c>
      <c r="AT103" s="18" t="s">
        <v>164</v>
      </c>
      <c r="AU103" s="18" t="s">
        <v>23</v>
      </c>
      <c r="AY103" s="18" t="s">
        <v>162</v>
      </c>
      <c r="BE103" s="203">
        <f>IF(N103="základní",J103,0)</f>
        <v>0</v>
      </c>
      <c r="BF103" s="203">
        <f>IF(N103="snížená",J103,0)</f>
        <v>0</v>
      </c>
      <c r="BG103" s="203">
        <f>IF(N103="zákl. přenesená",J103,0)</f>
        <v>0</v>
      </c>
      <c r="BH103" s="203">
        <f>IF(N103="sníž. přenesená",J103,0)</f>
        <v>0</v>
      </c>
      <c r="BI103" s="203">
        <f>IF(N103="nulová",J103,0)</f>
        <v>0</v>
      </c>
      <c r="BJ103" s="18" t="s">
        <v>23</v>
      </c>
      <c r="BK103" s="203">
        <f>ROUND(I103*H103,2)</f>
        <v>0</v>
      </c>
      <c r="BL103" s="18" t="s">
        <v>169</v>
      </c>
      <c r="BM103" s="18" t="s">
        <v>214</v>
      </c>
    </row>
    <row r="104" spans="2:47" s="1" customFormat="1" ht="27">
      <c r="B104" s="35"/>
      <c r="C104" s="57"/>
      <c r="D104" s="219" t="s">
        <v>293</v>
      </c>
      <c r="E104" s="57"/>
      <c r="F104" s="256" t="s">
        <v>899</v>
      </c>
      <c r="G104" s="57"/>
      <c r="H104" s="57"/>
      <c r="I104" s="162"/>
      <c r="J104" s="57"/>
      <c r="K104" s="57"/>
      <c r="L104" s="55"/>
      <c r="M104" s="72"/>
      <c r="N104" s="36"/>
      <c r="O104" s="36"/>
      <c r="P104" s="36"/>
      <c r="Q104" s="36"/>
      <c r="R104" s="36"/>
      <c r="S104" s="36"/>
      <c r="T104" s="73"/>
      <c r="AT104" s="18" t="s">
        <v>293</v>
      </c>
      <c r="AU104" s="18" t="s">
        <v>23</v>
      </c>
    </row>
    <row r="105" spans="2:65" s="1" customFormat="1" ht="22.5" customHeight="1">
      <c r="B105" s="35"/>
      <c r="C105" s="192" t="s">
        <v>75</v>
      </c>
      <c r="D105" s="192" t="s">
        <v>164</v>
      </c>
      <c r="E105" s="193" t="s">
        <v>912</v>
      </c>
      <c r="F105" s="194" t="s">
        <v>913</v>
      </c>
      <c r="G105" s="195" t="s">
        <v>22</v>
      </c>
      <c r="H105" s="196">
        <v>76550</v>
      </c>
      <c r="I105" s="197"/>
      <c r="J105" s="198">
        <f>ROUND(I105*H105,2)</f>
        <v>0</v>
      </c>
      <c r="K105" s="194" t="s">
        <v>22</v>
      </c>
      <c r="L105" s="55"/>
      <c r="M105" s="199" t="s">
        <v>22</v>
      </c>
      <c r="N105" s="200" t="s">
        <v>46</v>
      </c>
      <c r="O105" s="36"/>
      <c r="P105" s="201">
        <f>O105*H105</f>
        <v>0</v>
      </c>
      <c r="Q105" s="201">
        <v>0</v>
      </c>
      <c r="R105" s="201">
        <f>Q105*H105</f>
        <v>0</v>
      </c>
      <c r="S105" s="201">
        <v>0</v>
      </c>
      <c r="T105" s="202">
        <f>S105*H105</f>
        <v>0</v>
      </c>
      <c r="AR105" s="18" t="s">
        <v>169</v>
      </c>
      <c r="AT105" s="18" t="s">
        <v>164</v>
      </c>
      <c r="AU105" s="18" t="s">
        <v>23</v>
      </c>
      <c r="AY105" s="18" t="s">
        <v>162</v>
      </c>
      <c r="BE105" s="203">
        <f>IF(N105="základní",J105,0)</f>
        <v>0</v>
      </c>
      <c r="BF105" s="203">
        <f>IF(N105="snížená",J105,0)</f>
        <v>0</v>
      </c>
      <c r="BG105" s="203">
        <f>IF(N105="zákl. přenesená",J105,0)</f>
        <v>0</v>
      </c>
      <c r="BH105" s="203">
        <f>IF(N105="sníž. přenesená",J105,0)</f>
        <v>0</v>
      </c>
      <c r="BI105" s="203">
        <f>IF(N105="nulová",J105,0)</f>
        <v>0</v>
      </c>
      <c r="BJ105" s="18" t="s">
        <v>23</v>
      </c>
      <c r="BK105" s="203">
        <f>ROUND(I105*H105,2)</f>
        <v>0</v>
      </c>
      <c r="BL105" s="18" t="s">
        <v>169</v>
      </c>
      <c r="BM105" s="18" t="s">
        <v>221</v>
      </c>
    </row>
    <row r="106" spans="2:47" s="1" customFormat="1" ht="27">
      <c r="B106" s="35"/>
      <c r="C106" s="57"/>
      <c r="D106" s="219" t="s">
        <v>293</v>
      </c>
      <c r="E106" s="57"/>
      <c r="F106" s="256" t="s">
        <v>914</v>
      </c>
      <c r="G106" s="57"/>
      <c r="H106" s="57"/>
      <c r="I106" s="162"/>
      <c r="J106" s="57"/>
      <c r="K106" s="57"/>
      <c r="L106" s="55"/>
      <c r="M106" s="72"/>
      <c r="N106" s="36"/>
      <c r="O106" s="36"/>
      <c r="P106" s="36"/>
      <c r="Q106" s="36"/>
      <c r="R106" s="36"/>
      <c r="S106" s="36"/>
      <c r="T106" s="73"/>
      <c r="AT106" s="18" t="s">
        <v>293</v>
      </c>
      <c r="AU106" s="18" t="s">
        <v>23</v>
      </c>
    </row>
    <row r="107" spans="2:65" s="1" customFormat="1" ht="22.5" customHeight="1">
      <c r="B107" s="35"/>
      <c r="C107" s="192" t="s">
        <v>75</v>
      </c>
      <c r="D107" s="192" t="s">
        <v>164</v>
      </c>
      <c r="E107" s="193" t="s">
        <v>915</v>
      </c>
      <c r="F107" s="194" t="s">
        <v>963</v>
      </c>
      <c r="G107" s="195" t="s">
        <v>22</v>
      </c>
      <c r="H107" s="196">
        <v>384</v>
      </c>
      <c r="I107" s="197"/>
      <c r="J107" s="198">
        <f>ROUND(I107*H107,2)</f>
        <v>0</v>
      </c>
      <c r="K107" s="194" t="s">
        <v>22</v>
      </c>
      <c r="L107" s="55"/>
      <c r="M107" s="199" t="s">
        <v>22</v>
      </c>
      <c r="N107" s="200" t="s">
        <v>46</v>
      </c>
      <c r="O107" s="36"/>
      <c r="P107" s="201">
        <f>O107*H107</f>
        <v>0</v>
      </c>
      <c r="Q107" s="201">
        <v>0</v>
      </c>
      <c r="R107" s="201">
        <f>Q107*H107</f>
        <v>0</v>
      </c>
      <c r="S107" s="201">
        <v>0</v>
      </c>
      <c r="T107" s="202">
        <f>S107*H107</f>
        <v>0</v>
      </c>
      <c r="AR107" s="18" t="s">
        <v>169</v>
      </c>
      <c r="AT107" s="18" t="s">
        <v>164</v>
      </c>
      <c r="AU107" s="18" t="s">
        <v>23</v>
      </c>
      <c r="AY107" s="18" t="s">
        <v>162</v>
      </c>
      <c r="BE107" s="203">
        <f>IF(N107="základní",J107,0)</f>
        <v>0</v>
      </c>
      <c r="BF107" s="203">
        <f>IF(N107="snížená",J107,0)</f>
        <v>0</v>
      </c>
      <c r="BG107" s="203">
        <f>IF(N107="zákl. přenesená",J107,0)</f>
        <v>0</v>
      </c>
      <c r="BH107" s="203">
        <f>IF(N107="sníž. přenesená",J107,0)</f>
        <v>0</v>
      </c>
      <c r="BI107" s="203">
        <f>IF(N107="nulová",J107,0)</f>
        <v>0</v>
      </c>
      <c r="BJ107" s="18" t="s">
        <v>23</v>
      </c>
      <c r="BK107" s="203">
        <f>ROUND(I107*H107,2)</f>
        <v>0</v>
      </c>
      <c r="BL107" s="18" t="s">
        <v>169</v>
      </c>
      <c r="BM107" s="18" t="s">
        <v>28</v>
      </c>
    </row>
    <row r="108" spans="2:47" s="1" customFormat="1" ht="27">
      <c r="B108" s="35"/>
      <c r="C108" s="57"/>
      <c r="D108" s="219" t="s">
        <v>293</v>
      </c>
      <c r="E108" s="57"/>
      <c r="F108" s="256" t="s">
        <v>1059</v>
      </c>
      <c r="G108" s="57"/>
      <c r="H108" s="57"/>
      <c r="I108" s="162"/>
      <c r="J108" s="57"/>
      <c r="K108" s="57"/>
      <c r="L108" s="55"/>
      <c r="M108" s="72"/>
      <c r="N108" s="36"/>
      <c r="O108" s="36"/>
      <c r="P108" s="36"/>
      <c r="Q108" s="36"/>
      <c r="R108" s="36"/>
      <c r="S108" s="36"/>
      <c r="T108" s="73"/>
      <c r="AT108" s="18" t="s">
        <v>293</v>
      </c>
      <c r="AU108" s="18" t="s">
        <v>23</v>
      </c>
    </row>
    <row r="109" spans="2:65" s="1" customFormat="1" ht="22.5" customHeight="1">
      <c r="B109" s="35"/>
      <c r="C109" s="192" t="s">
        <v>75</v>
      </c>
      <c r="D109" s="192" t="s">
        <v>164</v>
      </c>
      <c r="E109" s="193" t="s">
        <v>918</v>
      </c>
      <c r="F109" s="194" t="s">
        <v>965</v>
      </c>
      <c r="G109" s="195" t="s">
        <v>22</v>
      </c>
      <c r="H109" s="196">
        <v>192</v>
      </c>
      <c r="I109" s="197"/>
      <c r="J109" s="198">
        <f>ROUND(I109*H109,2)</f>
        <v>0</v>
      </c>
      <c r="K109" s="194" t="s">
        <v>22</v>
      </c>
      <c r="L109" s="55"/>
      <c r="M109" s="199" t="s">
        <v>22</v>
      </c>
      <c r="N109" s="200" t="s">
        <v>46</v>
      </c>
      <c r="O109" s="36"/>
      <c r="P109" s="201">
        <f>O109*H109</f>
        <v>0</v>
      </c>
      <c r="Q109" s="201">
        <v>0</v>
      </c>
      <c r="R109" s="201">
        <f>Q109*H109</f>
        <v>0</v>
      </c>
      <c r="S109" s="201">
        <v>0</v>
      </c>
      <c r="T109" s="202">
        <f>S109*H109</f>
        <v>0</v>
      </c>
      <c r="AR109" s="18" t="s">
        <v>169</v>
      </c>
      <c r="AT109" s="18" t="s">
        <v>164</v>
      </c>
      <c r="AU109" s="18" t="s">
        <v>23</v>
      </c>
      <c r="AY109" s="18" t="s">
        <v>162</v>
      </c>
      <c r="BE109" s="203">
        <f>IF(N109="základní",J109,0)</f>
        <v>0</v>
      </c>
      <c r="BF109" s="203">
        <f>IF(N109="snížená",J109,0)</f>
        <v>0</v>
      </c>
      <c r="BG109" s="203">
        <f>IF(N109="zákl. přenesená",J109,0)</f>
        <v>0</v>
      </c>
      <c r="BH109" s="203">
        <f>IF(N109="sníž. přenesená",J109,0)</f>
        <v>0</v>
      </c>
      <c r="BI109" s="203">
        <f>IF(N109="nulová",J109,0)</f>
        <v>0</v>
      </c>
      <c r="BJ109" s="18" t="s">
        <v>23</v>
      </c>
      <c r="BK109" s="203">
        <f>ROUND(I109*H109,2)</f>
        <v>0</v>
      </c>
      <c r="BL109" s="18" t="s">
        <v>169</v>
      </c>
      <c r="BM109" s="18" t="s">
        <v>231</v>
      </c>
    </row>
    <row r="110" spans="2:47" s="1" customFormat="1" ht="27">
      <c r="B110" s="35"/>
      <c r="C110" s="57"/>
      <c r="D110" s="219" t="s">
        <v>293</v>
      </c>
      <c r="E110" s="57"/>
      <c r="F110" s="256" t="s">
        <v>1059</v>
      </c>
      <c r="G110" s="57"/>
      <c r="H110" s="57"/>
      <c r="I110" s="162"/>
      <c r="J110" s="57"/>
      <c r="K110" s="57"/>
      <c r="L110" s="55"/>
      <c r="M110" s="72"/>
      <c r="N110" s="36"/>
      <c r="O110" s="36"/>
      <c r="P110" s="36"/>
      <c r="Q110" s="36"/>
      <c r="R110" s="36"/>
      <c r="S110" s="36"/>
      <c r="T110" s="73"/>
      <c r="AT110" s="18" t="s">
        <v>293</v>
      </c>
      <c r="AU110" s="18" t="s">
        <v>23</v>
      </c>
    </row>
    <row r="111" spans="2:65" s="1" customFormat="1" ht="22.5" customHeight="1">
      <c r="B111" s="35"/>
      <c r="C111" s="192" t="s">
        <v>75</v>
      </c>
      <c r="D111" s="192" t="s">
        <v>164</v>
      </c>
      <c r="E111" s="193" t="s">
        <v>922</v>
      </c>
      <c r="F111" s="194" t="s">
        <v>966</v>
      </c>
      <c r="G111" s="195" t="s">
        <v>22</v>
      </c>
      <c r="H111" s="196">
        <v>1</v>
      </c>
      <c r="I111" s="197"/>
      <c r="J111" s="198">
        <f>ROUND(I111*H111,2)</f>
        <v>0</v>
      </c>
      <c r="K111" s="194" t="s">
        <v>22</v>
      </c>
      <c r="L111" s="55"/>
      <c r="M111" s="199" t="s">
        <v>22</v>
      </c>
      <c r="N111" s="200" t="s">
        <v>46</v>
      </c>
      <c r="O111" s="36"/>
      <c r="P111" s="201">
        <f>O111*H111</f>
        <v>0</v>
      </c>
      <c r="Q111" s="201">
        <v>0</v>
      </c>
      <c r="R111" s="201">
        <f>Q111*H111</f>
        <v>0</v>
      </c>
      <c r="S111" s="201">
        <v>0</v>
      </c>
      <c r="T111" s="202">
        <f>S111*H111</f>
        <v>0</v>
      </c>
      <c r="AR111" s="18" t="s">
        <v>169</v>
      </c>
      <c r="AT111" s="18" t="s">
        <v>164</v>
      </c>
      <c r="AU111" s="18" t="s">
        <v>23</v>
      </c>
      <c r="AY111" s="18" t="s">
        <v>162</v>
      </c>
      <c r="BE111" s="203">
        <f>IF(N111="základní",J111,0)</f>
        <v>0</v>
      </c>
      <c r="BF111" s="203">
        <f>IF(N111="snížená",J111,0)</f>
        <v>0</v>
      </c>
      <c r="BG111" s="203">
        <f>IF(N111="zákl. přenesená",J111,0)</f>
        <v>0</v>
      </c>
      <c r="BH111" s="203">
        <f>IF(N111="sníž. přenesená",J111,0)</f>
        <v>0</v>
      </c>
      <c r="BI111" s="203">
        <f>IF(N111="nulová",J111,0)</f>
        <v>0</v>
      </c>
      <c r="BJ111" s="18" t="s">
        <v>23</v>
      </c>
      <c r="BK111" s="203">
        <f>ROUND(I111*H111,2)</f>
        <v>0</v>
      </c>
      <c r="BL111" s="18" t="s">
        <v>169</v>
      </c>
      <c r="BM111" s="18" t="s">
        <v>237</v>
      </c>
    </row>
    <row r="112" spans="2:47" s="1" customFormat="1" ht="27">
      <c r="B112" s="35"/>
      <c r="C112" s="57"/>
      <c r="D112" s="219" t="s">
        <v>293</v>
      </c>
      <c r="E112" s="57"/>
      <c r="F112" s="256" t="s">
        <v>1059</v>
      </c>
      <c r="G112" s="57"/>
      <c r="H112" s="57"/>
      <c r="I112" s="162"/>
      <c r="J112" s="57"/>
      <c r="K112" s="57"/>
      <c r="L112" s="55"/>
      <c r="M112" s="72"/>
      <c r="N112" s="36"/>
      <c r="O112" s="36"/>
      <c r="P112" s="36"/>
      <c r="Q112" s="36"/>
      <c r="R112" s="36"/>
      <c r="S112" s="36"/>
      <c r="T112" s="73"/>
      <c r="AT112" s="18" t="s">
        <v>293</v>
      </c>
      <c r="AU112" s="18" t="s">
        <v>23</v>
      </c>
    </row>
    <row r="113" spans="2:65" s="1" customFormat="1" ht="22.5" customHeight="1">
      <c r="B113" s="35"/>
      <c r="C113" s="192" t="s">
        <v>75</v>
      </c>
      <c r="D113" s="192" t="s">
        <v>164</v>
      </c>
      <c r="E113" s="193" t="s">
        <v>924</v>
      </c>
      <c r="F113" s="194" t="s">
        <v>916</v>
      </c>
      <c r="G113" s="195" t="s">
        <v>22</v>
      </c>
      <c r="H113" s="196">
        <v>20</v>
      </c>
      <c r="I113" s="197"/>
      <c r="J113" s="198">
        <f>ROUND(I113*H113,2)</f>
        <v>0</v>
      </c>
      <c r="K113" s="194" t="s">
        <v>22</v>
      </c>
      <c r="L113" s="55"/>
      <c r="M113" s="199" t="s">
        <v>22</v>
      </c>
      <c r="N113" s="200" t="s">
        <v>46</v>
      </c>
      <c r="O113" s="36"/>
      <c r="P113" s="201">
        <f>O113*H113</f>
        <v>0</v>
      </c>
      <c r="Q113" s="201">
        <v>0</v>
      </c>
      <c r="R113" s="201">
        <f>Q113*H113</f>
        <v>0</v>
      </c>
      <c r="S113" s="201">
        <v>0</v>
      </c>
      <c r="T113" s="202">
        <f>S113*H113</f>
        <v>0</v>
      </c>
      <c r="AR113" s="18" t="s">
        <v>169</v>
      </c>
      <c r="AT113" s="18" t="s">
        <v>164</v>
      </c>
      <c r="AU113" s="18" t="s">
        <v>23</v>
      </c>
      <c r="AY113" s="18" t="s">
        <v>162</v>
      </c>
      <c r="BE113" s="203">
        <f>IF(N113="základní",J113,0)</f>
        <v>0</v>
      </c>
      <c r="BF113" s="203">
        <f>IF(N113="snížená",J113,0)</f>
        <v>0</v>
      </c>
      <c r="BG113" s="203">
        <f>IF(N113="zákl. přenesená",J113,0)</f>
        <v>0</v>
      </c>
      <c r="BH113" s="203">
        <f>IF(N113="sníž. přenesená",J113,0)</f>
        <v>0</v>
      </c>
      <c r="BI113" s="203">
        <f>IF(N113="nulová",J113,0)</f>
        <v>0</v>
      </c>
      <c r="BJ113" s="18" t="s">
        <v>23</v>
      </c>
      <c r="BK113" s="203">
        <f>ROUND(I113*H113,2)</f>
        <v>0</v>
      </c>
      <c r="BL113" s="18" t="s">
        <v>169</v>
      </c>
      <c r="BM113" s="18" t="s">
        <v>243</v>
      </c>
    </row>
    <row r="114" spans="2:47" s="1" customFormat="1" ht="27">
      <c r="B114" s="35"/>
      <c r="C114" s="57"/>
      <c r="D114" s="219" t="s">
        <v>293</v>
      </c>
      <c r="E114" s="57"/>
      <c r="F114" s="256" t="s">
        <v>899</v>
      </c>
      <c r="G114" s="57"/>
      <c r="H114" s="57"/>
      <c r="I114" s="162"/>
      <c r="J114" s="57"/>
      <c r="K114" s="57"/>
      <c r="L114" s="55"/>
      <c r="M114" s="72"/>
      <c r="N114" s="36"/>
      <c r="O114" s="36"/>
      <c r="P114" s="36"/>
      <c r="Q114" s="36"/>
      <c r="R114" s="36"/>
      <c r="S114" s="36"/>
      <c r="T114" s="73"/>
      <c r="AT114" s="18" t="s">
        <v>293</v>
      </c>
      <c r="AU114" s="18" t="s">
        <v>23</v>
      </c>
    </row>
    <row r="115" spans="2:65" s="1" customFormat="1" ht="22.5" customHeight="1">
      <c r="B115" s="35"/>
      <c r="C115" s="192" t="s">
        <v>75</v>
      </c>
      <c r="D115" s="192" t="s">
        <v>164</v>
      </c>
      <c r="E115" s="193" t="s">
        <v>926</v>
      </c>
      <c r="F115" s="194" t="s">
        <v>919</v>
      </c>
      <c r="G115" s="195" t="s">
        <v>22</v>
      </c>
      <c r="H115" s="196">
        <v>650</v>
      </c>
      <c r="I115" s="197"/>
      <c r="J115" s="198">
        <f>ROUND(I115*H115,2)</f>
        <v>0</v>
      </c>
      <c r="K115" s="194" t="s">
        <v>22</v>
      </c>
      <c r="L115" s="55"/>
      <c r="M115" s="199" t="s">
        <v>22</v>
      </c>
      <c r="N115" s="200" t="s">
        <v>46</v>
      </c>
      <c r="O115" s="36"/>
      <c r="P115" s="201">
        <f>O115*H115</f>
        <v>0</v>
      </c>
      <c r="Q115" s="201">
        <v>0</v>
      </c>
      <c r="R115" s="201">
        <f>Q115*H115</f>
        <v>0</v>
      </c>
      <c r="S115" s="201">
        <v>0</v>
      </c>
      <c r="T115" s="202">
        <f>S115*H115</f>
        <v>0</v>
      </c>
      <c r="AR115" s="18" t="s">
        <v>169</v>
      </c>
      <c r="AT115" s="18" t="s">
        <v>164</v>
      </c>
      <c r="AU115" s="18" t="s">
        <v>23</v>
      </c>
      <c r="AY115" s="18" t="s">
        <v>162</v>
      </c>
      <c r="BE115" s="203">
        <f>IF(N115="základní",J115,0)</f>
        <v>0</v>
      </c>
      <c r="BF115" s="203">
        <f>IF(N115="snížená",J115,0)</f>
        <v>0</v>
      </c>
      <c r="BG115" s="203">
        <f>IF(N115="zákl. přenesená",J115,0)</f>
        <v>0</v>
      </c>
      <c r="BH115" s="203">
        <f>IF(N115="sníž. přenesená",J115,0)</f>
        <v>0</v>
      </c>
      <c r="BI115" s="203">
        <f>IF(N115="nulová",J115,0)</f>
        <v>0</v>
      </c>
      <c r="BJ115" s="18" t="s">
        <v>23</v>
      </c>
      <c r="BK115" s="203">
        <f>ROUND(I115*H115,2)</f>
        <v>0</v>
      </c>
      <c r="BL115" s="18" t="s">
        <v>169</v>
      </c>
      <c r="BM115" s="18" t="s">
        <v>247</v>
      </c>
    </row>
    <row r="116" spans="2:47" s="1" customFormat="1" ht="27">
      <c r="B116" s="35"/>
      <c r="C116" s="57"/>
      <c r="D116" s="219" t="s">
        <v>293</v>
      </c>
      <c r="E116" s="57"/>
      <c r="F116" s="256" t="s">
        <v>899</v>
      </c>
      <c r="G116" s="57"/>
      <c r="H116" s="57"/>
      <c r="I116" s="162"/>
      <c r="J116" s="57"/>
      <c r="K116" s="57"/>
      <c r="L116" s="55"/>
      <c r="M116" s="72"/>
      <c r="N116" s="36"/>
      <c r="O116" s="36"/>
      <c r="P116" s="36"/>
      <c r="Q116" s="36"/>
      <c r="R116" s="36"/>
      <c r="S116" s="36"/>
      <c r="T116" s="73"/>
      <c r="AT116" s="18" t="s">
        <v>293</v>
      </c>
      <c r="AU116" s="18" t="s">
        <v>23</v>
      </c>
    </row>
    <row r="117" spans="2:65" s="1" customFormat="1" ht="22.5" customHeight="1">
      <c r="B117" s="35"/>
      <c r="C117" s="192" t="s">
        <v>75</v>
      </c>
      <c r="D117" s="192" t="s">
        <v>164</v>
      </c>
      <c r="E117" s="193" t="s">
        <v>930</v>
      </c>
      <c r="F117" s="194" t="s">
        <v>1060</v>
      </c>
      <c r="G117" s="195" t="s">
        <v>22</v>
      </c>
      <c r="H117" s="196">
        <v>24</v>
      </c>
      <c r="I117" s="197"/>
      <c r="J117" s="198">
        <f>ROUND(I117*H117,2)</f>
        <v>0</v>
      </c>
      <c r="K117" s="194" t="s">
        <v>22</v>
      </c>
      <c r="L117" s="55"/>
      <c r="M117" s="199" t="s">
        <v>22</v>
      </c>
      <c r="N117" s="200" t="s">
        <v>46</v>
      </c>
      <c r="O117" s="36"/>
      <c r="P117" s="201">
        <f>O117*H117</f>
        <v>0</v>
      </c>
      <c r="Q117" s="201">
        <v>0</v>
      </c>
      <c r="R117" s="201">
        <f>Q117*H117</f>
        <v>0</v>
      </c>
      <c r="S117" s="201">
        <v>0</v>
      </c>
      <c r="T117" s="202">
        <f>S117*H117</f>
        <v>0</v>
      </c>
      <c r="AR117" s="18" t="s">
        <v>169</v>
      </c>
      <c r="AT117" s="18" t="s">
        <v>164</v>
      </c>
      <c r="AU117" s="18" t="s">
        <v>23</v>
      </c>
      <c r="AY117" s="18" t="s">
        <v>162</v>
      </c>
      <c r="BE117" s="203">
        <f>IF(N117="základní",J117,0)</f>
        <v>0</v>
      </c>
      <c r="BF117" s="203">
        <f>IF(N117="snížená",J117,0)</f>
        <v>0</v>
      </c>
      <c r="BG117" s="203">
        <f>IF(N117="zákl. přenesená",J117,0)</f>
        <v>0</v>
      </c>
      <c r="BH117" s="203">
        <f>IF(N117="sníž. přenesená",J117,0)</f>
        <v>0</v>
      </c>
      <c r="BI117" s="203">
        <f>IF(N117="nulová",J117,0)</f>
        <v>0</v>
      </c>
      <c r="BJ117" s="18" t="s">
        <v>23</v>
      </c>
      <c r="BK117" s="203">
        <f>ROUND(I117*H117,2)</f>
        <v>0</v>
      </c>
      <c r="BL117" s="18" t="s">
        <v>169</v>
      </c>
      <c r="BM117" s="18" t="s">
        <v>8</v>
      </c>
    </row>
    <row r="118" spans="2:47" s="1" customFormat="1" ht="27">
      <c r="B118" s="35"/>
      <c r="C118" s="57"/>
      <c r="D118" s="219" t="s">
        <v>293</v>
      </c>
      <c r="E118" s="57"/>
      <c r="F118" s="256" t="s">
        <v>1059</v>
      </c>
      <c r="G118" s="57"/>
      <c r="H118" s="57"/>
      <c r="I118" s="162"/>
      <c r="J118" s="57"/>
      <c r="K118" s="57"/>
      <c r="L118" s="55"/>
      <c r="M118" s="72"/>
      <c r="N118" s="36"/>
      <c r="O118" s="36"/>
      <c r="P118" s="36"/>
      <c r="Q118" s="36"/>
      <c r="R118" s="36"/>
      <c r="S118" s="36"/>
      <c r="T118" s="73"/>
      <c r="AT118" s="18" t="s">
        <v>293</v>
      </c>
      <c r="AU118" s="18" t="s">
        <v>23</v>
      </c>
    </row>
    <row r="119" spans="2:65" s="1" customFormat="1" ht="22.5" customHeight="1">
      <c r="B119" s="35"/>
      <c r="C119" s="192" t="s">
        <v>75</v>
      </c>
      <c r="D119" s="192" t="s">
        <v>164</v>
      </c>
      <c r="E119" s="193" t="s">
        <v>935</v>
      </c>
      <c r="F119" s="194" t="s">
        <v>1041</v>
      </c>
      <c r="G119" s="195" t="s">
        <v>22</v>
      </c>
      <c r="H119" s="196">
        <v>3940</v>
      </c>
      <c r="I119" s="197"/>
      <c r="J119" s="198">
        <f>ROUND(I119*H119,2)</f>
        <v>0</v>
      </c>
      <c r="K119" s="194" t="s">
        <v>22</v>
      </c>
      <c r="L119" s="55"/>
      <c r="M119" s="199" t="s">
        <v>22</v>
      </c>
      <c r="N119" s="200" t="s">
        <v>46</v>
      </c>
      <c r="O119" s="36"/>
      <c r="P119" s="201">
        <f>O119*H119</f>
        <v>0</v>
      </c>
      <c r="Q119" s="201">
        <v>0</v>
      </c>
      <c r="R119" s="201">
        <f>Q119*H119</f>
        <v>0</v>
      </c>
      <c r="S119" s="201">
        <v>0</v>
      </c>
      <c r="T119" s="202">
        <f>S119*H119</f>
        <v>0</v>
      </c>
      <c r="AR119" s="18" t="s">
        <v>169</v>
      </c>
      <c r="AT119" s="18" t="s">
        <v>164</v>
      </c>
      <c r="AU119" s="18" t="s">
        <v>23</v>
      </c>
      <c r="AY119" s="18" t="s">
        <v>162</v>
      </c>
      <c r="BE119" s="203">
        <f>IF(N119="základní",J119,0)</f>
        <v>0</v>
      </c>
      <c r="BF119" s="203">
        <f>IF(N119="snížená",J119,0)</f>
        <v>0</v>
      </c>
      <c r="BG119" s="203">
        <f>IF(N119="zákl. přenesená",J119,0)</f>
        <v>0</v>
      </c>
      <c r="BH119" s="203">
        <f>IF(N119="sníž. přenesená",J119,0)</f>
        <v>0</v>
      </c>
      <c r="BI119" s="203">
        <f>IF(N119="nulová",J119,0)</f>
        <v>0</v>
      </c>
      <c r="BJ119" s="18" t="s">
        <v>23</v>
      </c>
      <c r="BK119" s="203">
        <f>ROUND(I119*H119,2)</f>
        <v>0</v>
      </c>
      <c r="BL119" s="18" t="s">
        <v>169</v>
      </c>
      <c r="BM119" s="18" t="s">
        <v>342</v>
      </c>
    </row>
    <row r="120" spans="2:47" s="1" customFormat="1" ht="27">
      <c r="B120" s="35"/>
      <c r="C120" s="57"/>
      <c r="D120" s="204" t="s">
        <v>293</v>
      </c>
      <c r="E120" s="57"/>
      <c r="F120" s="205" t="s">
        <v>914</v>
      </c>
      <c r="G120" s="57"/>
      <c r="H120" s="57"/>
      <c r="I120" s="162"/>
      <c r="J120" s="57"/>
      <c r="K120" s="57"/>
      <c r="L120" s="55"/>
      <c r="M120" s="72"/>
      <c r="N120" s="36"/>
      <c r="O120" s="36"/>
      <c r="P120" s="36"/>
      <c r="Q120" s="36"/>
      <c r="R120" s="36"/>
      <c r="S120" s="36"/>
      <c r="T120" s="73"/>
      <c r="AT120" s="18" t="s">
        <v>293</v>
      </c>
      <c r="AU120" s="18" t="s">
        <v>23</v>
      </c>
    </row>
    <row r="121" spans="2:63" s="11" customFormat="1" ht="37.35" customHeight="1">
      <c r="B121" s="175"/>
      <c r="C121" s="176"/>
      <c r="D121" s="189" t="s">
        <v>74</v>
      </c>
      <c r="E121" s="265" t="s">
        <v>920</v>
      </c>
      <c r="F121" s="265" t="s">
        <v>921</v>
      </c>
      <c r="G121" s="176"/>
      <c r="H121" s="176"/>
      <c r="I121" s="179"/>
      <c r="J121" s="266">
        <f>BK121</f>
        <v>0</v>
      </c>
      <c r="K121" s="176"/>
      <c r="L121" s="181"/>
      <c r="M121" s="182"/>
      <c r="N121" s="183"/>
      <c r="O121" s="183"/>
      <c r="P121" s="184">
        <f>SUM(P122:P129)</f>
        <v>0</v>
      </c>
      <c r="Q121" s="183"/>
      <c r="R121" s="184">
        <f>SUM(R122:R129)</f>
        <v>0</v>
      </c>
      <c r="S121" s="183"/>
      <c r="T121" s="185">
        <f>SUM(T122:T129)</f>
        <v>0</v>
      </c>
      <c r="AR121" s="186" t="s">
        <v>23</v>
      </c>
      <c r="AT121" s="187" t="s">
        <v>74</v>
      </c>
      <c r="AU121" s="187" t="s">
        <v>75</v>
      </c>
      <c r="AY121" s="186" t="s">
        <v>162</v>
      </c>
      <c r="BK121" s="188">
        <f>SUM(BK122:BK129)</f>
        <v>0</v>
      </c>
    </row>
    <row r="122" spans="2:65" s="1" customFormat="1" ht="22.5" customHeight="1">
      <c r="B122" s="35"/>
      <c r="C122" s="192" t="s">
        <v>75</v>
      </c>
      <c r="D122" s="192" t="s">
        <v>164</v>
      </c>
      <c r="E122" s="193" t="s">
        <v>937</v>
      </c>
      <c r="F122" s="194" t="s">
        <v>923</v>
      </c>
      <c r="G122" s="195" t="s">
        <v>22</v>
      </c>
      <c r="H122" s="196">
        <v>2</v>
      </c>
      <c r="I122" s="197"/>
      <c r="J122" s="198">
        <f>ROUND(I122*H122,2)</f>
        <v>0</v>
      </c>
      <c r="K122" s="194" t="s">
        <v>22</v>
      </c>
      <c r="L122" s="55"/>
      <c r="M122" s="199" t="s">
        <v>22</v>
      </c>
      <c r="N122" s="200" t="s">
        <v>46</v>
      </c>
      <c r="O122" s="36"/>
      <c r="P122" s="201">
        <f>O122*H122</f>
        <v>0</v>
      </c>
      <c r="Q122" s="201">
        <v>0</v>
      </c>
      <c r="R122" s="201">
        <f>Q122*H122</f>
        <v>0</v>
      </c>
      <c r="S122" s="201">
        <v>0</v>
      </c>
      <c r="T122" s="202">
        <f>S122*H122</f>
        <v>0</v>
      </c>
      <c r="AR122" s="18" t="s">
        <v>169</v>
      </c>
      <c r="AT122" s="18" t="s">
        <v>164</v>
      </c>
      <c r="AU122" s="18" t="s">
        <v>23</v>
      </c>
      <c r="AY122" s="18" t="s">
        <v>162</v>
      </c>
      <c r="BE122" s="203">
        <f>IF(N122="základní",J122,0)</f>
        <v>0</v>
      </c>
      <c r="BF122" s="203">
        <f>IF(N122="snížená",J122,0)</f>
        <v>0</v>
      </c>
      <c r="BG122" s="203">
        <f>IF(N122="zákl. přenesená",J122,0)</f>
        <v>0</v>
      </c>
      <c r="BH122" s="203">
        <f>IF(N122="sníž. přenesená",J122,0)</f>
        <v>0</v>
      </c>
      <c r="BI122" s="203">
        <f>IF(N122="nulová",J122,0)</f>
        <v>0</v>
      </c>
      <c r="BJ122" s="18" t="s">
        <v>23</v>
      </c>
      <c r="BK122" s="203">
        <f>ROUND(I122*H122,2)</f>
        <v>0</v>
      </c>
      <c r="BL122" s="18" t="s">
        <v>169</v>
      </c>
      <c r="BM122" s="18" t="s">
        <v>348</v>
      </c>
    </row>
    <row r="123" spans="2:47" s="1" customFormat="1" ht="27">
      <c r="B123" s="35"/>
      <c r="C123" s="57"/>
      <c r="D123" s="219" t="s">
        <v>293</v>
      </c>
      <c r="E123" s="57"/>
      <c r="F123" s="256" t="s">
        <v>899</v>
      </c>
      <c r="G123" s="57"/>
      <c r="H123" s="57"/>
      <c r="I123" s="162"/>
      <c r="J123" s="57"/>
      <c r="K123" s="57"/>
      <c r="L123" s="55"/>
      <c r="M123" s="72"/>
      <c r="N123" s="36"/>
      <c r="O123" s="36"/>
      <c r="P123" s="36"/>
      <c r="Q123" s="36"/>
      <c r="R123" s="36"/>
      <c r="S123" s="36"/>
      <c r="T123" s="73"/>
      <c r="AT123" s="18" t="s">
        <v>293</v>
      </c>
      <c r="AU123" s="18" t="s">
        <v>23</v>
      </c>
    </row>
    <row r="124" spans="2:65" s="1" customFormat="1" ht="22.5" customHeight="1">
      <c r="B124" s="35"/>
      <c r="C124" s="192" t="s">
        <v>75</v>
      </c>
      <c r="D124" s="192" t="s">
        <v>164</v>
      </c>
      <c r="E124" s="193" t="s">
        <v>941</v>
      </c>
      <c r="F124" s="194" t="s">
        <v>925</v>
      </c>
      <c r="G124" s="195" t="s">
        <v>22</v>
      </c>
      <c r="H124" s="196">
        <v>65</v>
      </c>
      <c r="I124" s="197"/>
      <c r="J124" s="198">
        <f>ROUND(I124*H124,2)</f>
        <v>0</v>
      </c>
      <c r="K124" s="194" t="s">
        <v>22</v>
      </c>
      <c r="L124" s="55"/>
      <c r="M124" s="199" t="s">
        <v>22</v>
      </c>
      <c r="N124" s="200" t="s">
        <v>46</v>
      </c>
      <c r="O124" s="36"/>
      <c r="P124" s="201">
        <f>O124*H124</f>
        <v>0</v>
      </c>
      <c r="Q124" s="201">
        <v>0</v>
      </c>
      <c r="R124" s="201">
        <f>Q124*H124</f>
        <v>0</v>
      </c>
      <c r="S124" s="201">
        <v>0</v>
      </c>
      <c r="T124" s="202">
        <f>S124*H124</f>
        <v>0</v>
      </c>
      <c r="AR124" s="18" t="s">
        <v>169</v>
      </c>
      <c r="AT124" s="18" t="s">
        <v>164</v>
      </c>
      <c r="AU124" s="18" t="s">
        <v>23</v>
      </c>
      <c r="AY124" s="18" t="s">
        <v>162</v>
      </c>
      <c r="BE124" s="203">
        <f>IF(N124="základní",J124,0)</f>
        <v>0</v>
      </c>
      <c r="BF124" s="203">
        <f>IF(N124="snížená",J124,0)</f>
        <v>0</v>
      </c>
      <c r="BG124" s="203">
        <f>IF(N124="zákl. přenesená",J124,0)</f>
        <v>0</v>
      </c>
      <c r="BH124" s="203">
        <f>IF(N124="sníž. přenesená",J124,0)</f>
        <v>0</v>
      </c>
      <c r="BI124" s="203">
        <f>IF(N124="nulová",J124,0)</f>
        <v>0</v>
      </c>
      <c r="BJ124" s="18" t="s">
        <v>23</v>
      </c>
      <c r="BK124" s="203">
        <f>ROUND(I124*H124,2)</f>
        <v>0</v>
      </c>
      <c r="BL124" s="18" t="s">
        <v>169</v>
      </c>
      <c r="BM124" s="18" t="s">
        <v>352</v>
      </c>
    </row>
    <row r="125" spans="2:47" s="1" customFormat="1" ht="27">
      <c r="B125" s="35"/>
      <c r="C125" s="57"/>
      <c r="D125" s="219" t="s">
        <v>293</v>
      </c>
      <c r="E125" s="57"/>
      <c r="F125" s="256" t="s">
        <v>899</v>
      </c>
      <c r="G125" s="57"/>
      <c r="H125" s="57"/>
      <c r="I125" s="162"/>
      <c r="J125" s="57"/>
      <c r="K125" s="57"/>
      <c r="L125" s="55"/>
      <c r="M125" s="72"/>
      <c r="N125" s="36"/>
      <c r="O125" s="36"/>
      <c r="P125" s="36"/>
      <c r="Q125" s="36"/>
      <c r="R125" s="36"/>
      <c r="S125" s="36"/>
      <c r="T125" s="73"/>
      <c r="AT125" s="18" t="s">
        <v>293</v>
      </c>
      <c r="AU125" s="18" t="s">
        <v>23</v>
      </c>
    </row>
    <row r="126" spans="2:65" s="1" customFormat="1" ht="22.5" customHeight="1">
      <c r="B126" s="35"/>
      <c r="C126" s="192" t="s">
        <v>75</v>
      </c>
      <c r="D126" s="192" t="s">
        <v>164</v>
      </c>
      <c r="E126" s="193" t="s">
        <v>943</v>
      </c>
      <c r="F126" s="194" t="s">
        <v>1061</v>
      </c>
      <c r="G126" s="195" t="s">
        <v>22</v>
      </c>
      <c r="H126" s="196">
        <v>1</v>
      </c>
      <c r="I126" s="197"/>
      <c r="J126" s="198">
        <f>ROUND(I126*H126,2)</f>
        <v>0</v>
      </c>
      <c r="K126" s="194" t="s">
        <v>22</v>
      </c>
      <c r="L126" s="55"/>
      <c r="M126" s="199" t="s">
        <v>22</v>
      </c>
      <c r="N126" s="200" t="s">
        <v>46</v>
      </c>
      <c r="O126" s="36"/>
      <c r="P126" s="201">
        <f>O126*H126</f>
        <v>0</v>
      </c>
      <c r="Q126" s="201">
        <v>0</v>
      </c>
      <c r="R126" s="201">
        <f>Q126*H126</f>
        <v>0</v>
      </c>
      <c r="S126" s="201">
        <v>0</v>
      </c>
      <c r="T126" s="202">
        <f>S126*H126</f>
        <v>0</v>
      </c>
      <c r="AR126" s="18" t="s">
        <v>169</v>
      </c>
      <c r="AT126" s="18" t="s">
        <v>164</v>
      </c>
      <c r="AU126" s="18" t="s">
        <v>23</v>
      </c>
      <c r="AY126" s="18" t="s">
        <v>162</v>
      </c>
      <c r="BE126" s="203">
        <f>IF(N126="základní",J126,0)</f>
        <v>0</v>
      </c>
      <c r="BF126" s="203">
        <f>IF(N126="snížená",J126,0)</f>
        <v>0</v>
      </c>
      <c r="BG126" s="203">
        <f>IF(N126="zákl. přenesená",J126,0)</f>
        <v>0</v>
      </c>
      <c r="BH126" s="203">
        <f>IF(N126="sníž. přenesená",J126,0)</f>
        <v>0</v>
      </c>
      <c r="BI126" s="203">
        <f>IF(N126="nulová",J126,0)</f>
        <v>0</v>
      </c>
      <c r="BJ126" s="18" t="s">
        <v>23</v>
      </c>
      <c r="BK126" s="203">
        <f>ROUND(I126*H126,2)</f>
        <v>0</v>
      </c>
      <c r="BL126" s="18" t="s">
        <v>169</v>
      </c>
      <c r="BM126" s="18" t="s">
        <v>356</v>
      </c>
    </row>
    <row r="127" spans="2:47" s="1" customFormat="1" ht="27">
      <c r="B127" s="35"/>
      <c r="C127" s="57"/>
      <c r="D127" s="219" t="s">
        <v>293</v>
      </c>
      <c r="E127" s="57"/>
      <c r="F127" s="256" t="s">
        <v>899</v>
      </c>
      <c r="G127" s="57"/>
      <c r="H127" s="57"/>
      <c r="I127" s="162"/>
      <c r="J127" s="57"/>
      <c r="K127" s="57"/>
      <c r="L127" s="55"/>
      <c r="M127" s="72"/>
      <c r="N127" s="36"/>
      <c r="O127" s="36"/>
      <c r="P127" s="36"/>
      <c r="Q127" s="36"/>
      <c r="R127" s="36"/>
      <c r="S127" s="36"/>
      <c r="T127" s="73"/>
      <c r="AT127" s="18" t="s">
        <v>293</v>
      </c>
      <c r="AU127" s="18" t="s">
        <v>23</v>
      </c>
    </row>
    <row r="128" spans="2:65" s="1" customFormat="1" ht="22.5" customHeight="1">
      <c r="B128" s="35"/>
      <c r="C128" s="192" t="s">
        <v>75</v>
      </c>
      <c r="D128" s="192" t="s">
        <v>164</v>
      </c>
      <c r="E128" s="193" t="s">
        <v>945</v>
      </c>
      <c r="F128" s="194" t="s">
        <v>927</v>
      </c>
      <c r="G128" s="195" t="s">
        <v>22</v>
      </c>
      <c r="H128" s="196">
        <v>1</v>
      </c>
      <c r="I128" s="197"/>
      <c r="J128" s="198">
        <f>ROUND(I128*H128,2)</f>
        <v>0</v>
      </c>
      <c r="K128" s="194" t="s">
        <v>22</v>
      </c>
      <c r="L128" s="55"/>
      <c r="M128" s="199" t="s">
        <v>22</v>
      </c>
      <c r="N128" s="200" t="s">
        <v>46</v>
      </c>
      <c r="O128" s="36"/>
      <c r="P128" s="201">
        <f>O128*H128</f>
        <v>0</v>
      </c>
      <c r="Q128" s="201">
        <v>0</v>
      </c>
      <c r="R128" s="201">
        <f>Q128*H128</f>
        <v>0</v>
      </c>
      <c r="S128" s="201">
        <v>0</v>
      </c>
      <c r="T128" s="202">
        <f>S128*H128</f>
        <v>0</v>
      </c>
      <c r="AR128" s="18" t="s">
        <v>169</v>
      </c>
      <c r="AT128" s="18" t="s">
        <v>164</v>
      </c>
      <c r="AU128" s="18" t="s">
        <v>23</v>
      </c>
      <c r="AY128" s="18" t="s">
        <v>162</v>
      </c>
      <c r="BE128" s="203">
        <f>IF(N128="základní",J128,0)</f>
        <v>0</v>
      </c>
      <c r="BF128" s="203">
        <f>IF(N128="snížená",J128,0)</f>
        <v>0</v>
      </c>
      <c r="BG128" s="203">
        <f>IF(N128="zákl. přenesená",J128,0)</f>
        <v>0</v>
      </c>
      <c r="BH128" s="203">
        <f>IF(N128="sníž. přenesená",J128,0)</f>
        <v>0</v>
      </c>
      <c r="BI128" s="203">
        <f>IF(N128="nulová",J128,0)</f>
        <v>0</v>
      </c>
      <c r="BJ128" s="18" t="s">
        <v>23</v>
      </c>
      <c r="BK128" s="203">
        <f>ROUND(I128*H128,2)</f>
        <v>0</v>
      </c>
      <c r="BL128" s="18" t="s">
        <v>169</v>
      </c>
      <c r="BM128" s="18" t="s">
        <v>361</v>
      </c>
    </row>
    <row r="129" spans="2:47" s="1" customFormat="1" ht="27">
      <c r="B129" s="35"/>
      <c r="C129" s="57"/>
      <c r="D129" s="204" t="s">
        <v>293</v>
      </c>
      <c r="E129" s="57"/>
      <c r="F129" s="205" t="s">
        <v>899</v>
      </c>
      <c r="G129" s="57"/>
      <c r="H129" s="57"/>
      <c r="I129" s="162"/>
      <c r="J129" s="57"/>
      <c r="K129" s="57"/>
      <c r="L129" s="55"/>
      <c r="M129" s="72"/>
      <c r="N129" s="36"/>
      <c r="O129" s="36"/>
      <c r="P129" s="36"/>
      <c r="Q129" s="36"/>
      <c r="R129" s="36"/>
      <c r="S129" s="36"/>
      <c r="T129" s="73"/>
      <c r="AT129" s="18" t="s">
        <v>293</v>
      </c>
      <c r="AU129" s="18" t="s">
        <v>23</v>
      </c>
    </row>
    <row r="130" spans="2:63" s="11" customFormat="1" ht="37.35" customHeight="1">
      <c r="B130" s="175"/>
      <c r="C130" s="176"/>
      <c r="D130" s="189" t="s">
        <v>74</v>
      </c>
      <c r="E130" s="265" t="s">
        <v>928</v>
      </c>
      <c r="F130" s="265" t="s">
        <v>929</v>
      </c>
      <c r="G130" s="176"/>
      <c r="H130" s="176"/>
      <c r="I130" s="179"/>
      <c r="J130" s="266">
        <f>BK130</f>
        <v>0</v>
      </c>
      <c r="K130" s="176"/>
      <c r="L130" s="181"/>
      <c r="M130" s="182"/>
      <c r="N130" s="183"/>
      <c r="O130" s="183"/>
      <c r="P130" s="184">
        <f>SUM(P131:P132)</f>
        <v>0</v>
      </c>
      <c r="Q130" s="183"/>
      <c r="R130" s="184">
        <f>SUM(R131:R132)</f>
        <v>0</v>
      </c>
      <c r="S130" s="183"/>
      <c r="T130" s="185">
        <f>SUM(T131:T132)</f>
        <v>0</v>
      </c>
      <c r="AR130" s="186" t="s">
        <v>23</v>
      </c>
      <c r="AT130" s="187" t="s">
        <v>74</v>
      </c>
      <c r="AU130" s="187" t="s">
        <v>75</v>
      </c>
      <c r="AY130" s="186" t="s">
        <v>162</v>
      </c>
      <c r="BK130" s="188">
        <f>SUM(BK131:BK132)</f>
        <v>0</v>
      </c>
    </row>
    <row r="131" spans="2:65" s="1" customFormat="1" ht="22.5" customHeight="1">
      <c r="B131" s="35"/>
      <c r="C131" s="192" t="s">
        <v>75</v>
      </c>
      <c r="D131" s="192" t="s">
        <v>164</v>
      </c>
      <c r="E131" s="193" t="s">
        <v>947</v>
      </c>
      <c r="F131" s="194" t="s">
        <v>931</v>
      </c>
      <c r="G131" s="195" t="s">
        <v>22</v>
      </c>
      <c r="H131" s="196">
        <v>3</v>
      </c>
      <c r="I131" s="197"/>
      <c r="J131" s="198">
        <f>ROUND(I131*H131,2)</f>
        <v>0</v>
      </c>
      <c r="K131" s="194" t="s">
        <v>22</v>
      </c>
      <c r="L131" s="55"/>
      <c r="M131" s="199" t="s">
        <v>22</v>
      </c>
      <c r="N131" s="200" t="s">
        <v>46</v>
      </c>
      <c r="O131" s="36"/>
      <c r="P131" s="201">
        <f>O131*H131</f>
        <v>0</v>
      </c>
      <c r="Q131" s="201">
        <v>0</v>
      </c>
      <c r="R131" s="201">
        <f>Q131*H131</f>
        <v>0</v>
      </c>
      <c r="S131" s="201">
        <v>0</v>
      </c>
      <c r="T131" s="202">
        <f>S131*H131</f>
        <v>0</v>
      </c>
      <c r="AR131" s="18" t="s">
        <v>169</v>
      </c>
      <c r="AT131" s="18" t="s">
        <v>164</v>
      </c>
      <c r="AU131" s="18" t="s">
        <v>23</v>
      </c>
      <c r="AY131" s="18" t="s">
        <v>162</v>
      </c>
      <c r="BE131" s="203">
        <f>IF(N131="základní",J131,0)</f>
        <v>0</v>
      </c>
      <c r="BF131" s="203">
        <f>IF(N131="snížená",J131,0)</f>
        <v>0</v>
      </c>
      <c r="BG131" s="203">
        <f>IF(N131="zákl. přenesená",J131,0)</f>
        <v>0</v>
      </c>
      <c r="BH131" s="203">
        <f>IF(N131="sníž. přenesená",J131,0)</f>
        <v>0</v>
      </c>
      <c r="BI131" s="203">
        <f>IF(N131="nulová",J131,0)</f>
        <v>0</v>
      </c>
      <c r="BJ131" s="18" t="s">
        <v>23</v>
      </c>
      <c r="BK131" s="203">
        <f>ROUND(I131*H131,2)</f>
        <v>0</v>
      </c>
      <c r="BL131" s="18" t="s">
        <v>169</v>
      </c>
      <c r="BM131" s="18" t="s">
        <v>7</v>
      </c>
    </row>
    <row r="132" spans="2:47" s="1" customFormat="1" ht="27">
      <c r="B132" s="35"/>
      <c r="C132" s="57"/>
      <c r="D132" s="204" t="s">
        <v>293</v>
      </c>
      <c r="E132" s="57"/>
      <c r="F132" s="205" t="s">
        <v>932</v>
      </c>
      <c r="G132" s="57"/>
      <c r="H132" s="57"/>
      <c r="I132" s="162"/>
      <c r="J132" s="57"/>
      <c r="K132" s="57"/>
      <c r="L132" s="55"/>
      <c r="M132" s="72"/>
      <c r="N132" s="36"/>
      <c r="O132" s="36"/>
      <c r="P132" s="36"/>
      <c r="Q132" s="36"/>
      <c r="R132" s="36"/>
      <c r="S132" s="36"/>
      <c r="T132" s="73"/>
      <c r="AT132" s="18" t="s">
        <v>293</v>
      </c>
      <c r="AU132" s="18" t="s">
        <v>23</v>
      </c>
    </row>
    <row r="133" spans="2:63" s="11" customFormat="1" ht="37.35" customHeight="1">
      <c r="B133" s="175"/>
      <c r="C133" s="176"/>
      <c r="D133" s="189" t="s">
        <v>74</v>
      </c>
      <c r="E133" s="265" t="s">
        <v>933</v>
      </c>
      <c r="F133" s="265" t="s">
        <v>934</v>
      </c>
      <c r="G133" s="176"/>
      <c r="H133" s="176"/>
      <c r="I133" s="179"/>
      <c r="J133" s="266">
        <f>BK133</f>
        <v>0</v>
      </c>
      <c r="K133" s="176"/>
      <c r="L133" s="181"/>
      <c r="M133" s="182"/>
      <c r="N133" s="183"/>
      <c r="O133" s="183"/>
      <c r="P133" s="184">
        <f>SUM(P134:P137)</f>
        <v>0</v>
      </c>
      <c r="Q133" s="183"/>
      <c r="R133" s="184">
        <f>SUM(R134:R137)</f>
        <v>0</v>
      </c>
      <c r="S133" s="183"/>
      <c r="T133" s="185">
        <f>SUM(T134:T137)</f>
        <v>0</v>
      </c>
      <c r="AR133" s="186" t="s">
        <v>23</v>
      </c>
      <c r="AT133" s="187" t="s">
        <v>74</v>
      </c>
      <c r="AU133" s="187" t="s">
        <v>75</v>
      </c>
      <c r="AY133" s="186" t="s">
        <v>162</v>
      </c>
      <c r="BK133" s="188">
        <f>SUM(BK134:BK137)</f>
        <v>0</v>
      </c>
    </row>
    <row r="134" spans="2:65" s="1" customFormat="1" ht="22.5" customHeight="1">
      <c r="B134" s="35"/>
      <c r="C134" s="192" t="s">
        <v>75</v>
      </c>
      <c r="D134" s="192" t="s">
        <v>164</v>
      </c>
      <c r="E134" s="193" t="s">
        <v>949</v>
      </c>
      <c r="F134" s="194" t="s">
        <v>936</v>
      </c>
      <c r="G134" s="195" t="s">
        <v>22</v>
      </c>
      <c r="H134" s="196">
        <v>3</v>
      </c>
      <c r="I134" s="197"/>
      <c r="J134" s="198">
        <f>ROUND(I134*H134,2)</f>
        <v>0</v>
      </c>
      <c r="K134" s="194" t="s">
        <v>22</v>
      </c>
      <c r="L134" s="55"/>
      <c r="M134" s="199" t="s">
        <v>22</v>
      </c>
      <c r="N134" s="200" t="s">
        <v>46</v>
      </c>
      <c r="O134" s="36"/>
      <c r="P134" s="201">
        <f>O134*H134</f>
        <v>0</v>
      </c>
      <c r="Q134" s="201">
        <v>0</v>
      </c>
      <c r="R134" s="201">
        <f>Q134*H134</f>
        <v>0</v>
      </c>
      <c r="S134" s="201">
        <v>0</v>
      </c>
      <c r="T134" s="202">
        <f>S134*H134</f>
        <v>0</v>
      </c>
      <c r="AR134" s="18" t="s">
        <v>169</v>
      </c>
      <c r="AT134" s="18" t="s">
        <v>164</v>
      </c>
      <c r="AU134" s="18" t="s">
        <v>23</v>
      </c>
      <c r="AY134" s="18" t="s">
        <v>162</v>
      </c>
      <c r="BE134" s="203">
        <f>IF(N134="základní",J134,0)</f>
        <v>0</v>
      </c>
      <c r="BF134" s="203">
        <f>IF(N134="snížená",J134,0)</f>
        <v>0</v>
      </c>
      <c r="BG134" s="203">
        <f>IF(N134="zákl. přenesená",J134,0)</f>
        <v>0</v>
      </c>
      <c r="BH134" s="203">
        <f>IF(N134="sníž. přenesená",J134,0)</f>
        <v>0</v>
      </c>
      <c r="BI134" s="203">
        <f>IF(N134="nulová",J134,0)</f>
        <v>0</v>
      </c>
      <c r="BJ134" s="18" t="s">
        <v>23</v>
      </c>
      <c r="BK134" s="203">
        <f>ROUND(I134*H134,2)</f>
        <v>0</v>
      </c>
      <c r="BL134" s="18" t="s">
        <v>169</v>
      </c>
      <c r="BM134" s="18" t="s">
        <v>370</v>
      </c>
    </row>
    <row r="135" spans="2:47" s="1" customFormat="1" ht="27">
      <c r="B135" s="35"/>
      <c r="C135" s="57"/>
      <c r="D135" s="219" t="s">
        <v>293</v>
      </c>
      <c r="E135" s="57"/>
      <c r="F135" s="256" t="s">
        <v>932</v>
      </c>
      <c r="G135" s="57"/>
      <c r="H135" s="57"/>
      <c r="I135" s="162"/>
      <c r="J135" s="57"/>
      <c r="K135" s="57"/>
      <c r="L135" s="55"/>
      <c r="M135" s="72"/>
      <c r="N135" s="36"/>
      <c r="O135" s="36"/>
      <c r="P135" s="36"/>
      <c r="Q135" s="36"/>
      <c r="R135" s="36"/>
      <c r="S135" s="36"/>
      <c r="T135" s="73"/>
      <c r="AT135" s="18" t="s">
        <v>293</v>
      </c>
      <c r="AU135" s="18" t="s">
        <v>23</v>
      </c>
    </row>
    <row r="136" spans="2:65" s="1" customFormat="1" ht="22.5" customHeight="1">
      <c r="B136" s="35"/>
      <c r="C136" s="192" t="s">
        <v>75</v>
      </c>
      <c r="D136" s="192" t="s">
        <v>164</v>
      </c>
      <c r="E136" s="193" t="s">
        <v>951</v>
      </c>
      <c r="F136" s="194" t="s">
        <v>938</v>
      </c>
      <c r="G136" s="195" t="s">
        <v>22</v>
      </c>
      <c r="H136" s="196">
        <v>3</v>
      </c>
      <c r="I136" s="197"/>
      <c r="J136" s="198">
        <f>ROUND(I136*H136,2)</f>
        <v>0</v>
      </c>
      <c r="K136" s="194" t="s">
        <v>22</v>
      </c>
      <c r="L136" s="55"/>
      <c r="M136" s="199" t="s">
        <v>22</v>
      </c>
      <c r="N136" s="200" t="s">
        <v>46</v>
      </c>
      <c r="O136" s="36"/>
      <c r="P136" s="201">
        <f>O136*H136</f>
        <v>0</v>
      </c>
      <c r="Q136" s="201">
        <v>0</v>
      </c>
      <c r="R136" s="201">
        <f>Q136*H136</f>
        <v>0</v>
      </c>
      <c r="S136" s="201">
        <v>0</v>
      </c>
      <c r="T136" s="202">
        <f>S136*H136</f>
        <v>0</v>
      </c>
      <c r="AR136" s="18" t="s">
        <v>169</v>
      </c>
      <c r="AT136" s="18" t="s">
        <v>164</v>
      </c>
      <c r="AU136" s="18" t="s">
        <v>23</v>
      </c>
      <c r="AY136" s="18" t="s">
        <v>162</v>
      </c>
      <c r="BE136" s="203">
        <f>IF(N136="základní",J136,0)</f>
        <v>0</v>
      </c>
      <c r="BF136" s="203">
        <f>IF(N136="snížená",J136,0)</f>
        <v>0</v>
      </c>
      <c r="BG136" s="203">
        <f>IF(N136="zákl. přenesená",J136,0)</f>
        <v>0</v>
      </c>
      <c r="BH136" s="203">
        <f>IF(N136="sníž. přenesená",J136,0)</f>
        <v>0</v>
      </c>
      <c r="BI136" s="203">
        <f>IF(N136="nulová",J136,0)</f>
        <v>0</v>
      </c>
      <c r="BJ136" s="18" t="s">
        <v>23</v>
      </c>
      <c r="BK136" s="203">
        <f>ROUND(I136*H136,2)</f>
        <v>0</v>
      </c>
      <c r="BL136" s="18" t="s">
        <v>169</v>
      </c>
      <c r="BM136" s="18" t="s">
        <v>376</v>
      </c>
    </row>
    <row r="137" spans="2:47" s="1" customFormat="1" ht="27">
      <c r="B137" s="35"/>
      <c r="C137" s="57"/>
      <c r="D137" s="204" t="s">
        <v>293</v>
      </c>
      <c r="E137" s="57"/>
      <c r="F137" s="205" t="s">
        <v>932</v>
      </c>
      <c r="G137" s="57"/>
      <c r="H137" s="57"/>
      <c r="I137" s="162"/>
      <c r="J137" s="57"/>
      <c r="K137" s="57"/>
      <c r="L137" s="55"/>
      <c r="M137" s="72"/>
      <c r="N137" s="36"/>
      <c r="O137" s="36"/>
      <c r="P137" s="36"/>
      <c r="Q137" s="36"/>
      <c r="R137" s="36"/>
      <c r="S137" s="36"/>
      <c r="T137" s="73"/>
      <c r="AT137" s="18" t="s">
        <v>293</v>
      </c>
      <c r="AU137" s="18" t="s">
        <v>23</v>
      </c>
    </row>
    <row r="138" spans="2:63" s="11" customFormat="1" ht="37.35" customHeight="1">
      <c r="B138" s="175"/>
      <c r="C138" s="176"/>
      <c r="D138" s="189" t="s">
        <v>74</v>
      </c>
      <c r="E138" s="265" t="s">
        <v>939</v>
      </c>
      <c r="F138" s="265" t="s">
        <v>1020</v>
      </c>
      <c r="G138" s="176"/>
      <c r="H138" s="176"/>
      <c r="I138" s="179"/>
      <c r="J138" s="266">
        <f>BK138</f>
        <v>0</v>
      </c>
      <c r="K138" s="176"/>
      <c r="L138" s="181"/>
      <c r="M138" s="182"/>
      <c r="N138" s="183"/>
      <c r="O138" s="183"/>
      <c r="P138" s="184">
        <f>SUM(P139:P154)</f>
        <v>0</v>
      </c>
      <c r="Q138" s="183"/>
      <c r="R138" s="184">
        <f>SUM(R139:R154)</f>
        <v>0</v>
      </c>
      <c r="S138" s="183"/>
      <c r="T138" s="185">
        <f>SUM(T139:T154)</f>
        <v>0</v>
      </c>
      <c r="AR138" s="186" t="s">
        <v>23</v>
      </c>
      <c r="AT138" s="187" t="s">
        <v>74</v>
      </c>
      <c r="AU138" s="187" t="s">
        <v>75</v>
      </c>
      <c r="AY138" s="186" t="s">
        <v>162</v>
      </c>
      <c r="BK138" s="188">
        <f>SUM(BK139:BK154)</f>
        <v>0</v>
      </c>
    </row>
    <row r="139" spans="2:65" s="1" customFormat="1" ht="22.5" customHeight="1">
      <c r="B139" s="35"/>
      <c r="C139" s="192" t="s">
        <v>75</v>
      </c>
      <c r="D139" s="192" t="s">
        <v>164</v>
      </c>
      <c r="E139" s="193" t="s">
        <v>953</v>
      </c>
      <c r="F139" s="194" t="s">
        <v>942</v>
      </c>
      <c r="G139" s="195" t="s">
        <v>22</v>
      </c>
      <c r="H139" s="196">
        <v>85</v>
      </c>
      <c r="I139" s="197"/>
      <c r="J139" s="198">
        <f>ROUND(I139*H139,2)</f>
        <v>0</v>
      </c>
      <c r="K139" s="194" t="s">
        <v>22</v>
      </c>
      <c r="L139" s="55"/>
      <c r="M139" s="199" t="s">
        <v>22</v>
      </c>
      <c r="N139" s="200" t="s">
        <v>46</v>
      </c>
      <c r="O139" s="36"/>
      <c r="P139" s="201">
        <f>O139*H139</f>
        <v>0</v>
      </c>
      <c r="Q139" s="201">
        <v>0</v>
      </c>
      <c r="R139" s="201">
        <f>Q139*H139</f>
        <v>0</v>
      </c>
      <c r="S139" s="201">
        <v>0</v>
      </c>
      <c r="T139" s="202">
        <f>S139*H139</f>
        <v>0</v>
      </c>
      <c r="AR139" s="18" t="s">
        <v>169</v>
      </c>
      <c r="AT139" s="18" t="s">
        <v>164</v>
      </c>
      <c r="AU139" s="18" t="s">
        <v>23</v>
      </c>
      <c r="AY139" s="18" t="s">
        <v>162</v>
      </c>
      <c r="BE139" s="203">
        <f>IF(N139="základní",J139,0)</f>
        <v>0</v>
      </c>
      <c r="BF139" s="203">
        <f>IF(N139="snížená",J139,0)</f>
        <v>0</v>
      </c>
      <c r="BG139" s="203">
        <f>IF(N139="zákl. přenesená",J139,0)</f>
        <v>0</v>
      </c>
      <c r="BH139" s="203">
        <f>IF(N139="sníž. přenesená",J139,0)</f>
        <v>0</v>
      </c>
      <c r="BI139" s="203">
        <f>IF(N139="nulová",J139,0)</f>
        <v>0</v>
      </c>
      <c r="BJ139" s="18" t="s">
        <v>23</v>
      </c>
      <c r="BK139" s="203">
        <f>ROUND(I139*H139,2)</f>
        <v>0</v>
      </c>
      <c r="BL139" s="18" t="s">
        <v>169</v>
      </c>
      <c r="BM139" s="18" t="s">
        <v>382</v>
      </c>
    </row>
    <row r="140" spans="2:47" s="1" customFormat="1" ht="27">
      <c r="B140" s="35"/>
      <c r="C140" s="57"/>
      <c r="D140" s="219" t="s">
        <v>293</v>
      </c>
      <c r="E140" s="57"/>
      <c r="F140" s="256" t="s">
        <v>899</v>
      </c>
      <c r="G140" s="57"/>
      <c r="H140" s="57"/>
      <c r="I140" s="162"/>
      <c r="J140" s="57"/>
      <c r="K140" s="57"/>
      <c r="L140" s="55"/>
      <c r="M140" s="72"/>
      <c r="N140" s="36"/>
      <c r="O140" s="36"/>
      <c r="P140" s="36"/>
      <c r="Q140" s="36"/>
      <c r="R140" s="36"/>
      <c r="S140" s="36"/>
      <c r="T140" s="73"/>
      <c r="AT140" s="18" t="s">
        <v>293</v>
      </c>
      <c r="AU140" s="18" t="s">
        <v>23</v>
      </c>
    </row>
    <row r="141" spans="2:65" s="1" customFormat="1" ht="22.5" customHeight="1">
      <c r="B141" s="35"/>
      <c r="C141" s="192" t="s">
        <v>75</v>
      </c>
      <c r="D141" s="192" t="s">
        <v>164</v>
      </c>
      <c r="E141" s="193" t="s">
        <v>955</v>
      </c>
      <c r="F141" s="194" t="s">
        <v>944</v>
      </c>
      <c r="G141" s="195" t="s">
        <v>22</v>
      </c>
      <c r="H141" s="196">
        <v>45</v>
      </c>
      <c r="I141" s="197"/>
      <c r="J141" s="198">
        <f>ROUND(I141*H141,2)</f>
        <v>0</v>
      </c>
      <c r="K141" s="194" t="s">
        <v>22</v>
      </c>
      <c r="L141" s="55"/>
      <c r="M141" s="199" t="s">
        <v>22</v>
      </c>
      <c r="N141" s="200" t="s">
        <v>46</v>
      </c>
      <c r="O141" s="36"/>
      <c r="P141" s="201">
        <f>O141*H141</f>
        <v>0</v>
      </c>
      <c r="Q141" s="201">
        <v>0</v>
      </c>
      <c r="R141" s="201">
        <f>Q141*H141</f>
        <v>0</v>
      </c>
      <c r="S141" s="201">
        <v>0</v>
      </c>
      <c r="T141" s="202">
        <f>S141*H141</f>
        <v>0</v>
      </c>
      <c r="AR141" s="18" t="s">
        <v>169</v>
      </c>
      <c r="AT141" s="18" t="s">
        <v>164</v>
      </c>
      <c r="AU141" s="18" t="s">
        <v>23</v>
      </c>
      <c r="AY141" s="18" t="s">
        <v>162</v>
      </c>
      <c r="BE141" s="203">
        <f>IF(N141="základní",J141,0)</f>
        <v>0</v>
      </c>
      <c r="BF141" s="203">
        <f>IF(N141="snížená",J141,0)</f>
        <v>0</v>
      </c>
      <c r="BG141" s="203">
        <f>IF(N141="zákl. přenesená",J141,0)</f>
        <v>0</v>
      </c>
      <c r="BH141" s="203">
        <f>IF(N141="sníž. přenesená",J141,0)</f>
        <v>0</v>
      </c>
      <c r="BI141" s="203">
        <f>IF(N141="nulová",J141,0)</f>
        <v>0</v>
      </c>
      <c r="BJ141" s="18" t="s">
        <v>23</v>
      </c>
      <c r="BK141" s="203">
        <f>ROUND(I141*H141,2)</f>
        <v>0</v>
      </c>
      <c r="BL141" s="18" t="s">
        <v>169</v>
      </c>
      <c r="BM141" s="18" t="s">
        <v>388</v>
      </c>
    </row>
    <row r="142" spans="2:47" s="1" customFormat="1" ht="27">
      <c r="B142" s="35"/>
      <c r="C142" s="57"/>
      <c r="D142" s="219" t="s">
        <v>293</v>
      </c>
      <c r="E142" s="57"/>
      <c r="F142" s="256" t="s">
        <v>899</v>
      </c>
      <c r="G142" s="57"/>
      <c r="H142" s="57"/>
      <c r="I142" s="162"/>
      <c r="J142" s="57"/>
      <c r="K142" s="57"/>
      <c r="L142" s="55"/>
      <c r="M142" s="72"/>
      <c r="N142" s="36"/>
      <c r="O142" s="36"/>
      <c r="P142" s="36"/>
      <c r="Q142" s="36"/>
      <c r="R142" s="36"/>
      <c r="S142" s="36"/>
      <c r="T142" s="73"/>
      <c r="AT142" s="18" t="s">
        <v>293</v>
      </c>
      <c r="AU142" s="18" t="s">
        <v>23</v>
      </c>
    </row>
    <row r="143" spans="2:65" s="1" customFormat="1" ht="22.5" customHeight="1">
      <c r="B143" s="35"/>
      <c r="C143" s="192" t="s">
        <v>75</v>
      </c>
      <c r="D143" s="192" t="s">
        <v>164</v>
      </c>
      <c r="E143" s="193" t="s">
        <v>972</v>
      </c>
      <c r="F143" s="194" t="s">
        <v>1062</v>
      </c>
      <c r="G143" s="195" t="s">
        <v>22</v>
      </c>
      <c r="H143" s="196">
        <v>1970</v>
      </c>
      <c r="I143" s="197"/>
      <c r="J143" s="198">
        <f>ROUND(I143*H143,2)</f>
        <v>0</v>
      </c>
      <c r="K143" s="194" t="s">
        <v>22</v>
      </c>
      <c r="L143" s="55"/>
      <c r="M143" s="199" t="s">
        <v>22</v>
      </c>
      <c r="N143" s="200" t="s">
        <v>46</v>
      </c>
      <c r="O143" s="36"/>
      <c r="P143" s="201">
        <f>O143*H143</f>
        <v>0</v>
      </c>
      <c r="Q143" s="201">
        <v>0</v>
      </c>
      <c r="R143" s="201">
        <f>Q143*H143</f>
        <v>0</v>
      </c>
      <c r="S143" s="201">
        <v>0</v>
      </c>
      <c r="T143" s="202">
        <f>S143*H143</f>
        <v>0</v>
      </c>
      <c r="AR143" s="18" t="s">
        <v>169</v>
      </c>
      <c r="AT143" s="18" t="s">
        <v>164</v>
      </c>
      <c r="AU143" s="18" t="s">
        <v>23</v>
      </c>
      <c r="AY143" s="18" t="s">
        <v>162</v>
      </c>
      <c r="BE143" s="203">
        <f>IF(N143="základní",J143,0)</f>
        <v>0</v>
      </c>
      <c r="BF143" s="203">
        <f>IF(N143="snížená",J143,0)</f>
        <v>0</v>
      </c>
      <c r="BG143" s="203">
        <f>IF(N143="zákl. přenesená",J143,0)</f>
        <v>0</v>
      </c>
      <c r="BH143" s="203">
        <f>IF(N143="sníž. přenesená",J143,0)</f>
        <v>0</v>
      </c>
      <c r="BI143" s="203">
        <f>IF(N143="nulová",J143,0)</f>
        <v>0</v>
      </c>
      <c r="BJ143" s="18" t="s">
        <v>23</v>
      </c>
      <c r="BK143" s="203">
        <f>ROUND(I143*H143,2)</f>
        <v>0</v>
      </c>
      <c r="BL143" s="18" t="s">
        <v>169</v>
      </c>
      <c r="BM143" s="18" t="s">
        <v>394</v>
      </c>
    </row>
    <row r="144" spans="2:47" s="1" customFormat="1" ht="27">
      <c r="B144" s="35"/>
      <c r="C144" s="57"/>
      <c r="D144" s="219" t="s">
        <v>293</v>
      </c>
      <c r="E144" s="57"/>
      <c r="F144" s="256" t="s">
        <v>1059</v>
      </c>
      <c r="G144" s="57"/>
      <c r="H144" s="57"/>
      <c r="I144" s="162"/>
      <c r="J144" s="57"/>
      <c r="K144" s="57"/>
      <c r="L144" s="55"/>
      <c r="M144" s="72"/>
      <c r="N144" s="36"/>
      <c r="O144" s="36"/>
      <c r="P144" s="36"/>
      <c r="Q144" s="36"/>
      <c r="R144" s="36"/>
      <c r="S144" s="36"/>
      <c r="T144" s="73"/>
      <c r="AT144" s="18" t="s">
        <v>293</v>
      </c>
      <c r="AU144" s="18" t="s">
        <v>23</v>
      </c>
    </row>
    <row r="145" spans="2:65" s="1" customFormat="1" ht="22.5" customHeight="1">
      <c r="B145" s="35"/>
      <c r="C145" s="192" t="s">
        <v>75</v>
      </c>
      <c r="D145" s="192" t="s">
        <v>164</v>
      </c>
      <c r="E145" s="193" t="s">
        <v>973</v>
      </c>
      <c r="F145" s="194" t="s">
        <v>1063</v>
      </c>
      <c r="G145" s="195" t="s">
        <v>22</v>
      </c>
      <c r="H145" s="196">
        <v>24</v>
      </c>
      <c r="I145" s="197"/>
      <c r="J145" s="198">
        <f>ROUND(I145*H145,2)</f>
        <v>0</v>
      </c>
      <c r="K145" s="194" t="s">
        <v>22</v>
      </c>
      <c r="L145" s="55"/>
      <c r="M145" s="199" t="s">
        <v>22</v>
      </c>
      <c r="N145" s="200" t="s">
        <v>46</v>
      </c>
      <c r="O145" s="36"/>
      <c r="P145" s="201">
        <f>O145*H145</f>
        <v>0</v>
      </c>
      <c r="Q145" s="201">
        <v>0</v>
      </c>
      <c r="R145" s="201">
        <f>Q145*H145</f>
        <v>0</v>
      </c>
      <c r="S145" s="201">
        <v>0</v>
      </c>
      <c r="T145" s="202">
        <f>S145*H145</f>
        <v>0</v>
      </c>
      <c r="AR145" s="18" t="s">
        <v>169</v>
      </c>
      <c r="AT145" s="18" t="s">
        <v>164</v>
      </c>
      <c r="AU145" s="18" t="s">
        <v>23</v>
      </c>
      <c r="AY145" s="18" t="s">
        <v>162</v>
      </c>
      <c r="BE145" s="203">
        <f>IF(N145="základní",J145,0)</f>
        <v>0</v>
      </c>
      <c r="BF145" s="203">
        <f>IF(N145="snížená",J145,0)</f>
        <v>0</v>
      </c>
      <c r="BG145" s="203">
        <f>IF(N145="zákl. přenesená",J145,0)</f>
        <v>0</v>
      </c>
      <c r="BH145" s="203">
        <f>IF(N145="sníž. přenesená",J145,0)</f>
        <v>0</v>
      </c>
      <c r="BI145" s="203">
        <f>IF(N145="nulová",J145,0)</f>
        <v>0</v>
      </c>
      <c r="BJ145" s="18" t="s">
        <v>23</v>
      </c>
      <c r="BK145" s="203">
        <f>ROUND(I145*H145,2)</f>
        <v>0</v>
      </c>
      <c r="BL145" s="18" t="s">
        <v>169</v>
      </c>
      <c r="BM145" s="18" t="s">
        <v>399</v>
      </c>
    </row>
    <row r="146" spans="2:47" s="1" customFormat="1" ht="27">
      <c r="B146" s="35"/>
      <c r="C146" s="57"/>
      <c r="D146" s="219" t="s">
        <v>293</v>
      </c>
      <c r="E146" s="57"/>
      <c r="F146" s="256" t="s">
        <v>1059</v>
      </c>
      <c r="G146" s="57"/>
      <c r="H146" s="57"/>
      <c r="I146" s="162"/>
      <c r="J146" s="57"/>
      <c r="K146" s="57"/>
      <c r="L146" s="55"/>
      <c r="M146" s="72"/>
      <c r="N146" s="36"/>
      <c r="O146" s="36"/>
      <c r="P146" s="36"/>
      <c r="Q146" s="36"/>
      <c r="R146" s="36"/>
      <c r="S146" s="36"/>
      <c r="T146" s="73"/>
      <c r="AT146" s="18" t="s">
        <v>293</v>
      </c>
      <c r="AU146" s="18" t="s">
        <v>23</v>
      </c>
    </row>
    <row r="147" spans="2:65" s="1" customFormat="1" ht="22.5" customHeight="1">
      <c r="B147" s="35"/>
      <c r="C147" s="192" t="s">
        <v>75</v>
      </c>
      <c r="D147" s="192" t="s">
        <v>164</v>
      </c>
      <c r="E147" s="193" t="s">
        <v>974</v>
      </c>
      <c r="F147" s="194" t="s">
        <v>946</v>
      </c>
      <c r="G147" s="195" t="s">
        <v>22</v>
      </c>
      <c r="H147" s="196">
        <v>20</v>
      </c>
      <c r="I147" s="197"/>
      <c r="J147" s="198">
        <f>ROUND(I147*H147,2)</f>
        <v>0</v>
      </c>
      <c r="K147" s="194" t="s">
        <v>22</v>
      </c>
      <c r="L147" s="55"/>
      <c r="M147" s="199" t="s">
        <v>22</v>
      </c>
      <c r="N147" s="200" t="s">
        <v>46</v>
      </c>
      <c r="O147" s="36"/>
      <c r="P147" s="201">
        <f>O147*H147</f>
        <v>0</v>
      </c>
      <c r="Q147" s="201">
        <v>0</v>
      </c>
      <c r="R147" s="201">
        <f>Q147*H147</f>
        <v>0</v>
      </c>
      <c r="S147" s="201">
        <v>0</v>
      </c>
      <c r="T147" s="202">
        <f>S147*H147</f>
        <v>0</v>
      </c>
      <c r="AR147" s="18" t="s">
        <v>169</v>
      </c>
      <c r="AT147" s="18" t="s">
        <v>164</v>
      </c>
      <c r="AU147" s="18" t="s">
        <v>23</v>
      </c>
      <c r="AY147" s="18" t="s">
        <v>162</v>
      </c>
      <c r="BE147" s="203">
        <f>IF(N147="základní",J147,0)</f>
        <v>0</v>
      </c>
      <c r="BF147" s="203">
        <f>IF(N147="snížená",J147,0)</f>
        <v>0</v>
      </c>
      <c r="BG147" s="203">
        <f>IF(N147="zákl. přenesená",J147,0)</f>
        <v>0</v>
      </c>
      <c r="BH147" s="203">
        <f>IF(N147="sníž. přenesená",J147,0)</f>
        <v>0</v>
      </c>
      <c r="BI147" s="203">
        <f>IF(N147="nulová",J147,0)</f>
        <v>0</v>
      </c>
      <c r="BJ147" s="18" t="s">
        <v>23</v>
      </c>
      <c r="BK147" s="203">
        <f>ROUND(I147*H147,2)</f>
        <v>0</v>
      </c>
      <c r="BL147" s="18" t="s">
        <v>169</v>
      </c>
      <c r="BM147" s="18" t="s">
        <v>404</v>
      </c>
    </row>
    <row r="148" spans="2:47" s="1" customFormat="1" ht="27">
      <c r="B148" s="35"/>
      <c r="C148" s="57"/>
      <c r="D148" s="219" t="s">
        <v>293</v>
      </c>
      <c r="E148" s="57"/>
      <c r="F148" s="256" t="s">
        <v>1059</v>
      </c>
      <c r="G148" s="57"/>
      <c r="H148" s="57"/>
      <c r="I148" s="162"/>
      <c r="J148" s="57"/>
      <c r="K148" s="57"/>
      <c r="L148" s="55"/>
      <c r="M148" s="72"/>
      <c r="N148" s="36"/>
      <c r="O148" s="36"/>
      <c r="P148" s="36"/>
      <c r="Q148" s="36"/>
      <c r="R148" s="36"/>
      <c r="S148" s="36"/>
      <c r="T148" s="73"/>
      <c r="AT148" s="18" t="s">
        <v>293</v>
      </c>
      <c r="AU148" s="18" t="s">
        <v>23</v>
      </c>
    </row>
    <row r="149" spans="2:65" s="1" customFormat="1" ht="22.5" customHeight="1">
      <c r="B149" s="35"/>
      <c r="C149" s="192" t="s">
        <v>75</v>
      </c>
      <c r="D149" s="192" t="s">
        <v>164</v>
      </c>
      <c r="E149" s="193" t="s">
        <v>976</v>
      </c>
      <c r="F149" s="194" t="s">
        <v>1064</v>
      </c>
      <c r="G149" s="195" t="s">
        <v>22</v>
      </c>
      <c r="H149" s="196">
        <v>70</v>
      </c>
      <c r="I149" s="197"/>
      <c r="J149" s="198">
        <f>ROUND(I149*H149,2)</f>
        <v>0</v>
      </c>
      <c r="K149" s="194" t="s">
        <v>22</v>
      </c>
      <c r="L149" s="55"/>
      <c r="M149" s="199" t="s">
        <v>22</v>
      </c>
      <c r="N149" s="200" t="s">
        <v>46</v>
      </c>
      <c r="O149" s="36"/>
      <c r="P149" s="201">
        <f>O149*H149</f>
        <v>0</v>
      </c>
      <c r="Q149" s="201">
        <v>0</v>
      </c>
      <c r="R149" s="201">
        <f>Q149*H149</f>
        <v>0</v>
      </c>
      <c r="S149" s="201">
        <v>0</v>
      </c>
      <c r="T149" s="202">
        <f>S149*H149</f>
        <v>0</v>
      </c>
      <c r="AR149" s="18" t="s">
        <v>169</v>
      </c>
      <c r="AT149" s="18" t="s">
        <v>164</v>
      </c>
      <c r="AU149" s="18" t="s">
        <v>23</v>
      </c>
      <c r="AY149" s="18" t="s">
        <v>162</v>
      </c>
      <c r="BE149" s="203">
        <f>IF(N149="základní",J149,0)</f>
        <v>0</v>
      </c>
      <c r="BF149" s="203">
        <f>IF(N149="snížená",J149,0)</f>
        <v>0</v>
      </c>
      <c r="BG149" s="203">
        <f>IF(N149="zákl. přenesená",J149,0)</f>
        <v>0</v>
      </c>
      <c r="BH149" s="203">
        <f>IF(N149="sníž. přenesená",J149,0)</f>
        <v>0</v>
      </c>
      <c r="BI149" s="203">
        <f>IF(N149="nulová",J149,0)</f>
        <v>0</v>
      </c>
      <c r="BJ149" s="18" t="s">
        <v>23</v>
      </c>
      <c r="BK149" s="203">
        <f>ROUND(I149*H149,2)</f>
        <v>0</v>
      </c>
      <c r="BL149" s="18" t="s">
        <v>169</v>
      </c>
      <c r="BM149" s="18" t="s">
        <v>409</v>
      </c>
    </row>
    <row r="150" spans="2:47" s="1" customFormat="1" ht="27">
      <c r="B150" s="35"/>
      <c r="C150" s="57"/>
      <c r="D150" s="219" t="s">
        <v>293</v>
      </c>
      <c r="E150" s="57"/>
      <c r="F150" s="256" t="s">
        <v>1059</v>
      </c>
      <c r="G150" s="57"/>
      <c r="H150" s="57"/>
      <c r="I150" s="162"/>
      <c r="J150" s="57"/>
      <c r="K150" s="57"/>
      <c r="L150" s="55"/>
      <c r="M150" s="72"/>
      <c r="N150" s="36"/>
      <c r="O150" s="36"/>
      <c r="P150" s="36"/>
      <c r="Q150" s="36"/>
      <c r="R150" s="36"/>
      <c r="S150" s="36"/>
      <c r="T150" s="73"/>
      <c r="AT150" s="18" t="s">
        <v>293</v>
      </c>
      <c r="AU150" s="18" t="s">
        <v>23</v>
      </c>
    </row>
    <row r="151" spans="2:65" s="1" customFormat="1" ht="22.5" customHeight="1">
      <c r="B151" s="35"/>
      <c r="C151" s="192" t="s">
        <v>75</v>
      </c>
      <c r="D151" s="192" t="s">
        <v>164</v>
      </c>
      <c r="E151" s="193" t="s">
        <v>978</v>
      </c>
      <c r="F151" s="194" t="s">
        <v>1065</v>
      </c>
      <c r="G151" s="195" t="s">
        <v>22</v>
      </c>
      <c r="H151" s="196">
        <v>2</v>
      </c>
      <c r="I151" s="197"/>
      <c r="J151" s="198">
        <f>ROUND(I151*H151,2)</f>
        <v>0</v>
      </c>
      <c r="K151" s="194" t="s">
        <v>22</v>
      </c>
      <c r="L151" s="55"/>
      <c r="M151" s="199" t="s">
        <v>22</v>
      </c>
      <c r="N151" s="200" t="s">
        <v>46</v>
      </c>
      <c r="O151" s="36"/>
      <c r="P151" s="201">
        <f>O151*H151</f>
        <v>0</v>
      </c>
      <c r="Q151" s="201">
        <v>0</v>
      </c>
      <c r="R151" s="201">
        <f>Q151*H151</f>
        <v>0</v>
      </c>
      <c r="S151" s="201">
        <v>0</v>
      </c>
      <c r="T151" s="202">
        <f>S151*H151</f>
        <v>0</v>
      </c>
      <c r="AR151" s="18" t="s">
        <v>169</v>
      </c>
      <c r="AT151" s="18" t="s">
        <v>164</v>
      </c>
      <c r="AU151" s="18" t="s">
        <v>23</v>
      </c>
      <c r="AY151" s="18" t="s">
        <v>162</v>
      </c>
      <c r="BE151" s="203">
        <f>IF(N151="základní",J151,0)</f>
        <v>0</v>
      </c>
      <c r="BF151" s="203">
        <f>IF(N151="snížená",J151,0)</f>
        <v>0</v>
      </c>
      <c r="BG151" s="203">
        <f>IF(N151="zákl. přenesená",J151,0)</f>
        <v>0</v>
      </c>
      <c r="BH151" s="203">
        <f>IF(N151="sníž. přenesená",J151,0)</f>
        <v>0</v>
      </c>
      <c r="BI151" s="203">
        <f>IF(N151="nulová",J151,0)</f>
        <v>0</v>
      </c>
      <c r="BJ151" s="18" t="s">
        <v>23</v>
      </c>
      <c r="BK151" s="203">
        <f>ROUND(I151*H151,2)</f>
        <v>0</v>
      </c>
      <c r="BL151" s="18" t="s">
        <v>169</v>
      </c>
      <c r="BM151" s="18" t="s">
        <v>413</v>
      </c>
    </row>
    <row r="152" spans="2:47" s="1" customFormat="1" ht="27">
      <c r="B152" s="35"/>
      <c r="C152" s="57"/>
      <c r="D152" s="219" t="s">
        <v>293</v>
      </c>
      <c r="E152" s="57"/>
      <c r="F152" s="256" t="s">
        <v>1066</v>
      </c>
      <c r="G152" s="57"/>
      <c r="H152" s="57"/>
      <c r="I152" s="162"/>
      <c r="J152" s="57"/>
      <c r="K152" s="57"/>
      <c r="L152" s="55"/>
      <c r="M152" s="72"/>
      <c r="N152" s="36"/>
      <c r="O152" s="36"/>
      <c r="P152" s="36"/>
      <c r="Q152" s="36"/>
      <c r="R152" s="36"/>
      <c r="S152" s="36"/>
      <c r="T152" s="73"/>
      <c r="AT152" s="18" t="s">
        <v>293</v>
      </c>
      <c r="AU152" s="18" t="s">
        <v>23</v>
      </c>
    </row>
    <row r="153" spans="2:65" s="1" customFormat="1" ht="22.5" customHeight="1">
      <c r="B153" s="35"/>
      <c r="C153" s="192" t="s">
        <v>75</v>
      </c>
      <c r="D153" s="192" t="s">
        <v>164</v>
      </c>
      <c r="E153" s="193" t="s">
        <v>981</v>
      </c>
      <c r="F153" s="194" t="s">
        <v>1067</v>
      </c>
      <c r="G153" s="195" t="s">
        <v>22</v>
      </c>
      <c r="H153" s="196">
        <v>1</v>
      </c>
      <c r="I153" s="197"/>
      <c r="J153" s="198">
        <f>ROUND(I153*H153,2)</f>
        <v>0</v>
      </c>
      <c r="K153" s="194" t="s">
        <v>22</v>
      </c>
      <c r="L153" s="55"/>
      <c r="M153" s="199" t="s">
        <v>22</v>
      </c>
      <c r="N153" s="200" t="s">
        <v>46</v>
      </c>
      <c r="O153" s="36"/>
      <c r="P153" s="201">
        <f>O153*H153</f>
        <v>0</v>
      </c>
      <c r="Q153" s="201">
        <v>0</v>
      </c>
      <c r="R153" s="201">
        <f>Q153*H153</f>
        <v>0</v>
      </c>
      <c r="S153" s="201">
        <v>0</v>
      </c>
      <c r="T153" s="202">
        <f>S153*H153</f>
        <v>0</v>
      </c>
      <c r="AR153" s="18" t="s">
        <v>169</v>
      </c>
      <c r="AT153" s="18" t="s">
        <v>164</v>
      </c>
      <c r="AU153" s="18" t="s">
        <v>23</v>
      </c>
      <c r="AY153" s="18" t="s">
        <v>162</v>
      </c>
      <c r="BE153" s="203">
        <f>IF(N153="základní",J153,0)</f>
        <v>0</v>
      </c>
      <c r="BF153" s="203">
        <f>IF(N153="snížená",J153,0)</f>
        <v>0</v>
      </c>
      <c r="BG153" s="203">
        <f>IF(N153="zákl. přenesená",J153,0)</f>
        <v>0</v>
      </c>
      <c r="BH153" s="203">
        <f>IF(N153="sníž. přenesená",J153,0)</f>
        <v>0</v>
      </c>
      <c r="BI153" s="203">
        <f>IF(N153="nulová",J153,0)</f>
        <v>0</v>
      </c>
      <c r="BJ153" s="18" t="s">
        <v>23</v>
      </c>
      <c r="BK153" s="203">
        <f>ROUND(I153*H153,2)</f>
        <v>0</v>
      </c>
      <c r="BL153" s="18" t="s">
        <v>169</v>
      </c>
      <c r="BM153" s="18" t="s">
        <v>418</v>
      </c>
    </row>
    <row r="154" spans="2:47" s="1" customFormat="1" ht="27">
      <c r="B154" s="35"/>
      <c r="C154" s="57"/>
      <c r="D154" s="204" t="s">
        <v>293</v>
      </c>
      <c r="E154" s="57"/>
      <c r="F154" s="205" t="s">
        <v>1059</v>
      </c>
      <c r="G154" s="57"/>
      <c r="H154" s="57"/>
      <c r="I154" s="162"/>
      <c r="J154" s="57"/>
      <c r="K154" s="57"/>
      <c r="L154" s="55"/>
      <c r="M154" s="257"/>
      <c r="N154" s="258"/>
      <c r="O154" s="258"/>
      <c r="P154" s="258"/>
      <c r="Q154" s="258"/>
      <c r="R154" s="258"/>
      <c r="S154" s="258"/>
      <c r="T154" s="259"/>
      <c r="AT154" s="18" t="s">
        <v>293</v>
      </c>
      <c r="AU154" s="18" t="s">
        <v>23</v>
      </c>
    </row>
    <row r="155" spans="2:12" s="1" customFormat="1" ht="6.95" customHeight="1">
      <c r="B155" s="50"/>
      <c r="C155" s="51"/>
      <c r="D155" s="51"/>
      <c r="E155" s="51"/>
      <c r="F155" s="51"/>
      <c r="G155" s="51"/>
      <c r="H155" s="51"/>
      <c r="I155" s="138"/>
      <c r="J155" s="51"/>
      <c r="K155" s="51"/>
      <c r="L155" s="55"/>
    </row>
  </sheetData>
  <sheetProtection password="CC35" sheet="1" objects="1" scenarios="1" formatColumns="0" formatRows="0" sort="0" autoFilter="0"/>
  <autoFilter ref="C87:K87"/>
  <mergeCells count="12">
    <mergeCell ref="E78:H78"/>
    <mergeCell ref="E80:H80"/>
    <mergeCell ref="E7:H7"/>
    <mergeCell ref="E9:H9"/>
    <mergeCell ref="E11:H11"/>
    <mergeCell ref="E26:H26"/>
    <mergeCell ref="E47:H47"/>
    <mergeCell ref="G1:H1"/>
    <mergeCell ref="L2:V2"/>
    <mergeCell ref="E49:H49"/>
    <mergeCell ref="E51:H51"/>
    <mergeCell ref="E76:H76"/>
  </mergeCells>
  <hyperlinks>
    <hyperlink ref="F1:G1" location="C2" tooltip="Krycí list soupisu" display="1) Krycí list soupisu"/>
    <hyperlink ref="G1:H1" location="C58" tooltip="Rekapitulace" display="2) Rekapitulace"/>
    <hyperlink ref="J1" location="C87"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BR11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6"/>
      <c r="B1" s="272"/>
      <c r="C1" s="272"/>
      <c r="D1" s="271" t="s">
        <v>1</v>
      </c>
      <c r="E1" s="272"/>
      <c r="F1" s="273" t="s">
        <v>1364</v>
      </c>
      <c r="G1" s="402" t="s">
        <v>1365</v>
      </c>
      <c r="H1" s="402"/>
      <c r="I1" s="278"/>
      <c r="J1" s="273" t="s">
        <v>1366</v>
      </c>
      <c r="K1" s="271" t="s">
        <v>135</v>
      </c>
      <c r="L1" s="273" t="s">
        <v>1367</v>
      </c>
      <c r="M1" s="273"/>
      <c r="N1" s="273"/>
      <c r="O1" s="273"/>
      <c r="P1" s="273"/>
      <c r="Q1" s="273"/>
      <c r="R1" s="273"/>
      <c r="S1" s="273"/>
      <c r="T1" s="273"/>
      <c r="U1" s="269"/>
      <c r="V1" s="269"/>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95" customHeight="1">
      <c r="L2" s="358"/>
      <c r="M2" s="358"/>
      <c r="N2" s="358"/>
      <c r="O2" s="358"/>
      <c r="P2" s="358"/>
      <c r="Q2" s="358"/>
      <c r="R2" s="358"/>
      <c r="S2" s="358"/>
      <c r="T2" s="358"/>
      <c r="U2" s="358"/>
      <c r="V2" s="358"/>
      <c r="AT2" s="18" t="s">
        <v>120</v>
      </c>
    </row>
    <row r="3" spans="2:46" ht="6.95" customHeight="1">
      <c r="B3" s="19"/>
      <c r="C3" s="20"/>
      <c r="D3" s="20"/>
      <c r="E3" s="20"/>
      <c r="F3" s="20"/>
      <c r="G3" s="20"/>
      <c r="H3" s="20"/>
      <c r="I3" s="115"/>
      <c r="J3" s="20"/>
      <c r="K3" s="21"/>
      <c r="AT3" s="18" t="s">
        <v>84</v>
      </c>
    </row>
    <row r="4" spans="2:46" ht="36.95" customHeight="1">
      <c r="B4" s="22"/>
      <c r="C4" s="23"/>
      <c r="D4" s="24" t="s">
        <v>136</v>
      </c>
      <c r="E4" s="23"/>
      <c r="F4" s="23"/>
      <c r="G4" s="23"/>
      <c r="H4" s="23"/>
      <c r="I4" s="116"/>
      <c r="J4" s="23"/>
      <c r="K4" s="25"/>
      <c r="M4" s="26" t="s">
        <v>10</v>
      </c>
      <c r="AT4" s="18" t="s">
        <v>4</v>
      </c>
    </row>
    <row r="5" spans="2:11" ht="6.95" customHeight="1">
      <c r="B5" s="22"/>
      <c r="C5" s="23"/>
      <c r="D5" s="23"/>
      <c r="E5" s="23"/>
      <c r="F5" s="23"/>
      <c r="G5" s="23"/>
      <c r="H5" s="23"/>
      <c r="I5" s="116"/>
      <c r="J5" s="23"/>
      <c r="K5" s="25"/>
    </row>
    <row r="6" spans="2:11" ht="15">
      <c r="B6" s="22"/>
      <c r="C6" s="23"/>
      <c r="D6" s="31" t="s">
        <v>16</v>
      </c>
      <c r="E6" s="23"/>
      <c r="F6" s="23"/>
      <c r="G6" s="23"/>
      <c r="H6" s="23"/>
      <c r="I6" s="116"/>
      <c r="J6" s="23"/>
      <c r="K6" s="25"/>
    </row>
    <row r="7" spans="2:11" ht="22.5" customHeight="1">
      <c r="B7" s="22"/>
      <c r="C7" s="23"/>
      <c r="D7" s="23"/>
      <c r="E7" s="403" t="str">
        <f>'Rekapitulace stavby'!K6</f>
        <v>Komunikační propojení MÚK Jeneč - Dobrovíz</v>
      </c>
      <c r="F7" s="391"/>
      <c r="G7" s="391"/>
      <c r="H7" s="391"/>
      <c r="I7" s="116"/>
      <c r="J7" s="23"/>
      <c r="K7" s="25"/>
    </row>
    <row r="8" spans="2:11" ht="15">
      <c r="B8" s="22"/>
      <c r="C8" s="23"/>
      <c r="D8" s="31" t="s">
        <v>137</v>
      </c>
      <c r="E8" s="23"/>
      <c r="F8" s="23"/>
      <c r="G8" s="23"/>
      <c r="H8" s="23"/>
      <c r="I8" s="116"/>
      <c r="J8" s="23"/>
      <c r="K8" s="25"/>
    </row>
    <row r="9" spans="2:11" s="1" customFormat="1" ht="22.5" customHeight="1">
      <c r="B9" s="35"/>
      <c r="C9" s="36"/>
      <c r="D9" s="36"/>
      <c r="E9" s="403" t="s">
        <v>1068</v>
      </c>
      <c r="F9" s="382"/>
      <c r="G9" s="382"/>
      <c r="H9" s="382"/>
      <c r="I9" s="117"/>
      <c r="J9" s="36"/>
      <c r="K9" s="39"/>
    </row>
    <row r="10" spans="2:11" s="1" customFormat="1" ht="15">
      <c r="B10" s="35"/>
      <c r="C10" s="36"/>
      <c r="D10" s="31" t="s">
        <v>887</v>
      </c>
      <c r="E10" s="36"/>
      <c r="F10" s="36"/>
      <c r="G10" s="36"/>
      <c r="H10" s="36"/>
      <c r="I10" s="117"/>
      <c r="J10" s="36"/>
      <c r="K10" s="39"/>
    </row>
    <row r="11" spans="2:11" s="1" customFormat="1" ht="36.95" customHeight="1">
      <c r="B11" s="35"/>
      <c r="C11" s="36"/>
      <c r="D11" s="36"/>
      <c r="E11" s="404" t="s">
        <v>1069</v>
      </c>
      <c r="F11" s="382"/>
      <c r="G11" s="382"/>
      <c r="H11" s="382"/>
      <c r="I11" s="117"/>
      <c r="J11" s="36"/>
      <c r="K11" s="39"/>
    </row>
    <row r="12" spans="2:11" s="1" customFormat="1" ht="13.5">
      <c r="B12" s="35"/>
      <c r="C12" s="36"/>
      <c r="D12" s="36"/>
      <c r="E12" s="36"/>
      <c r="F12" s="36"/>
      <c r="G12" s="36"/>
      <c r="H12" s="36"/>
      <c r="I12" s="117"/>
      <c r="J12" s="36"/>
      <c r="K12" s="39"/>
    </row>
    <row r="13" spans="2:11" s="1" customFormat="1" ht="14.45" customHeight="1">
      <c r="B13" s="35"/>
      <c r="C13" s="36"/>
      <c r="D13" s="31" t="s">
        <v>19</v>
      </c>
      <c r="E13" s="36"/>
      <c r="F13" s="29" t="s">
        <v>22</v>
      </c>
      <c r="G13" s="36"/>
      <c r="H13" s="36"/>
      <c r="I13" s="118" t="s">
        <v>21</v>
      </c>
      <c r="J13" s="29" t="s">
        <v>22</v>
      </c>
      <c r="K13" s="39"/>
    </row>
    <row r="14" spans="2:11" s="1" customFormat="1" ht="14.45" customHeight="1">
      <c r="B14" s="35"/>
      <c r="C14" s="36"/>
      <c r="D14" s="31" t="s">
        <v>24</v>
      </c>
      <c r="E14" s="36"/>
      <c r="F14" s="29" t="s">
        <v>25</v>
      </c>
      <c r="G14" s="36"/>
      <c r="H14" s="36"/>
      <c r="I14" s="118" t="s">
        <v>26</v>
      </c>
      <c r="J14" s="119" t="str">
        <f>'Rekapitulace stavby'!AN8</f>
        <v>30.9.2016</v>
      </c>
      <c r="K14" s="39"/>
    </row>
    <row r="15" spans="2:11" s="1" customFormat="1" ht="10.9" customHeight="1">
      <c r="B15" s="35"/>
      <c r="C15" s="36"/>
      <c r="D15" s="36"/>
      <c r="E15" s="36"/>
      <c r="F15" s="36"/>
      <c r="G15" s="36"/>
      <c r="H15" s="36"/>
      <c r="I15" s="117"/>
      <c r="J15" s="36"/>
      <c r="K15" s="39"/>
    </row>
    <row r="16" spans="2:11" s="1" customFormat="1" ht="14.45" customHeight="1">
      <c r="B16" s="35"/>
      <c r="C16" s="36"/>
      <c r="D16" s="31" t="s">
        <v>30</v>
      </c>
      <c r="E16" s="36"/>
      <c r="F16" s="36"/>
      <c r="G16" s="36"/>
      <c r="H16" s="36"/>
      <c r="I16" s="118" t="s">
        <v>31</v>
      </c>
      <c r="J16" s="29" t="str">
        <f>IF('Rekapitulace stavby'!AN10="","",'Rekapitulace stavby'!AN10)</f>
        <v/>
      </c>
      <c r="K16" s="39"/>
    </row>
    <row r="17" spans="2:11" s="1" customFormat="1" ht="18" customHeight="1">
      <c r="B17" s="35"/>
      <c r="C17" s="36"/>
      <c r="D17" s="36"/>
      <c r="E17" s="29" t="str">
        <f>IF('Rekapitulace stavby'!E11="","",'Rekapitulace stavby'!E11)</f>
        <v xml:space="preserve"> </v>
      </c>
      <c r="F17" s="36"/>
      <c r="G17" s="36"/>
      <c r="H17" s="36"/>
      <c r="I17" s="118" t="s">
        <v>33</v>
      </c>
      <c r="J17" s="29" t="str">
        <f>IF('Rekapitulace stavby'!AN11="","",'Rekapitulace stavby'!AN11)</f>
        <v/>
      </c>
      <c r="K17" s="39"/>
    </row>
    <row r="18" spans="2:11" s="1" customFormat="1" ht="6.95" customHeight="1">
      <c r="B18" s="35"/>
      <c r="C18" s="36"/>
      <c r="D18" s="36"/>
      <c r="E18" s="36"/>
      <c r="F18" s="36"/>
      <c r="G18" s="36"/>
      <c r="H18" s="36"/>
      <c r="I18" s="117"/>
      <c r="J18" s="36"/>
      <c r="K18" s="39"/>
    </row>
    <row r="19" spans="2:11" s="1" customFormat="1" ht="14.45" customHeight="1">
      <c r="B19" s="35"/>
      <c r="C19" s="36"/>
      <c r="D19" s="31" t="s">
        <v>34</v>
      </c>
      <c r="E19" s="36"/>
      <c r="F19" s="36"/>
      <c r="G19" s="36"/>
      <c r="H19" s="36"/>
      <c r="I19" s="118" t="s">
        <v>31</v>
      </c>
      <c r="J19" s="29" t="str">
        <f>IF('Rekapitulace stavby'!AN13="Vyplň údaj","",IF('Rekapitulace stavby'!AN13="","",'Rekapitulace stavby'!AN13))</f>
        <v/>
      </c>
      <c r="K19" s="39"/>
    </row>
    <row r="20" spans="2:11" s="1" customFormat="1" ht="18" customHeight="1">
      <c r="B20" s="35"/>
      <c r="C20" s="36"/>
      <c r="D20" s="36"/>
      <c r="E20" s="29" t="str">
        <f>IF('Rekapitulace stavby'!E14="Vyplň údaj","",IF('Rekapitulace stavby'!E14="","",'Rekapitulace stavby'!E14))</f>
        <v/>
      </c>
      <c r="F20" s="36"/>
      <c r="G20" s="36"/>
      <c r="H20" s="36"/>
      <c r="I20" s="118" t="s">
        <v>33</v>
      </c>
      <c r="J20" s="29" t="str">
        <f>IF('Rekapitulace stavby'!AN14="Vyplň údaj","",IF('Rekapitulace stavby'!AN14="","",'Rekapitulace stavby'!AN14))</f>
        <v/>
      </c>
      <c r="K20" s="39"/>
    </row>
    <row r="21" spans="2:11" s="1" customFormat="1" ht="6.95" customHeight="1">
      <c r="B21" s="35"/>
      <c r="C21" s="36"/>
      <c r="D21" s="36"/>
      <c r="E21" s="36"/>
      <c r="F21" s="36"/>
      <c r="G21" s="36"/>
      <c r="H21" s="36"/>
      <c r="I21" s="117"/>
      <c r="J21" s="36"/>
      <c r="K21" s="39"/>
    </row>
    <row r="22" spans="2:11" s="1" customFormat="1" ht="14.45" customHeight="1">
      <c r="B22" s="35"/>
      <c r="C22" s="36"/>
      <c r="D22" s="31" t="s">
        <v>36</v>
      </c>
      <c r="E22" s="36"/>
      <c r="F22" s="36"/>
      <c r="G22" s="36"/>
      <c r="H22" s="36"/>
      <c r="I22" s="118" t="s">
        <v>31</v>
      </c>
      <c r="J22" s="29" t="s">
        <v>22</v>
      </c>
      <c r="K22" s="39"/>
    </row>
    <row r="23" spans="2:11" s="1" customFormat="1" ht="18" customHeight="1">
      <c r="B23" s="35"/>
      <c r="C23" s="36"/>
      <c r="D23" s="36"/>
      <c r="E23" s="29" t="s">
        <v>37</v>
      </c>
      <c r="F23" s="36"/>
      <c r="G23" s="36"/>
      <c r="H23" s="36"/>
      <c r="I23" s="118" t="s">
        <v>33</v>
      </c>
      <c r="J23" s="29" t="s">
        <v>22</v>
      </c>
      <c r="K23" s="39"/>
    </row>
    <row r="24" spans="2:11" s="1" customFormat="1" ht="6.95" customHeight="1">
      <c r="B24" s="35"/>
      <c r="C24" s="36"/>
      <c r="D24" s="36"/>
      <c r="E24" s="36"/>
      <c r="F24" s="36"/>
      <c r="G24" s="36"/>
      <c r="H24" s="36"/>
      <c r="I24" s="117"/>
      <c r="J24" s="36"/>
      <c r="K24" s="39"/>
    </row>
    <row r="25" spans="2:11" s="1" customFormat="1" ht="14.45" customHeight="1">
      <c r="B25" s="35"/>
      <c r="C25" s="36"/>
      <c r="D25" s="31" t="s">
        <v>39</v>
      </c>
      <c r="E25" s="36"/>
      <c r="F25" s="36"/>
      <c r="G25" s="36"/>
      <c r="H25" s="36"/>
      <c r="I25" s="117"/>
      <c r="J25" s="36"/>
      <c r="K25" s="39"/>
    </row>
    <row r="26" spans="2:11" s="7" customFormat="1" ht="22.5" customHeight="1">
      <c r="B26" s="120"/>
      <c r="C26" s="121"/>
      <c r="D26" s="121"/>
      <c r="E26" s="394" t="s">
        <v>22</v>
      </c>
      <c r="F26" s="405"/>
      <c r="G26" s="405"/>
      <c r="H26" s="405"/>
      <c r="I26" s="122"/>
      <c r="J26" s="121"/>
      <c r="K26" s="123"/>
    </row>
    <row r="27" spans="2:11" s="1" customFormat="1" ht="6.95" customHeight="1">
      <c r="B27" s="35"/>
      <c r="C27" s="36"/>
      <c r="D27" s="36"/>
      <c r="E27" s="36"/>
      <c r="F27" s="36"/>
      <c r="G27" s="36"/>
      <c r="H27" s="36"/>
      <c r="I27" s="117"/>
      <c r="J27" s="36"/>
      <c r="K27" s="39"/>
    </row>
    <row r="28" spans="2:11" s="1" customFormat="1" ht="6.95" customHeight="1">
      <c r="B28" s="35"/>
      <c r="C28" s="36"/>
      <c r="D28" s="80"/>
      <c r="E28" s="80"/>
      <c r="F28" s="80"/>
      <c r="G28" s="80"/>
      <c r="H28" s="80"/>
      <c r="I28" s="124"/>
      <c r="J28" s="80"/>
      <c r="K28" s="125"/>
    </row>
    <row r="29" spans="2:11" s="1" customFormat="1" ht="25.35" customHeight="1">
      <c r="B29" s="35"/>
      <c r="C29" s="36"/>
      <c r="D29" s="126" t="s">
        <v>41</v>
      </c>
      <c r="E29" s="36"/>
      <c r="F29" s="36"/>
      <c r="G29" s="36"/>
      <c r="H29" s="36"/>
      <c r="I29" s="117"/>
      <c r="J29" s="127">
        <f>ROUND(J86,2)</f>
        <v>0</v>
      </c>
      <c r="K29" s="39"/>
    </row>
    <row r="30" spans="2:11" s="1" customFormat="1" ht="6.95" customHeight="1">
      <c r="B30" s="35"/>
      <c r="C30" s="36"/>
      <c r="D30" s="80"/>
      <c r="E30" s="80"/>
      <c r="F30" s="80"/>
      <c r="G30" s="80"/>
      <c r="H30" s="80"/>
      <c r="I30" s="124"/>
      <c r="J30" s="80"/>
      <c r="K30" s="125"/>
    </row>
    <row r="31" spans="2:11" s="1" customFormat="1" ht="14.45" customHeight="1">
      <c r="B31" s="35"/>
      <c r="C31" s="36"/>
      <c r="D31" s="36"/>
      <c r="E31" s="36"/>
      <c r="F31" s="40" t="s">
        <v>43</v>
      </c>
      <c r="G31" s="36"/>
      <c r="H31" s="36"/>
      <c r="I31" s="128" t="s">
        <v>42</v>
      </c>
      <c r="J31" s="40" t="s">
        <v>44</v>
      </c>
      <c r="K31" s="39"/>
    </row>
    <row r="32" spans="2:11" s="1" customFormat="1" ht="14.45" customHeight="1">
      <c r="B32" s="35"/>
      <c r="C32" s="36"/>
      <c r="D32" s="43" t="s">
        <v>45</v>
      </c>
      <c r="E32" s="43" t="s">
        <v>46</v>
      </c>
      <c r="F32" s="129">
        <f>ROUND(SUM(BE86:BE114),2)</f>
        <v>0</v>
      </c>
      <c r="G32" s="36"/>
      <c r="H32" s="36"/>
      <c r="I32" s="130">
        <v>0.21</v>
      </c>
      <c r="J32" s="129">
        <f>ROUND(ROUND((SUM(BE86:BE114)),2)*I32,2)</f>
        <v>0</v>
      </c>
      <c r="K32" s="39"/>
    </row>
    <row r="33" spans="2:11" s="1" customFormat="1" ht="14.45" customHeight="1">
      <c r="B33" s="35"/>
      <c r="C33" s="36"/>
      <c r="D33" s="36"/>
      <c r="E33" s="43" t="s">
        <v>47</v>
      </c>
      <c r="F33" s="129">
        <f>ROUND(SUM(BF86:BF114),2)</f>
        <v>0</v>
      </c>
      <c r="G33" s="36"/>
      <c r="H33" s="36"/>
      <c r="I33" s="130">
        <v>0.15</v>
      </c>
      <c r="J33" s="129">
        <f>ROUND(ROUND((SUM(BF86:BF114)),2)*I33,2)</f>
        <v>0</v>
      </c>
      <c r="K33" s="39"/>
    </row>
    <row r="34" spans="2:11" s="1" customFormat="1" ht="14.45" customHeight="1" hidden="1">
      <c r="B34" s="35"/>
      <c r="C34" s="36"/>
      <c r="D34" s="36"/>
      <c r="E34" s="43" t="s">
        <v>48</v>
      </c>
      <c r="F34" s="129">
        <f>ROUND(SUM(BG86:BG114),2)</f>
        <v>0</v>
      </c>
      <c r="G34" s="36"/>
      <c r="H34" s="36"/>
      <c r="I34" s="130">
        <v>0.21</v>
      </c>
      <c r="J34" s="129">
        <v>0</v>
      </c>
      <c r="K34" s="39"/>
    </row>
    <row r="35" spans="2:11" s="1" customFormat="1" ht="14.45" customHeight="1" hidden="1">
      <c r="B35" s="35"/>
      <c r="C35" s="36"/>
      <c r="D35" s="36"/>
      <c r="E35" s="43" t="s">
        <v>49</v>
      </c>
      <c r="F35" s="129">
        <f>ROUND(SUM(BH86:BH114),2)</f>
        <v>0</v>
      </c>
      <c r="G35" s="36"/>
      <c r="H35" s="36"/>
      <c r="I35" s="130">
        <v>0.15</v>
      </c>
      <c r="J35" s="129">
        <v>0</v>
      </c>
      <c r="K35" s="39"/>
    </row>
    <row r="36" spans="2:11" s="1" customFormat="1" ht="14.45" customHeight="1" hidden="1">
      <c r="B36" s="35"/>
      <c r="C36" s="36"/>
      <c r="D36" s="36"/>
      <c r="E36" s="43" t="s">
        <v>50</v>
      </c>
      <c r="F36" s="129">
        <f>ROUND(SUM(BI86:BI114),2)</f>
        <v>0</v>
      </c>
      <c r="G36" s="36"/>
      <c r="H36" s="36"/>
      <c r="I36" s="130">
        <v>0</v>
      </c>
      <c r="J36" s="129">
        <v>0</v>
      </c>
      <c r="K36" s="39"/>
    </row>
    <row r="37" spans="2:11" s="1" customFormat="1" ht="6.95" customHeight="1">
      <c r="B37" s="35"/>
      <c r="C37" s="36"/>
      <c r="D37" s="36"/>
      <c r="E37" s="36"/>
      <c r="F37" s="36"/>
      <c r="G37" s="36"/>
      <c r="H37" s="36"/>
      <c r="I37" s="117"/>
      <c r="J37" s="36"/>
      <c r="K37" s="39"/>
    </row>
    <row r="38" spans="2:11" s="1" customFormat="1" ht="25.35" customHeight="1">
      <c r="B38" s="35"/>
      <c r="C38" s="131"/>
      <c r="D38" s="132" t="s">
        <v>51</v>
      </c>
      <c r="E38" s="74"/>
      <c r="F38" s="74"/>
      <c r="G38" s="133" t="s">
        <v>52</v>
      </c>
      <c r="H38" s="134" t="s">
        <v>53</v>
      </c>
      <c r="I38" s="135"/>
      <c r="J38" s="136">
        <f>SUM(J29:J36)</f>
        <v>0</v>
      </c>
      <c r="K38" s="137"/>
    </row>
    <row r="39" spans="2:11" s="1" customFormat="1" ht="14.45" customHeight="1">
      <c r="B39" s="50"/>
      <c r="C39" s="51"/>
      <c r="D39" s="51"/>
      <c r="E39" s="51"/>
      <c r="F39" s="51"/>
      <c r="G39" s="51"/>
      <c r="H39" s="51"/>
      <c r="I39" s="138"/>
      <c r="J39" s="51"/>
      <c r="K39" s="52"/>
    </row>
    <row r="43" spans="2:11" s="1" customFormat="1" ht="6.95" customHeight="1">
      <c r="B43" s="139"/>
      <c r="C43" s="140"/>
      <c r="D43" s="140"/>
      <c r="E43" s="140"/>
      <c r="F43" s="140"/>
      <c r="G43" s="140"/>
      <c r="H43" s="140"/>
      <c r="I43" s="141"/>
      <c r="J43" s="140"/>
      <c r="K43" s="142"/>
    </row>
    <row r="44" spans="2:11" s="1" customFormat="1" ht="36.95" customHeight="1">
      <c r="B44" s="35"/>
      <c r="C44" s="24" t="s">
        <v>139</v>
      </c>
      <c r="D44" s="36"/>
      <c r="E44" s="36"/>
      <c r="F44" s="36"/>
      <c r="G44" s="36"/>
      <c r="H44" s="36"/>
      <c r="I44" s="117"/>
      <c r="J44" s="36"/>
      <c r="K44" s="39"/>
    </row>
    <row r="45" spans="2:11" s="1" customFormat="1" ht="6.95" customHeight="1">
      <c r="B45" s="35"/>
      <c r="C45" s="36"/>
      <c r="D45" s="36"/>
      <c r="E45" s="36"/>
      <c r="F45" s="36"/>
      <c r="G45" s="36"/>
      <c r="H45" s="36"/>
      <c r="I45" s="117"/>
      <c r="J45" s="36"/>
      <c r="K45" s="39"/>
    </row>
    <row r="46" spans="2:11" s="1" customFormat="1" ht="14.45" customHeight="1">
      <c r="B46" s="35"/>
      <c r="C46" s="31" t="s">
        <v>16</v>
      </c>
      <c r="D46" s="36"/>
      <c r="E46" s="36"/>
      <c r="F46" s="36"/>
      <c r="G46" s="36"/>
      <c r="H46" s="36"/>
      <c r="I46" s="117"/>
      <c r="J46" s="36"/>
      <c r="K46" s="39"/>
    </row>
    <row r="47" spans="2:11" s="1" customFormat="1" ht="22.5" customHeight="1">
      <c r="B47" s="35"/>
      <c r="C47" s="36"/>
      <c r="D47" s="36"/>
      <c r="E47" s="403" t="str">
        <f>E7</f>
        <v>Komunikační propojení MÚK Jeneč - Dobrovíz</v>
      </c>
      <c r="F47" s="382"/>
      <c r="G47" s="382"/>
      <c r="H47" s="382"/>
      <c r="I47" s="117"/>
      <c r="J47" s="36"/>
      <c r="K47" s="39"/>
    </row>
    <row r="48" spans="2:11" ht="15">
      <c r="B48" s="22"/>
      <c r="C48" s="31" t="s">
        <v>137</v>
      </c>
      <c r="D48" s="23"/>
      <c r="E48" s="23"/>
      <c r="F48" s="23"/>
      <c r="G48" s="23"/>
      <c r="H48" s="23"/>
      <c r="I48" s="116"/>
      <c r="J48" s="23"/>
      <c r="K48" s="25"/>
    </row>
    <row r="49" spans="2:11" s="1" customFormat="1" ht="22.5" customHeight="1">
      <c r="B49" s="35"/>
      <c r="C49" s="36"/>
      <c r="D49" s="36"/>
      <c r="E49" s="403" t="s">
        <v>1068</v>
      </c>
      <c r="F49" s="382"/>
      <c r="G49" s="382"/>
      <c r="H49" s="382"/>
      <c r="I49" s="117"/>
      <c r="J49" s="36"/>
      <c r="K49" s="39"/>
    </row>
    <row r="50" spans="2:11" s="1" customFormat="1" ht="14.45" customHeight="1">
      <c r="B50" s="35"/>
      <c r="C50" s="31" t="s">
        <v>887</v>
      </c>
      <c r="D50" s="36"/>
      <c r="E50" s="36"/>
      <c r="F50" s="36"/>
      <c r="G50" s="36"/>
      <c r="H50" s="36"/>
      <c r="I50" s="117"/>
      <c r="J50" s="36"/>
      <c r="K50" s="39"/>
    </row>
    <row r="51" spans="2:11" s="1" customFormat="1" ht="23.25" customHeight="1">
      <c r="B51" s="35"/>
      <c r="C51" s="36"/>
      <c r="D51" s="36"/>
      <c r="E51" s="404" t="str">
        <f>E11</f>
        <v>291020140 - Ochrana kabelu VN a optokabelu</v>
      </c>
      <c r="F51" s="382"/>
      <c r="G51" s="382"/>
      <c r="H51" s="382"/>
      <c r="I51" s="117"/>
      <c r="J51" s="36"/>
      <c r="K51" s="39"/>
    </row>
    <row r="52" spans="2:11" s="1" customFormat="1" ht="6.95" customHeight="1">
      <c r="B52" s="35"/>
      <c r="C52" s="36"/>
      <c r="D52" s="36"/>
      <c r="E52" s="36"/>
      <c r="F52" s="36"/>
      <c r="G52" s="36"/>
      <c r="H52" s="36"/>
      <c r="I52" s="117"/>
      <c r="J52" s="36"/>
      <c r="K52" s="39"/>
    </row>
    <row r="53" spans="2:11" s="1" customFormat="1" ht="18" customHeight="1">
      <c r="B53" s="35"/>
      <c r="C53" s="31" t="s">
        <v>24</v>
      </c>
      <c r="D53" s="36"/>
      <c r="E53" s="36"/>
      <c r="F53" s="29" t="str">
        <f>F14</f>
        <v>k.ú. Jeneč, k.ú.Dobrovíz</v>
      </c>
      <c r="G53" s="36"/>
      <c r="H53" s="36"/>
      <c r="I53" s="118" t="s">
        <v>26</v>
      </c>
      <c r="J53" s="119" t="str">
        <f>IF(J14="","",J14)</f>
        <v>30.9.2016</v>
      </c>
      <c r="K53" s="39"/>
    </row>
    <row r="54" spans="2:11" s="1" customFormat="1" ht="6.95" customHeight="1">
      <c r="B54" s="35"/>
      <c r="C54" s="36"/>
      <c r="D54" s="36"/>
      <c r="E54" s="36"/>
      <c r="F54" s="36"/>
      <c r="G54" s="36"/>
      <c r="H54" s="36"/>
      <c r="I54" s="117"/>
      <c r="J54" s="36"/>
      <c r="K54" s="39"/>
    </row>
    <row r="55" spans="2:11" s="1" customFormat="1" ht="15">
      <c r="B55" s="35"/>
      <c r="C55" s="31" t="s">
        <v>30</v>
      </c>
      <c r="D55" s="36"/>
      <c r="E55" s="36"/>
      <c r="F55" s="29" t="str">
        <f>E17</f>
        <v xml:space="preserve"> </v>
      </c>
      <c r="G55" s="36"/>
      <c r="H55" s="36"/>
      <c r="I55" s="118" t="s">
        <v>36</v>
      </c>
      <c r="J55" s="29" t="str">
        <f>E23</f>
        <v>European Transportation Consultancy s.r.o.</v>
      </c>
      <c r="K55" s="39"/>
    </row>
    <row r="56" spans="2:11" s="1" customFormat="1" ht="14.45" customHeight="1">
      <c r="B56" s="35"/>
      <c r="C56" s="31" t="s">
        <v>34</v>
      </c>
      <c r="D56" s="36"/>
      <c r="E56" s="36"/>
      <c r="F56" s="29" t="str">
        <f>IF(E20="","",E20)</f>
        <v/>
      </c>
      <c r="G56" s="36"/>
      <c r="H56" s="36"/>
      <c r="I56" s="117"/>
      <c r="J56" s="36"/>
      <c r="K56" s="39"/>
    </row>
    <row r="57" spans="2:11" s="1" customFormat="1" ht="10.35" customHeight="1">
      <c r="B57" s="35"/>
      <c r="C57" s="36"/>
      <c r="D57" s="36"/>
      <c r="E57" s="36"/>
      <c r="F57" s="36"/>
      <c r="G57" s="36"/>
      <c r="H57" s="36"/>
      <c r="I57" s="117"/>
      <c r="J57" s="36"/>
      <c r="K57" s="39"/>
    </row>
    <row r="58" spans="2:11" s="1" customFormat="1" ht="29.25" customHeight="1">
      <c r="B58" s="35"/>
      <c r="C58" s="143" t="s">
        <v>140</v>
      </c>
      <c r="D58" s="131"/>
      <c r="E58" s="131"/>
      <c r="F58" s="131"/>
      <c r="G58" s="131"/>
      <c r="H58" s="131"/>
      <c r="I58" s="144"/>
      <c r="J58" s="145" t="s">
        <v>141</v>
      </c>
      <c r="K58" s="146"/>
    </row>
    <row r="59" spans="2:11" s="1" customFormat="1" ht="10.35" customHeight="1">
      <c r="B59" s="35"/>
      <c r="C59" s="36"/>
      <c r="D59" s="36"/>
      <c r="E59" s="36"/>
      <c r="F59" s="36"/>
      <c r="G59" s="36"/>
      <c r="H59" s="36"/>
      <c r="I59" s="117"/>
      <c r="J59" s="36"/>
      <c r="K59" s="39"/>
    </row>
    <row r="60" spans="2:47" s="1" customFormat="1" ht="29.25" customHeight="1">
      <c r="B60" s="35"/>
      <c r="C60" s="147" t="s">
        <v>142</v>
      </c>
      <c r="D60" s="36"/>
      <c r="E60" s="36"/>
      <c r="F60" s="36"/>
      <c r="G60" s="36"/>
      <c r="H60" s="36"/>
      <c r="I60" s="117"/>
      <c r="J60" s="127">
        <f>J86</f>
        <v>0</v>
      </c>
      <c r="K60" s="39"/>
      <c r="AU60" s="18" t="s">
        <v>143</v>
      </c>
    </row>
    <row r="61" spans="2:11" s="8" customFormat="1" ht="24.95" customHeight="1">
      <c r="B61" s="148"/>
      <c r="C61" s="149"/>
      <c r="D61" s="150" t="s">
        <v>762</v>
      </c>
      <c r="E61" s="151"/>
      <c r="F61" s="151"/>
      <c r="G61" s="151"/>
      <c r="H61" s="151"/>
      <c r="I61" s="152"/>
      <c r="J61" s="153">
        <f>J87</f>
        <v>0</v>
      </c>
      <c r="K61" s="154"/>
    </row>
    <row r="62" spans="2:11" s="9" customFormat="1" ht="19.9" customHeight="1">
      <c r="B62" s="155"/>
      <c r="C62" s="156"/>
      <c r="D62" s="157" t="s">
        <v>763</v>
      </c>
      <c r="E62" s="158"/>
      <c r="F62" s="158"/>
      <c r="G62" s="158"/>
      <c r="H62" s="158"/>
      <c r="I62" s="159"/>
      <c r="J62" s="160">
        <f>J88</f>
        <v>0</v>
      </c>
      <c r="K62" s="161"/>
    </row>
    <row r="63" spans="2:11" s="9" customFormat="1" ht="14.85" customHeight="1">
      <c r="B63" s="155"/>
      <c r="C63" s="156"/>
      <c r="D63" s="157" t="s">
        <v>1070</v>
      </c>
      <c r="E63" s="158"/>
      <c r="F63" s="158"/>
      <c r="G63" s="158"/>
      <c r="H63" s="158"/>
      <c r="I63" s="159"/>
      <c r="J63" s="160">
        <f>J89</f>
        <v>0</v>
      </c>
      <c r="K63" s="161"/>
    </row>
    <row r="64" spans="2:11" s="9" customFormat="1" ht="14.85" customHeight="1">
      <c r="B64" s="155"/>
      <c r="C64" s="156"/>
      <c r="D64" s="157" t="s">
        <v>1071</v>
      </c>
      <c r="E64" s="158"/>
      <c r="F64" s="158"/>
      <c r="G64" s="158"/>
      <c r="H64" s="158"/>
      <c r="I64" s="159"/>
      <c r="J64" s="160">
        <f>J111</f>
        <v>0</v>
      </c>
      <c r="K64" s="161"/>
    </row>
    <row r="65" spans="2:11" s="1" customFormat="1" ht="21.75" customHeight="1">
      <c r="B65" s="35"/>
      <c r="C65" s="36"/>
      <c r="D65" s="36"/>
      <c r="E65" s="36"/>
      <c r="F65" s="36"/>
      <c r="G65" s="36"/>
      <c r="H65" s="36"/>
      <c r="I65" s="117"/>
      <c r="J65" s="36"/>
      <c r="K65" s="39"/>
    </row>
    <row r="66" spans="2:11" s="1" customFormat="1" ht="6.95" customHeight="1">
      <c r="B66" s="50"/>
      <c r="C66" s="51"/>
      <c r="D66" s="51"/>
      <c r="E66" s="51"/>
      <c r="F66" s="51"/>
      <c r="G66" s="51"/>
      <c r="H66" s="51"/>
      <c r="I66" s="138"/>
      <c r="J66" s="51"/>
      <c r="K66" s="52"/>
    </row>
    <row r="70" spans="2:12" s="1" customFormat="1" ht="6.95" customHeight="1">
      <c r="B70" s="53"/>
      <c r="C70" s="54"/>
      <c r="D70" s="54"/>
      <c r="E70" s="54"/>
      <c r="F70" s="54"/>
      <c r="G70" s="54"/>
      <c r="H70" s="54"/>
      <c r="I70" s="141"/>
      <c r="J70" s="54"/>
      <c r="K70" s="54"/>
      <c r="L70" s="55"/>
    </row>
    <row r="71" spans="2:12" s="1" customFormat="1" ht="36.95" customHeight="1">
      <c r="B71" s="35"/>
      <c r="C71" s="56" t="s">
        <v>146</v>
      </c>
      <c r="D71" s="57"/>
      <c r="E71" s="57"/>
      <c r="F71" s="57"/>
      <c r="G71" s="57"/>
      <c r="H71" s="57"/>
      <c r="I71" s="162"/>
      <c r="J71" s="57"/>
      <c r="K71" s="57"/>
      <c r="L71" s="55"/>
    </row>
    <row r="72" spans="2:12" s="1" customFormat="1" ht="6.95" customHeight="1">
      <c r="B72" s="35"/>
      <c r="C72" s="57"/>
      <c r="D72" s="57"/>
      <c r="E72" s="57"/>
      <c r="F72" s="57"/>
      <c r="G72" s="57"/>
      <c r="H72" s="57"/>
      <c r="I72" s="162"/>
      <c r="J72" s="57"/>
      <c r="K72" s="57"/>
      <c r="L72" s="55"/>
    </row>
    <row r="73" spans="2:12" s="1" customFormat="1" ht="14.45" customHeight="1">
      <c r="B73" s="35"/>
      <c r="C73" s="59" t="s">
        <v>16</v>
      </c>
      <c r="D73" s="57"/>
      <c r="E73" s="57"/>
      <c r="F73" s="57"/>
      <c r="G73" s="57"/>
      <c r="H73" s="57"/>
      <c r="I73" s="162"/>
      <c r="J73" s="57"/>
      <c r="K73" s="57"/>
      <c r="L73" s="55"/>
    </row>
    <row r="74" spans="2:12" s="1" customFormat="1" ht="22.5" customHeight="1">
      <c r="B74" s="35"/>
      <c r="C74" s="57"/>
      <c r="D74" s="57"/>
      <c r="E74" s="401" t="str">
        <f>E7</f>
        <v>Komunikační propojení MÚK Jeneč - Dobrovíz</v>
      </c>
      <c r="F74" s="375"/>
      <c r="G74" s="375"/>
      <c r="H74" s="375"/>
      <c r="I74" s="162"/>
      <c r="J74" s="57"/>
      <c r="K74" s="57"/>
      <c r="L74" s="55"/>
    </row>
    <row r="75" spans="2:12" ht="15">
      <c r="B75" s="22"/>
      <c r="C75" s="59" t="s">
        <v>137</v>
      </c>
      <c r="D75" s="263"/>
      <c r="E75" s="263"/>
      <c r="F75" s="263"/>
      <c r="G75" s="263"/>
      <c r="H75" s="263"/>
      <c r="J75" s="263"/>
      <c r="K75" s="263"/>
      <c r="L75" s="264"/>
    </row>
    <row r="76" spans="2:12" s="1" customFormat="1" ht="22.5" customHeight="1">
      <c r="B76" s="35"/>
      <c r="C76" s="57"/>
      <c r="D76" s="57"/>
      <c r="E76" s="401" t="s">
        <v>1068</v>
      </c>
      <c r="F76" s="375"/>
      <c r="G76" s="375"/>
      <c r="H76" s="375"/>
      <c r="I76" s="162"/>
      <c r="J76" s="57"/>
      <c r="K76" s="57"/>
      <c r="L76" s="55"/>
    </row>
    <row r="77" spans="2:12" s="1" customFormat="1" ht="14.45" customHeight="1">
      <c r="B77" s="35"/>
      <c r="C77" s="59" t="s">
        <v>887</v>
      </c>
      <c r="D77" s="57"/>
      <c r="E77" s="57"/>
      <c r="F77" s="57"/>
      <c r="G77" s="57"/>
      <c r="H77" s="57"/>
      <c r="I77" s="162"/>
      <c r="J77" s="57"/>
      <c r="K77" s="57"/>
      <c r="L77" s="55"/>
    </row>
    <row r="78" spans="2:12" s="1" customFormat="1" ht="23.25" customHeight="1">
      <c r="B78" s="35"/>
      <c r="C78" s="57"/>
      <c r="D78" s="57"/>
      <c r="E78" s="372" t="str">
        <f>E11</f>
        <v>291020140 - Ochrana kabelu VN a optokabelu</v>
      </c>
      <c r="F78" s="375"/>
      <c r="G78" s="375"/>
      <c r="H78" s="375"/>
      <c r="I78" s="162"/>
      <c r="J78" s="57"/>
      <c r="K78" s="57"/>
      <c r="L78" s="55"/>
    </row>
    <row r="79" spans="2:12" s="1" customFormat="1" ht="6.95" customHeight="1">
      <c r="B79" s="35"/>
      <c r="C79" s="57"/>
      <c r="D79" s="57"/>
      <c r="E79" s="57"/>
      <c r="F79" s="57"/>
      <c r="G79" s="57"/>
      <c r="H79" s="57"/>
      <c r="I79" s="162"/>
      <c r="J79" s="57"/>
      <c r="K79" s="57"/>
      <c r="L79" s="55"/>
    </row>
    <row r="80" spans="2:12" s="1" customFormat="1" ht="18" customHeight="1">
      <c r="B80" s="35"/>
      <c r="C80" s="59" t="s">
        <v>24</v>
      </c>
      <c r="D80" s="57"/>
      <c r="E80" s="57"/>
      <c r="F80" s="163" t="str">
        <f>F14</f>
        <v>k.ú. Jeneč, k.ú.Dobrovíz</v>
      </c>
      <c r="G80" s="57"/>
      <c r="H80" s="57"/>
      <c r="I80" s="164" t="s">
        <v>26</v>
      </c>
      <c r="J80" s="67" t="str">
        <f>IF(J14="","",J14)</f>
        <v>30.9.2016</v>
      </c>
      <c r="K80" s="57"/>
      <c r="L80" s="55"/>
    </row>
    <row r="81" spans="2:12" s="1" customFormat="1" ht="6.95" customHeight="1">
      <c r="B81" s="35"/>
      <c r="C81" s="57"/>
      <c r="D81" s="57"/>
      <c r="E81" s="57"/>
      <c r="F81" s="57"/>
      <c r="G81" s="57"/>
      <c r="H81" s="57"/>
      <c r="I81" s="162"/>
      <c r="J81" s="57"/>
      <c r="K81" s="57"/>
      <c r="L81" s="55"/>
    </row>
    <row r="82" spans="2:12" s="1" customFormat="1" ht="15">
      <c r="B82" s="35"/>
      <c r="C82" s="59" t="s">
        <v>30</v>
      </c>
      <c r="D82" s="57"/>
      <c r="E82" s="57"/>
      <c r="F82" s="163" t="str">
        <f>E17</f>
        <v xml:space="preserve"> </v>
      </c>
      <c r="G82" s="57"/>
      <c r="H82" s="57"/>
      <c r="I82" s="164" t="s">
        <v>36</v>
      </c>
      <c r="J82" s="163" t="str">
        <f>E23</f>
        <v>European Transportation Consultancy s.r.o.</v>
      </c>
      <c r="K82" s="57"/>
      <c r="L82" s="55"/>
    </row>
    <row r="83" spans="2:12" s="1" customFormat="1" ht="14.45" customHeight="1">
      <c r="B83" s="35"/>
      <c r="C83" s="59" t="s">
        <v>34</v>
      </c>
      <c r="D83" s="57"/>
      <c r="E83" s="57"/>
      <c r="F83" s="163" t="str">
        <f>IF(E20="","",E20)</f>
        <v/>
      </c>
      <c r="G83" s="57"/>
      <c r="H83" s="57"/>
      <c r="I83" s="162"/>
      <c r="J83" s="57"/>
      <c r="K83" s="57"/>
      <c r="L83" s="55"/>
    </row>
    <row r="84" spans="2:12" s="1" customFormat="1" ht="10.35" customHeight="1">
      <c r="B84" s="35"/>
      <c r="C84" s="57"/>
      <c r="D84" s="57"/>
      <c r="E84" s="57"/>
      <c r="F84" s="57"/>
      <c r="G84" s="57"/>
      <c r="H84" s="57"/>
      <c r="I84" s="162"/>
      <c r="J84" s="57"/>
      <c r="K84" s="57"/>
      <c r="L84" s="55"/>
    </row>
    <row r="85" spans="2:20" s="10" customFormat="1" ht="29.25" customHeight="1">
      <c r="B85" s="165"/>
      <c r="C85" s="166" t="s">
        <v>147</v>
      </c>
      <c r="D85" s="167" t="s">
        <v>60</v>
      </c>
      <c r="E85" s="167" t="s">
        <v>56</v>
      </c>
      <c r="F85" s="167" t="s">
        <v>148</v>
      </c>
      <c r="G85" s="167" t="s">
        <v>149</v>
      </c>
      <c r="H85" s="167" t="s">
        <v>150</v>
      </c>
      <c r="I85" s="168" t="s">
        <v>151</v>
      </c>
      <c r="J85" s="167" t="s">
        <v>141</v>
      </c>
      <c r="K85" s="169" t="s">
        <v>152</v>
      </c>
      <c r="L85" s="170"/>
      <c r="M85" s="76" t="s">
        <v>153</v>
      </c>
      <c r="N85" s="77" t="s">
        <v>45</v>
      </c>
      <c r="O85" s="77" t="s">
        <v>154</v>
      </c>
      <c r="P85" s="77" t="s">
        <v>155</v>
      </c>
      <c r="Q85" s="77" t="s">
        <v>156</v>
      </c>
      <c r="R85" s="77" t="s">
        <v>157</v>
      </c>
      <c r="S85" s="77" t="s">
        <v>158</v>
      </c>
      <c r="T85" s="78" t="s">
        <v>159</v>
      </c>
    </row>
    <row r="86" spans="2:63" s="1" customFormat="1" ht="29.25" customHeight="1">
      <c r="B86" s="35"/>
      <c r="C86" s="82" t="s">
        <v>142</v>
      </c>
      <c r="D86" s="57"/>
      <c r="E86" s="57"/>
      <c r="F86" s="57"/>
      <c r="G86" s="57"/>
      <c r="H86" s="57"/>
      <c r="I86" s="162"/>
      <c r="J86" s="171">
        <f>BK86</f>
        <v>0</v>
      </c>
      <c r="K86" s="57"/>
      <c r="L86" s="55"/>
      <c r="M86" s="79"/>
      <c r="N86" s="80"/>
      <c r="O86" s="80"/>
      <c r="P86" s="172">
        <f>P87</f>
        <v>0</v>
      </c>
      <c r="Q86" s="80"/>
      <c r="R86" s="172">
        <f>R87</f>
        <v>4.84494</v>
      </c>
      <c r="S86" s="80"/>
      <c r="T86" s="173">
        <f>T87</f>
        <v>7.456</v>
      </c>
      <c r="AT86" s="18" t="s">
        <v>74</v>
      </c>
      <c r="AU86" s="18" t="s">
        <v>143</v>
      </c>
      <c r="BK86" s="174">
        <f>BK87</f>
        <v>0</v>
      </c>
    </row>
    <row r="87" spans="2:63" s="11" customFormat="1" ht="37.35" customHeight="1">
      <c r="B87" s="175"/>
      <c r="C87" s="176"/>
      <c r="D87" s="177" t="s">
        <v>74</v>
      </c>
      <c r="E87" s="178" t="s">
        <v>289</v>
      </c>
      <c r="F87" s="178" t="s">
        <v>880</v>
      </c>
      <c r="G87" s="176"/>
      <c r="H87" s="176"/>
      <c r="I87" s="179"/>
      <c r="J87" s="180">
        <f>BK87</f>
        <v>0</v>
      </c>
      <c r="K87" s="176"/>
      <c r="L87" s="181"/>
      <c r="M87" s="182"/>
      <c r="N87" s="183"/>
      <c r="O87" s="183"/>
      <c r="P87" s="184">
        <f>P88</f>
        <v>0</v>
      </c>
      <c r="Q87" s="183"/>
      <c r="R87" s="184">
        <f>R88</f>
        <v>4.84494</v>
      </c>
      <c r="S87" s="183"/>
      <c r="T87" s="185">
        <f>T88</f>
        <v>7.456</v>
      </c>
      <c r="AR87" s="186" t="s">
        <v>183</v>
      </c>
      <c r="AT87" s="187" t="s">
        <v>74</v>
      </c>
      <c r="AU87" s="187" t="s">
        <v>75</v>
      </c>
      <c r="AY87" s="186" t="s">
        <v>162</v>
      </c>
      <c r="BK87" s="188">
        <f>BK88</f>
        <v>0</v>
      </c>
    </row>
    <row r="88" spans="2:63" s="11" customFormat="1" ht="19.9" customHeight="1">
      <c r="B88" s="175"/>
      <c r="C88" s="176"/>
      <c r="D88" s="177" t="s">
        <v>74</v>
      </c>
      <c r="E88" s="267" t="s">
        <v>881</v>
      </c>
      <c r="F88" s="267" t="s">
        <v>882</v>
      </c>
      <c r="G88" s="176"/>
      <c r="H88" s="176"/>
      <c r="I88" s="179"/>
      <c r="J88" s="268">
        <f>BK88</f>
        <v>0</v>
      </c>
      <c r="K88" s="176"/>
      <c r="L88" s="181"/>
      <c r="M88" s="182"/>
      <c r="N88" s="183"/>
      <c r="O88" s="183"/>
      <c r="P88" s="184">
        <f>P89+P111</f>
        <v>0</v>
      </c>
      <c r="Q88" s="183"/>
      <c r="R88" s="184">
        <f>R89+R111</f>
        <v>4.84494</v>
      </c>
      <c r="S88" s="183"/>
      <c r="T88" s="185">
        <f>T89+T111</f>
        <v>7.456</v>
      </c>
      <c r="AR88" s="186" t="s">
        <v>183</v>
      </c>
      <c r="AT88" s="187" t="s">
        <v>74</v>
      </c>
      <c r="AU88" s="187" t="s">
        <v>23</v>
      </c>
      <c r="AY88" s="186" t="s">
        <v>162</v>
      </c>
      <c r="BK88" s="188">
        <f>BK89+BK111</f>
        <v>0</v>
      </c>
    </row>
    <row r="89" spans="2:63" s="11" customFormat="1" ht="14.85" customHeight="1">
      <c r="B89" s="175"/>
      <c r="C89" s="176"/>
      <c r="D89" s="189" t="s">
        <v>74</v>
      </c>
      <c r="E89" s="190" t="s">
        <v>1072</v>
      </c>
      <c r="F89" s="190" t="s">
        <v>1073</v>
      </c>
      <c r="G89" s="176"/>
      <c r="H89" s="176"/>
      <c r="I89" s="179"/>
      <c r="J89" s="191">
        <f>BK89</f>
        <v>0</v>
      </c>
      <c r="K89" s="176"/>
      <c r="L89" s="181"/>
      <c r="M89" s="182"/>
      <c r="N89" s="183"/>
      <c r="O89" s="183"/>
      <c r="P89" s="184">
        <f>SUM(P90:P110)</f>
        <v>0</v>
      </c>
      <c r="Q89" s="183"/>
      <c r="R89" s="184">
        <f>SUM(R90:R110)</f>
        <v>4.84494</v>
      </c>
      <c r="S89" s="183"/>
      <c r="T89" s="185">
        <f>SUM(T90:T110)</f>
        <v>7.456</v>
      </c>
      <c r="AR89" s="186" t="s">
        <v>183</v>
      </c>
      <c r="AT89" s="187" t="s">
        <v>74</v>
      </c>
      <c r="AU89" s="187" t="s">
        <v>84</v>
      </c>
      <c r="AY89" s="186" t="s">
        <v>162</v>
      </c>
      <c r="BK89" s="188">
        <f>SUM(BK90:BK110)</f>
        <v>0</v>
      </c>
    </row>
    <row r="90" spans="2:65" s="1" customFormat="1" ht="22.5" customHeight="1">
      <c r="B90" s="35"/>
      <c r="C90" s="192" t="s">
        <v>23</v>
      </c>
      <c r="D90" s="192" t="s">
        <v>164</v>
      </c>
      <c r="E90" s="193" t="s">
        <v>1074</v>
      </c>
      <c r="F90" s="194" t="s">
        <v>1075</v>
      </c>
      <c r="G90" s="195" t="s">
        <v>212</v>
      </c>
      <c r="H90" s="196">
        <v>1</v>
      </c>
      <c r="I90" s="197"/>
      <c r="J90" s="198">
        <f aca="true" t="shared" si="0" ref="J90:J110">ROUND(I90*H90,2)</f>
        <v>0</v>
      </c>
      <c r="K90" s="194" t="s">
        <v>22</v>
      </c>
      <c r="L90" s="55"/>
      <c r="M90" s="199" t="s">
        <v>22</v>
      </c>
      <c r="N90" s="200" t="s">
        <v>46</v>
      </c>
      <c r="O90" s="36"/>
      <c r="P90" s="201">
        <f aca="true" t="shared" si="1" ref="P90:P110">O90*H90</f>
        <v>0</v>
      </c>
      <c r="Q90" s="201">
        <v>0.0088</v>
      </c>
      <c r="R90" s="201">
        <f aca="true" t="shared" si="2" ref="R90:R110">Q90*H90</f>
        <v>0.0088</v>
      </c>
      <c r="S90" s="201">
        <v>0</v>
      </c>
      <c r="T90" s="202">
        <f aca="true" t="shared" si="3" ref="T90:T110">S90*H90</f>
        <v>0</v>
      </c>
      <c r="AR90" s="18" t="s">
        <v>598</v>
      </c>
      <c r="AT90" s="18" t="s">
        <v>164</v>
      </c>
      <c r="AU90" s="18" t="s">
        <v>183</v>
      </c>
      <c r="AY90" s="18" t="s">
        <v>162</v>
      </c>
      <c r="BE90" s="203">
        <f aca="true" t="shared" si="4" ref="BE90:BE110">IF(N90="základní",J90,0)</f>
        <v>0</v>
      </c>
      <c r="BF90" s="203">
        <f aca="true" t="shared" si="5" ref="BF90:BF110">IF(N90="snížená",J90,0)</f>
        <v>0</v>
      </c>
      <c r="BG90" s="203">
        <f aca="true" t="shared" si="6" ref="BG90:BG110">IF(N90="zákl. přenesená",J90,0)</f>
        <v>0</v>
      </c>
      <c r="BH90" s="203">
        <f aca="true" t="shared" si="7" ref="BH90:BH110">IF(N90="sníž. přenesená",J90,0)</f>
        <v>0</v>
      </c>
      <c r="BI90" s="203">
        <f aca="true" t="shared" si="8" ref="BI90:BI110">IF(N90="nulová",J90,0)</f>
        <v>0</v>
      </c>
      <c r="BJ90" s="18" t="s">
        <v>23</v>
      </c>
      <c r="BK90" s="203">
        <f aca="true" t="shared" si="9" ref="BK90:BK110">ROUND(I90*H90,2)</f>
        <v>0</v>
      </c>
      <c r="BL90" s="18" t="s">
        <v>598</v>
      </c>
      <c r="BM90" s="18" t="s">
        <v>1076</v>
      </c>
    </row>
    <row r="91" spans="2:65" s="1" customFormat="1" ht="22.5" customHeight="1">
      <c r="B91" s="35"/>
      <c r="C91" s="192" t="s">
        <v>84</v>
      </c>
      <c r="D91" s="192" t="s">
        <v>164</v>
      </c>
      <c r="E91" s="193" t="s">
        <v>1077</v>
      </c>
      <c r="F91" s="194" t="s">
        <v>1078</v>
      </c>
      <c r="G91" s="195" t="s">
        <v>543</v>
      </c>
      <c r="H91" s="196">
        <v>12</v>
      </c>
      <c r="I91" s="197"/>
      <c r="J91" s="198">
        <f t="shared" si="0"/>
        <v>0</v>
      </c>
      <c r="K91" s="194" t="s">
        <v>22</v>
      </c>
      <c r="L91" s="55"/>
      <c r="M91" s="199" t="s">
        <v>22</v>
      </c>
      <c r="N91" s="200" t="s">
        <v>46</v>
      </c>
      <c r="O91" s="36"/>
      <c r="P91" s="201">
        <f t="shared" si="1"/>
        <v>0</v>
      </c>
      <c r="Q91" s="201">
        <v>0</v>
      </c>
      <c r="R91" s="201">
        <f t="shared" si="2"/>
        <v>0</v>
      </c>
      <c r="S91" s="201">
        <v>0</v>
      </c>
      <c r="T91" s="202">
        <f t="shared" si="3"/>
        <v>0</v>
      </c>
      <c r="AR91" s="18" t="s">
        <v>598</v>
      </c>
      <c r="AT91" s="18" t="s">
        <v>164</v>
      </c>
      <c r="AU91" s="18" t="s">
        <v>183</v>
      </c>
      <c r="AY91" s="18" t="s">
        <v>162</v>
      </c>
      <c r="BE91" s="203">
        <f t="shared" si="4"/>
        <v>0</v>
      </c>
      <c r="BF91" s="203">
        <f t="shared" si="5"/>
        <v>0</v>
      </c>
      <c r="BG91" s="203">
        <f t="shared" si="6"/>
        <v>0</v>
      </c>
      <c r="BH91" s="203">
        <f t="shared" si="7"/>
        <v>0</v>
      </c>
      <c r="BI91" s="203">
        <f t="shared" si="8"/>
        <v>0</v>
      </c>
      <c r="BJ91" s="18" t="s">
        <v>23</v>
      </c>
      <c r="BK91" s="203">
        <f t="shared" si="9"/>
        <v>0</v>
      </c>
      <c r="BL91" s="18" t="s">
        <v>598</v>
      </c>
      <c r="BM91" s="18" t="s">
        <v>1079</v>
      </c>
    </row>
    <row r="92" spans="2:65" s="1" customFormat="1" ht="22.5" customHeight="1">
      <c r="B92" s="35"/>
      <c r="C92" s="192" t="s">
        <v>183</v>
      </c>
      <c r="D92" s="192" t="s">
        <v>164</v>
      </c>
      <c r="E92" s="193" t="s">
        <v>1080</v>
      </c>
      <c r="F92" s="194" t="s">
        <v>1081</v>
      </c>
      <c r="G92" s="195" t="s">
        <v>543</v>
      </c>
      <c r="H92" s="196">
        <v>12</v>
      </c>
      <c r="I92" s="197"/>
      <c r="J92" s="198">
        <f t="shared" si="0"/>
        <v>0</v>
      </c>
      <c r="K92" s="194" t="s">
        <v>22</v>
      </c>
      <c r="L92" s="55"/>
      <c r="M92" s="199" t="s">
        <v>22</v>
      </c>
      <c r="N92" s="200" t="s">
        <v>46</v>
      </c>
      <c r="O92" s="36"/>
      <c r="P92" s="201">
        <f t="shared" si="1"/>
        <v>0</v>
      </c>
      <c r="Q92" s="201">
        <v>0.113</v>
      </c>
      <c r="R92" s="201">
        <f t="shared" si="2"/>
        <v>1.356</v>
      </c>
      <c r="S92" s="201">
        <v>0.218</v>
      </c>
      <c r="T92" s="202">
        <f t="shared" si="3"/>
        <v>2.616</v>
      </c>
      <c r="AR92" s="18" t="s">
        <v>598</v>
      </c>
      <c r="AT92" s="18" t="s">
        <v>164</v>
      </c>
      <c r="AU92" s="18" t="s">
        <v>183</v>
      </c>
      <c r="AY92" s="18" t="s">
        <v>162</v>
      </c>
      <c r="BE92" s="203">
        <f t="shared" si="4"/>
        <v>0</v>
      </c>
      <c r="BF92" s="203">
        <f t="shared" si="5"/>
        <v>0</v>
      </c>
      <c r="BG92" s="203">
        <f t="shared" si="6"/>
        <v>0</v>
      </c>
      <c r="BH92" s="203">
        <f t="shared" si="7"/>
        <v>0</v>
      </c>
      <c r="BI92" s="203">
        <f t="shared" si="8"/>
        <v>0</v>
      </c>
      <c r="BJ92" s="18" t="s">
        <v>23</v>
      </c>
      <c r="BK92" s="203">
        <f t="shared" si="9"/>
        <v>0</v>
      </c>
      <c r="BL92" s="18" t="s">
        <v>598</v>
      </c>
      <c r="BM92" s="18" t="s">
        <v>1082</v>
      </c>
    </row>
    <row r="93" spans="2:65" s="1" customFormat="1" ht="22.5" customHeight="1">
      <c r="B93" s="35"/>
      <c r="C93" s="192" t="s">
        <v>169</v>
      </c>
      <c r="D93" s="192" t="s">
        <v>164</v>
      </c>
      <c r="E93" s="193" t="s">
        <v>1083</v>
      </c>
      <c r="F93" s="194" t="s">
        <v>1084</v>
      </c>
      <c r="G93" s="195" t="s">
        <v>543</v>
      </c>
      <c r="H93" s="196">
        <v>12</v>
      </c>
      <c r="I93" s="197"/>
      <c r="J93" s="198">
        <f t="shared" si="0"/>
        <v>0</v>
      </c>
      <c r="K93" s="194" t="s">
        <v>22</v>
      </c>
      <c r="L93" s="55"/>
      <c r="M93" s="199" t="s">
        <v>22</v>
      </c>
      <c r="N93" s="200" t="s">
        <v>46</v>
      </c>
      <c r="O93" s="36"/>
      <c r="P93" s="201">
        <f t="shared" si="1"/>
        <v>0</v>
      </c>
      <c r="Q93" s="201">
        <v>0.075</v>
      </c>
      <c r="R93" s="201">
        <f t="shared" si="2"/>
        <v>0.8999999999999999</v>
      </c>
      <c r="S93" s="201">
        <v>0.146</v>
      </c>
      <c r="T93" s="202">
        <f t="shared" si="3"/>
        <v>1.7519999999999998</v>
      </c>
      <c r="AR93" s="18" t="s">
        <v>598</v>
      </c>
      <c r="AT93" s="18" t="s">
        <v>164</v>
      </c>
      <c r="AU93" s="18" t="s">
        <v>183</v>
      </c>
      <c r="AY93" s="18" t="s">
        <v>162</v>
      </c>
      <c r="BE93" s="203">
        <f t="shared" si="4"/>
        <v>0</v>
      </c>
      <c r="BF93" s="203">
        <f t="shared" si="5"/>
        <v>0</v>
      </c>
      <c r="BG93" s="203">
        <f t="shared" si="6"/>
        <v>0</v>
      </c>
      <c r="BH93" s="203">
        <f t="shared" si="7"/>
        <v>0</v>
      </c>
      <c r="BI93" s="203">
        <f t="shared" si="8"/>
        <v>0</v>
      </c>
      <c r="BJ93" s="18" t="s">
        <v>23</v>
      </c>
      <c r="BK93" s="203">
        <f t="shared" si="9"/>
        <v>0</v>
      </c>
      <c r="BL93" s="18" t="s">
        <v>598</v>
      </c>
      <c r="BM93" s="18" t="s">
        <v>1085</v>
      </c>
    </row>
    <row r="94" spans="2:65" s="1" customFormat="1" ht="22.5" customHeight="1">
      <c r="B94" s="35"/>
      <c r="C94" s="192" t="s">
        <v>194</v>
      </c>
      <c r="D94" s="192" t="s">
        <v>164</v>
      </c>
      <c r="E94" s="193" t="s">
        <v>1086</v>
      </c>
      <c r="F94" s="194" t="s">
        <v>1087</v>
      </c>
      <c r="G94" s="195" t="s">
        <v>543</v>
      </c>
      <c r="H94" s="196">
        <v>12</v>
      </c>
      <c r="I94" s="197"/>
      <c r="J94" s="198">
        <f t="shared" si="0"/>
        <v>0</v>
      </c>
      <c r="K94" s="194" t="s">
        <v>22</v>
      </c>
      <c r="L94" s="55"/>
      <c r="M94" s="199" t="s">
        <v>22</v>
      </c>
      <c r="N94" s="200" t="s">
        <v>46</v>
      </c>
      <c r="O94" s="36"/>
      <c r="P94" s="201">
        <f t="shared" si="1"/>
        <v>0</v>
      </c>
      <c r="Q94" s="201">
        <v>0.0019</v>
      </c>
      <c r="R94" s="201">
        <f t="shared" si="2"/>
        <v>0.0228</v>
      </c>
      <c r="S94" s="201">
        <v>0</v>
      </c>
      <c r="T94" s="202">
        <f t="shared" si="3"/>
        <v>0</v>
      </c>
      <c r="AR94" s="18" t="s">
        <v>598</v>
      </c>
      <c r="AT94" s="18" t="s">
        <v>164</v>
      </c>
      <c r="AU94" s="18" t="s">
        <v>183</v>
      </c>
      <c r="AY94" s="18" t="s">
        <v>162</v>
      </c>
      <c r="BE94" s="203">
        <f t="shared" si="4"/>
        <v>0</v>
      </c>
      <c r="BF94" s="203">
        <f t="shared" si="5"/>
        <v>0</v>
      </c>
      <c r="BG94" s="203">
        <f t="shared" si="6"/>
        <v>0</v>
      </c>
      <c r="BH94" s="203">
        <f t="shared" si="7"/>
        <v>0</v>
      </c>
      <c r="BI94" s="203">
        <f t="shared" si="8"/>
        <v>0</v>
      </c>
      <c r="BJ94" s="18" t="s">
        <v>23</v>
      </c>
      <c r="BK94" s="203">
        <f t="shared" si="9"/>
        <v>0</v>
      </c>
      <c r="BL94" s="18" t="s">
        <v>598</v>
      </c>
      <c r="BM94" s="18" t="s">
        <v>1088</v>
      </c>
    </row>
    <row r="95" spans="2:65" s="1" customFormat="1" ht="22.5" customHeight="1">
      <c r="B95" s="35"/>
      <c r="C95" s="192" t="s">
        <v>204</v>
      </c>
      <c r="D95" s="192" t="s">
        <v>164</v>
      </c>
      <c r="E95" s="193" t="s">
        <v>1089</v>
      </c>
      <c r="F95" s="194" t="s">
        <v>1090</v>
      </c>
      <c r="G95" s="195" t="s">
        <v>543</v>
      </c>
      <c r="H95" s="196">
        <v>8</v>
      </c>
      <c r="I95" s="197"/>
      <c r="J95" s="198">
        <f t="shared" si="0"/>
        <v>0</v>
      </c>
      <c r="K95" s="194" t="s">
        <v>22</v>
      </c>
      <c r="L95" s="55"/>
      <c r="M95" s="199" t="s">
        <v>22</v>
      </c>
      <c r="N95" s="200" t="s">
        <v>46</v>
      </c>
      <c r="O95" s="36"/>
      <c r="P95" s="201">
        <f t="shared" si="1"/>
        <v>0</v>
      </c>
      <c r="Q95" s="201">
        <v>0</v>
      </c>
      <c r="R95" s="201">
        <f t="shared" si="2"/>
        <v>0</v>
      </c>
      <c r="S95" s="201">
        <v>0.04</v>
      </c>
      <c r="T95" s="202">
        <f t="shared" si="3"/>
        <v>0.32</v>
      </c>
      <c r="AR95" s="18" t="s">
        <v>598</v>
      </c>
      <c r="AT95" s="18" t="s">
        <v>164</v>
      </c>
      <c r="AU95" s="18" t="s">
        <v>183</v>
      </c>
      <c r="AY95" s="18" t="s">
        <v>162</v>
      </c>
      <c r="BE95" s="203">
        <f t="shared" si="4"/>
        <v>0</v>
      </c>
      <c r="BF95" s="203">
        <f t="shared" si="5"/>
        <v>0</v>
      </c>
      <c r="BG95" s="203">
        <f t="shared" si="6"/>
        <v>0</v>
      </c>
      <c r="BH95" s="203">
        <f t="shared" si="7"/>
        <v>0</v>
      </c>
      <c r="BI95" s="203">
        <f t="shared" si="8"/>
        <v>0</v>
      </c>
      <c r="BJ95" s="18" t="s">
        <v>23</v>
      </c>
      <c r="BK95" s="203">
        <f t="shared" si="9"/>
        <v>0</v>
      </c>
      <c r="BL95" s="18" t="s">
        <v>598</v>
      </c>
      <c r="BM95" s="18" t="s">
        <v>1091</v>
      </c>
    </row>
    <row r="96" spans="2:65" s="1" customFormat="1" ht="22.5" customHeight="1">
      <c r="B96" s="35"/>
      <c r="C96" s="246" t="s">
        <v>209</v>
      </c>
      <c r="D96" s="246" t="s">
        <v>289</v>
      </c>
      <c r="E96" s="247" t="s">
        <v>1092</v>
      </c>
      <c r="F96" s="248" t="s">
        <v>1093</v>
      </c>
      <c r="G96" s="249" t="s">
        <v>543</v>
      </c>
      <c r="H96" s="250">
        <v>8</v>
      </c>
      <c r="I96" s="251"/>
      <c r="J96" s="252">
        <f t="shared" si="0"/>
        <v>0</v>
      </c>
      <c r="K96" s="248" t="s">
        <v>22</v>
      </c>
      <c r="L96" s="253"/>
      <c r="M96" s="254" t="s">
        <v>22</v>
      </c>
      <c r="N96" s="255" t="s">
        <v>46</v>
      </c>
      <c r="O96" s="36"/>
      <c r="P96" s="201">
        <f t="shared" si="1"/>
        <v>0</v>
      </c>
      <c r="Q96" s="201">
        <v>0</v>
      </c>
      <c r="R96" s="201">
        <f t="shared" si="2"/>
        <v>0</v>
      </c>
      <c r="S96" s="201">
        <v>0</v>
      </c>
      <c r="T96" s="202">
        <f t="shared" si="3"/>
        <v>0</v>
      </c>
      <c r="AR96" s="18" t="s">
        <v>1094</v>
      </c>
      <c r="AT96" s="18" t="s">
        <v>289</v>
      </c>
      <c r="AU96" s="18" t="s">
        <v>183</v>
      </c>
      <c r="AY96" s="18" t="s">
        <v>162</v>
      </c>
      <c r="BE96" s="203">
        <f t="shared" si="4"/>
        <v>0</v>
      </c>
      <c r="BF96" s="203">
        <f t="shared" si="5"/>
        <v>0</v>
      </c>
      <c r="BG96" s="203">
        <f t="shared" si="6"/>
        <v>0</v>
      </c>
      <c r="BH96" s="203">
        <f t="shared" si="7"/>
        <v>0</v>
      </c>
      <c r="BI96" s="203">
        <f t="shared" si="8"/>
        <v>0</v>
      </c>
      <c r="BJ96" s="18" t="s">
        <v>23</v>
      </c>
      <c r="BK96" s="203">
        <f t="shared" si="9"/>
        <v>0</v>
      </c>
      <c r="BL96" s="18" t="s">
        <v>1094</v>
      </c>
      <c r="BM96" s="18" t="s">
        <v>1095</v>
      </c>
    </row>
    <row r="97" spans="2:65" s="1" customFormat="1" ht="22.5" customHeight="1">
      <c r="B97" s="35"/>
      <c r="C97" s="192" t="s">
        <v>214</v>
      </c>
      <c r="D97" s="192" t="s">
        <v>164</v>
      </c>
      <c r="E97" s="193" t="s">
        <v>1096</v>
      </c>
      <c r="F97" s="194" t="s">
        <v>1097</v>
      </c>
      <c r="G97" s="195" t="s">
        <v>543</v>
      </c>
      <c r="H97" s="196">
        <v>8</v>
      </c>
      <c r="I97" s="197"/>
      <c r="J97" s="198">
        <f t="shared" si="0"/>
        <v>0</v>
      </c>
      <c r="K97" s="194" t="s">
        <v>22</v>
      </c>
      <c r="L97" s="55"/>
      <c r="M97" s="199" t="s">
        <v>22</v>
      </c>
      <c r="N97" s="200" t="s">
        <v>46</v>
      </c>
      <c r="O97" s="36"/>
      <c r="P97" s="201">
        <f t="shared" si="1"/>
        <v>0</v>
      </c>
      <c r="Q97" s="201">
        <v>0</v>
      </c>
      <c r="R97" s="201">
        <f t="shared" si="2"/>
        <v>0</v>
      </c>
      <c r="S97" s="201">
        <v>0.04</v>
      </c>
      <c r="T97" s="202">
        <f t="shared" si="3"/>
        <v>0.32</v>
      </c>
      <c r="AR97" s="18" t="s">
        <v>598</v>
      </c>
      <c r="AT97" s="18" t="s">
        <v>164</v>
      </c>
      <c r="AU97" s="18" t="s">
        <v>183</v>
      </c>
      <c r="AY97" s="18" t="s">
        <v>162</v>
      </c>
      <c r="BE97" s="203">
        <f t="shared" si="4"/>
        <v>0</v>
      </c>
      <c r="BF97" s="203">
        <f t="shared" si="5"/>
        <v>0</v>
      </c>
      <c r="BG97" s="203">
        <f t="shared" si="6"/>
        <v>0</v>
      </c>
      <c r="BH97" s="203">
        <f t="shared" si="7"/>
        <v>0</v>
      </c>
      <c r="BI97" s="203">
        <f t="shared" si="8"/>
        <v>0</v>
      </c>
      <c r="BJ97" s="18" t="s">
        <v>23</v>
      </c>
      <c r="BK97" s="203">
        <f t="shared" si="9"/>
        <v>0</v>
      </c>
      <c r="BL97" s="18" t="s">
        <v>598</v>
      </c>
      <c r="BM97" s="18" t="s">
        <v>1098</v>
      </c>
    </row>
    <row r="98" spans="2:65" s="1" customFormat="1" ht="22.5" customHeight="1">
      <c r="B98" s="35"/>
      <c r="C98" s="246" t="s">
        <v>221</v>
      </c>
      <c r="D98" s="246" t="s">
        <v>289</v>
      </c>
      <c r="E98" s="247" t="s">
        <v>1099</v>
      </c>
      <c r="F98" s="248" t="s">
        <v>1100</v>
      </c>
      <c r="G98" s="249" t="s">
        <v>543</v>
      </c>
      <c r="H98" s="250">
        <v>8</v>
      </c>
      <c r="I98" s="251"/>
      <c r="J98" s="252">
        <f t="shared" si="0"/>
        <v>0</v>
      </c>
      <c r="K98" s="248" t="s">
        <v>22</v>
      </c>
      <c r="L98" s="253"/>
      <c r="M98" s="254" t="s">
        <v>22</v>
      </c>
      <c r="N98" s="255" t="s">
        <v>46</v>
      </c>
      <c r="O98" s="36"/>
      <c r="P98" s="201">
        <f t="shared" si="1"/>
        <v>0</v>
      </c>
      <c r="Q98" s="201">
        <v>0</v>
      </c>
      <c r="R98" s="201">
        <f t="shared" si="2"/>
        <v>0</v>
      </c>
      <c r="S98" s="201">
        <v>0</v>
      </c>
      <c r="T98" s="202">
        <f t="shared" si="3"/>
        <v>0</v>
      </c>
      <c r="AR98" s="18" t="s">
        <v>1094</v>
      </c>
      <c r="AT98" s="18" t="s">
        <v>289</v>
      </c>
      <c r="AU98" s="18" t="s">
        <v>183</v>
      </c>
      <c r="AY98" s="18" t="s">
        <v>162</v>
      </c>
      <c r="BE98" s="203">
        <f t="shared" si="4"/>
        <v>0</v>
      </c>
      <c r="BF98" s="203">
        <f t="shared" si="5"/>
        <v>0</v>
      </c>
      <c r="BG98" s="203">
        <f t="shared" si="6"/>
        <v>0</v>
      </c>
      <c r="BH98" s="203">
        <f t="shared" si="7"/>
        <v>0</v>
      </c>
      <c r="BI98" s="203">
        <f t="shared" si="8"/>
        <v>0</v>
      </c>
      <c r="BJ98" s="18" t="s">
        <v>23</v>
      </c>
      <c r="BK98" s="203">
        <f t="shared" si="9"/>
        <v>0</v>
      </c>
      <c r="BL98" s="18" t="s">
        <v>1094</v>
      </c>
      <c r="BM98" s="18" t="s">
        <v>1101</v>
      </c>
    </row>
    <row r="99" spans="2:65" s="1" customFormat="1" ht="22.5" customHeight="1">
      <c r="B99" s="35"/>
      <c r="C99" s="192" t="s">
        <v>28</v>
      </c>
      <c r="D99" s="192" t="s">
        <v>164</v>
      </c>
      <c r="E99" s="193" t="s">
        <v>1102</v>
      </c>
      <c r="F99" s="194" t="s">
        <v>1103</v>
      </c>
      <c r="G99" s="195" t="s">
        <v>543</v>
      </c>
      <c r="H99" s="196">
        <v>8</v>
      </c>
      <c r="I99" s="197"/>
      <c r="J99" s="198">
        <f t="shared" si="0"/>
        <v>0</v>
      </c>
      <c r="K99" s="194" t="s">
        <v>22</v>
      </c>
      <c r="L99" s="55"/>
      <c r="M99" s="199" t="s">
        <v>22</v>
      </c>
      <c r="N99" s="200" t="s">
        <v>46</v>
      </c>
      <c r="O99" s="36"/>
      <c r="P99" s="201">
        <f t="shared" si="1"/>
        <v>0</v>
      </c>
      <c r="Q99" s="201">
        <v>0.22563</v>
      </c>
      <c r="R99" s="201">
        <f t="shared" si="2"/>
        <v>1.80504</v>
      </c>
      <c r="S99" s="201">
        <v>0.124</v>
      </c>
      <c r="T99" s="202">
        <f t="shared" si="3"/>
        <v>0.992</v>
      </c>
      <c r="AR99" s="18" t="s">
        <v>598</v>
      </c>
      <c r="AT99" s="18" t="s">
        <v>164</v>
      </c>
      <c r="AU99" s="18" t="s">
        <v>183</v>
      </c>
      <c r="AY99" s="18" t="s">
        <v>162</v>
      </c>
      <c r="BE99" s="203">
        <f t="shared" si="4"/>
        <v>0</v>
      </c>
      <c r="BF99" s="203">
        <f t="shared" si="5"/>
        <v>0</v>
      </c>
      <c r="BG99" s="203">
        <f t="shared" si="6"/>
        <v>0</v>
      </c>
      <c r="BH99" s="203">
        <f t="shared" si="7"/>
        <v>0</v>
      </c>
      <c r="BI99" s="203">
        <f t="shared" si="8"/>
        <v>0</v>
      </c>
      <c r="BJ99" s="18" t="s">
        <v>23</v>
      </c>
      <c r="BK99" s="203">
        <f t="shared" si="9"/>
        <v>0</v>
      </c>
      <c r="BL99" s="18" t="s">
        <v>598</v>
      </c>
      <c r="BM99" s="18" t="s">
        <v>1104</v>
      </c>
    </row>
    <row r="100" spans="2:65" s="1" customFormat="1" ht="22.5" customHeight="1">
      <c r="B100" s="35"/>
      <c r="C100" s="246" t="s">
        <v>231</v>
      </c>
      <c r="D100" s="246" t="s">
        <v>289</v>
      </c>
      <c r="E100" s="247" t="s">
        <v>1105</v>
      </c>
      <c r="F100" s="248" t="s">
        <v>1106</v>
      </c>
      <c r="G100" s="249" t="s">
        <v>543</v>
      </c>
      <c r="H100" s="250">
        <v>8</v>
      </c>
      <c r="I100" s="251"/>
      <c r="J100" s="252">
        <f t="shared" si="0"/>
        <v>0</v>
      </c>
      <c r="K100" s="248" t="s">
        <v>22</v>
      </c>
      <c r="L100" s="253"/>
      <c r="M100" s="254" t="s">
        <v>22</v>
      </c>
      <c r="N100" s="255" t="s">
        <v>46</v>
      </c>
      <c r="O100" s="36"/>
      <c r="P100" s="201">
        <f t="shared" si="1"/>
        <v>0</v>
      </c>
      <c r="Q100" s="201">
        <v>0</v>
      </c>
      <c r="R100" s="201">
        <f t="shared" si="2"/>
        <v>0</v>
      </c>
      <c r="S100" s="201">
        <v>0</v>
      </c>
      <c r="T100" s="202">
        <f t="shared" si="3"/>
        <v>0</v>
      </c>
      <c r="AR100" s="18" t="s">
        <v>1094</v>
      </c>
      <c r="AT100" s="18" t="s">
        <v>289</v>
      </c>
      <c r="AU100" s="18" t="s">
        <v>183</v>
      </c>
      <c r="AY100" s="18" t="s">
        <v>162</v>
      </c>
      <c r="BE100" s="203">
        <f t="shared" si="4"/>
        <v>0</v>
      </c>
      <c r="BF100" s="203">
        <f t="shared" si="5"/>
        <v>0</v>
      </c>
      <c r="BG100" s="203">
        <f t="shared" si="6"/>
        <v>0</v>
      </c>
      <c r="BH100" s="203">
        <f t="shared" si="7"/>
        <v>0</v>
      </c>
      <c r="BI100" s="203">
        <f t="shared" si="8"/>
        <v>0</v>
      </c>
      <c r="BJ100" s="18" t="s">
        <v>23</v>
      </c>
      <c r="BK100" s="203">
        <f t="shared" si="9"/>
        <v>0</v>
      </c>
      <c r="BL100" s="18" t="s">
        <v>1094</v>
      </c>
      <c r="BM100" s="18" t="s">
        <v>1107</v>
      </c>
    </row>
    <row r="101" spans="2:65" s="1" customFormat="1" ht="22.5" customHeight="1">
      <c r="B101" s="35"/>
      <c r="C101" s="192" t="s">
        <v>237</v>
      </c>
      <c r="D101" s="192" t="s">
        <v>164</v>
      </c>
      <c r="E101" s="193" t="s">
        <v>1108</v>
      </c>
      <c r="F101" s="194" t="s">
        <v>1109</v>
      </c>
      <c r="G101" s="195" t="s">
        <v>543</v>
      </c>
      <c r="H101" s="196">
        <v>4</v>
      </c>
      <c r="I101" s="197"/>
      <c r="J101" s="198">
        <f t="shared" si="0"/>
        <v>0</v>
      </c>
      <c r="K101" s="194" t="s">
        <v>22</v>
      </c>
      <c r="L101" s="55"/>
      <c r="M101" s="199" t="s">
        <v>22</v>
      </c>
      <c r="N101" s="200" t="s">
        <v>46</v>
      </c>
      <c r="O101" s="36"/>
      <c r="P101" s="201">
        <f t="shared" si="1"/>
        <v>0</v>
      </c>
      <c r="Q101" s="201">
        <v>0.113</v>
      </c>
      <c r="R101" s="201">
        <f t="shared" si="2"/>
        <v>0.452</v>
      </c>
      <c r="S101" s="201">
        <v>0.218</v>
      </c>
      <c r="T101" s="202">
        <f t="shared" si="3"/>
        <v>0.872</v>
      </c>
      <c r="AR101" s="18" t="s">
        <v>598</v>
      </c>
      <c r="AT101" s="18" t="s">
        <v>164</v>
      </c>
      <c r="AU101" s="18" t="s">
        <v>183</v>
      </c>
      <c r="AY101" s="18" t="s">
        <v>162</v>
      </c>
      <c r="BE101" s="203">
        <f t="shared" si="4"/>
        <v>0</v>
      </c>
      <c r="BF101" s="203">
        <f t="shared" si="5"/>
        <v>0</v>
      </c>
      <c r="BG101" s="203">
        <f t="shared" si="6"/>
        <v>0</v>
      </c>
      <c r="BH101" s="203">
        <f t="shared" si="7"/>
        <v>0</v>
      </c>
      <c r="BI101" s="203">
        <f t="shared" si="8"/>
        <v>0</v>
      </c>
      <c r="BJ101" s="18" t="s">
        <v>23</v>
      </c>
      <c r="BK101" s="203">
        <f t="shared" si="9"/>
        <v>0</v>
      </c>
      <c r="BL101" s="18" t="s">
        <v>598</v>
      </c>
      <c r="BM101" s="18" t="s">
        <v>1110</v>
      </c>
    </row>
    <row r="102" spans="2:65" s="1" customFormat="1" ht="22.5" customHeight="1">
      <c r="B102" s="35"/>
      <c r="C102" s="246" t="s">
        <v>243</v>
      </c>
      <c r="D102" s="246" t="s">
        <v>289</v>
      </c>
      <c r="E102" s="247" t="s">
        <v>1111</v>
      </c>
      <c r="F102" s="248" t="s">
        <v>1112</v>
      </c>
      <c r="G102" s="249" t="s">
        <v>543</v>
      </c>
      <c r="H102" s="250">
        <v>4</v>
      </c>
      <c r="I102" s="251"/>
      <c r="J102" s="252">
        <f t="shared" si="0"/>
        <v>0</v>
      </c>
      <c r="K102" s="248" t="s">
        <v>22</v>
      </c>
      <c r="L102" s="253"/>
      <c r="M102" s="254" t="s">
        <v>22</v>
      </c>
      <c r="N102" s="255" t="s">
        <v>46</v>
      </c>
      <c r="O102" s="36"/>
      <c r="P102" s="201">
        <f t="shared" si="1"/>
        <v>0</v>
      </c>
      <c r="Q102" s="201">
        <v>0</v>
      </c>
      <c r="R102" s="201">
        <f t="shared" si="2"/>
        <v>0</v>
      </c>
      <c r="S102" s="201">
        <v>0</v>
      </c>
      <c r="T102" s="202">
        <f t="shared" si="3"/>
        <v>0</v>
      </c>
      <c r="AR102" s="18" t="s">
        <v>1094</v>
      </c>
      <c r="AT102" s="18" t="s">
        <v>289</v>
      </c>
      <c r="AU102" s="18" t="s">
        <v>183</v>
      </c>
      <c r="AY102" s="18" t="s">
        <v>162</v>
      </c>
      <c r="BE102" s="203">
        <f t="shared" si="4"/>
        <v>0</v>
      </c>
      <c r="BF102" s="203">
        <f t="shared" si="5"/>
        <v>0</v>
      </c>
      <c r="BG102" s="203">
        <f t="shared" si="6"/>
        <v>0</v>
      </c>
      <c r="BH102" s="203">
        <f t="shared" si="7"/>
        <v>0</v>
      </c>
      <c r="BI102" s="203">
        <f t="shared" si="8"/>
        <v>0</v>
      </c>
      <c r="BJ102" s="18" t="s">
        <v>23</v>
      </c>
      <c r="BK102" s="203">
        <f t="shared" si="9"/>
        <v>0</v>
      </c>
      <c r="BL102" s="18" t="s">
        <v>1094</v>
      </c>
      <c r="BM102" s="18" t="s">
        <v>1113</v>
      </c>
    </row>
    <row r="103" spans="2:65" s="1" customFormat="1" ht="22.5" customHeight="1">
      <c r="B103" s="35"/>
      <c r="C103" s="192" t="s">
        <v>247</v>
      </c>
      <c r="D103" s="192" t="s">
        <v>164</v>
      </c>
      <c r="E103" s="193" t="s">
        <v>1114</v>
      </c>
      <c r="F103" s="194" t="s">
        <v>1115</v>
      </c>
      <c r="G103" s="195" t="s">
        <v>543</v>
      </c>
      <c r="H103" s="196">
        <v>4</v>
      </c>
      <c r="I103" s="197"/>
      <c r="J103" s="198">
        <f t="shared" si="0"/>
        <v>0</v>
      </c>
      <c r="K103" s="194" t="s">
        <v>22</v>
      </c>
      <c r="L103" s="55"/>
      <c r="M103" s="199" t="s">
        <v>22</v>
      </c>
      <c r="N103" s="200" t="s">
        <v>46</v>
      </c>
      <c r="O103" s="36"/>
      <c r="P103" s="201">
        <f t="shared" si="1"/>
        <v>0</v>
      </c>
      <c r="Q103" s="201">
        <v>0.075</v>
      </c>
      <c r="R103" s="201">
        <f t="shared" si="2"/>
        <v>0.3</v>
      </c>
      <c r="S103" s="201">
        <v>0.146</v>
      </c>
      <c r="T103" s="202">
        <f t="shared" si="3"/>
        <v>0.584</v>
      </c>
      <c r="AR103" s="18" t="s">
        <v>598</v>
      </c>
      <c r="AT103" s="18" t="s">
        <v>164</v>
      </c>
      <c r="AU103" s="18" t="s">
        <v>183</v>
      </c>
      <c r="AY103" s="18" t="s">
        <v>162</v>
      </c>
      <c r="BE103" s="203">
        <f t="shared" si="4"/>
        <v>0</v>
      </c>
      <c r="BF103" s="203">
        <f t="shared" si="5"/>
        <v>0</v>
      </c>
      <c r="BG103" s="203">
        <f t="shared" si="6"/>
        <v>0</v>
      </c>
      <c r="BH103" s="203">
        <f t="shared" si="7"/>
        <v>0</v>
      </c>
      <c r="BI103" s="203">
        <f t="shared" si="8"/>
        <v>0</v>
      </c>
      <c r="BJ103" s="18" t="s">
        <v>23</v>
      </c>
      <c r="BK103" s="203">
        <f t="shared" si="9"/>
        <v>0</v>
      </c>
      <c r="BL103" s="18" t="s">
        <v>598</v>
      </c>
      <c r="BM103" s="18" t="s">
        <v>1116</v>
      </c>
    </row>
    <row r="104" spans="2:65" s="1" customFormat="1" ht="22.5" customHeight="1">
      <c r="B104" s="35"/>
      <c r="C104" s="246" t="s">
        <v>8</v>
      </c>
      <c r="D104" s="246" t="s">
        <v>289</v>
      </c>
      <c r="E104" s="247" t="s">
        <v>1117</v>
      </c>
      <c r="F104" s="248" t="s">
        <v>1118</v>
      </c>
      <c r="G104" s="249" t="s">
        <v>543</v>
      </c>
      <c r="H104" s="250">
        <v>4</v>
      </c>
      <c r="I104" s="251"/>
      <c r="J104" s="252">
        <f t="shared" si="0"/>
        <v>0</v>
      </c>
      <c r="K104" s="248" t="s">
        <v>22</v>
      </c>
      <c r="L104" s="253"/>
      <c r="M104" s="254" t="s">
        <v>22</v>
      </c>
      <c r="N104" s="255" t="s">
        <v>46</v>
      </c>
      <c r="O104" s="36"/>
      <c r="P104" s="201">
        <f t="shared" si="1"/>
        <v>0</v>
      </c>
      <c r="Q104" s="201">
        <v>0</v>
      </c>
      <c r="R104" s="201">
        <f t="shared" si="2"/>
        <v>0</v>
      </c>
      <c r="S104" s="201">
        <v>0</v>
      </c>
      <c r="T104" s="202">
        <f t="shared" si="3"/>
        <v>0</v>
      </c>
      <c r="AR104" s="18" t="s">
        <v>1094</v>
      </c>
      <c r="AT104" s="18" t="s">
        <v>289</v>
      </c>
      <c r="AU104" s="18" t="s">
        <v>183</v>
      </c>
      <c r="AY104" s="18" t="s">
        <v>162</v>
      </c>
      <c r="BE104" s="203">
        <f t="shared" si="4"/>
        <v>0</v>
      </c>
      <c r="BF104" s="203">
        <f t="shared" si="5"/>
        <v>0</v>
      </c>
      <c r="BG104" s="203">
        <f t="shared" si="6"/>
        <v>0</v>
      </c>
      <c r="BH104" s="203">
        <f t="shared" si="7"/>
        <v>0</v>
      </c>
      <c r="BI104" s="203">
        <f t="shared" si="8"/>
        <v>0</v>
      </c>
      <c r="BJ104" s="18" t="s">
        <v>23</v>
      </c>
      <c r="BK104" s="203">
        <f t="shared" si="9"/>
        <v>0</v>
      </c>
      <c r="BL104" s="18" t="s">
        <v>1094</v>
      </c>
      <c r="BM104" s="18" t="s">
        <v>1119</v>
      </c>
    </row>
    <row r="105" spans="2:65" s="1" customFormat="1" ht="22.5" customHeight="1">
      <c r="B105" s="35"/>
      <c r="C105" s="192" t="s">
        <v>342</v>
      </c>
      <c r="D105" s="192" t="s">
        <v>164</v>
      </c>
      <c r="E105" s="193" t="s">
        <v>1120</v>
      </c>
      <c r="F105" s="194" t="s">
        <v>1121</v>
      </c>
      <c r="G105" s="195" t="s">
        <v>543</v>
      </c>
      <c r="H105" s="196">
        <v>12</v>
      </c>
      <c r="I105" s="197"/>
      <c r="J105" s="198">
        <f t="shared" si="0"/>
        <v>0</v>
      </c>
      <c r="K105" s="194" t="s">
        <v>22</v>
      </c>
      <c r="L105" s="55"/>
      <c r="M105" s="199" t="s">
        <v>22</v>
      </c>
      <c r="N105" s="200" t="s">
        <v>46</v>
      </c>
      <c r="O105" s="36"/>
      <c r="P105" s="201">
        <f t="shared" si="1"/>
        <v>0</v>
      </c>
      <c r="Q105" s="201">
        <v>0</v>
      </c>
      <c r="R105" s="201">
        <f t="shared" si="2"/>
        <v>0</v>
      </c>
      <c r="S105" s="201">
        <v>0</v>
      </c>
      <c r="T105" s="202">
        <f t="shared" si="3"/>
        <v>0</v>
      </c>
      <c r="AR105" s="18" t="s">
        <v>598</v>
      </c>
      <c r="AT105" s="18" t="s">
        <v>164</v>
      </c>
      <c r="AU105" s="18" t="s">
        <v>183</v>
      </c>
      <c r="AY105" s="18" t="s">
        <v>162</v>
      </c>
      <c r="BE105" s="203">
        <f t="shared" si="4"/>
        <v>0</v>
      </c>
      <c r="BF105" s="203">
        <f t="shared" si="5"/>
        <v>0</v>
      </c>
      <c r="BG105" s="203">
        <f t="shared" si="6"/>
        <v>0</v>
      </c>
      <c r="BH105" s="203">
        <f t="shared" si="7"/>
        <v>0</v>
      </c>
      <c r="BI105" s="203">
        <f t="shared" si="8"/>
        <v>0</v>
      </c>
      <c r="BJ105" s="18" t="s">
        <v>23</v>
      </c>
      <c r="BK105" s="203">
        <f t="shared" si="9"/>
        <v>0</v>
      </c>
      <c r="BL105" s="18" t="s">
        <v>598</v>
      </c>
      <c r="BM105" s="18" t="s">
        <v>1122</v>
      </c>
    </row>
    <row r="106" spans="2:65" s="1" customFormat="1" ht="22.5" customHeight="1">
      <c r="B106" s="35"/>
      <c r="C106" s="192" t="s">
        <v>348</v>
      </c>
      <c r="D106" s="192" t="s">
        <v>164</v>
      </c>
      <c r="E106" s="193" t="s">
        <v>1123</v>
      </c>
      <c r="F106" s="194" t="s">
        <v>1124</v>
      </c>
      <c r="G106" s="195" t="s">
        <v>197</v>
      </c>
      <c r="H106" s="196">
        <v>6</v>
      </c>
      <c r="I106" s="197"/>
      <c r="J106" s="198">
        <f t="shared" si="0"/>
        <v>0</v>
      </c>
      <c r="K106" s="194" t="s">
        <v>22</v>
      </c>
      <c r="L106" s="55"/>
      <c r="M106" s="199" t="s">
        <v>22</v>
      </c>
      <c r="N106" s="200" t="s">
        <v>46</v>
      </c>
      <c r="O106" s="36"/>
      <c r="P106" s="201">
        <f t="shared" si="1"/>
        <v>0</v>
      </c>
      <c r="Q106" s="201">
        <v>0</v>
      </c>
      <c r="R106" s="201">
        <f t="shared" si="2"/>
        <v>0</v>
      </c>
      <c r="S106" s="201">
        <v>0</v>
      </c>
      <c r="T106" s="202">
        <f t="shared" si="3"/>
        <v>0</v>
      </c>
      <c r="AR106" s="18" t="s">
        <v>598</v>
      </c>
      <c r="AT106" s="18" t="s">
        <v>164</v>
      </c>
      <c r="AU106" s="18" t="s">
        <v>183</v>
      </c>
      <c r="AY106" s="18" t="s">
        <v>162</v>
      </c>
      <c r="BE106" s="203">
        <f t="shared" si="4"/>
        <v>0</v>
      </c>
      <c r="BF106" s="203">
        <f t="shared" si="5"/>
        <v>0</v>
      </c>
      <c r="BG106" s="203">
        <f t="shared" si="6"/>
        <v>0</v>
      </c>
      <c r="BH106" s="203">
        <f t="shared" si="7"/>
        <v>0</v>
      </c>
      <c r="BI106" s="203">
        <f t="shared" si="8"/>
        <v>0</v>
      </c>
      <c r="BJ106" s="18" t="s">
        <v>23</v>
      </c>
      <c r="BK106" s="203">
        <f t="shared" si="9"/>
        <v>0</v>
      </c>
      <c r="BL106" s="18" t="s">
        <v>598</v>
      </c>
      <c r="BM106" s="18" t="s">
        <v>1125</v>
      </c>
    </row>
    <row r="107" spans="2:65" s="1" customFormat="1" ht="22.5" customHeight="1">
      <c r="B107" s="35"/>
      <c r="C107" s="192" t="s">
        <v>352</v>
      </c>
      <c r="D107" s="192" t="s">
        <v>164</v>
      </c>
      <c r="E107" s="193" t="s">
        <v>1126</v>
      </c>
      <c r="F107" s="194" t="s">
        <v>1127</v>
      </c>
      <c r="G107" s="195" t="s">
        <v>197</v>
      </c>
      <c r="H107" s="196">
        <v>3</v>
      </c>
      <c r="I107" s="197"/>
      <c r="J107" s="198">
        <f t="shared" si="0"/>
        <v>0</v>
      </c>
      <c r="K107" s="194" t="s">
        <v>22</v>
      </c>
      <c r="L107" s="55"/>
      <c r="M107" s="199" t="s">
        <v>22</v>
      </c>
      <c r="N107" s="200" t="s">
        <v>46</v>
      </c>
      <c r="O107" s="36"/>
      <c r="P107" s="201">
        <f t="shared" si="1"/>
        <v>0</v>
      </c>
      <c r="Q107" s="201">
        <v>0</v>
      </c>
      <c r="R107" s="201">
        <f t="shared" si="2"/>
        <v>0</v>
      </c>
      <c r="S107" s="201">
        <v>0</v>
      </c>
      <c r="T107" s="202">
        <f t="shared" si="3"/>
        <v>0</v>
      </c>
      <c r="AR107" s="18" t="s">
        <v>598</v>
      </c>
      <c r="AT107" s="18" t="s">
        <v>164</v>
      </c>
      <c r="AU107" s="18" t="s">
        <v>183</v>
      </c>
      <c r="AY107" s="18" t="s">
        <v>162</v>
      </c>
      <c r="BE107" s="203">
        <f t="shared" si="4"/>
        <v>0</v>
      </c>
      <c r="BF107" s="203">
        <f t="shared" si="5"/>
        <v>0</v>
      </c>
      <c r="BG107" s="203">
        <f t="shared" si="6"/>
        <v>0</v>
      </c>
      <c r="BH107" s="203">
        <f t="shared" si="7"/>
        <v>0</v>
      </c>
      <c r="BI107" s="203">
        <f t="shared" si="8"/>
        <v>0</v>
      </c>
      <c r="BJ107" s="18" t="s">
        <v>23</v>
      </c>
      <c r="BK107" s="203">
        <f t="shared" si="9"/>
        <v>0</v>
      </c>
      <c r="BL107" s="18" t="s">
        <v>598</v>
      </c>
      <c r="BM107" s="18" t="s">
        <v>1128</v>
      </c>
    </row>
    <row r="108" spans="2:65" s="1" customFormat="1" ht="22.5" customHeight="1">
      <c r="B108" s="35"/>
      <c r="C108" s="192" t="s">
        <v>356</v>
      </c>
      <c r="D108" s="192" t="s">
        <v>164</v>
      </c>
      <c r="E108" s="193" t="s">
        <v>1129</v>
      </c>
      <c r="F108" s="194" t="s">
        <v>1130</v>
      </c>
      <c r="G108" s="195" t="s">
        <v>197</v>
      </c>
      <c r="H108" s="196">
        <v>60</v>
      </c>
      <c r="I108" s="197"/>
      <c r="J108" s="198">
        <f t="shared" si="0"/>
        <v>0</v>
      </c>
      <c r="K108" s="194" t="s">
        <v>22</v>
      </c>
      <c r="L108" s="55"/>
      <c r="M108" s="199" t="s">
        <v>22</v>
      </c>
      <c r="N108" s="200" t="s">
        <v>46</v>
      </c>
      <c r="O108" s="36"/>
      <c r="P108" s="201">
        <f t="shared" si="1"/>
        <v>0</v>
      </c>
      <c r="Q108" s="201">
        <v>0</v>
      </c>
      <c r="R108" s="201">
        <f t="shared" si="2"/>
        <v>0</v>
      </c>
      <c r="S108" s="201">
        <v>0</v>
      </c>
      <c r="T108" s="202">
        <f t="shared" si="3"/>
        <v>0</v>
      </c>
      <c r="AR108" s="18" t="s">
        <v>598</v>
      </c>
      <c r="AT108" s="18" t="s">
        <v>164</v>
      </c>
      <c r="AU108" s="18" t="s">
        <v>183</v>
      </c>
      <c r="AY108" s="18" t="s">
        <v>162</v>
      </c>
      <c r="BE108" s="203">
        <f t="shared" si="4"/>
        <v>0</v>
      </c>
      <c r="BF108" s="203">
        <f t="shared" si="5"/>
        <v>0</v>
      </c>
      <c r="BG108" s="203">
        <f t="shared" si="6"/>
        <v>0</v>
      </c>
      <c r="BH108" s="203">
        <f t="shared" si="7"/>
        <v>0</v>
      </c>
      <c r="BI108" s="203">
        <f t="shared" si="8"/>
        <v>0</v>
      </c>
      <c r="BJ108" s="18" t="s">
        <v>23</v>
      </c>
      <c r="BK108" s="203">
        <f t="shared" si="9"/>
        <v>0</v>
      </c>
      <c r="BL108" s="18" t="s">
        <v>598</v>
      </c>
      <c r="BM108" s="18" t="s">
        <v>1131</v>
      </c>
    </row>
    <row r="109" spans="2:65" s="1" customFormat="1" ht="22.5" customHeight="1">
      <c r="B109" s="35"/>
      <c r="C109" s="192" t="s">
        <v>361</v>
      </c>
      <c r="D109" s="192" t="s">
        <v>164</v>
      </c>
      <c r="E109" s="193" t="s">
        <v>1132</v>
      </c>
      <c r="F109" s="194" t="s">
        <v>1133</v>
      </c>
      <c r="G109" s="195" t="s">
        <v>197</v>
      </c>
      <c r="H109" s="196">
        <v>3</v>
      </c>
      <c r="I109" s="197"/>
      <c r="J109" s="198">
        <f t="shared" si="0"/>
        <v>0</v>
      </c>
      <c r="K109" s="194" t="s">
        <v>22</v>
      </c>
      <c r="L109" s="55"/>
      <c r="M109" s="199" t="s">
        <v>22</v>
      </c>
      <c r="N109" s="200" t="s">
        <v>46</v>
      </c>
      <c r="O109" s="36"/>
      <c r="P109" s="201">
        <f t="shared" si="1"/>
        <v>0</v>
      </c>
      <c r="Q109" s="201">
        <v>0</v>
      </c>
      <c r="R109" s="201">
        <f t="shared" si="2"/>
        <v>0</v>
      </c>
      <c r="S109" s="201">
        <v>0</v>
      </c>
      <c r="T109" s="202">
        <f t="shared" si="3"/>
        <v>0</v>
      </c>
      <c r="AR109" s="18" t="s">
        <v>598</v>
      </c>
      <c r="AT109" s="18" t="s">
        <v>164</v>
      </c>
      <c r="AU109" s="18" t="s">
        <v>183</v>
      </c>
      <c r="AY109" s="18" t="s">
        <v>162</v>
      </c>
      <c r="BE109" s="203">
        <f t="shared" si="4"/>
        <v>0</v>
      </c>
      <c r="BF109" s="203">
        <f t="shared" si="5"/>
        <v>0</v>
      </c>
      <c r="BG109" s="203">
        <f t="shared" si="6"/>
        <v>0</v>
      </c>
      <c r="BH109" s="203">
        <f t="shared" si="7"/>
        <v>0</v>
      </c>
      <c r="BI109" s="203">
        <f t="shared" si="8"/>
        <v>0</v>
      </c>
      <c r="BJ109" s="18" t="s">
        <v>23</v>
      </c>
      <c r="BK109" s="203">
        <f t="shared" si="9"/>
        <v>0</v>
      </c>
      <c r="BL109" s="18" t="s">
        <v>598</v>
      </c>
      <c r="BM109" s="18" t="s">
        <v>1134</v>
      </c>
    </row>
    <row r="110" spans="2:65" s="1" customFormat="1" ht="22.5" customHeight="1">
      <c r="B110" s="35"/>
      <c r="C110" s="192" t="s">
        <v>7</v>
      </c>
      <c r="D110" s="192" t="s">
        <v>164</v>
      </c>
      <c r="E110" s="193" t="s">
        <v>1135</v>
      </c>
      <c r="F110" s="194" t="s">
        <v>1136</v>
      </c>
      <c r="G110" s="195" t="s">
        <v>178</v>
      </c>
      <c r="H110" s="196">
        <v>10</v>
      </c>
      <c r="I110" s="197"/>
      <c r="J110" s="198">
        <f t="shared" si="0"/>
        <v>0</v>
      </c>
      <c r="K110" s="194" t="s">
        <v>22</v>
      </c>
      <c r="L110" s="55"/>
      <c r="M110" s="199" t="s">
        <v>22</v>
      </c>
      <c r="N110" s="200" t="s">
        <v>46</v>
      </c>
      <c r="O110" s="36"/>
      <c r="P110" s="201">
        <f t="shared" si="1"/>
        <v>0</v>
      </c>
      <c r="Q110" s="201">
        <v>3E-05</v>
      </c>
      <c r="R110" s="201">
        <f t="shared" si="2"/>
        <v>0.00030000000000000003</v>
      </c>
      <c r="S110" s="201">
        <v>0</v>
      </c>
      <c r="T110" s="202">
        <f t="shared" si="3"/>
        <v>0</v>
      </c>
      <c r="AR110" s="18" t="s">
        <v>598</v>
      </c>
      <c r="AT110" s="18" t="s">
        <v>164</v>
      </c>
      <c r="AU110" s="18" t="s">
        <v>183</v>
      </c>
      <c r="AY110" s="18" t="s">
        <v>162</v>
      </c>
      <c r="BE110" s="203">
        <f t="shared" si="4"/>
        <v>0</v>
      </c>
      <c r="BF110" s="203">
        <f t="shared" si="5"/>
        <v>0</v>
      </c>
      <c r="BG110" s="203">
        <f t="shared" si="6"/>
        <v>0</v>
      </c>
      <c r="BH110" s="203">
        <f t="shared" si="7"/>
        <v>0</v>
      </c>
      <c r="BI110" s="203">
        <f t="shared" si="8"/>
        <v>0</v>
      </c>
      <c r="BJ110" s="18" t="s">
        <v>23</v>
      </c>
      <c r="BK110" s="203">
        <f t="shared" si="9"/>
        <v>0</v>
      </c>
      <c r="BL110" s="18" t="s">
        <v>598</v>
      </c>
      <c r="BM110" s="18" t="s">
        <v>1137</v>
      </c>
    </row>
    <row r="111" spans="2:63" s="11" customFormat="1" ht="22.35" customHeight="1">
      <c r="B111" s="175"/>
      <c r="C111" s="176"/>
      <c r="D111" s="189" t="s">
        <v>74</v>
      </c>
      <c r="E111" s="190" t="s">
        <v>1138</v>
      </c>
      <c r="F111" s="190" t="s">
        <v>1073</v>
      </c>
      <c r="G111" s="176"/>
      <c r="H111" s="176"/>
      <c r="I111" s="179"/>
      <c r="J111" s="191">
        <f>BK111</f>
        <v>0</v>
      </c>
      <c r="K111" s="176"/>
      <c r="L111" s="181"/>
      <c r="M111" s="182"/>
      <c r="N111" s="183"/>
      <c r="O111" s="183"/>
      <c r="P111" s="184">
        <f>SUM(P112:P114)</f>
        <v>0</v>
      </c>
      <c r="Q111" s="183"/>
      <c r="R111" s="184">
        <f>SUM(R112:R114)</f>
        <v>0</v>
      </c>
      <c r="S111" s="183"/>
      <c r="T111" s="185">
        <f>SUM(T112:T114)</f>
        <v>0</v>
      </c>
      <c r="AR111" s="186" t="s">
        <v>183</v>
      </c>
      <c r="AT111" s="187" t="s">
        <v>74</v>
      </c>
      <c r="AU111" s="187" t="s">
        <v>84</v>
      </c>
      <c r="AY111" s="186" t="s">
        <v>162</v>
      </c>
      <c r="BK111" s="188">
        <f>SUM(BK112:BK114)</f>
        <v>0</v>
      </c>
    </row>
    <row r="112" spans="2:65" s="1" customFormat="1" ht="22.5" customHeight="1">
      <c r="B112" s="35"/>
      <c r="C112" s="192" t="s">
        <v>370</v>
      </c>
      <c r="D112" s="192" t="s">
        <v>164</v>
      </c>
      <c r="E112" s="193" t="s">
        <v>1139</v>
      </c>
      <c r="F112" s="194" t="s">
        <v>1140</v>
      </c>
      <c r="G112" s="195" t="s">
        <v>190</v>
      </c>
      <c r="H112" s="196">
        <v>1</v>
      </c>
      <c r="I112" s="197"/>
      <c r="J112" s="198">
        <f>ROUND(I112*H112,2)</f>
        <v>0</v>
      </c>
      <c r="K112" s="194" t="s">
        <v>22</v>
      </c>
      <c r="L112" s="55"/>
      <c r="M112" s="199" t="s">
        <v>22</v>
      </c>
      <c r="N112" s="200" t="s">
        <v>46</v>
      </c>
      <c r="O112" s="36"/>
      <c r="P112" s="201">
        <f>O112*H112</f>
        <v>0</v>
      </c>
      <c r="Q112" s="201">
        <v>0</v>
      </c>
      <c r="R112" s="201">
        <f>Q112*H112</f>
        <v>0</v>
      </c>
      <c r="S112" s="201">
        <v>0</v>
      </c>
      <c r="T112" s="202">
        <f>S112*H112</f>
        <v>0</v>
      </c>
      <c r="AR112" s="18" t="s">
        <v>1141</v>
      </c>
      <c r="AT112" s="18" t="s">
        <v>164</v>
      </c>
      <c r="AU112" s="18" t="s">
        <v>183</v>
      </c>
      <c r="AY112" s="18" t="s">
        <v>162</v>
      </c>
      <c r="BE112" s="203">
        <f>IF(N112="základní",J112,0)</f>
        <v>0</v>
      </c>
      <c r="BF112" s="203">
        <f>IF(N112="snížená",J112,0)</f>
        <v>0</v>
      </c>
      <c r="BG112" s="203">
        <f>IF(N112="zákl. přenesená",J112,0)</f>
        <v>0</v>
      </c>
      <c r="BH112" s="203">
        <f>IF(N112="sníž. přenesená",J112,0)</f>
        <v>0</v>
      </c>
      <c r="BI112" s="203">
        <f>IF(N112="nulová",J112,0)</f>
        <v>0</v>
      </c>
      <c r="BJ112" s="18" t="s">
        <v>23</v>
      </c>
      <c r="BK112" s="203">
        <f>ROUND(I112*H112,2)</f>
        <v>0</v>
      </c>
      <c r="BL112" s="18" t="s">
        <v>1141</v>
      </c>
      <c r="BM112" s="18" t="s">
        <v>1142</v>
      </c>
    </row>
    <row r="113" spans="2:65" s="1" customFormat="1" ht="22.5" customHeight="1">
      <c r="B113" s="35"/>
      <c r="C113" s="192" t="s">
        <v>376</v>
      </c>
      <c r="D113" s="192" t="s">
        <v>164</v>
      </c>
      <c r="E113" s="193" t="s">
        <v>1143</v>
      </c>
      <c r="F113" s="194" t="s">
        <v>1144</v>
      </c>
      <c r="G113" s="195" t="s">
        <v>190</v>
      </c>
      <c r="H113" s="196">
        <v>1</v>
      </c>
      <c r="I113" s="197"/>
      <c r="J113" s="198">
        <f>ROUND(I113*H113,2)</f>
        <v>0</v>
      </c>
      <c r="K113" s="194" t="s">
        <v>22</v>
      </c>
      <c r="L113" s="55"/>
      <c r="M113" s="199" t="s">
        <v>22</v>
      </c>
      <c r="N113" s="200" t="s">
        <v>46</v>
      </c>
      <c r="O113" s="36"/>
      <c r="P113" s="201">
        <f>O113*H113</f>
        <v>0</v>
      </c>
      <c r="Q113" s="201">
        <v>0</v>
      </c>
      <c r="R113" s="201">
        <f>Q113*H113</f>
        <v>0</v>
      </c>
      <c r="S113" s="201">
        <v>0</v>
      </c>
      <c r="T113" s="202">
        <f>S113*H113</f>
        <v>0</v>
      </c>
      <c r="AR113" s="18" t="s">
        <v>1141</v>
      </c>
      <c r="AT113" s="18" t="s">
        <v>164</v>
      </c>
      <c r="AU113" s="18" t="s">
        <v>183</v>
      </c>
      <c r="AY113" s="18" t="s">
        <v>162</v>
      </c>
      <c r="BE113" s="203">
        <f>IF(N113="základní",J113,0)</f>
        <v>0</v>
      </c>
      <c r="BF113" s="203">
        <f>IF(N113="snížená",J113,0)</f>
        <v>0</v>
      </c>
      <c r="BG113" s="203">
        <f>IF(N113="zákl. přenesená",J113,0)</f>
        <v>0</v>
      </c>
      <c r="BH113" s="203">
        <f>IF(N113="sníž. přenesená",J113,0)</f>
        <v>0</v>
      </c>
      <c r="BI113" s="203">
        <f>IF(N113="nulová",J113,0)</f>
        <v>0</v>
      </c>
      <c r="BJ113" s="18" t="s">
        <v>23</v>
      </c>
      <c r="BK113" s="203">
        <f>ROUND(I113*H113,2)</f>
        <v>0</v>
      </c>
      <c r="BL113" s="18" t="s">
        <v>1141</v>
      </c>
      <c r="BM113" s="18" t="s">
        <v>1145</v>
      </c>
    </row>
    <row r="114" spans="2:65" s="1" customFormat="1" ht="22.5" customHeight="1">
      <c r="B114" s="35"/>
      <c r="C114" s="192" t="s">
        <v>382</v>
      </c>
      <c r="D114" s="192" t="s">
        <v>164</v>
      </c>
      <c r="E114" s="193" t="s">
        <v>1146</v>
      </c>
      <c r="F114" s="194" t="s">
        <v>1147</v>
      </c>
      <c r="G114" s="195" t="s">
        <v>190</v>
      </c>
      <c r="H114" s="196">
        <v>1</v>
      </c>
      <c r="I114" s="197"/>
      <c r="J114" s="198">
        <f>ROUND(I114*H114,2)</f>
        <v>0</v>
      </c>
      <c r="K114" s="194" t="s">
        <v>22</v>
      </c>
      <c r="L114" s="55"/>
      <c r="M114" s="199" t="s">
        <v>22</v>
      </c>
      <c r="N114" s="260" t="s">
        <v>46</v>
      </c>
      <c r="O114" s="258"/>
      <c r="P114" s="261">
        <f>O114*H114</f>
        <v>0</v>
      </c>
      <c r="Q114" s="261">
        <v>0</v>
      </c>
      <c r="R114" s="261">
        <f>Q114*H114</f>
        <v>0</v>
      </c>
      <c r="S114" s="261">
        <v>0</v>
      </c>
      <c r="T114" s="262">
        <f>S114*H114</f>
        <v>0</v>
      </c>
      <c r="AR114" s="18" t="s">
        <v>1141</v>
      </c>
      <c r="AT114" s="18" t="s">
        <v>164</v>
      </c>
      <c r="AU114" s="18" t="s">
        <v>183</v>
      </c>
      <c r="AY114" s="18" t="s">
        <v>162</v>
      </c>
      <c r="BE114" s="203">
        <f>IF(N114="základní",J114,0)</f>
        <v>0</v>
      </c>
      <c r="BF114" s="203">
        <f>IF(N114="snížená",J114,0)</f>
        <v>0</v>
      </c>
      <c r="BG114" s="203">
        <f>IF(N114="zákl. přenesená",J114,0)</f>
        <v>0</v>
      </c>
      <c r="BH114" s="203">
        <f>IF(N114="sníž. přenesená",J114,0)</f>
        <v>0</v>
      </c>
      <c r="BI114" s="203">
        <f>IF(N114="nulová",J114,0)</f>
        <v>0</v>
      </c>
      <c r="BJ114" s="18" t="s">
        <v>23</v>
      </c>
      <c r="BK114" s="203">
        <f>ROUND(I114*H114,2)</f>
        <v>0</v>
      </c>
      <c r="BL114" s="18" t="s">
        <v>1141</v>
      </c>
      <c r="BM114" s="18" t="s">
        <v>1148</v>
      </c>
    </row>
    <row r="115" spans="2:12" s="1" customFormat="1" ht="6.95" customHeight="1">
      <c r="B115" s="50"/>
      <c r="C115" s="51"/>
      <c r="D115" s="51"/>
      <c r="E115" s="51"/>
      <c r="F115" s="51"/>
      <c r="G115" s="51"/>
      <c r="H115" s="51"/>
      <c r="I115" s="138"/>
      <c r="J115" s="51"/>
      <c r="K115" s="51"/>
      <c r="L115" s="55"/>
    </row>
  </sheetData>
  <sheetProtection password="CC35" sheet="1" objects="1" scenarios="1" formatColumns="0" formatRows="0" sort="0" autoFilter="0"/>
  <autoFilter ref="C85:K85"/>
  <mergeCells count="12">
    <mergeCell ref="E76:H76"/>
    <mergeCell ref="E78:H78"/>
    <mergeCell ref="E7:H7"/>
    <mergeCell ref="E9:H9"/>
    <mergeCell ref="E11:H11"/>
    <mergeCell ref="E26:H26"/>
    <mergeCell ref="E47:H47"/>
    <mergeCell ref="G1:H1"/>
    <mergeCell ref="L2:V2"/>
    <mergeCell ref="E49:H49"/>
    <mergeCell ref="E51:H51"/>
    <mergeCell ref="E74:H74"/>
  </mergeCells>
  <hyperlinks>
    <hyperlink ref="F1:G1" location="C2" tooltip="Krycí list soupisu" display="1) Krycí list soupisu"/>
    <hyperlink ref="G1:H1" location="C58" tooltip="Rekapitulace" display="2) Rekapitulace"/>
    <hyperlink ref="J1" location="C85"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BR15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6"/>
      <c r="B1" s="272"/>
      <c r="C1" s="272"/>
      <c r="D1" s="271" t="s">
        <v>1</v>
      </c>
      <c r="E1" s="272"/>
      <c r="F1" s="273" t="s">
        <v>1364</v>
      </c>
      <c r="G1" s="402" t="s">
        <v>1365</v>
      </c>
      <c r="H1" s="402"/>
      <c r="I1" s="278"/>
      <c r="J1" s="273" t="s">
        <v>1366</v>
      </c>
      <c r="K1" s="271" t="s">
        <v>135</v>
      </c>
      <c r="L1" s="273" t="s">
        <v>1367</v>
      </c>
      <c r="M1" s="273"/>
      <c r="N1" s="273"/>
      <c r="O1" s="273"/>
      <c r="P1" s="273"/>
      <c r="Q1" s="273"/>
      <c r="R1" s="273"/>
      <c r="S1" s="273"/>
      <c r="T1" s="273"/>
      <c r="U1" s="269"/>
      <c r="V1" s="269"/>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95" customHeight="1">
      <c r="L2" s="358"/>
      <c r="M2" s="358"/>
      <c r="N2" s="358"/>
      <c r="O2" s="358"/>
      <c r="P2" s="358"/>
      <c r="Q2" s="358"/>
      <c r="R2" s="358"/>
      <c r="S2" s="358"/>
      <c r="T2" s="358"/>
      <c r="U2" s="358"/>
      <c r="V2" s="358"/>
      <c r="AT2" s="18" t="s">
        <v>123</v>
      </c>
    </row>
    <row r="3" spans="2:46" ht="6.95" customHeight="1">
      <c r="B3" s="19"/>
      <c r="C3" s="20"/>
      <c r="D3" s="20"/>
      <c r="E3" s="20"/>
      <c r="F3" s="20"/>
      <c r="G3" s="20"/>
      <c r="H3" s="20"/>
      <c r="I3" s="115"/>
      <c r="J3" s="20"/>
      <c r="K3" s="21"/>
      <c r="AT3" s="18" t="s">
        <v>84</v>
      </c>
    </row>
    <row r="4" spans="2:46" ht="36.95" customHeight="1">
      <c r="B4" s="22"/>
      <c r="C4" s="23"/>
      <c r="D4" s="24" t="s">
        <v>136</v>
      </c>
      <c r="E4" s="23"/>
      <c r="F4" s="23"/>
      <c r="G4" s="23"/>
      <c r="H4" s="23"/>
      <c r="I4" s="116"/>
      <c r="J4" s="23"/>
      <c r="K4" s="25"/>
      <c r="M4" s="26" t="s">
        <v>10</v>
      </c>
      <c r="AT4" s="18" t="s">
        <v>4</v>
      </c>
    </row>
    <row r="5" spans="2:11" ht="6.95" customHeight="1">
      <c r="B5" s="22"/>
      <c r="C5" s="23"/>
      <c r="D5" s="23"/>
      <c r="E5" s="23"/>
      <c r="F5" s="23"/>
      <c r="G5" s="23"/>
      <c r="H5" s="23"/>
      <c r="I5" s="116"/>
      <c r="J5" s="23"/>
      <c r="K5" s="25"/>
    </row>
    <row r="6" spans="2:11" ht="15">
      <c r="B6" s="22"/>
      <c r="C6" s="23"/>
      <c r="D6" s="31" t="s">
        <v>16</v>
      </c>
      <c r="E6" s="23"/>
      <c r="F6" s="23"/>
      <c r="G6" s="23"/>
      <c r="H6" s="23"/>
      <c r="I6" s="116"/>
      <c r="J6" s="23"/>
      <c r="K6" s="25"/>
    </row>
    <row r="7" spans="2:11" ht="22.5" customHeight="1">
      <c r="B7" s="22"/>
      <c r="C7" s="23"/>
      <c r="D7" s="23"/>
      <c r="E7" s="403" t="str">
        <f>'Rekapitulace stavby'!K6</f>
        <v>Komunikační propojení MÚK Jeneč - Dobrovíz</v>
      </c>
      <c r="F7" s="391"/>
      <c r="G7" s="391"/>
      <c r="H7" s="391"/>
      <c r="I7" s="116"/>
      <c r="J7" s="23"/>
      <c r="K7" s="25"/>
    </row>
    <row r="8" spans="2:11" ht="15">
      <c r="B8" s="22"/>
      <c r="C8" s="23"/>
      <c r="D8" s="31" t="s">
        <v>137</v>
      </c>
      <c r="E8" s="23"/>
      <c r="F8" s="23"/>
      <c r="G8" s="23"/>
      <c r="H8" s="23"/>
      <c r="I8" s="116"/>
      <c r="J8" s="23"/>
      <c r="K8" s="25"/>
    </row>
    <row r="9" spans="2:11" s="1" customFormat="1" ht="22.5" customHeight="1">
      <c r="B9" s="35"/>
      <c r="C9" s="36"/>
      <c r="D9" s="36"/>
      <c r="E9" s="403" t="s">
        <v>1068</v>
      </c>
      <c r="F9" s="382"/>
      <c r="G9" s="382"/>
      <c r="H9" s="382"/>
      <c r="I9" s="117"/>
      <c r="J9" s="36"/>
      <c r="K9" s="39"/>
    </row>
    <row r="10" spans="2:11" s="1" customFormat="1" ht="15">
      <c r="B10" s="35"/>
      <c r="C10" s="36"/>
      <c r="D10" s="31" t="s">
        <v>887</v>
      </c>
      <c r="E10" s="36"/>
      <c r="F10" s="36"/>
      <c r="G10" s="36"/>
      <c r="H10" s="36"/>
      <c r="I10" s="117"/>
      <c r="J10" s="36"/>
      <c r="K10" s="39"/>
    </row>
    <row r="11" spans="2:11" s="1" customFormat="1" ht="36.95" customHeight="1">
      <c r="B11" s="35"/>
      <c r="C11" s="36"/>
      <c r="D11" s="36"/>
      <c r="E11" s="404" t="s">
        <v>1149</v>
      </c>
      <c r="F11" s="382"/>
      <c r="G11" s="382"/>
      <c r="H11" s="382"/>
      <c r="I11" s="117"/>
      <c r="J11" s="36"/>
      <c r="K11" s="39"/>
    </row>
    <row r="12" spans="2:11" s="1" customFormat="1" ht="13.5">
      <c r="B12" s="35"/>
      <c r="C12" s="36"/>
      <c r="D12" s="36"/>
      <c r="E12" s="36"/>
      <c r="F12" s="36"/>
      <c r="G12" s="36"/>
      <c r="H12" s="36"/>
      <c r="I12" s="117"/>
      <c r="J12" s="36"/>
      <c r="K12" s="39"/>
    </row>
    <row r="13" spans="2:11" s="1" customFormat="1" ht="14.45" customHeight="1">
      <c r="B13" s="35"/>
      <c r="C13" s="36"/>
      <c r="D13" s="31" t="s">
        <v>19</v>
      </c>
      <c r="E13" s="36"/>
      <c r="F13" s="29" t="s">
        <v>22</v>
      </c>
      <c r="G13" s="36"/>
      <c r="H13" s="36"/>
      <c r="I13" s="118" t="s">
        <v>21</v>
      </c>
      <c r="J13" s="29" t="s">
        <v>22</v>
      </c>
      <c r="K13" s="39"/>
    </row>
    <row r="14" spans="2:11" s="1" customFormat="1" ht="14.45" customHeight="1">
      <c r="B14" s="35"/>
      <c r="C14" s="36"/>
      <c r="D14" s="31" t="s">
        <v>24</v>
      </c>
      <c r="E14" s="36"/>
      <c r="F14" s="29" t="s">
        <v>25</v>
      </c>
      <c r="G14" s="36"/>
      <c r="H14" s="36"/>
      <c r="I14" s="118" t="s">
        <v>26</v>
      </c>
      <c r="J14" s="119" t="str">
        <f>'Rekapitulace stavby'!AN8</f>
        <v>30.9.2016</v>
      </c>
      <c r="K14" s="39"/>
    </row>
    <row r="15" spans="2:11" s="1" customFormat="1" ht="10.9" customHeight="1">
      <c r="B15" s="35"/>
      <c r="C15" s="36"/>
      <c r="D15" s="36"/>
      <c r="E15" s="36"/>
      <c r="F15" s="36"/>
      <c r="G15" s="36"/>
      <c r="H15" s="36"/>
      <c r="I15" s="117"/>
      <c r="J15" s="36"/>
      <c r="K15" s="39"/>
    </row>
    <row r="16" spans="2:11" s="1" customFormat="1" ht="14.45" customHeight="1">
      <c r="B16" s="35"/>
      <c r="C16" s="36"/>
      <c r="D16" s="31" t="s">
        <v>30</v>
      </c>
      <c r="E16" s="36"/>
      <c r="F16" s="36"/>
      <c r="G16" s="36"/>
      <c r="H16" s="36"/>
      <c r="I16" s="118" t="s">
        <v>31</v>
      </c>
      <c r="J16" s="29" t="str">
        <f>IF('Rekapitulace stavby'!AN10="","",'Rekapitulace stavby'!AN10)</f>
        <v/>
      </c>
      <c r="K16" s="39"/>
    </row>
    <row r="17" spans="2:11" s="1" customFormat="1" ht="18" customHeight="1">
      <c r="B17" s="35"/>
      <c r="C17" s="36"/>
      <c r="D17" s="36"/>
      <c r="E17" s="29" t="str">
        <f>IF('Rekapitulace stavby'!E11="","",'Rekapitulace stavby'!E11)</f>
        <v xml:space="preserve"> </v>
      </c>
      <c r="F17" s="36"/>
      <c r="G17" s="36"/>
      <c r="H17" s="36"/>
      <c r="I17" s="118" t="s">
        <v>33</v>
      </c>
      <c r="J17" s="29" t="str">
        <f>IF('Rekapitulace stavby'!AN11="","",'Rekapitulace stavby'!AN11)</f>
        <v/>
      </c>
      <c r="K17" s="39"/>
    </row>
    <row r="18" spans="2:11" s="1" customFormat="1" ht="6.95" customHeight="1">
      <c r="B18" s="35"/>
      <c r="C18" s="36"/>
      <c r="D18" s="36"/>
      <c r="E18" s="36"/>
      <c r="F18" s="36"/>
      <c r="G18" s="36"/>
      <c r="H18" s="36"/>
      <c r="I18" s="117"/>
      <c r="J18" s="36"/>
      <c r="K18" s="39"/>
    </row>
    <row r="19" spans="2:11" s="1" customFormat="1" ht="14.45" customHeight="1">
      <c r="B19" s="35"/>
      <c r="C19" s="36"/>
      <c r="D19" s="31" t="s">
        <v>34</v>
      </c>
      <c r="E19" s="36"/>
      <c r="F19" s="36"/>
      <c r="G19" s="36"/>
      <c r="H19" s="36"/>
      <c r="I19" s="118" t="s">
        <v>31</v>
      </c>
      <c r="J19" s="29" t="str">
        <f>IF('Rekapitulace stavby'!AN13="Vyplň údaj","",IF('Rekapitulace stavby'!AN13="","",'Rekapitulace stavby'!AN13))</f>
        <v/>
      </c>
      <c r="K19" s="39"/>
    </row>
    <row r="20" spans="2:11" s="1" customFormat="1" ht="18" customHeight="1">
      <c r="B20" s="35"/>
      <c r="C20" s="36"/>
      <c r="D20" s="36"/>
      <c r="E20" s="29" t="str">
        <f>IF('Rekapitulace stavby'!E14="Vyplň údaj","",IF('Rekapitulace stavby'!E14="","",'Rekapitulace stavby'!E14))</f>
        <v/>
      </c>
      <c r="F20" s="36"/>
      <c r="G20" s="36"/>
      <c r="H20" s="36"/>
      <c r="I20" s="118" t="s">
        <v>33</v>
      </c>
      <c r="J20" s="29" t="str">
        <f>IF('Rekapitulace stavby'!AN14="Vyplň údaj","",IF('Rekapitulace stavby'!AN14="","",'Rekapitulace stavby'!AN14))</f>
        <v/>
      </c>
      <c r="K20" s="39"/>
    </row>
    <row r="21" spans="2:11" s="1" customFormat="1" ht="6.95" customHeight="1">
      <c r="B21" s="35"/>
      <c r="C21" s="36"/>
      <c r="D21" s="36"/>
      <c r="E21" s="36"/>
      <c r="F21" s="36"/>
      <c r="G21" s="36"/>
      <c r="H21" s="36"/>
      <c r="I21" s="117"/>
      <c r="J21" s="36"/>
      <c r="K21" s="39"/>
    </row>
    <row r="22" spans="2:11" s="1" customFormat="1" ht="14.45" customHeight="1">
      <c r="B22" s="35"/>
      <c r="C22" s="36"/>
      <c r="D22" s="31" t="s">
        <v>36</v>
      </c>
      <c r="E22" s="36"/>
      <c r="F22" s="36"/>
      <c r="G22" s="36"/>
      <c r="H22" s="36"/>
      <c r="I22" s="118" t="s">
        <v>31</v>
      </c>
      <c r="J22" s="29" t="s">
        <v>22</v>
      </c>
      <c r="K22" s="39"/>
    </row>
    <row r="23" spans="2:11" s="1" customFormat="1" ht="18" customHeight="1">
      <c r="B23" s="35"/>
      <c r="C23" s="36"/>
      <c r="D23" s="36"/>
      <c r="E23" s="29" t="s">
        <v>37</v>
      </c>
      <c r="F23" s="36"/>
      <c r="G23" s="36"/>
      <c r="H23" s="36"/>
      <c r="I23" s="118" t="s">
        <v>33</v>
      </c>
      <c r="J23" s="29" t="s">
        <v>22</v>
      </c>
      <c r="K23" s="39"/>
    </row>
    <row r="24" spans="2:11" s="1" customFormat="1" ht="6.95" customHeight="1">
      <c r="B24" s="35"/>
      <c r="C24" s="36"/>
      <c r="D24" s="36"/>
      <c r="E24" s="36"/>
      <c r="F24" s="36"/>
      <c r="G24" s="36"/>
      <c r="H24" s="36"/>
      <c r="I24" s="117"/>
      <c r="J24" s="36"/>
      <c r="K24" s="39"/>
    </row>
    <row r="25" spans="2:11" s="1" customFormat="1" ht="14.45" customHeight="1">
      <c r="B25" s="35"/>
      <c r="C25" s="36"/>
      <c r="D25" s="31" t="s">
        <v>39</v>
      </c>
      <c r="E25" s="36"/>
      <c r="F25" s="36"/>
      <c r="G25" s="36"/>
      <c r="H25" s="36"/>
      <c r="I25" s="117"/>
      <c r="J25" s="36"/>
      <c r="K25" s="39"/>
    </row>
    <row r="26" spans="2:11" s="7" customFormat="1" ht="22.5" customHeight="1">
      <c r="B26" s="120"/>
      <c r="C26" s="121"/>
      <c r="D26" s="121"/>
      <c r="E26" s="394" t="s">
        <v>22</v>
      </c>
      <c r="F26" s="405"/>
      <c r="G26" s="405"/>
      <c r="H26" s="405"/>
      <c r="I26" s="122"/>
      <c r="J26" s="121"/>
      <c r="K26" s="123"/>
    </row>
    <row r="27" spans="2:11" s="1" customFormat="1" ht="6.95" customHeight="1">
      <c r="B27" s="35"/>
      <c r="C27" s="36"/>
      <c r="D27" s="36"/>
      <c r="E27" s="36"/>
      <c r="F27" s="36"/>
      <c r="G27" s="36"/>
      <c r="H27" s="36"/>
      <c r="I27" s="117"/>
      <c r="J27" s="36"/>
      <c r="K27" s="39"/>
    </row>
    <row r="28" spans="2:11" s="1" customFormat="1" ht="6.95" customHeight="1">
      <c r="B28" s="35"/>
      <c r="C28" s="36"/>
      <c r="D28" s="80"/>
      <c r="E28" s="80"/>
      <c r="F28" s="80"/>
      <c r="G28" s="80"/>
      <c r="H28" s="80"/>
      <c r="I28" s="124"/>
      <c r="J28" s="80"/>
      <c r="K28" s="125"/>
    </row>
    <row r="29" spans="2:11" s="1" customFormat="1" ht="25.35" customHeight="1">
      <c r="B29" s="35"/>
      <c r="C29" s="36"/>
      <c r="D29" s="126" t="s">
        <v>41</v>
      </c>
      <c r="E29" s="36"/>
      <c r="F29" s="36"/>
      <c r="G29" s="36"/>
      <c r="H29" s="36"/>
      <c r="I29" s="117"/>
      <c r="J29" s="127">
        <f>ROUND(J88,2)</f>
        <v>0</v>
      </c>
      <c r="K29" s="39"/>
    </row>
    <row r="30" spans="2:11" s="1" customFormat="1" ht="6.95" customHeight="1">
      <c r="B30" s="35"/>
      <c r="C30" s="36"/>
      <c r="D30" s="80"/>
      <c r="E30" s="80"/>
      <c r="F30" s="80"/>
      <c r="G30" s="80"/>
      <c r="H30" s="80"/>
      <c r="I30" s="124"/>
      <c r="J30" s="80"/>
      <c r="K30" s="125"/>
    </row>
    <row r="31" spans="2:11" s="1" customFormat="1" ht="14.45" customHeight="1">
      <c r="B31" s="35"/>
      <c r="C31" s="36"/>
      <c r="D31" s="36"/>
      <c r="E31" s="36"/>
      <c r="F31" s="40" t="s">
        <v>43</v>
      </c>
      <c r="G31" s="36"/>
      <c r="H31" s="36"/>
      <c r="I31" s="128" t="s">
        <v>42</v>
      </c>
      <c r="J31" s="40" t="s">
        <v>44</v>
      </c>
      <c r="K31" s="39"/>
    </row>
    <row r="32" spans="2:11" s="1" customFormat="1" ht="14.45" customHeight="1">
      <c r="B32" s="35"/>
      <c r="C32" s="36"/>
      <c r="D32" s="43" t="s">
        <v>45</v>
      </c>
      <c r="E32" s="43" t="s">
        <v>46</v>
      </c>
      <c r="F32" s="129">
        <f>ROUND(SUM(BE88:BE150),2)</f>
        <v>0</v>
      </c>
      <c r="G32" s="36"/>
      <c r="H32" s="36"/>
      <c r="I32" s="130">
        <v>0.21</v>
      </c>
      <c r="J32" s="129">
        <f>ROUND(ROUND((SUM(BE88:BE150)),2)*I32,2)</f>
        <v>0</v>
      </c>
      <c r="K32" s="39"/>
    </row>
    <row r="33" spans="2:11" s="1" customFormat="1" ht="14.45" customHeight="1">
      <c r="B33" s="35"/>
      <c r="C33" s="36"/>
      <c r="D33" s="36"/>
      <c r="E33" s="43" t="s">
        <v>47</v>
      </c>
      <c r="F33" s="129">
        <f>ROUND(SUM(BF88:BF150),2)</f>
        <v>0</v>
      </c>
      <c r="G33" s="36"/>
      <c r="H33" s="36"/>
      <c r="I33" s="130">
        <v>0.15</v>
      </c>
      <c r="J33" s="129">
        <f>ROUND(ROUND((SUM(BF88:BF150)),2)*I33,2)</f>
        <v>0</v>
      </c>
      <c r="K33" s="39"/>
    </row>
    <row r="34" spans="2:11" s="1" customFormat="1" ht="14.45" customHeight="1" hidden="1">
      <c r="B34" s="35"/>
      <c r="C34" s="36"/>
      <c r="D34" s="36"/>
      <c r="E34" s="43" t="s">
        <v>48</v>
      </c>
      <c r="F34" s="129">
        <f>ROUND(SUM(BG88:BG150),2)</f>
        <v>0</v>
      </c>
      <c r="G34" s="36"/>
      <c r="H34" s="36"/>
      <c r="I34" s="130">
        <v>0.21</v>
      </c>
      <c r="J34" s="129">
        <v>0</v>
      </c>
      <c r="K34" s="39"/>
    </row>
    <row r="35" spans="2:11" s="1" customFormat="1" ht="14.45" customHeight="1" hidden="1">
      <c r="B35" s="35"/>
      <c r="C35" s="36"/>
      <c r="D35" s="36"/>
      <c r="E35" s="43" t="s">
        <v>49</v>
      </c>
      <c r="F35" s="129">
        <f>ROUND(SUM(BH88:BH150),2)</f>
        <v>0</v>
      </c>
      <c r="G35" s="36"/>
      <c r="H35" s="36"/>
      <c r="I35" s="130">
        <v>0.15</v>
      </c>
      <c r="J35" s="129">
        <v>0</v>
      </c>
      <c r="K35" s="39"/>
    </row>
    <row r="36" spans="2:11" s="1" customFormat="1" ht="14.45" customHeight="1" hidden="1">
      <c r="B36" s="35"/>
      <c r="C36" s="36"/>
      <c r="D36" s="36"/>
      <c r="E36" s="43" t="s">
        <v>50</v>
      </c>
      <c r="F36" s="129">
        <f>ROUND(SUM(BI88:BI150),2)</f>
        <v>0</v>
      </c>
      <c r="G36" s="36"/>
      <c r="H36" s="36"/>
      <c r="I36" s="130">
        <v>0</v>
      </c>
      <c r="J36" s="129">
        <v>0</v>
      </c>
      <c r="K36" s="39"/>
    </row>
    <row r="37" spans="2:11" s="1" customFormat="1" ht="6.95" customHeight="1">
      <c r="B37" s="35"/>
      <c r="C37" s="36"/>
      <c r="D37" s="36"/>
      <c r="E37" s="36"/>
      <c r="F37" s="36"/>
      <c r="G37" s="36"/>
      <c r="H37" s="36"/>
      <c r="I37" s="117"/>
      <c r="J37" s="36"/>
      <c r="K37" s="39"/>
    </row>
    <row r="38" spans="2:11" s="1" customFormat="1" ht="25.35" customHeight="1">
      <c r="B38" s="35"/>
      <c r="C38" s="131"/>
      <c r="D38" s="132" t="s">
        <v>51</v>
      </c>
      <c r="E38" s="74"/>
      <c r="F38" s="74"/>
      <c r="G38" s="133" t="s">
        <v>52</v>
      </c>
      <c r="H38" s="134" t="s">
        <v>53</v>
      </c>
      <c r="I38" s="135"/>
      <c r="J38" s="136">
        <f>SUM(J29:J36)</f>
        <v>0</v>
      </c>
      <c r="K38" s="137"/>
    </row>
    <row r="39" spans="2:11" s="1" customFormat="1" ht="14.45" customHeight="1">
      <c r="B39" s="50"/>
      <c r="C39" s="51"/>
      <c r="D39" s="51"/>
      <c r="E39" s="51"/>
      <c r="F39" s="51"/>
      <c r="G39" s="51"/>
      <c r="H39" s="51"/>
      <c r="I39" s="138"/>
      <c r="J39" s="51"/>
      <c r="K39" s="52"/>
    </row>
    <row r="43" spans="2:11" s="1" customFormat="1" ht="6.95" customHeight="1">
      <c r="B43" s="139"/>
      <c r="C43" s="140"/>
      <c r="D43" s="140"/>
      <c r="E43" s="140"/>
      <c r="F43" s="140"/>
      <c r="G43" s="140"/>
      <c r="H43" s="140"/>
      <c r="I43" s="141"/>
      <c r="J43" s="140"/>
      <c r="K43" s="142"/>
    </row>
    <row r="44" spans="2:11" s="1" customFormat="1" ht="36.95" customHeight="1">
      <c r="B44" s="35"/>
      <c r="C44" s="24" t="s">
        <v>139</v>
      </c>
      <c r="D44" s="36"/>
      <c r="E44" s="36"/>
      <c r="F44" s="36"/>
      <c r="G44" s="36"/>
      <c r="H44" s="36"/>
      <c r="I44" s="117"/>
      <c r="J44" s="36"/>
      <c r="K44" s="39"/>
    </row>
    <row r="45" spans="2:11" s="1" customFormat="1" ht="6.95" customHeight="1">
      <c r="B45" s="35"/>
      <c r="C45" s="36"/>
      <c r="D45" s="36"/>
      <c r="E45" s="36"/>
      <c r="F45" s="36"/>
      <c r="G45" s="36"/>
      <c r="H45" s="36"/>
      <c r="I45" s="117"/>
      <c r="J45" s="36"/>
      <c r="K45" s="39"/>
    </row>
    <row r="46" spans="2:11" s="1" customFormat="1" ht="14.45" customHeight="1">
      <c r="B46" s="35"/>
      <c r="C46" s="31" t="s">
        <v>16</v>
      </c>
      <c r="D46" s="36"/>
      <c r="E46" s="36"/>
      <c r="F46" s="36"/>
      <c r="G46" s="36"/>
      <c r="H46" s="36"/>
      <c r="I46" s="117"/>
      <c r="J46" s="36"/>
      <c r="K46" s="39"/>
    </row>
    <row r="47" spans="2:11" s="1" customFormat="1" ht="22.5" customHeight="1">
      <c r="B47" s="35"/>
      <c r="C47" s="36"/>
      <c r="D47" s="36"/>
      <c r="E47" s="403" t="str">
        <f>E7</f>
        <v>Komunikační propojení MÚK Jeneč - Dobrovíz</v>
      </c>
      <c r="F47" s="382"/>
      <c r="G47" s="382"/>
      <c r="H47" s="382"/>
      <c r="I47" s="117"/>
      <c r="J47" s="36"/>
      <c r="K47" s="39"/>
    </row>
    <row r="48" spans="2:11" ht="15">
      <c r="B48" s="22"/>
      <c r="C48" s="31" t="s">
        <v>137</v>
      </c>
      <c r="D48" s="23"/>
      <c r="E48" s="23"/>
      <c r="F48" s="23"/>
      <c r="G48" s="23"/>
      <c r="H48" s="23"/>
      <c r="I48" s="116"/>
      <c r="J48" s="23"/>
      <c r="K48" s="25"/>
    </row>
    <row r="49" spans="2:11" s="1" customFormat="1" ht="22.5" customHeight="1">
      <c r="B49" s="35"/>
      <c r="C49" s="36"/>
      <c r="D49" s="36"/>
      <c r="E49" s="403" t="s">
        <v>1068</v>
      </c>
      <c r="F49" s="382"/>
      <c r="G49" s="382"/>
      <c r="H49" s="382"/>
      <c r="I49" s="117"/>
      <c r="J49" s="36"/>
      <c r="K49" s="39"/>
    </row>
    <row r="50" spans="2:11" s="1" customFormat="1" ht="14.45" customHeight="1">
      <c r="B50" s="35"/>
      <c r="C50" s="31" t="s">
        <v>887</v>
      </c>
      <c r="D50" s="36"/>
      <c r="E50" s="36"/>
      <c r="F50" s="36"/>
      <c r="G50" s="36"/>
      <c r="H50" s="36"/>
      <c r="I50" s="117"/>
      <c r="J50" s="36"/>
      <c r="K50" s="39"/>
    </row>
    <row r="51" spans="2:11" s="1" customFormat="1" ht="23.25" customHeight="1">
      <c r="B51" s="35"/>
      <c r="C51" s="36"/>
      <c r="D51" s="36"/>
      <c r="E51" s="404" t="str">
        <f>E11</f>
        <v>291020141 - Přeložka kabelu VN a optokabelu</v>
      </c>
      <c r="F51" s="382"/>
      <c r="G51" s="382"/>
      <c r="H51" s="382"/>
      <c r="I51" s="117"/>
      <c r="J51" s="36"/>
      <c r="K51" s="39"/>
    </row>
    <row r="52" spans="2:11" s="1" customFormat="1" ht="6.95" customHeight="1">
      <c r="B52" s="35"/>
      <c r="C52" s="36"/>
      <c r="D52" s="36"/>
      <c r="E52" s="36"/>
      <c r="F52" s="36"/>
      <c r="G52" s="36"/>
      <c r="H52" s="36"/>
      <c r="I52" s="117"/>
      <c r="J52" s="36"/>
      <c r="K52" s="39"/>
    </row>
    <row r="53" spans="2:11" s="1" customFormat="1" ht="18" customHeight="1">
      <c r="B53" s="35"/>
      <c r="C53" s="31" t="s">
        <v>24</v>
      </c>
      <c r="D53" s="36"/>
      <c r="E53" s="36"/>
      <c r="F53" s="29" t="str">
        <f>F14</f>
        <v>k.ú. Jeneč, k.ú.Dobrovíz</v>
      </c>
      <c r="G53" s="36"/>
      <c r="H53" s="36"/>
      <c r="I53" s="118" t="s">
        <v>26</v>
      </c>
      <c r="J53" s="119" t="str">
        <f>IF(J14="","",J14)</f>
        <v>30.9.2016</v>
      </c>
      <c r="K53" s="39"/>
    </row>
    <row r="54" spans="2:11" s="1" customFormat="1" ht="6.95" customHeight="1">
      <c r="B54" s="35"/>
      <c r="C54" s="36"/>
      <c r="D54" s="36"/>
      <c r="E54" s="36"/>
      <c r="F54" s="36"/>
      <c r="G54" s="36"/>
      <c r="H54" s="36"/>
      <c r="I54" s="117"/>
      <c r="J54" s="36"/>
      <c r="K54" s="39"/>
    </row>
    <row r="55" spans="2:11" s="1" customFormat="1" ht="15">
      <c r="B55" s="35"/>
      <c r="C55" s="31" t="s">
        <v>30</v>
      </c>
      <c r="D55" s="36"/>
      <c r="E55" s="36"/>
      <c r="F55" s="29" t="str">
        <f>E17</f>
        <v xml:space="preserve"> </v>
      </c>
      <c r="G55" s="36"/>
      <c r="H55" s="36"/>
      <c r="I55" s="118" t="s">
        <v>36</v>
      </c>
      <c r="J55" s="29" t="str">
        <f>E23</f>
        <v>European Transportation Consultancy s.r.o.</v>
      </c>
      <c r="K55" s="39"/>
    </row>
    <row r="56" spans="2:11" s="1" customFormat="1" ht="14.45" customHeight="1">
      <c r="B56" s="35"/>
      <c r="C56" s="31" t="s">
        <v>34</v>
      </c>
      <c r="D56" s="36"/>
      <c r="E56" s="36"/>
      <c r="F56" s="29" t="str">
        <f>IF(E20="","",E20)</f>
        <v/>
      </c>
      <c r="G56" s="36"/>
      <c r="H56" s="36"/>
      <c r="I56" s="117"/>
      <c r="J56" s="36"/>
      <c r="K56" s="39"/>
    </row>
    <row r="57" spans="2:11" s="1" customFormat="1" ht="10.35" customHeight="1">
      <c r="B57" s="35"/>
      <c r="C57" s="36"/>
      <c r="D57" s="36"/>
      <c r="E57" s="36"/>
      <c r="F57" s="36"/>
      <c r="G57" s="36"/>
      <c r="H57" s="36"/>
      <c r="I57" s="117"/>
      <c r="J57" s="36"/>
      <c r="K57" s="39"/>
    </row>
    <row r="58" spans="2:11" s="1" customFormat="1" ht="29.25" customHeight="1">
      <c r="B58" s="35"/>
      <c r="C58" s="143" t="s">
        <v>140</v>
      </c>
      <c r="D58" s="131"/>
      <c r="E58" s="131"/>
      <c r="F58" s="131"/>
      <c r="G58" s="131"/>
      <c r="H58" s="131"/>
      <c r="I58" s="144"/>
      <c r="J58" s="145" t="s">
        <v>141</v>
      </c>
      <c r="K58" s="146"/>
    </row>
    <row r="59" spans="2:11" s="1" customFormat="1" ht="10.35" customHeight="1">
      <c r="B59" s="35"/>
      <c r="C59" s="36"/>
      <c r="D59" s="36"/>
      <c r="E59" s="36"/>
      <c r="F59" s="36"/>
      <c r="G59" s="36"/>
      <c r="H59" s="36"/>
      <c r="I59" s="117"/>
      <c r="J59" s="36"/>
      <c r="K59" s="39"/>
    </row>
    <row r="60" spans="2:47" s="1" customFormat="1" ht="29.25" customHeight="1">
      <c r="B60" s="35"/>
      <c r="C60" s="147" t="s">
        <v>142</v>
      </c>
      <c r="D60" s="36"/>
      <c r="E60" s="36"/>
      <c r="F60" s="36"/>
      <c r="G60" s="36"/>
      <c r="H60" s="36"/>
      <c r="I60" s="117"/>
      <c r="J60" s="127">
        <f>J88</f>
        <v>0</v>
      </c>
      <c r="K60" s="39"/>
      <c r="AU60" s="18" t="s">
        <v>143</v>
      </c>
    </row>
    <row r="61" spans="2:11" s="8" customFormat="1" ht="24.95" customHeight="1">
      <c r="B61" s="148"/>
      <c r="C61" s="149"/>
      <c r="D61" s="150" t="s">
        <v>762</v>
      </c>
      <c r="E61" s="151"/>
      <c r="F61" s="151"/>
      <c r="G61" s="151"/>
      <c r="H61" s="151"/>
      <c r="I61" s="152"/>
      <c r="J61" s="153">
        <f>J89</f>
        <v>0</v>
      </c>
      <c r="K61" s="154"/>
    </row>
    <row r="62" spans="2:11" s="9" customFormat="1" ht="19.9" customHeight="1">
      <c r="B62" s="155"/>
      <c r="C62" s="156"/>
      <c r="D62" s="157" t="s">
        <v>1150</v>
      </c>
      <c r="E62" s="158"/>
      <c r="F62" s="158"/>
      <c r="G62" s="158"/>
      <c r="H62" s="158"/>
      <c r="I62" s="159"/>
      <c r="J62" s="160">
        <f>J90</f>
        <v>0</v>
      </c>
      <c r="K62" s="161"/>
    </row>
    <row r="63" spans="2:11" s="9" customFormat="1" ht="19.9" customHeight="1">
      <c r="B63" s="155"/>
      <c r="C63" s="156"/>
      <c r="D63" s="157" t="s">
        <v>1151</v>
      </c>
      <c r="E63" s="158"/>
      <c r="F63" s="158"/>
      <c r="G63" s="158"/>
      <c r="H63" s="158"/>
      <c r="I63" s="159"/>
      <c r="J63" s="160">
        <f>J103</f>
        <v>0</v>
      </c>
      <c r="K63" s="161"/>
    </row>
    <row r="64" spans="2:11" s="9" customFormat="1" ht="19.9" customHeight="1">
      <c r="B64" s="155"/>
      <c r="C64" s="156"/>
      <c r="D64" s="157" t="s">
        <v>763</v>
      </c>
      <c r="E64" s="158"/>
      <c r="F64" s="158"/>
      <c r="G64" s="158"/>
      <c r="H64" s="158"/>
      <c r="I64" s="159"/>
      <c r="J64" s="160">
        <f>J113</f>
        <v>0</v>
      </c>
      <c r="K64" s="161"/>
    </row>
    <row r="65" spans="2:11" s="9" customFormat="1" ht="14.85" customHeight="1">
      <c r="B65" s="155"/>
      <c r="C65" s="156"/>
      <c r="D65" s="157" t="s">
        <v>1070</v>
      </c>
      <c r="E65" s="158"/>
      <c r="F65" s="158"/>
      <c r="G65" s="158"/>
      <c r="H65" s="158"/>
      <c r="I65" s="159"/>
      <c r="J65" s="160">
        <f>J114</f>
        <v>0</v>
      </c>
      <c r="K65" s="161"/>
    </row>
    <row r="66" spans="2:11" s="9" customFormat="1" ht="14.85" customHeight="1">
      <c r="B66" s="155"/>
      <c r="C66" s="156"/>
      <c r="D66" s="157" t="s">
        <v>1071</v>
      </c>
      <c r="E66" s="158"/>
      <c r="F66" s="158"/>
      <c r="G66" s="158"/>
      <c r="H66" s="158"/>
      <c r="I66" s="159"/>
      <c r="J66" s="160">
        <f>J146</f>
        <v>0</v>
      </c>
      <c r="K66" s="161"/>
    </row>
    <row r="67" spans="2:11" s="1" customFormat="1" ht="21.75" customHeight="1">
      <c r="B67" s="35"/>
      <c r="C67" s="36"/>
      <c r="D67" s="36"/>
      <c r="E67" s="36"/>
      <c r="F67" s="36"/>
      <c r="G67" s="36"/>
      <c r="H67" s="36"/>
      <c r="I67" s="117"/>
      <c r="J67" s="36"/>
      <c r="K67" s="39"/>
    </row>
    <row r="68" spans="2:11" s="1" customFormat="1" ht="6.95" customHeight="1">
      <c r="B68" s="50"/>
      <c r="C68" s="51"/>
      <c r="D68" s="51"/>
      <c r="E68" s="51"/>
      <c r="F68" s="51"/>
      <c r="G68" s="51"/>
      <c r="H68" s="51"/>
      <c r="I68" s="138"/>
      <c r="J68" s="51"/>
      <c r="K68" s="52"/>
    </row>
    <row r="72" spans="2:12" s="1" customFormat="1" ht="6.95" customHeight="1">
      <c r="B72" s="53"/>
      <c r="C72" s="54"/>
      <c r="D72" s="54"/>
      <c r="E72" s="54"/>
      <c r="F72" s="54"/>
      <c r="G72" s="54"/>
      <c r="H72" s="54"/>
      <c r="I72" s="141"/>
      <c r="J72" s="54"/>
      <c r="K72" s="54"/>
      <c r="L72" s="55"/>
    </row>
    <row r="73" spans="2:12" s="1" customFormat="1" ht="36.95" customHeight="1">
      <c r="B73" s="35"/>
      <c r="C73" s="56" t="s">
        <v>146</v>
      </c>
      <c r="D73" s="57"/>
      <c r="E73" s="57"/>
      <c r="F73" s="57"/>
      <c r="G73" s="57"/>
      <c r="H73" s="57"/>
      <c r="I73" s="162"/>
      <c r="J73" s="57"/>
      <c r="K73" s="57"/>
      <c r="L73" s="55"/>
    </row>
    <row r="74" spans="2:12" s="1" customFormat="1" ht="6.95" customHeight="1">
      <c r="B74" s="35"/>
      <c r="C74" s="57"/>
      <c r="D74" s="57"/>
      <c r="E74" s="57"/>
      <c r="F74" s="57"/>
      <c r="G74" s="57"/>
      <c r="H74" s="57"/>
      <c r="I74" s="162"/>
      <c r="J74" s="57"/>
      <c r="K74" s="57"/>
      <c r="L74" s="55"/>
    </row>
    <row r="75" spans="2:12" s="1" customFormat="1" ht="14.45" customHeight="1">
      <c r="B75" s="35"/>
      <c r="C75" s="59" t="s">
        <v>16</v>
      </c>
      <c r="D75" s="57"/>
      <c r="E75" s="57"/>
      <c r="F75" s="57"/>
      <c r="G75" s="57"/>
      <c r="H75" s="57"/>
      <c r="I75" s="162"/>
      <c r="J75" s="57"/>
      <c r="K75" s="57"/>
      <c r="L75" s="55"/>
    </row>
    <row r="76" spans="2:12" s="1" customFormat="1" ht="22.5" customHeight="1">
      <c r="B76" s="35"/>
      <c r="C76" s="57"/>
      <c r="D76" s="57"/>
      <c r="E76" s="401" t="str">
        <f>E7</f>
        <v>Komunikační propojení MÚK Jeneč - Dobrovíz</v>
      </c>
      <c r="F76" s="375"/>
      <c r="G76" s="375"/>
      <c r="H76" s="375"/>
      <c r="I76" s="162"/>
      <c r="J76" s="57"/>
      <c r="K76" s="57"/>
      <c r="L76" s="55"/>
    </row>
    <row r="77" spans="2:12" ht="15">
      <c r="B77" s="22"/>
      <c r="C77" s="59" t="s">
        <v>137</v>
      </c>
      <c r="D77" s="263"/>
      <c r="E77" s="263"/>
      <c r="F77" s="263"/>
      <c r="G77" s="263"/>
      <c r="H77" s="263"/>
      <c r="J77" s="263"/>
      <c r="K77" s="263"/>
      <c r="L77" s="264"/>
    </row>
    <row r="78" spans="2:12" s="1" customFormat="1" ht="22.5" customHeight="1">
      <c r="B78" s="35"/>
      <c r="C78" s="57"/>
      <c r="D78" s="57"/>
      <c r="E78" s="401" t="s">
        <v>1068</v>
      </c>
      <c r="F78" s="375"/>
      <c r="G78" s="375"/>
      <c r="H78" s="375"/>
      <c r="I78" s="162"/>
      <c r="J78" s="57"/>
      <c r="K78" s="57"/>
      <c r="L78" s="55"/>
    </row>
    <row r="79" spans="2:12" s="1" customFormat="1" ht="14.45" customHeight="1">
      <c r="B79" s="35"/>
      <c r="C79" s="59" t="s">
        <v>887</v>
      </c>
      <c r="D79" s="57"/>
      <c r="E79" s="57"/>
      <c r="F79" s="57"/>
      <c r="G79" s="57"/>
      <c r="H79" s="57"/>
      <c r="I79" s="162"/>
      <c r="J79" s="57"/>
      <c r="K79" s="57"/>
      <c r="L79" s="55"/>
    </row>
    <row r="80" spans="2:12" s="1" customFormat="1" ht="23.25" customHeight="1">
      <c r="B80" s="35"/>
      <c r="C80" s="57"/>
      <c r="D80" s="57"/>
      <c r="E80" s="372" t="str">
        <f>E11</f>
        <v>291020141 - Přeložka kabelu VN a optokabelu</v>
      </c>
      <c r="F80" s="375"/>
      <c r="G80" s="375"/>
      <c r="H80" s="375"/>
      <c r="I80" s="162"/>
      <c r="J80" s="57"/>
      <c r="K80" s="57"/>
      <c r="L80" s="55"/>
    </row>
    <row r="81" spans="2:12" s="1" customFormat="1" ht="6.95" customHeight="1">
      <c r="B81" s="35"/>
      <c r="C81" s="57"/>
      <c r="D81" s="57"/>
      <c r="E81" s="57"/>
      <c r="F81" s="57"/>
      <c r="G81" s="57"/>
      <c r="H81" s="57"/>
      <c r="I81" s="162"/>
      <c r="J81" s="57"/>
      <c r="K81" s="57"/>
      <c r="L81" s="55"/>
    </row>
    <row r="82" spans="2:12" s="1" customFormat="1" ht="18" customHeight="1">
      <c r="B82" s="35"/>
      <c r="C82" s="59" t="s">
        <v>24</v>
      </c>
      <c r="D82" s="57"/>
      <c r="E82" s="57"/>
      <c r="F82" s="163" t="str">
        <f>F14</f>
        <v>k.ú. Jeneč, k.ú.Dobrovíz</v>
      </c>
      <c r="G82" s="57"/>
      <c r="H82" s="57"/>
      <c r="I82" s="164" t="s">
        <v>26</v>
      </c>
      <c r="J82" s="67" t="str">
        <f>IF(J14="","",J14)</f>
        <v>30.9.2016</v>
      </c>
      <c r="K82" s="57"/>
      <c r="L82" s="55"/>
    </row>
    <row r="83" spans="2:12" s="1" customFormat="1" ht="6.95" customHeight="1">
      <c r="B83" s="35"/>
      <c r="C83" s="57"/>
      <c r="D83" s="57"/>
      <c r="E83" s="57"/>
      <c r="F83" s="57"/>
      <c r="G83" s="57"/>
      <c r="H83" s="57"/>
      <c r="I83" s="162"/>
      <c r="J83" s="57"/>
      <c r="K83" s="57"/>
      <c r="L83" s="55"/>
    </row>
    <row r="84" spans="2:12" s="1" customFormat="1" ht="15">
      <c r="B84" s="35"/>
      <c r="C84" s="59" t="s">
        <v>30</v>
      </c>
      <c r="D84" s="57"/>
      <c r="E84" s="57"/>
      <c r="F84" s="163" t="str">
        <f>E17</f>
        <v xml:space="preserve"> </v>
      </c>
      <c r="G84" s="57"/>
      <c r="H84" s="57"/>
      <c r="I84" s="164" t="s">
        <v>36</v>
      </c>
      <c r="J84" s="163" t="str">
        <f>E23</f>
        <v>European Transportation Consultancy s.r.o.</v>
      </c>
      <c r="K84" s="57"/>
      <c r="L84" s="55"/>
    </row>
    <row r="85" spans="2:12" s="1" customFormat="1" ht="14.45" customHeight="1">
      <c r="B85" s="35"/>
      <c r="C85" s="59" t="s">
        <v>34</v>
      </c>
      <c r="D85" s="57"/>
      <c r="E85" s="57"/>
      <c r="F85" s="163" t="str">
        <f>IF(E20="","",E20)</f>
        <v/>
      </c>
      <c r="G85" s="57"/>
      <c r="H85" s="57"/>
      <c r="I85" s="162"/>
      <c r="J85" s="57"/>
      <c r="K85" s="57"/>
      <c r="L85" s="55"/>
    </row>
    <row r="86" spans="2:12" s="1" customFormat="1" ht="10.35" customHeight="1">
      <c r="B86" s="35"/>
      <c r="C86" s="57"/>
      <c r="D86" s="57"/>
      <c r="E86" s="57"/>
      <c r="F86" s="57"/>
      <c r="G86" s="57"/>
      <c r="H86" s="57"/>
      <c r="I86" s="162"/>
      <c r="J86" s="57"/>
      <c r="K86" s="57"/>
      <c r="L86" s="55"/>
    </row>
    <row r="87" spans="2:20" s="10" customFormat="1" ht="29.25" customHeight="1">
      <c r="B87" s="165"/>
      <c r="C87" s="166" t="s">
        <v>147</v>
      </c>
      <c r="D87" s="167" t="s">
        <v>60</v>
      </c>
      <c r="E87" s="167" t="s">
        <v>56</v>
      </c>
      <c r="F87" s="167" t="s">
        <v>148</v>
      </c>
      <c r="G87" s="167" t="s">
        <v>149</v>
      </c>
      <c r="H87" s="167" t="s">
        <v>150</v>
      </c>
      <c r="I87" s="168" t="s">
        <v>151</v>
      </c>
      <c r="J87" s="167" t="s">
        <v>141</v>
      </c>
      <c r="K87" s="169" t="s">
        <v>152</v>
      </c>
      <c r="L87" s="170"/>
      <c r="M87" s="76" t="s">
        <v>153</v>
      </c>
      <c r="N87" s="77" t="s">
        <v>45</v>
      </c>
      <c r="O87" s="77" t="s">
        <v>154</v>
      </c>
      <c r="P87" s="77" t="s">
        <v>155</v>
      </c>
      <c r="Q87" s="77" t="s">
        <v>156</v>
      </c>
      <c r="R87" s="77" t="s">
        <v>157</v>
      </c>
      <c r="S87" s="77" t="s">
        <v>158</v>
      </c>
      <c r="T87" s="78" t="s">
        <v>159</v>
      </c>
    </row>
    <row r="88" spans="2:63" s="1" customFormat="1" ht="29.25" customHeight="1">
      <c r="B88" s="35"/>
      <c r="C88" s="82" t="s">
        <v>142</v>
      </c>
      <c r="D88" s="57"/>
      <c r="E88" s="57"/>
      <c r="F88" s="57"/>
      <c r="G88" s="57"/>
      <c r="H88" s="57"/>
      <c r="I88" s="162"/>
      <c r="J88" s="171">
        <f>BK88</f>
        <v>0</v>
      </c>
      <c r="K88" s="57"/>
      <c r="L88" s="55"/>
      <c r="M88" s="79"/>
      <c r="N88" s="80"/>
      <c r="O88" s="80"/>
      <c r="P88" s="172">
        <f>P89</f>
        <v>0</v>
      </c>
      <c r="Q88" s="80"/>
      <c r="R88" s="172">
        <f>R89</f>
        <v>13.542320000000002</v>
      </c>
      <c r="S88" s="80"/>
      <c r="T88" s="173">
        <f>T89</f>
        <v>33.102</v>
      </c>
      <c r="AT88" s="18" t="s">
        <v>74</v>
      </c>
      <c r="AU88" s="18" t="s">
        <v>143</v>
      </c>
      <c r="BK88" s="174">
        <f>BK89</f>
        <v>0</v>
      </c>
    </row>
    <row r="89" spans="2:63" s="11" customFormat="1" ht="37.35" customHeight="1">
      <c r="B89" s="175"/>
      <c r="C89" s="176"/>
      <c r="D89" s="177" t="s">
        <v>74</v>
      </c>
      <c r="E89" s="178" t="s">
        <v>289</v>
      </c>
      <c r="F89" s="178" t="s">
        <v>880</v>
      </c>
      <c r="G89" s="176"/>
      <c r="H89" s="176"/>
      <c r="I89" s="179"/>
      <c r="J89" s="180">
        <f>BK89</f>
        <v>0</v>
      </c>
      <c r="K89" s="176"/>
      <c r="L89" s="181"/>
      <c r="M89" s="182"/>
      <c r="N89" s="183"/>
      <c r="O89" s="183"/>
      <c r="P89" s="184">
        <f>P90+P103+P113</f>
        <v>0</v>
      </c>
      <c r="Q89" s="183"/>
      <c r="R89" s="184">
        <f>R90+R103+R113</f>
        <v>13.542320000000002</v>
      </c>
      <c r="S89" s="183"/>
      <c r="T89" s="185">
        <f>T90+T103+T113</f>
        <v>33.102</v>
      </c>
      <c r="AR89" s="186" t="s">
        <v>183</v>
      </c>
      <c r="AT89" s="187" t="s">
        <v>74</v>
      </c>
      <c r="AU89" s="187" t="s">
        <v>75</v>
      </c>
      <c r="AY89" s="186" t="s">
        <v>162</v>
      </c>
      <c r="BK89" s="188">
        <f>BK90+BK103+BK113</f>
        <v>0</v>
      </c>
    </row>
    <row r="90" spans="2:63" s="11" customFormat="1" ht="19.9" customHeight="1">
      <c r="B90" s="175"/>
      <c r="C90" s="176"/>
      <c r="D90" s="189" t="s">
        <v>74</v>
      </c>
      <c r="E90" s="190" t="s">
        <v>1152</v>
      </c>
      <c r="F90" s="190" t="s">
        <v>1153</v>
      </c>
      <c r="G90" s="176"/>
      <c r="H90" s="176"/>
      <c r="I90" s="179"/>
      <c r="J90" s="191">
        <f>BK90</f>
        <v>0</v>
      </c>
      <c r="K90" s="176"/>
      <c r="L90" s="181"/>
      <c r="M90" s="182"/>
      <c r="N90" s="183"/>
      <c r="O90" s="183"/>
      <c r="P90" s="184">
        <f>SUM(P91:P102)</f>
        <v>0</v>
      </c>
      <c r="Q90" s="183"/>
      <c r="R90" s="184">
        <f>SUM(R91:R102)</f>
        <v>0</v>
      </c>
      <c r="S90" s="183"/>
      <c r="T90" s="185">
        <f>SUM(T91:T102)</f>
        <v>0</v>
      </c>
      <c r="AR90" s="186" t="s">
        <v>183</v>
      </c>
      <c r="AT90" s="187" t="s">
        <v>74</v>
      </c>
      <c r="AU90" s="187" t="s">
        <v>23</v>
      </c>
      <c r="AY90" s="186" t="s">
        <v>162</v>
      </c>
      <c r="BK90" s="188">
        <f>SUM(BK91:BK102)</f>
        <v>0</v>
      </c>
    </row>
    <row r="91" spans="2:65" s="1" customFormat="1" ht="22.5" customHeight="1">
      <c r="B91" s="35"/>
      <c r="C91" s="192" t="s">
        <v>23</v>
      </c>
      <c r="D91" s="192" t="s">
        <v>164</v>
      </c>
      <c r="E91" s="193" t="s">
        <v>1154</v>
      </c>
      <c r="F91" s="194" t="s">
        <v>1155</v>
      </c>
      <c r="G91" s="195" t="s">
        <v>543</v>
      </c>
      <c r="H91" s="196">
        <v>10</v>
      </c>
      <c r="I91" s="197"/>
      <c r="J91" s="198">
        <f aca="true" t="shared" si="0" ref="J91:J102">ROUND(I91*H91,2)</f>
        <v>0</v>
      </c>
      <c r="K91" s="194" t="s">
        <v>22</v>
      </c>
      <c r="L91" s="55"/>
      <c r="M91" s="199" t="s">
        <v>22</v>
      </c>
      <c r="N91" s="200" t="s">
        <v>46</v>
      </c>
      <c r="O91" s="36"/>
      <c r="P91" s="201">
        <f aca="true" t="shared" si="1" ref="P91:P102">O91*H91</f>
        <v>0</v>
      </c>
      <c r="Q91" s="201">
        <v>0</v>
      </c>
      <c r="R91" s="201">
        <f aca="true" t="shared" si="2" ref="R91:R102">Q91*H91</f>
        <v>0</v>
      </c>
      <c r="S91" s="201">
        <v>0</v>
      </c>
      <c r="T91" s="202">
        <f aca="true" t="shared" si="3" ref="T91:T102">S91*H91</f>
        <v>0</v>
      </c>
      <c r="AR91" s="18" t="s">
        <v>598</v>
      </c>
      <c r="AT91" s="18" t="s">
        <v>164</v>
      </c>
      <c r="AU91" s="18" t="s">
        <v>84</v>
      </c>
      <c r="AY91" s="18" t="s">
        <v>162</v>
      </c>
      <c r="BE91" s="203">
        <f aca="true" t="shared" si="4" ref="BE91:BE102">IF(N91="základní",J91,0)</f>
        <v>0</v>
      </c>
      <c r="BF91" s="203">
        <f aca="true" t="shared" si="5" ref="BF91:BF102">IF(N91="snížená",J91,0)</f>
        <v>0</v>
      </c>
      <c r="BG91" s="203">
        <f aca="true" t="shared" si="6" ref="BG91:BG102">IF(N91="zákl. přenesená",J91,0)</f>
        <v>0</v>
      </c>
      <c r="BH91" s="203">
        <f aca="true" t="shared" si="7" ref="BH91:BH102">IF(N91="sníž. přenesená",J91,0)</f>
        <v>0</v>
      </c>
      <c r="BI91" s="203">
        <f aca="true" t="shared" si="8" ref="BI91:BI102">IF(N91="nulová",J91,0)</f>
        <v>0</v>
      </c>
      <c r="BJ91" s="18" t="s">
        <v>23</v>
      </c>
      <c r="BK91" s="203">
        <f aca="true" t="shared" si="9" ref="BK91:BK102">ROUND(I91*H91,2)</f>
        <v>0</v>
      </c>
      <c r="BL91" s="18" t="s">
        <v>598</v>
      </c>
      <c r="BM91" s="18" t="s">
        <v>1156</v>
      </c>
    </row>
    <row r="92" spans="2:65" s="1" customFormat="1" ht="22.5" customHeight="1">
      <c r="B92" s="35"/>
      <c r="C92" s="192" t="s">
        <v>84</v>
      </c>
      <c r="D92" s="192" t="s">
        <v>164</v>
      </c>
      <c r="E92" s="193" t="s">
        <v>1157</v>
      </c>
      <c r="F92" s="194" t="s">
        <v>1158</v>
      </c>
      <c r="G92" s="195" t="s">
        <v>543</v>
      </c>
      <c r="H92" s="196">
        <v>260</v>
      </c>
      <c r="I92" s="197"/>
      <c r="J92" s="198">
        <f t="shared" si="0"/>
        <v>0</v>
      </c>
      <c r="K92" s="194" t="s">
        <v>22</v>
      </c>
      <c r="L92" s="55"/>
      <c r="M92" s="199" t="s">
        <v>22</v>
      </c>
      <c r="N92" s="200" t="s">
        <v>46</v>
      </c>
      <c r="O92" s="36"/>
      <c r="P92" s="201">
        <f t="shared" si="1"/>
        <v>0</v>
      </c>
      <c r="Q92" s="201">
        <v>0</v>
      </c>
      <c r="R92" s="201">
        <f t="shared" si="2"/>
        <v>0</v>
      </c>
      <c r="S92" s="201">
        <v>0</v>
      </c>
      <c r="T92" s="202">
        <f t="shared" si="3"/>
        <v>0</v>
      </c>
      <c r="AR92" s="18" t="s">
        <v>598</v>
      </c>
      <c r="AT92" s="18" t="s">
        <v>164</v>
      </c>
      <c r="AU92" s="18" t="s">
        <v>84</v>
      </c>
      <c r="AY92" s="18" t="s">
        <v>162</v>
      </c>
      <c r="BE92" s="203">
        <f t="shared" si="4"/>
        <v>0</v>
      </c>
      <c r="BF92" s="203">
        <f t="shared" si="5"/>
        <v>0</v>
      </c>
      <c r="BG92" s="203">
        <f t="shared" si="6"/>
        <v>0</v>
      </c>
      <c r="BH92" s="203">
        <f t="shared" si="7"/>
        <v>0</v>
      </c>
      <c r="BI92" s="203">
        <f t="shared" si="8"/>
        <v>0</v>
      </c>
      <c r="BJ92" s="18" t="s">
        <v>23</v>
      </c>
      <c r="BK92" s="203">
        <f t="shared" si="9"/>
        <v>0</v>
      </c>
      <c r="BL92" s="18" t="s">
        <v>598</v>
      </c>
      <c r="BM92" s="18" t="s">
        <v>1159</v>
      </c>
    </row>
    <row r="93" spans="2:65" s="1" customFormat="1" ht="22.5" customHeight="1">
      <c r="B93" s="35"/>
      <c r="C93" s="246" t="s">
        <v>183</v>
      </c>
      <c r="D93" s="246" t="s">
        <v>289</v>
      </c>
      <c r="E93" s="247" t="s">
        <v>1160</v>
      </c>
      <c r="F93" s="248" t="s">
        <v>1161</v>
      </c>
      <c r="G93" s="249" t="s">
        <v>543</v>
      </c>
      <c r="H93" s="250">
        <v>260</v>
      </c>
      <c r="I93" s="251"/>
      <c r="J93" s="252">
        <f t="shared" si="0"/>
        <v>0</v>
      </c>
      <c r="K93" s="248" t="s">
        <v>22</v>
      </c>
      <c r="L93" s="253"/>
      <c r="M93" s="254" t="s">
        <v>22</v>
      </c>
      <c r="N93" s="255" t="s">
        <v>46</v>
      </c>
      <c r="O93" s="36"/>
      <c r="P93" s="201">
        <f t="shared" si="1"/>
        <v>0</v>
      </c>
      <c r="Q93" s="201">
        <v>0</v>
      </c>
      <c r="R93" s="201">
        <f t="shared" si="2"/>
        <v>0</v>
      </c>
      <c r="S93" s="201">
        <v>0</v>
      </c>
      <c r="T93" s="202">
        <f t="shared" si="3"/>
        <v>0</v>
      </c>
      <c r="AR93" s="18" t="s">
        <v>1094</v>
      </c>
      <c r="AT93" s="18" t="s">
        <v>289</v>
      </c>
      <c r="AU93" s="18" t="s">
        <v>84</v>
      </c>
      <c r="AY93" s="18" t="s">
        <v>162</v>
      </c>
      <c r="BE93" s="203">
        <f t="shared" si="4"/>
        <v>0</v>
      </c>
      <c r="BF93" s="203">
        <f t="shared" si="5"/>
        <v>0</v>
      </c>
      <c r="BG93" s="203">
        <f t="shared" si="6"/>
        <v>0</v>
      </c>
      <c r="BH93" s="203">
        <f t="shared" si="7"/>
        <v>0</v>
      </c>
      <c r="BI93" s="203">
        <f t="shared" si="8"/>
        <v>0</v>
      </c>
      <c r="BJ93" s="18" t="s">
        <v>23</v>
      </c>
      <c r="BK93" s="203">
        <f t="shared" si="9"/>
        <v>0</v>
      </c>
      <c r="BL93" s="18" t="s">
        <v>1094</v>
      </c>
      <c r="BM93" s="18" t="s">
        <v>1162</v>
      </c>
    </row>
    <row r="94" spans="2:65" s="1" customFormat="1" ht="22.5" customHeight="1">
      <c r="B94" s="35"/>
      <c r="C94" s="192" t="s">
        <v>169</v>
      </c>
      <c r="D94" s="192" t="s">
        <v>164</v>
      </c>
      <c r="E94" s="193" t="s">
        <v>1163</v>
      </c>
      <c r="F94" s="194" t="s">
        <v>1164</v>
      </c>
      <c r="G94" s="195" t="s">
        <v>190</v>
      </c>
      <c r="H94" s="196">
        <v>2</v>
      </c>
      <c r="I94" s="197"/>
      <c r="J94" s="198">
        <f t="shared" si="0"/>
        <v>0</v>
      </c>
      <c r="K94" s="194" t="s">
        <v>22</v>
      </c>
      <c r="L94" s="55"/>
      <c r="M94" s="199" t="s">
        <v>22</v>
      </c>
      <c r="N94" s="200" t="s">
        <v>46</v>
      </c>
      <c r="O94" s="36"/>
      <c r="P94" s="201">
        <f t="shared" si="1"/>
        <v>0</v>
      </c>
      <c r="Q94" s="201">
        <v>0</v>
      </c>
      <c r="R94" s="201">
        <f t="shared" si="2"/>
        <v>0</v>
      </c>
      <c r="S94" s="201">
        <v>0</v>
      </c>
      <c r="T94" s="202">
        <f t="shared" si="3"/>
        <v>0</v>
      </c>
      <c r="AR94" s="18" t="s">
        <v>598</v>
      </c>
      <c r="AT94" s="18" t="s">
        <v>164</v>
      </c>
      <c r="AU94" s="18" t="s">
        <v>84</v>
      </c>
      <c r="AY94" s="18" t="s">
        <v>162</v>
      </c>
      <c r="BE94" s="203">
        <f t="shared" si="4"/>
        <v>0</v>
      </c>
      <c r="BF94" s="203">
        <f t="shared" si="5"/>
        <v>0</v>
      </c>
      <c r="BG94" s="203">
        <f t="shared" si="6"/>
        <v>0</v>
      </c>
      <c r="BH94" s="203">
        <f t="shared" si="7"/>
        <v>0</v>
      </c>
      <c r="BI94" s="203">
        <f t="shared" si="8"/>
        <v>0</v>
      </c>
      <c r="BJ94" s="18" t="s">
        <v>23</v>
      </c>
      <c r="BK94" s="203">
        <f t="shared" si="9"/>
        <v>0</v>
      </c>
      <c r="BL94" s="18" t="s">
        <v>598</v>
      </c>
      <c r="BM94" s="18" t="s">
        <v>1165</v>
      </c>
    </row>
    <row r="95" spans="2:65" s="1" customFormat="1" ht="22.5" customHeight="1">
      <c r="B95" s="35"/>
      <c r="C95" s="246" t="s">
        <v>194</v>
      </c>
      <c r="D95" s="246" t="s">
        <v>289</v>
      </c>
      <c r="E95" s="247" t="s">
        <v>1166</v>
      </c>
      <c r="F95" s="248" t="s">
        <v>1167</v>
      </c>
      <c r="G95" s="249" t="s">
        <v>1168</v>
      </c>
      <c r="H95" s="250">
        <v>2</v>
      </c>
      <c r="I95" s="251"/>
      <c r="J95" s="252">
        <f t="shared" si="0"/>
        <v>0</v>
      </c>
      <c r="K95" s="248" t="s">
        <v>22</v>
      </c>
      <c r="L95" s="253"/>
      <c r="M95" s="254" t="s">
        <v>22</v>
      </c>
      <c r="N95" s="255" t="s">
        <v>46</v>
      </c>
      <c r="O95" s="36"/>
      <c r="P95" s="201">
        <f t="shared" si="1"/>
        <v>0</v>
      </c>
      <c r="Q95" s="201">
        <v>0</v>
      </c>
      <c r="R95" s="201">
        <f t="shared" si="2"/>
        <v>0</v>
      </c>
      <c r="S95" s="201">
        <v>0</v>
      </c>
      <c r="T95" s="202">
        <f t="shared" si="3"/>
        <v>0</v>
      </c>
      <c r="AR95" s="18" t="s">
        <v>1094</v>
      </c>
      <c r="AT95" s="18" t="s">
        <v>289</v>
      </c>
      <c r="AU95" s="18" t="s">
        <v>84</v>
      </c>
      <c r="AY95" s="18" t="s">
        <v>162</v>
      </c>
      <c r="BE95" s="203">
        <f t="shared" si="4"/>
        <v>0</v>
      </c>
      <c r="BF95" s="203">
        <f t="shared" si="5"/>
        <v>0</v>
      </c>
      <c r="BG95" s="203">
        <f t="shared" si="6"/>
        <v>0</v>
      </c>
      <c r="BH95" s="203">
        <f t="shared" si="7"/>
        <v>0</v>
      </c>
      <c r="BI95" s="203">
        <f t="shared" si="8"/>
        <v>0</v>
      </c>
      <c r="BJ95" s="18" t="s">
        <v>23</v>
      </c>
      <c r="BK95" s="203">
        <f t="shared" si="9"/>
        <v>0</v>
      </c>
      <c r="BL95" s="18" t="s">
        <v>1094</v>
      </c>
      <c r="BM95" s="18" t="s">
        <v>1169</v>
      </c>
    </row>
    <row r="96" spans="2:65" s="1" customFormat="1" ht="22.5" customHeight="1">
      <c r="B96" s="35"/>
      <c r="C96" s="192" t="s">
        <v>204</v>
      </c>
      <c r="D96" s="192" t="s">
        <v>164</v>
      </c>
      <c r="E96" s="193" t="s">
        <v>1170</v>
      </c>
      <c r="F96" s="194" t="s">
        <v>1171</v>
      </c>
      <c r="G96" s="195" t="s">
        <v>190</v>
      </c>
      <c r="H96" s="196">
        <v>10</v>
      </c>
      <c r="I96" s="197"/>
      <c r="J96" s="198">
        <f t="shared" si="0"/>
        <v>0</v>
      </c>
      <c r="K96" s="194" t="s">
        <v>22</v>
      </c>
      <c r="L96" s="55"/>
      <c r="M96" s="199" t="s">
        <v>22</v>
      </c>
      <c r="N96" s="200" t="s">
        <v>46</v>
      </c>
      <c r="O96" s="36"/>
      <c r="P96" s="201">
        <f t="shared" si="1"/>
        <v>0</v>
      </c>
      <c r="Q96" s="201">
        <v>0</v>
      </c>
      <c r="R96" s="201">
        <f t="shared" si="2"/>
        <v>0</v>
      </c>
      <c r="S96" s="201">
        <v>0</v>
      </c>
      <c r="T96" s="202">
        <f t="shared" si="3"/>
        <v>0</v>
      </c>
      <c r="AR96" s="18" t="s">
        <v>598</v>
      </c>
      <c r="AT96" s="18" t="s">
        <v>164</v>
      </c>
      <c r="AU96" s="18" t="s">
        <v>84</v>
      </c>
      <c r="AY96" s="18" t="s">
        <v>162</v>
      </c>
      <c r="BE96" s="203">
        <f t="shared" si="4"/>
        <v>0</v>
      </c>
      <c r="BF96" s="203">
        <f t="shared" si="5"/>
        <v>0</v>
      </c>
      <c r="BG96" s="203">
        <f t="shared" si="6"/>
        <v>0</v>
      </c>
      <c r="BH96" s="203">
        <f t="shared" si="7"/>
        <v>0</v>
      </c>
      <c r="BI96" s="203">
        <f t="shared" si="8"/>
        <v>0</v>
      </c>
      <c r="BJ96" s="18" t="s">
        <v>23</v>
      </c>
      <c r="BK96" s="203">
        <f t="shared" si="9"/>
        <v>0</v>
      </c>
      <c r="BL96" s="18" t="s">
        <v>598</v>
      </c>
      <c r="BM96" s="18" t="s">
        <v>1172</v>
      </c>
    </row>
    <row r="97" spans="2:65" s="1" customFormat="1" ht="22.5" customHeight="1">
      <c r="B97" s="35"/>
      <c r="C97" s="246" t="s">
        <v>209</v>
      </c>
      <c r="D97" s="246" t="s">
        <v>289</v>
      </c>
      <c r="E97" s="247" t="s">
        <v>1173</v>
      </c>
      <c r="F97" s="248" t="s">
        <v>1174</v>
      </c>
      <c r="G97" s="249" t="s">
        <v>1168</v>
      </c>
      <c r="H97" s="250">
        <v>10</v>
      </c>
      <c r="I97" s="251"/>
      <c r="J97" s="252">
        <f t="shared" si="0"/>
        <v>0</v>
      </c>
      <c r="K97" s="248" t="s">
        <v>22</v>
      </c>
      <c r="L97" s="253"/>
      <c r="M97" s="254" t="s">
        <v>22</v>
      </c>
      <c r="N97" s="255" t="s">
        <v>46</v>
      </c>
      <c r="O97" s="36"/>
      <c r="P97" s="201">
        <f t="shared" si="1"/>
        <v>0</v>
      </c>
      <c r="Q97" s="201">
        <v>0</v>
      </c>
      <c r="R97" s="201">
        <f t="shared" si="2"/>
        <v>0</v>
      </c>
      <c r="S97" s="201">
        <v>0</v>
      </c>
      <c r="T97" s="202">
        <f t="shared" si="3"/>
        <v>0</v>
      </c>
      <c r="AR97" s="18" t="s">
        <v>1094</v>
      </c>
      <c r="AT97" s="18" t="s">
        <v>289</v>
      </c>
      <c r="AU97" s="18" t="s">
        <v>84</v>
      </c>
      <c r="AY97" s="18" t="s">
        <v>162</v>
      </c>
      <c r="BE97" s="203">
        <f t="shared" si="4"/>
        <v>0</v>
      </c>
      <c r="BF97" s="203">
        <f t="shared" si="5"/>
        <v>0</v>
      </c>
      <c r="BG97" s="203">
        <f t="shared" si="6"/>
        <v>0</v>
      </c>
      <c r="BH97" s="203">
        <f t="shared" si="7"/>
        <v>0</v>
      </c>
      <c r="BI97" s="203">
        <f t="shared" si="8"/>
        <v>0</v>
      </c>
      <c r="BJ97" s="18" t="s">
        <v>23</v>
      </c>
      <c r="BK97" s="203">
        <f t="shared" si="9"/>
        <v>0</v>
      </c>
      <c r="BL97" s="18" t="s">
        <v>1094</v>
      </c>
      <c r="BM97" s="18" t="s">
        <v>1175</v>
      </c>
    </row>
    <row r="98" spans="2:65" s="1" customFormat="1" ht="22.5" customHeight="1">
      <c r="B98" s="35"/>
      <c r="C98" s="192" t="s">
        <v>214</v>
      </c>
      <c r="D98" s="192" t="s">
        <v>164</v>
      </c>
      <c r="E98" s="193" t="s">
        <v>1176</v>
      </c>
      <c r="F98" s="194" t="s">
        <v>1177</v>
      </c>
      <c r="G98" s="195" t="s">
        <v>190</v>
      </c>
      <c r="H98" s="196">
        <v>6</v>
      </c>
      <c r="I98" s="197"/>
      <c r="J98" s="198">
        <f t="shared" si="0"/>
        <v>0</v>
      </c>
      <c r="K98" s="194" t="s">
        <v>22</v>
      </c>
      <c r="L98" s="55"/>
      <c r="M98" s="199" t="s">
        <v>22</v>
      </c>
      <c r="N98" s="200" t="s">
        <v>46</v>
      </c>
      <c r="O98" s="36"/>
      <c r="P98" s="201">
        <f t="shared" si="1"/>
        <v>0</v>
      </c>
      <c r="Q98" s="201">
        <v>0</v>
      </c>
      <c r="R98" s="201">
        <f t="shared" si="2"/>
        <v>0</v>
      </c>
      <c r="S98" s="201">
        <v>0</v>
      </c>
      <c r="T98" s="202">
        <f t="shared" si="3"/>
        <v>0</v>
      </c>
      <c r="AR98" s="18" t="s">
        <v>598</v>
      </c>
      <c r="AT98" s="18" t="s">
        <v>164</v>
      </c>
      <c r="AU98" s="18" t="s">
        <v>84</v>
      </c>
      <c r="AY98" s="18" t="s">
        <v>162</v>
      </c>
      <c r="BE98" s="203">
        <f t="shared" si="4"/>
        <v>0</v>
      </c>
      <c r="BF98" s="203">
        <f t="shared" si="5"/>
        <v>0</v>
      </c>
      <c r="BG98" s="203">
        <f t="shared" si="6"/>
        <v>0</v>
      </c>
      <c r="BH98" s="203">
        <f t="shared" si="7"/>
        <v>0</v>
      </c>
      <c r="BI98" s="203">
        <f t="shared" si="8"/>
        <v>0</v>
      </c>
      <c r="BJ98" s="18" t="s">
        <v>23</v>
      </c>
      <c r="BK98" s="203">
        <f t="shared" si="9"/>
        <v>0</v>
      </c>
      <c r="BL98" s="18" t="s">
        <v>598</v>
      </c>
      <c r="BM98" s="18" t="s">
        <v>1178</v>
      </c>
    </row>
    <row r="99" spans="2:65" s="1" customFormat="1" ht="22.5" customHeight="1">
      <c r="B99" s="35"/>
      <c r="C99" s="246" t="s">
        <v>221</v>
      </c>
      <c r="D99" s="246" t="s">
        <v>289</v>
      </c>
      <c r="E99" s="247" t="s">
        <v>1179</v>
      </c>
      <c r="F99" s="248" t="s">
        <v>1180</v>
      </c>
      <c r="G99" s="249" t="s">
        <v>212</v>
      </c>
      <c r="H99" s="250">
        <v>6</v>
      </c>
      <c r="I99" s="251"/>
      <c r="J99" s="252">
        <f t="shared" si="0"/>
        <v>0</v>
      </c>
      <c r="K99" s="248" t="s">
        <v>22</v>
      </c>
      <c r="L99" s="253"/>
      <c r="M99" s="254" t="s">
        <v>22</v>
      </c>
      <c r="N99" s="255" t="s">
        <v>46</v>
      </c>
      <c r="O99" s="36"/>
      <c r="P99" s="201">
        <f t="shared" si="1"/>
        <v>0</v>
      </c>
      <c r="Q99" s="201">
        <v>0</v>
      </c>
      <c r="R99" s="201">
        <f t="shared" si="2"/>
        <v>0</v>
      </c>
      <c r="S99" s="201">
        <v>0</v>
      </c>
      <c r="T99" s="202">
        <f t="shared" si="3"/>
        <v>0</v>
      </c>
      <c r="AR99" s="18" t="s">
        <v>1094</v>
      </c>
      <c r="AT99" s="18" t="s">
        <v>289</v>
      </c>
      <c r="AU99" s="18" t="s">
        <v>84</v>
      </c>
      <c r="AY99" s="18" t="s">
        <v>162</v>
      </c>
      <c r="BE99" s="203">
        <f t="shared" si="4"/>
        <v>0</v>
      </c>
      <c r="BF99" s="203">
        <f t="shared" si="5"/>
        <v>0</v>
      </c>
      <c r="BG99" s="203">
        <f t="shared" si="6"/>
        <v>0</v>
      </c>
      <c r="BH99" s="203">
        <f t="shared" si="7"/>
        <v>0</v>
      </c>
      <c r="BI99" s="203">
        <f t="shared" si="8"/>
        <v>0</v>
      </c>
      <c r="BJ99" s="18" t="s">
        <v>23</v>
      </c>
      <c r="BK99" s="203">
        <f t="shared" si="9"/>
        <v>0</v>
      </c>
      <c r="BL99" s="18" t="s">
        <v>1094</v>
      </c>
      <c r="BM99" s="18" t="s">
        <v>1181</v>
      </c>
    </row>
    <row r="100" spans="2:65" s="1" customFormat="1" ht="22.5" customHeight="1">
      <c r="B100" s="35"/>
      <c r="C100" s="192" t="s">
        <v>28</v>
      </c>
      <c r="D100" s="192" t="s">
        <v>164</v>
      </c>
      <c r="E100" s="193" t="s">
        <v>1182</v>
      </c>
      <c r="F100" s="194" t="s">
        <v>1183</v>
      </c>
      <c r="G100" s="195" t="s">
        <v>190</v>
      </c>
      <c r="H100" s="196">
        <v>2</v>
      </c>
      <c r="I100" s="197"/>
      <c r="J100" s="198">
        <f t="shared" si="0"/>
        <v>0</v>
      </c>
      <c r="K100" s="194" t="s">
        <v>22</v>
      </c>
      <c r="L100" s="55"/>
      <c r="M100" s="199" t="s">
        <v>22</v>
      </c>
      <c r="N100" s="200" t="s">
        <v>46</v>
      </c>
      <c r="O100" s="36"/>
      <c r="P100" s="201">
        <f t="shared" si="1"/>
        <v>0</v>
      </c>
      <c r="Q100" s="201">
        <v>0</v>
      </c>
      <c r="R100" s="201">
        <f t="shared" si="2"/>
        <v>0</v>
      </c>
      <c r="S100" s="201">
        <v>0</v>
      </c>
      <c r="T100" s="202">
        <f t="shared" si="3"/>
        <v>0</v>
      </c>
      <c r="AR100" s="18" t="s">
        <v>598</v>
      </c>
      <c r="AT100" s="18" t="s">
        <v>164</v>
      </c>
      <c r="AU100" s="18" t="s">
        <v>84</v>
      </c>
      <c r="AY100" s="18" t="s">
        <v>162</v>
      </c>
      <c r="BE100" s="203">
        <f t="shared" si="4"/>
        <v>0</v>
      </c>
      <c r="BF100" s="203">
        <f t="shared" si="5"/>
        <v>0</v>
      </c>
      <c r="BG100" s="203">
        <f t="shared" si="6"/>
        <v>0</v>
      </c>
      <c r="BH100" s="203">
        <f t="shared" si="7"/>
        <v>0</v>
      </c>
      <c r="BI100" s="203">
        <f t="shared" si="8"/>
        <v>0</v>
      </c>
      <c r="BJ100" s="18" t="s">
        <v>23</v>
      </c>
      <c r="BK100" s="203">
        <f t="shared" si="9"/>
        <v>0</v>
      </c>
      <c r="BL100" s="18" t="s">
        <v>598</v>
      </c>
      <c r="BM100" s="18" t="s">
        <v>1184</v>
      </c>
    </row>
    <row r="101" spans="2:65" s="1" customFormat="1" ht="22.5" customHeight="1">
      <c r="B101" s="35"/>
      <c r="C101" s="192" t="s">
        <v>231</v>
      </c>
      <c r="D101" s="192" t="s">
        <v>164</v>
      </c>
      <c r="E101" s="193" t="s">
        <v>1185</v>
      </c>
      <c r="F101" s="194" t="s">
        <v>1186</v>
      </c>
      <c r="G101" s="195" t="s">
        <v>190</v>
      </c>
      <c r="H101" s="196">
        <v>1</v>
      </c>
      <c r="I101" s="197"/>
      <c r="J101" s="198">
        <f t="shared" si="0"/>
        <v>0</v>
      </c>
      <c r="K101" s="194" t="s">
        <v>22</v>
      </c>
      <c r="L101" s="55"/>
      <c r="M101" s="199" t="s">
        <v>22</v>
      </c>
      <c r="N101" s="200" t="s">
        <v>46</v>
      </c>
      <c r="O101" s="36"/>
      <c r="P101" s="201">
        <f t="shared" si="1"/>
        <v>0</v>
      </c>
      <c r="Q101" s="201">
        <v>0</v>
      </c>
      <c r="R101" s="201">
        <f t="shared" si="2"/>
        <v>0</v>
      </c>
      <c r="S101" s="201">
        <v>0</v>
      </c>
      <c r="T101" s="202">
        <f t="shared" si="3"/>
        <v>0</v>
      </c>
      <c r="AR101" s="18" t="s">
        <v>598</v>
      </c>
      <c r="AT101" s="18" t="s">
        <v>164</v>
      </c>
      <c r="AU101" s="18" t="s">
        <v>84</v>
      </c>
      <c r="AY101" s="18" t="s">
        <v>162</v>
      </c>
      <c r="BE101" s="203">
        <f t="shared" si="4"/>
        <v>0</v>
      </c>
      <c r="BF101" s="203">
        <f t="shared" si="5"/>
        <v>0</v>
      </c>
      <c r="BG101" s="203">
        <f t="shared" si="6"/>
        <v>0</v>
      </c>
      <c r="BH101" s="203">
        <f t="shared" si="7"/>
        <v>0</v>
      </c>
      <c r="BI101" s="203">
        <f t="shared" si="8"/>
        <v>0</v>
      </c>
      <c r="BJ101" s="18" t="s">
        <v>23</v>
      </c>
      <c r="BK101" s="203">
        <f t="shared" si="9"/>
        <v>0</v>
      </c>
      <c r="BL101" s="18" t="s">
        <v>598</v>
      </c>
      <c r="BM101" s="18" t="s">
        <v>1187</v>
      </c>
    </row>
    <row r="102" spans="2:65" s="1" customFormat="1" ht="22.5" customHeight="1">
      <c r="B102" s="35"/>
      <c r="C102" s="192" t="s">
        <v>237</v>
      </c>
      <c r="D102" s="192" t="s">
        <v>164</v>
      </c>
      <c r="E102" s="193" t="s">
        <v>1188</v>
      </c>
      <c r="F102" s="194" t="s">
        <v>1189</v>
      </c>
      <c r="G102" s="195" t="s">
        <v>190</v>
      </c>
      <c r="H102" s="196">
        <v>1</v>
      </c>
      <c r="I102" s="197"/>
      <c r="J102" s="198">
        <f t="shared" si="0"/>
        <v>0</v>
      </c>
      <c r="K102" s="194" t="s">
        <v>22</v>
      </c>
      <c r="L102" s="55"/>
      <c r="M102" s="199" t="s">
        <v>22</v>
      </c>
      <c r="N102" s="200" t="s">
        <v>46</v>
      </c>
      <c r="O102" s="36"/>
      <c r="P102" s="201">
        <f t="shared" si="1"/>
        <v>0</v>
      </c>
      <c r="Q102" s="201">
        <v>0</v>
      </c>
      <c r="R102" s="201">
        <f t="shared" si="2"/>
        <v>0</v>
      </c>
      <c r="S102" s="201">
        <v>0</v>
      </c>
      <c r="T102" s="202">
        <f t="shared" si="3"/>
        <v>0</v>
      </c>
      <c r="AR102" s="18" t="s">
        <v>598</v>
      </c>
      <c r="AT102" s="18" t="s">
        <v>164</v>
      </c>
      <c r="AU102" s="18" t="s">
        <v>84</v>
      </c>
      <c r="AY102" s="18" t="s">
        <v>162</v>
      </c>
      <c r="BE102" s="203">
        <f t="shared" si="4"/>
        <v>0</v>
      </c>
      <c r="BF102" s="203">
        <f t="shared" si="5"/>
        <v>0</v>
      </c>
      <c r="BG102" s="203">
        <f t="shared" si="6"/>
        <v>0</v>
      </c>
      <c r="BH102" s="203">
        <f t="shared" si="7"/>
        <v>0</v>
      </c>
      <c r="BI102" s="203">
        <f t="shared" si="8"/>
        <v>0</v>
      </c>
      <c r="BJ102" s="18" t="s">
        <v>23</v>
      </c>
      <c r="BK102" s="203">
        <f t="shared" si="9"/>
        <v>0</v>
      </c>
      <c r="BL102" s="18" t="s">
        <v>598</v>
      </c>
      <c r="BM102" s="18" t="s">
        <v>1190</v>
      </c>
    </row>
    <row r="103" spans="2:63" s="11" customFormat="1" ht="29.85" customHeight="1">
      <c r="B103" s="175"/>
      <c r="C103" s="176"/>
      <c r="D103" s="189" t="s">
        <v>74</v>
      </c>
      <c r="E103" s="190" t="s">
        <v>1191</v>
      </c>
      <c r="F103" s="190" t="s">
        <v>1192</v>
      </c>
      <c r="G103" s="176"/>
      <c r="H103" s="176"/>
      <c r="I103" s="179"/>
      <c r="J103" s="191">
        <f>BK103</f>
        <v>0</v>
      </c>
      <c r="K103" s="176"/>
      <c r="L103" s="181"/>
      <c r="M103" s="182"/>
      <c r="N103" s="183"/>
      <c r="O103" s="183"/>
      <c r="P103" s="184">
        <f>SUM(P104:P112)</f>
        <v>0</v>
      </c>
      <c r="Q103" s="183"/>
      <c r="R103" s="184">
        <f>SUM(R104:R112)</f>
        <v>0</v>
      </c>
      <c r="S103" s="183"/>
      <c r="T103" s="185">
        <f>SUM(T104:T112)</f>
        <v>0</v>
      </c>
      <c r="AR103" s="186" t="s">
        <v>183</v>
      </c>
      <c r="AT103" s="187" t="s">
        <v>74</v>
      </c>
      <c r="AU103" s="187" t="s">
        <v>23</v>
      </c>
      <c r="AY103" s="186" t="s">
        <v>162</v>
      </c>
      <c r="BK103" s="188">
        <f>SUM(BK104:BK112)</f>
        <v>0</v>
      </c>
    </row>
    <row r="104" spans="2:65" s="1" customFormat="1" ht="22.5" customHeight="1">
      <c r="B104" s="35"/>
      <c r="C104" s="192" t="s">
        <v>243</v>
      </c>
      <c r="D104" s="192" t="s">
        <v>164</v>
      </c>
      <c r="E104" s="193" t="s">
        <v>1193</v>
      </c>
      <c r="F104" s="194" t="s">
        <v>1194</v>
      </c>
      <c r="G104" s="195" t="s">
        <v>543</v>
      </c>
      <c r="H104" s="196">
        <v>10</v>
      </c>
      <c r="I104" s="197"/>
      <c r="J104" s="198">
        <f aca="true" t="shared" si="10" ref="J104:J112">ROUND(I104*H104,2)</f>
        <v>0</v>
      </c>
      <c r="K104" s="194" t="s">
        <v>22</v>
      </c>
      <c r="L104" s="55"/>
      <c r="M104" s="199" t="s">
        <v>22</v>
      </c>
      <c r="N104" s="200" t="s">
        <v>46</v>
      </c>
      <c r="O104" s="36"/>
      <c r="P104" s="201">
        <f aca="true" t="shared" si="11" ref="P104:P112">O104*H104</f>
        <v>0</v>
      </c>
      <c r="Q104" s="201">
        <v>0</v>
      </c>
      <c r="R104" s="201">
        <f aca="true" t="shared" si="12" ref="R104:R112">Q104*H104</f>
        <v>0</v>
      </c>
      <c r="S104" s="201">
        <v>0</v>
      </c>
      <c r="T104" s="202">
        <f aca="true" t="shared" si="13" ref="T104:T112">S104*H104</f>
        <v>0</v>
      </c>
      <c r="AR104" s="18" t="s">
        <v>598</v>
      </c>
      <c r="AT104" s="18" t="s">
        <v>164</v>
      </c>
      <c r="AU104" s="18" t="s">
        <v>84</v>
      </c>
      <c r="AY104" s="18" t="s">
        <v>162</v>
      </c>
      <c r="BE104" s="203">
        <f aca="true" t="shared" si="14" ref="BE104:BE112">IF(N104="základní",J104,0)</f>
        <v>0</v>
      </c>
      <c r="BF104" s="203">
        <f aca="true" t="shared" si="15" ref="BF104:BF112">IF(N104="snížená",J104,0)</f>
        <v>0</v>
      </c>
      <c r="BG104" s="203">
        <f aca="true" t="shared" si="16" ref="BG104:BG112">IF(N104="zákl. přenesená",J104,0)</f>
        <v>0</v>
      </c>
      <c r="BH104" s="203">
        <f aca="true" t="shared" si="17" ref="BH104:BH112">IF(N104="sníž. přenesená",J104,0)</f>
        <v>0</v>
      </c>
      <c r="BI104" s="203">
        <f aca="true" t="shared" si="18" ref="BI104:BI112">IF(N104="nulová",J104,0)</f>
        <v>0</v>
      </c>
      <c r="BJ104" s="18" t="s">
        <v>23</v>
      </c>
      <c r="BK104" s="203">
        <f aca="true" t="shared" si="19" ref="BK104:BK112">ROUND(I104*H104,2)</f>
        <v>0</v>
      </c>
      <c r="BL104" s="18" t="s">
        <v>598</v>
      </c>
      <c r="BM104" s="18" t="s">
        <v>1195</v>
      </c>
    </row>
    <row r="105" spans="2:65" s="1" customFormat="1" ht="22.5" customHeight="1">
      <c r="B105" s="35"/>
      <c r="C105" s="192" t="s">
        <v>247</v>
      </c>
      <c r="D105" s="192" t="s">
        <v>164</v>
      </c>
      <c r="E105" s="193" t="s">
        <v>1196</v>
      </c>
      <c r="F105" s="194" t="s">
        <v>1197</v>
      </c>
      <c r="G105" s="195" t="s">
        <v>543</v>
      </c>
      <c r="H105" s="196">
        <v>86</v>
      </c>
      <c r="I105" s="197"/>
      <c r="J105" s="198">
        <f t="shared" si="10"/>
        <v>0</v>
      </c>
      <c r="K105" s="194" t="s">
        <v>22</v>
      </c>
      <c r="L105" s="55"/>
      <c r="M105" s="199" t="s">
        <v>22</v>
      </c>
      <c r="N105" s="200" t="s">
        <v>46</v>
      </c>
      <c r="O105" s="36"/>
      <c r="P105" s="201">
        <f t="shared" si="11"/>
        <v>0</v>
      </c>
      <c r="Q105" s="201">
        <v>0</v>
      </c>
      <c r="R105" s="201">
        <f t="shared" si="12"/>
        <v>0</v>
      </c>
      <c r="S105" s="201">
        <v>0</v>
      </c>
      <c r="T105" s="202">
        <f t="shared" si="13"/>
        <v>0</v>
      </c>
      <c r="AR105" s="18" t="s">
        <v>598</v>
      </c>
      <c r="AT105" s="18" t="s">
        <v>164</v>
      </c>
      <c r="AU105" s="18" t="s">
        <v>84</v>
      </c>
      <c r="AY105" s="18" t="s">
        <v>162</v>
      </c>
      <c r="BE105" s="203">
        <f t="shared" si="14"/>
        <v>0</v>
      </c>
      <c r="BF105" s="203">
        <f t="shared" si="15"/>
        <v>0</v>
      </c>
      <c r="BG105" s="203">
        <f t="shared" si="16"/>
        <v>0</v>
      </c>
      <c r="BH105" s="203">
        <f t="shared" si="17"/>
        <v>0</v>
      </c>
      <c r="BI105" s="203">
        <f t="shared" si="18"/>
        <v>0</v>
      </c>
      <c r="BJ105" s="18" t="s">
        <v>23</v>
      </c>
      <c r="BK105" s="203">
        <f t="shared" si="19"/>
        <v>0</v>
      </c>
      <c r="BL105" s="18" t="s">
        <v>598</v>
      </c>
      <c r="BM105" s="18" t="s">
        <v>1198</v>
      </c>
    </row>
    <row r="106" spans="2:65" s="1" customFormat="1" ht="22.5" customHeight="1">
      <c r="B106" s="35"/>
      <c r="C106" s="246" t="s">
        <v>8</v>
      </c>
      <c r="D106" s="246" t="s">
        <v>289</v>
      </c>
      <c r="E106" s="247" t="s">
        <v>1199</v>
      </c>
      <c r="F106" s="248" t="s">
        <v>1200</v>
      </c>
      <c r="G106" s="249" t="s">
        <v>543</v>
      </c>
      <c r="H106" s="250">
        <v>86</v>
      </c>
      <c r="I106" s="251"/>
      <c r="J106" s="252">
        <f t="shared" si="10"/>
        <v>0</v>
      </c>
      <c r="K106" s="248" t="s">
        <v>22</v>
      </c>
      <c r="L106" s="253"/>
      <c r="M106" s="254" t="s">
        <v>22</v>
      </c>
      <c r="N106" s="255" t="s">
        <v>46</v>
      </c>
      <c r="O106" s="36"/>
      <c r="P106" s="201">
        <f t="shared" si="11"/>
        <v>0</v>
      </c>
      <c r="Q106" s="201">
        <v>0</v>
      </c>
      <c r="R106" s="201">
        <f t="shared" si="12"/>
        <v>0</v>
      </c>
      <c r="S106" s="201">
        <v>0</v>
      </c>
      <c r="T106" s="202">
        <f t="shared" si="13"/>
        <v>0</v>
      </c>
      <c r="AR106" s="18" t="s">
        <v>1094</v>
      </c>
      <c r="AT106" s="18" t="s">
        <v>289</v>
      </c>
      <c r="AU106" s="18" t="s">
        <v>84</v>
      </c>
      <c r="AY106" s="18" t="s">
        <v>162</v>
      </c>
      <c r="BE106" s="203">
        <f t="shared" si="14"/>
        <v>0</v>
      </c>
      <c r="BF106" s="203">
        <f t="shared" si="15"/>
        <v>0</v>
      </c>
      <c r="BG106" s="203">
        <f t="shared" si="16"/>
        <v>0</v>
      </c>
      <c r="BH106" s="203">
        <f t="shared" si="17"/>
        <v>0</v>
      </c>
      <c r="BI106" s="203">
        <f t="shared" si="18"/>
        <v>0</v>
      </c>
      <c r="BJ106" s="18" t="s">
        <v>23</v>
      </c>
      <c r="BK106" s="203">
        <f t="shared" si="19"/>
        <v>0</v>
      </c>
      <c r="BL106" s="18" t="s">
        <v>1094</v>
      </c>
      <c r="BM106" s="18" t="s">
        <v>1201</v>
      </c>
    </row>
    <row r="107" spans="2:65" s="1" customFormat="1" ht="22.5" customHeight="1">
      <c r="B107" s="35"/>
      <c r="C107" s="192" t="s">
        <v>342</v>
      </c>
      <c r="D107" s="192" t="s">
        <v>164</v>
      </c>
      <c r="E107" s="193" t="s">
        <v>1202</v>
      </c>
      <c r="F107" s="194" t="s">
        <v>1203</v>
      </c>
      <c r="G107" s="195" t="s">
        <v>190</v>
      </c>
      <c r="H107" s="196">
        <v>2</v>
      </c>
      <c r="I107" s="197"/>
      <c r="J107" s="198">
        <f t="shared" si="10"/>
        <v>0</v>
      </c>
      <c r="K107" s="194" t="s">
        <v>22</v>
      </c>
      <c r="L107" s="55"/>
      <c r="M107" s="199" t="s">
        <v>22</v>
      </c>
      <c r="N107" s="200" t="s">
        <v>46</v>
      </c>
      <c r="O107" s="36"/>
      <c r="P107" s="201">
        <f t="shared" si="11"/>
        <v>0</v>
      </c>
      <c r="Q107" s="201">
        <v>0</v>
      </c>
      <c r="R107" s="201">
        <f t="shared" si="12"/>
        <v>0</v>
      </c>
      <c r="S107" s="201">
        <v>0</v>
      </c>
      <c r="T107" s="202">
        <f t="shared" si="13"/>
        <v>0</v>
      </c>
      <c r="AR107" s="18" t="s">
        <v>598</v>
      </c>
      <c r="AT107" s="18" t="s">
        <v>164</v>
      </c>
      <c r="AU107" s="18" t="s">
        <v>84</v>
      </c>
      <c r="AY107" s="18" t="s">
        <v>162</v>
      </c>
      <c r="BE107" s="203">
        <f t="shared" si="14"/>
        <v>0</v>
      </c>
      <c r="BF107" s="203">
        <f t="shared" si="15"/>
        <v>0</v>
      </c>
      <c r="BG107" s="203">
        <f t="shared" si="16"/>
        <v>0</v>
      </c>
      <c r="BH107" s="203">
        <f t="shared" si="17"/>
        <v>0</v>
      </c>
      <c r="BI107" s="203">
        <f t="shared" si="18"/>
        <v>0</v>
      </c>
      <c r="BJ107" s="18" t="s">
        <v>23</v>
      </c>
      <c r="BK107" s="203">
        <f t="shared" si="19"/>
        <v>0</v>
      </c>
      <c r="BL107" s="18" t="s">
        <v>598</v>
      </c>
      <c r="BM107" s="18" t="s">
        <v>1204</v>
      </c>
    </row>
    <row r="108" spans="2:65" s="1" customFormat="1" ht="22.5" customHeight="1">
      <c r="B108" s="35"/>
      <c r="C108" s="246" t="s">
        <v>348</v>
      </c>
      <c r="D108" s="246" t="s">
        <v>289</v>
      </c>
      <c r="E108" s="247" t="s">
        <v>1205</v>
      </c>
      <c r="F108" s="248" t="s">
        <v>1206</v>
      </c>
      <c r="G108" s="249" t="s">
        <v>212</v>
      </c>
      <c r="H108" s="250">
        <v>2</v>
      </c>
      <c r="I108" s="251"/>
      <c r="J108" s="252">
        <f t="shared" si="10"/>
        <v>0</v>
      </c>
      <c r="K108" s="248" t="s">
        <v>22</v>
      </c>
      <c r="L108" s="253"/>
      <c r="M108" s="254" t="s">
        <v>22</v>
      </c>
      <c r="N108" s="255" t="s">
        <v>46</v>
      </c>
      <c r="O108" s="36"/>
      <c r="P108" s="201">
        <f t="shared" si="11"/>
        <v>0</v>
      </c>
      <c r="Q108" s="201">
        <v>0</v>
      </c>
      <c r="R108" s="201">
        <f t="shared" si="12"/>
        <v>0</v>
      </c>
      <c r="S108" s="201">
        <v>0</v>
      </c>
      <c r="T108" s="202">
        <f t="shared" si="13"/>
        <v>0</v>
      </c>
      <c r="AR108" s="18" t="s">
        <v>1207</v>
      </c>
      <c r="AT108" s="18" t="s">
        <v>289</v>
      </c>
      <c r="AU108" s="18" t="s">
        <v>84</v>
      </c>
      <c r="AY108" s="18" t="s">
        <v>162</v>
      </c>
      <c r="BE108" s="203">
        <f t="shared" si="14"/>
        <v>0</v>
      </c>
      <c r="BF108" s="203">
        <f t="shared" si="15"/>
        <v>0</v>
      </c>
      <c r="BG108" s="203">
        <f t="shared" si="16"/>
        <v>0</v>
      </c>
      <c r="BH108" s="203">
        <f t="shared" si="17"/>
        <v>0</v>
      </c>
      <c r="BI108" s="203">
        <f t="shared" si="18"/>
        <v>0</v>
      </c>
      <c r="BJ108" s="18" t="s">
        <v>23</v>
      </c>
      <c r="BK108" s="203">
        <f t="shared" si="19"/>
        <v>0</v>
      </c>
      <c r="BL108" s="18" t="s">
        <v>598</v>
      </c>
      <c r="BM108" s="18" t="s">
        <v>1208</v>
      </c>
    </row>
    <row r="109" spans="2:65" s="1" customFormat="1" ht="22.5" customHeight="1">
      <c r="B109" s="35"/>
      <c r="C109" s="192" t="s">
        <v>352</v>
      </c>
      <c r="D109" s="192" t="s">
        <v>164</v>
      </c>
      <c r="E109" s="193" t="s">
        <v>1209</v>
      </c>
      <c r="F109" s="194" t="s">
        <v>1210</v>
      </c>
      <c r="G109" s="195" t="s">
        <v>543</v>
      </c>
      <c r="H109" s="196">
        <v>550</v>
      </c>
      <c r="I109" s="197"/>
      <c r="J109" s="198">
        <f t="shared" si="10"/>
        <v>0</v>
      </c>
      <c r="K109" s="194" t="s">
        <v>22</v>
      </c>
      <c r="L109" s="55"/>
      <c r="M109" s="199" t="s">
        <v>22</v>
      </c>
      <c r="N109" s="200" t="s">
        <v>46</v>
      </c>
      <c r="O109" s="36"/>
      <c r="P109" s="201">
        <f t="shared" si="11"/>
        <v>0</v>
      </c>
      <c r="Q109" s="201">
        <v>0</v>
      </c>
      <c r="R109" s="201">
        <f t="shared" si="12"/>
        <v>0</v>
      </c>
      <c r="S109" s="201">
        <v>0</v>
      </c>
      <c r="T109" s="202">
        <f t="shared" si="13"/>
        <v>0</v>
      </c>
      <c r="AR109" s="18" t="s">
        <v>598</v>
      </c>
      <c r="AT109" s="18" t="s">
        <v>164</v>
      </c>
      <c r="AU109" s="18" t="s">
        <v>84</v>
      </c>
      <c r="AY109" s="18" t="s">
        <v>162</v>
      </c>
      <c r="BE109" s="203">
        <f t="shared" si="14"/>
        <v>0</v>
      </c>
      <c r="BF109" s="203">
        <f t="shared" si="15"/>
        <v>0</v>
      </c>
      <c r="BG109" s="203">
        <f t="shared" si="16"/>
        <v>0</v>
      </c>
      <c r="BH109" s="203">
        <f t="shared" si="17"/>
        <v>0</v>
      </c>
      <c r="BI109" s="203">
        <f t="shared" si="18"/>
        <v>0</v>
      </c>
      <c r="BJ109" s="18" t="s">
        <v>23</v>
      </c>
      <c r="BK109" s="203">
        <f t="shared" si="19"/>
        <v>0</v>
      </c>
      <c r="BL109" s="18" t="s">
        <v>598</v>
      </c>
      <c r="BM109" s="18" t="s">
        <v>1211</v>
      </c>
    </row>
    <row r="110" spans="2:65" s="1" customFormat="1" ht="22.5" customHeight="1">
      <c r="B110" s="35"/>
      <c r="C110" s="192" t="s">
        <v>356</v>
      </c>
      <c r="D110" s="192" t="s">
        <v>164</v>
      </c>
      <c r="E110" s="193" t="s">
        <v>1212</v>
      </c>
      <c r="F110" s="194" t="s">
        <v>1213</v>
      </c>
      <c r="G110" s="195" t="s">
        <v>543</v>
      </c>
      <c r="H110" s="196">
        <v>550</v>
      </c>
      <c r="I110" s="197"/>
      <c r="J110" s="198">
        <f t="shared" si="10"/>
        <v>0</v>
      </c>
      <c r="K110" s="194" t="s">
        <v>22</v>
      </c>
      <c r="L110" s="55"/>
      <c r="M110" s="199" t="s">
        <v>22</v>
      </c>
      <c r="N110" s="200" t="s">
        <v>46</v>
      </c>
      <c r="O110" s="36"/>
      <c r="P110" s="201">
        <f t="shared" si="11"/>
        <v>0</v>
      </c>
      <c r="Q110" s="201">
        <v>0</v>
      </c>
      <c r="R110" s="201">
        <f t="shared" si="12"/>
        <v>0</v>
      </c>
      <c r="S110" s="201">
        <v>0</v>
      </c>
      <c r="T110" s="202">
        <f t="shared" si="13"/>
        <v>0</v>
      </c>
      <c r="AR110" s="18" t="s">
        <v>598</v>
      </c>
      <c r="AT110" s="18" t="s">
        <v>164</v>
      </c>
      <c r="AU110" s="18" t="s">
        <v>84</v>
      </c>
      <c r="AY110" s="18" t="s">
        <v>162</v>
      </c>
      <c r="BE110" s="203">
        <f t="shared" si="14"/>
        <v>0</v>
      </c>
      <c r="BF110" s="203">
        <f t="shared" si="15"/>
        <v>0</v>
      </c>
      <c r="BG110" s="203">
        <f t="shared" si="16"/>
        <v>0</v>
      </c>
      <c r="BH110" s="203">
        <f t="shared" si="17"/>
        <v>0</v>
      </c>
      <c r="BI110" s="203">
        <f t="shared" si="18"/>
        <v>0</v>
      </c>
      <c r="BJ110" s="18" t="s">
        <v>23</v>
      </c>
      <c r="BK110" s="203">
        <f t="shared" si="19"/>
        <v>0</v>
      </c>
      <c r="BL110" s="18" t="s">
        <v>598</v>
      </c>
      <c r="BM110" s="18" t="s">
        <v>1214</v>
      </c>
    </row>
    <row r="111" spans="2:65" s="1" customFormat="1" ht="22.5" customHeight="1">
      <c r="B111" s="35"/>
      <c r="C111" s="192" t="s">
        <v>361</v>
      </c>
      <c r="D111" s="192" t="s">
        <v>164</v>
      </c>
      <c r="E111" s="193" t="s">
        <v>1215</v>
      </c>
      <c r="F111" s="194" t="s">
        <v>1216</v>
      </c>
      <c r="G111" s="195" t="s">
        <v>1217</v>
      </c>
      <c r="H111" s="196">
        <v>12</v>
      </c>
      <c r="I111" s="197"/>
      <c r="J111" s="198">
        <f t="shared" si="10"/>
        <v>0</v>
      </c>
      <c r="K111" s="194" t="s">
        <v>22</v>
      </c>
      <c r="L111" s="55"/>
      <c r="M111" s="199" t="s">
        <v>22</v>
      </c>
      <c r="N111" s="200" t="s">
        <v>46</v>
      </c>
      <c r="O111" s="36"/>
      <c r="P111" s="201">
        <f t="shared" si="11"/>
        <v>0</v>
      </c>
      <c r="Q111" s="201">
        <v>0</v>
      </c>
      <c r="R111" s="201">
        <f t="shared" si="12"/>
        <v>0</v>
      </c>
      <c r="S111" s="201">
        <v>0</v>
      </c>
      <c r="T111" s="202">
        <f t="shared" si="13"/>
        <v>0</v>
      </c>
      <c r="AR111" s="18" t="s">
        <v>598</v>
      </c>
      <c r="AT111" s="18" t="s">
        <v>164</v>
      </c>
      <c r="AU111" s="18" t="s">
        <v>84</v>
      </c>
      <c r="AY111" s="18" t="s">
        <v>162</v>
      </c>
      <c r="BE111" s="203">
        <f t="shared" si="14"/>
        <v>0</v>
      </c>
      <c r="BF111" s="203">
        <f t="shared" si="15"/>
        <v>0</v>
      </c>
      <c r="BG111" s="203">
        <f t="shared" si="16"/>
        <v>0</v>
      </c>
      <c r="BH111" s="203">
        <f t="shared" si="17"/>
        <v>0</v>
      </c>
      <c r="BI111" s="203">
        <f t="shared" si="18"/>
        <v>0</v>
      </c>
      <c r="BJ111" s="18" t="s">
        <v>23</v>
      </c>
      <c r="BK111" s="203">
        <f t="shared" si="19"/>
        <v>0</v>
      </c>
      <c r="BL111" s="18" t="s">
        <v>598</v>
      </c>
      <c r="BM111" s="18" t="s">
        <v>1218</v>
      </c>
    </row>
    <row r="112" spans="2:65" s="1" customFormat="1" ht="22.5" customHeight="1">
      <c r="B112" s="35"/>
      <c r="C112" s="192" t="s">
        <v>7</v>
      </c>
      <c r="D112" s="192" t="s">
        <v>164</v>
      </c>
      <c r="E112" s="193" t="s">
        <v>1219</v>
      </c>
      <c r="F112" s="194" t="s">
        <v>1220</v>
      </c>
      <c r="G112" s="195" t="s">
        <v>1217</v>
      </c>
      <c r="H112" s="196">
        <v>12</v>
      </c>
      <c r="I112" s="197"/>
      <c r="J112" s="198">
        <f t="shared" si="10"/>
        <v>0</v>
      </c>
      <c r="K112" s="194" t="s">
        <v>22</v>
      </c>
      <c r="L112" s="55"/>
      <c r="M112" s="199" t="s">
        <v>22</v>
      </c>
      <c r="N112" s="200" t="s">
        <v>46</v>
      </c>
      <c r="O112" s="36"/>
      <c r="P112" s="201">
        <f t="shared" si="11"/>
        <v>0</v>
      </c>
      <c r="Q112" s="201">
        <v>0</v>
      </c>
      <c r="R112" s="201">
        <f t="shared" si="12"/>
        <v>0</v>
      </c>
      <c r="S112" s="201">
        <v>0</v>
      </c>
      <c r="T112" s="202">
        <f t="shared" si="13"/>
        <v>0</v>
      </c>
      <c r="AR112" s="18" t="s">
        <v>598</v>
      </c>
      <c r="AT112" s="18" t="s">
        <v>164</v>
      </c>
      <c r="AU112" s="18" t="s">
        <v>84</v>
      </c>
      <c r="AY112" s="18" t="s">
        <v>162</v>
      </c>
      <c r="BE112" s="203">
        <f t="shared" si="14"/>
        <v>0</v>
      </c>
      <c r="BF112" s="203">
        <f t="shared" si="15"/>
        <v>0</v>
      </c>
      <c r="BG112" s="203">
        <f t="shared" si="16"/>
        <v>0</v>
      </c>
      <c r="BH112" s="203">
        <f t="shared" si="17"/>
        <v>0</v>
      </c>
      <c r="BI112" s="203">
        <f t="shared" si="18"/>
        <v>0</v>
      </c>
      <c r="BJ112" s="18" t="s">
        <v>23</v>
      </c>
      <c r="BK112" s="203">
        <f t="shared" si="19"/>
        <v>0</v>
      </c>
      <c r="BL112" s="18" t="s">
        <v>598</v>
      </c>
      <c r="BM112" s="18" t="s">
        <v>1221</v>
      </c>
    </row>
    <row r="113" spans="2:63" s="11" customFormat="1" ht="29.85" customHeight="1">
      <c r="B113" s="175"/>
      <c r="C113" s="176"/>
      <c r="D113" s="177" t="s">
        <v>74</v>
      </c>
      <c r="E113" s="267" t="s">
        <v>881</v>
      </c>
      <c r="F113" s="267" t="s">
        <v>882</v>
      </c>
      <c r="G113" s="176"/>
      <c r="H113" s="176"/>
      <c r="I113" s="179"/>
      <c r="J113" s="268">
        <f>BK113</f>
        <v>0</v>
      </c>
      <c r="K113" s="176"/>
      <c r="L113" s="181"/>
      <c r="M113" s="182"/>
      <c r="N113" s="183"/>
      <c r="O113" s="183"/>
      <c r="P113" s="184">
        <f>P114+P146</f>
        <v>0</v>
      </c>
      <c r="Q113" s="183"/>
      <c r="R113" s="184">
        <f>R114+R146</f>
        <v>13.542320000000002</v>
      </c>
      <c r="S113" s="183"/>
      <c r="T113" s="185">
        <f>T114+T146</f>
        <v>33.102</v>
      </c>
      <c r="AR113" s="186" t="s">
        <v>183</v>
      </c>
      <c r="AT113" s="187" t="s">
        <v>74</v>
      </c>
      <c r="AU113" s="187" t="s">
        <v>23</v>
      </c>
      <c r="AY113" s="186" t="s">
        <v>162</v>
      </c>
      <c r="BK113" s="188">
        <f>BK114+BK146</f>
        <v>0</v>
      </c>
    </row>
    <row r="114" spans="2:63" s="11" customFormat="1" ht="14.85" customHeight="1">
      <c r="B114" s="175"/>
      <c r="C114" s="176"/>
      <c r="D114" s="189" t="s">
        <v>74</v>
      </c>
      <c r="E114" s="190" t="s">
        <v>1072</v>
      </c>
      <c r="F114" s="190" t="s">
        <v>1073</v>
      </c>
      <c r="G114" s="176"/>
      <c r="H114" s="176"/>
      <c r="I114" s="179"/>
      <c r="J114" s="191">
        <f>BK114</f>
        <v>0</v>
      </c>
      <c r="K114" s="176"/>
      <c r="L114" s="181"/>
      <c r="M114" s="182"/>
      <c r="N114" s="183"/>
      <c r="O114" s="183"/>
      <c r="P114" s="184">
        <f>SUM(P115:P145)</f>
        <v>0</v>
      </c>
      <c r="Q114" s="183"/>
      <c r="R114" s="184">
        <f>SUM(R115:R145)</f>
        <v>13.542320000000002</v>
      </c>
      <c r="S114" s="183"/>
      <c r="T114" s="185">
        <f>SUM(T115:T145)</f>
        <v>33.102</v>
      </c>
      <c r="AR114" s="186" t="s">
        <v>183</v>
      </c>
      <c r="AT114" s="187" t="s">
        <v>74</v>
      </c>
      <c r="AU114" s="187" t="s">
        <v>84</v>
      </c>
      <c r="AY114" s="186" t="s">
        <v>162</v>
      </c>
      <c r="BK114" s="188">
        <f>SUM(BK115:BK145)</f>
        <v>0</v>
      </c>
    </row>
    <row r="115" spans="2:65" s="1" customFormat="1" ht="22.5" customHeight="1">
      <c r="B115" s="35"/>
      <c r="C115" s="192" t="s">
        <v>370</v>
      </c>
      <c r="D115" s="192" t="s">
        <v>164</v>
      </c>
      <c r="E115" s="193" t="s">
        <v>1074</v>
      </c>
      <c r="F115" s="194" t="s">
        <v>1075</v>
      </c>
      <c r="G115" s="195" t="s">
        <v>212</v>
      </c>
      <c r="H115" s="196">
        <v>1</v>
      </c>
      <c r="I115" s="197"/>
      <c r="J115" s="198">
        <f aca="true" t="shared" si="20" ref="J115:J145">ROUND(I115*H115,2)</f>
        <v>0</v>
      </c>
      <c r="K115" s="194" t="s">
        <v>22</v>
      </c>
      <c r="L115" s="55"/>
      <c r="M115" s="199" t="s">
        <v>22</v>
      </c>
      <c r="N115" s="200" t="s">
        <v>46</v>
      </c>
      <c r="O115" s="36"/>
      <c r="P115" s="201">
        <f aca="true" t="shared" si="21" ref="P115:P145">O115*H115</f>
        <v>0</v>
      </c>
      <c r="Q115" s="201">
        <v>0.0088</v>
      </c>
      <c r="R115" s="201">
        <f aca="true" t="shared" si="22" ref="R115:R145">Q115*H115</f>
        <v>0.0088</v>
      </c>
      <c r="S115" s="201">
        <v>0</v>
      </c>
      <c r="T115" s="202">
        <f aca="true" t="shared" si="23" ref="T115:T145">S115*H115</f>
        <v>0</v>
      </c>
      <c r="AR115" s="18" t="s">
        <v>598</v>
      </c>
      <c r="AT115" s="18" t="s">
        <v>164</v>
      </c>
      <c r="AU115" s="18" t="s">
        <v>183</v>
      </c>
      <c r="AY115" s="18" t="s">
        <v>162</v>
      </c>
      <c r="BE115" s="203">
        <f aca="true" t="shared" si="24" ref="BE115:BE145">IF(N115="základní",J115,0)</f>
        <v>0</v>
      </c>
      <c r="BF115" s="203">
        <f aca="true" t="shared" si="25" ref="BF115:BF145">IF(N115="snížená",J115,0)</f>
        <v>0</v>
      </c>
      <c r="BG115" s="203">
        <f aca="true" t="shared" si="26" ref="BG115:BG145">IF(N115="zákl. přenesená",J115,0)</f>
        <v>0</v>
      </c>
      <c r="BH115" s="203">
        <f aca="true" t="shared" si="27" ref="BH115:BH145">IF(N115="sníž. přenesená",J115,0)</f>
        <v>0</v>
      </c>
      <c r="BI115" s="203">
        <f aca="true" t="shared" si="28" ref="BI115:BI145">IF(N115="nulová",J115,0)</f>
        <v>0</v>
      </c>
      <c r="BJ115" s="18" t="s">
        <v>23</v>
      </c>
      <c r="BK115" s="203">
        <f aca="true" t="shared" si="29" ref="BK115:BK145">ROUND(I115*H115,2)</f>
        <v>0</v>
      </c>
      <c r="BL115" s="18" t="s">
        <v>598</v>
      </c>
      <c r="BM115" s="18" t="s">
        <v>1222</v>
      </c>
    </row>
    <row r="116" spans="2:65" s="1" customFormat="1" ht="22.5" customHeight="1">
      <c r="B116" s="35"/>
      <c r="C116" s="192" t="s">
        <v>376</v>
      </c>
      <c r="D116" s="192" t="s">
        <v>164</v>
      </c>
      <c r="E116" s="193" t="s">
        <v>1223</v>
      </c>
      <c r="F116" s="194" t="s">
        <v>1224</v>
      </c>
      <c r="G116" s="195" t="s">
        <v>543</v>
      </c>
      <c r="H116" s="196">
        <v>16</v>
      </c>
      <c r="I116" s="197"/>
      <c r="J116" s="198">
        <f t="shared" si="20"/>
        <v>0</v>
      </c>
      <c r="K116" s="194" t="s">
        <v>22</v>
      </c>
      <c r="L116" s="55"/>
      <c r="M116" s="199" t="s">
        <v>22</v>
      </c>
      <c r="N116" s="200" t="s">
        <v>46</v>
      </c>
      <c r="O116" s="36"/>
      <c r="P116" s="201">
        <f t="shared" si="21"/>
        <v>0</v>
      </c>
      <c r="Q116" s="201">
        <v>0</v>
      </c>
      <c r="R116" s="201">
        <f t="shared" si="22"/>
        <v>0</v>
      </c>
      <c r="S116" s="201">
        <v>0</v>
      </c>
      <c r="T116" s="202">
        <f t="shared" si="23"/>
        <v>0</v>
      </c>
      <c r="AR116" s="18" t="s">
        <v>598</v>
      </c>
      <c r="AT116" s="18" t="s">
        <v>164</v>
      </c>
      <c r="AU116" s="18" t="s">
        <v>183</v>
      </c>
      <c r="AY116" s="18" t="s">
        <v>162</v>
      </c>
      <c r="BE116" s="203">
        <f t="shared" si="24"/>
        <v>0</v>
      </c>
      <c r="BF116" s="203">
        <f t="shared" si="25"/>
        <v>0</v>
      </c>
      <c r="BG116" s="203">
        <f t="shared" si="26"/>
        <v>0</v>
      </c>
      <c r="BH116" s="203">
        <f t="shared" si="27"/>
        <v>0</v>
      </c>
      <c r="BI116" s="203">
        <f t="shared" si="28"/>
        <v>0</v>
      </c>
      <c r="BJ116" s="18" t="s">
        <v>23</v>
      </c>
      <c r="BK116" s="203">
        <f t="shared" si="29"/>
        <v>0</v>
      </c>
      <c r="BL116" s="18" t="s">
        <v>598</v>
      </c>
      <c r="BM116" s="18" t="s">
        <v>1225</v>
      </c>
    </row>
    <row r="117" spans="2:65" s="1" customFormat="1" ht="22.5" customHeight="1">
      <c r="B117" s="35"/>
      <c r="C117" s="192" t="s">
        <v>382</v>
      </c>
      <c r="D117" s="192" t="s">
        <v>164</v>
      </c>
      <c r="E117" s="193" t="s">
        <v>1226</v>
      </c>
      <c r="F117" s="194" t="s">
        <v>1227</v>
      </c>
      <c r="G117" s="195" t="s">
        <v>178</v>
      </c>
      <c r="H117" s="196">
        <v>6</v>
      </c>
      <c r="I117" s="197"/>
      <c r="J117" s="198">
        <f t="shared" si="20"/>
        <v>0</v>
      </c>
      <c r="K117" s="194" t="s">
        <v>22</v>
      </c>
      <c r="L117" s="55"/>
      <c r="M117" s="199" t="s">
        <v>22</v>
      </c>
      <c r="N117" s="200" t="s">
        <v>46</v>
      </c>
      <c r="O117" s="36"/>
      <c r="P117" s="201">
        <f t="shared" si="21"/>
        <v>0</v>
      </c>
      <c r="Q117" s="201">
        <v>0</v>
      </c>
      <c r="R117" s="201">
        <f t="shared" si="22"/>
        <v>0</v>
      </c>
      <c r="S117" s="201">
        <v>0.1</v>
      </c>
      <c r="T117" s="202">
        <f t="shared" si="23"/>
        <v>0.6000000000000001</v>
      </c>
      <c r="AR117" s="18" t="s">
        <v>598</v>
      </c>
      <c r="AT117" s="18" t="s">
        <v>164</v>
      </c>
      <c r="AU117" s="18" t="s">
        <v>183</v>
      </c>
      <c r="AY117" s="18" t="s">
        <v>162</v>
      </c>
      <c r="BE117" s="203">
        <f t="shared" si="24"/>
        <v>0</v>
      </c>
      <c r="BF117" s="203">
        <f t="shared" si="25"/>
        <v>0</v>
      </c>
      <c r="BG117" s="203">
        <f t="shared" si="26"/>
        <v>0</v>
      </c>
      <c r="BH117" s="203">
        <f t="shared" si="27"/>
        <v>0</v>
      </c>
      <c r="BI117" s="203">
        <f t="shared" si="28"/>
        <v>0</v>
      </c>
      <c r="BJ117" s="18" t="s">
        <v>23</v>
      </c>
      <c r="BK117" s="203">
        <f t="shared" si="29"/>
        <v>0</v>
      </c>
      <c r="BL117" s="18" t="s">
        <v>598</v>
      </c>
      <c r="BM117" s="18" t="s">
        <v>1228</v>
      </c>
    </row>
    <row r="118" spans="2:65" s="1" customFormat="1" ht="22.5" customHeight="1">
      <c r="B118" s="35"/>
      <c r="C118" s="192" t="s">
        <v>388</v>
      </c>
      <c r="D118" s="192" t="s">
        <v>164</v>
      </c>
      <c r="E118" s="193" t="s">
        <v>1229</v>
      </c>
      <c r="F118" s="194" t="s">
        <v>1230</v>
      </c>
      <c r="G118" s="195" t="s">
        <v>197</v>
      </c>
      <c r="H118" s="196">
        <v>2</v>
      </c>
      <c r="I118" s="197"/>
      <c r="J118" s="198">
        <f t="shared" si="20"/>
        <v>0</v>
      </c>
      <c r="K118" s="194" t="s">
        <v>22</v>
      </c>
      <c r="L118" s="55"/>
      <c r="M118" s="199" t="s">
        <v>22</v>
      </c>
      <c r="N118" s="200" t="s">
        <v>46</v>
      </c>
      <c r="O118" s="36"/>
      <c r="P118" s="201">
        <f t="shared" si="21"/>
        <v>0</v>
      </c>
      <c r="Q118" s="201">
        <v>0</v>
      </c>
      <c r="R118" s="201">
        <f t="shared" si="22"/>
        <v>0</v>
      </c>
      <c r="S118" s="201">
        <v>1</v>
      </c>
      <c r="T118" s="202">
        <f t="shared" si="23"/>
        <v>2</v>
      </c>
      <c r="AR118" s="18" t="s">
        <v>598</v>
      </c>
      <c r="AT118" s="18" t="s">
        <v>164</v>
      </c>
      <c r="AU118" s="18" t="s">
        <v>183</v>
      </c>
      <c r="AY118" s="18" t="s">
        <v>162</v>
      </c>
      <c r="BE118" s="203">
        <f t="shared" si="24"/>
        <v>0</v>
      </c>
      <c r="BF118" s="203">
        <f t="shared" si="25"/>
        <v>0</v>
      </c>
      <c r="BG118" s="203">
        <f t="shared" si="26"/>
        <v>0</v>
      </c>
      <c r="BH118" s="203">
        <f t="shared" si="27"/>
        <v>0</v>
      </c>
      <c r="BI118" s="203">
        <f t="shared" si="28"/>
        <v>0</v>
      </c>
      <c r="BJ118" s="18" t="s">
        <v>23</v>
      </c>
      <c r="BK118" s="203">
        <f t="shared" si="29"/>
        <v>0</v>
      </c>
      <c r="BL118" s="18" t="s">
        <v>598</v>
      </c>
      <c r="BM118" s="18" t="s">
        <v>1231</v>
      </c>
    </row>
    <row r="119" spans="2:65" s="1" customFormat="1" ht="22.5" customHeight="1">
      <c r="B119" s="35"/>
      <c r="C119" s="192" t="s">
        <v>394</v>
      </c>
      <c r="D119" s="192" t="s">
        <v>164</v>
      </c>
      <c r="E119" s="193" t="s">
        <v>1126</v>
      </c>
      <c r="F119" s="194" t="s">
        <v>1127</v>
      </c>
      <c r="G119" s="195" t="s">
        <v>197</v>
      </c>
      <c r="H119" s="196">
        <v>3</v>
      </c>
      <c r="I119" s="197"/>
      <c r="J119" s="198">
        <f t="shared" si="20"/>
        <v>0</v>
      </c>
      <c r="K119" s="194" t="s">
        <v>22</v>
      </c>
      <c r="L119" s="55"/>
      <c r="M119" s="199" t="s">
        <v>22</v>
      </c>
      <c r="N119" s="200" t="s">
        <v>46</v>
      </c>
      <c r="O119" s="36"/>
      <c r="P119" s="201">
        <f t="shared" si="21"/>
        <v>0</v>
      </c>
      <c r="Q119" s="201">
        <v>0</v>
      </c>
      <c r="R119" s="201">
        <f t="shared" si="22"/>
        <v>0</v>
      </c>
      <c r="S119" s="201">
        <v>0</v>
      </c>
      <c r="T119" s="202">
        <f t="shared" si="23"/>
        <v>0</v>
      </c>
      <c r="AR119" s="18" t="s">
        <v>598</v>
      </c>
      <c r="AT119" s="18" t="s">
        <v>164</v>
      </c>
      <c r="AU119" s="18" t="s">
        <v>183</v>
      </c>
      <c r="AY119" s="18" t="s">
        <v>162</v>
      </c>
      <c r="BE119" s="203">
        <f t="shared" si="24"/>
        <v>0</v>
      </c>
      <c r="BF119" s="203">
        <f t="shared" si="25"/>
        <v>0</v>
      </c>
      <c r="BG119" s="203">
        <f t="shared" si="26"/>
        <v>0</v>
      </c>
      <c r="BH119" s="203">
        <f t="shared" si="27"/>
        <v>0</v>
      </c>
      <c r="BI119" s="203">
        <f t="shared" si="28"/>
        <v>0</v>
      </c>
      <c r="BJ119" s="18" t="s">
        <v>23</v>
      </c>
      <c r="BK119" s="203">
        <f t="shared" si="29"/>
        <v>0</v>
      </c>
      <c r="BL119" s="18" t="s">
        <v>598</v>
      </c>
      <c r="BM119" s="18" t="s">
        <v>1232</v>
      </c>
    </row>
    <row r="120" spans="2:65" s="1" customFormat="1" ht="22.5" customHeight="1">
      <c r="B120" s="35"/>
      <c r="C120" s="192" t="s">
        <v>399</v>
      </c>
      <c r="D120" s="192" t="s">
        <v>164</v>
      </c>
      <c r="E120" s="193" t="s">
        <v>1129</v>
      </c>
      <c r="F120" s="194" t="s">
        <v>1130</v>
      </c>
      <c r="G120" s="195" t="s">
        <v>197</v>
      </c>
      <c r="H120" s="196">
        <v>60</v>
      </c>
      <c r="I120" s="197"/>
      <c r="J120" s="198">
        <f t="shared" si="20"/>
        <v>0</v>
      </c>
      <c r="K120" s="194" t="s">
        <v>22</v>
      </c>
      <c r="L120" s="55"/>
      <c r="M120" s="199" t="s">
        <v>22</v>
      </c>
      <c r="N120" s="200" t="s">
        <v>46</v>
      </c>
      <c r="O120" s="36"/>
      <c r="P120" s="201">
        <f t="shared" si="21"/>
        <v>0</v>
      </c>
      <c r="Q120" s="201">
        <v>0</v>
      </c>
      <c r="R120" s="201">
        <f t="shared" si="22"/>
        <v>0</v>
      </c>
      <c r="S120" s="201">
        <v>0</v>
      </c>
      <c r="T120" s="202">
        <f t="shared" si="23"/>
        <v>0</v>
      </c>
      <c r="AR120" s="18" t="s">
        <v>598</v>
      </c>
      <c r="AT120" s="18" t="s">
        <v>164</v>
      </c>
      <c r="AU120" s="18" t="s">
        <v>183</v>
      </c>
      <c r="AY120" s="18" t="s">
        <v>162</v>
      </c>
      <c r="BE120" s="203">
        <f t="shared" si="24"/>
        <v>0</v>
      </c>
      <c r="BF120" s="203">
        <f t="shared" si="25"/>
        <v>0</v>
      </c>
      <c r="BG120" s="203">
        <f t="shared" si="26"/>
        <v>0</v>
      </c>
      <c r="BH120" s="203">
        <f t="shared" si="27"/>
        <v>0</v>
      </c>
      <c r="BI120" s="203">
        <f t="shared" si="28"/>
        <v>0</v>
      </c>
      <c r="BJ120" s="18" t="s">
        <v>23</v>
      </c>
      <c r="BK120" s="203">
        <f t="shared" si="29"/>
        <v>0</v>
      </c>
      <c r="BL120" s="18" t="s">
        <v>598</v>
      </c>
      <c r="BM120" s="18" t="s">
        <v>1233</v>
      </c>
    </row>
    <row r="121" spans="2:65" s="1" customFormat="1" ht="22.5" customHeight="1">
      <c r="B121" s="35"/>
      <c r="C121" s="192" t="s">
        <v>404</v>
      </c>
      <c r="D121" s="192" t="s">
        <v>164</v>
      </c>
      <c r="E121" s="193" t="s">
        <v>1234</v>
      </c>
      <c r="F121" s="194" t="s">
        <v>1235</v>
      </c>
      <c r="G121" s="195" t="s">
        <v>197</v>
      </c>
      <c r="H121" s="196">
        <v>3</v>
      </c>
      <c r="I121" s="197"/>
      <c r="J121" s="198">
        <f t="shared" si="20"/>
        <v>0</v>
      </c>
      <c r="K121" s="194" t="s">
        <v>22</v>
      </c>
      <c r="L121" s="55"/>
      <c r="M121" s="199" t="s">
        <v>22</v>
      </c>
      <c r="N121" s="200" t="s">
        <v>46</v>
      </c>
      <c r="O121" s="36"/>
      <c r="P121" s="201">
        <f t="shared" si="21"/>
        <v>0</v>
      </c>
      <c r="Q121" s="201">
        <v>0</v>
      </c>
      <c r="R121" s="201">
        <f t="shared" si="22"/>
        <v>0</v>
      </c>
      <c r="S121" s="201">
        <v>0</v>
      </c>
      <c r="T121" s="202">
        <f t="shared" si="23"/>
        <v>0</v>
      </c>
      <c r="AR121" s="18" t="s">
        <v>598</v>
      </c>
      <c r="AT121" s="18" t="s">
        <v>164</v>
      </c>
      <c r="AU121" s="18" t="s">
        <v>183</v>
      </c>
      <c r="AY121" s="18" t="s">
        <v>162</v>
      </c>
      <c r="BE121" s="203">
        <f t="shared" si="24"/>
        <v>0</v>
      </c>
      <c r="BF121" s="203">
        <f t="shared" si="25"/>
        <v>0</v>
      </c>
      <c r="BG121" s="203">
        <f t="shared" si="26"/>
        <v>0</v>
      </c>
      <c r="BH121" s="203">
        <f t="shared" si="27"/>
        <v>0</v>
      </c>
      <c r="BI121" s="203">
        <f t="shared" si="28"/>
        <v>0</v>
      </c>
      <c r="BJ121" s="18" t="s">
        <v>23</v>
      </c>
      <c r="BK121" s="203">
        <f t="shared" si="29"/>
        <v>0</v>
      </c>
      <c r="BL121" s="18" t="s">
        <v>598</v>
      </c>
      <c r="BM121" s="18" t="s">
        <v>1236</v>
      </c>
    </row>
    <row r="122" spans="2:65" s="1" customFormat="1" ht="22.5" customHeight="1">
      <c r="B122" s="35"/>
      <c r="C122" s="192" t="s">
        <v>409</v>
      </c>
      <c r="D122" s="192" t="s">
        <v>164</v>
      </c>
      <c r="E122" s="193" t="s">
        <v>1077</v>
      </c>
      <c r="F122" s="194" t="s">
        <v>1078</v>
      </c>
      <c r="G122" s="195" t="s">
        <v>543</v>
      </c>
      <c r="H122" s="196">
        <v>74</v>
      </c>
      <c r="I122" s="197"/>
      <c r="J122" s="198">
        <f t="shared" si="20"/>
        <v>0</v>
      </c>
      <c r="K122" s="194" t="s">
        <v>22</v>
      </c>
      <c r="L122" s="55"/>
      <c r="M122" s="199" t="s">
        <v>22</v>
      </c>
      <c r="N122" s="200" t="s">
        <v>46</v>
      </c>
      <c r="O122" s="36"/>
      <c r="P122" s="201">
        <f t="shared" si="21"/>
        <v>0</v>
      </c>
      <c r="Q122" s="201">
        <v>0</v>
      </c>
      <c r="R122" s="201">
        <f t="shared" si="22"/>
        <v>0</v>
      </c>
      <c r="S122" s="201">
        <v>0</v>
      </c>
      <c r="T122" s="202">
        <f t="shared" si="23"/>
        <v>0</v>
      </c>
      <c r="AR122" s="18" t="s">
        <v>598</v>
      </c>
      <c r="AT122" s="18" t="s">
        <v>164</v>
      </c>
      <c r="AU122" s="18" t="s">
        <v>183</v>
      </c>
      <c r="AY122" s="18" t="s">
        <v>162</v>
      </c>
      <c r="BE122" s="203">
        <f t="shared" si="24"/>
        <v>0</v>
      </c>
      <c r="BF122" s="203">
        <f t="shared" si="25"/>
        <v>0</v>
      </c>
      <c r="BG122" s="203">
        <f t="shared" si="26"/>
        <v>0</v>
      </c>
      <c r="BH122" s="203">
        <f t="shared" si="27"/>
        <v>0</v>
      </c>
      <c r="BI122" s="203">
        <f t="shared" si="28"/>
        <v>0</v>
      </c>
      <c r="BJ122" s="18" t="s">
        <v>23</v>
      </c>
      <c r="BK122" s="203">
        <f t="shared" si="29"/>
        <v>0</v>
      </c>
      <c r="BL122" s="18" t="s">
        <v>598</v>
      </c>
      <c r="BM122" s="18" t="s">
        <v>1237</v>
      </c>
    </row>
    <row r="123" spans="2:65" s="1" customFormat="1" ht="22.5" customHeight="1">
      <c r="B123" s="35"/>
      <c r="C123" s="192" t="s">
        <v>413</v>
      </c>
      <c r="D123" s="192" t="s">
        <v>164</v>
      </c>
      <c r="E123" s="193" t="s">
        <v>1238</v>
      </c>
      <c r="F123" s="194" t="s">
        <v>1239</v>
      </c>
      <c r="G123" s="195" t="s">
        <v>543</v>
      </c>
      <c r="H123" s="196">
        <v>8</v>
      </c>
      <c r="I123" s="197"/>
      <c r="J123" s="198">
        <f t="shared" si="20"/>
        <v>0</v>
      </c>
      <c r="K123" s="194" t="s">
        <v>22</v>
      </c>
      <c r="L123" s="55"/>
      <c r="M123" s="199" t="s">
        <v>22</v>
      </c>
      <c r="N123" s="200" t="s">
        <v>46</v>
      </c>
      <c r="O123" s="36"/>
      <c r="P123" s="201">
        <f t="shared" si="21"/>
        <v>0</v>
      </c>
      <c r="Q123" s="201">
        <v>0</v>
      </c>
      <c r="R123" s="201">
        <f t="shared" si="22"/>
        <v>0</v>
      </c>
      <c r="S123" s="201">
        <v>0</v>
      </c>
      <c r="T123" s="202">
        <f t="shared" si="23"/>
        <v>0</v>
      </c>
      <c r="AR123" s="18" t="s">
        <v>598</v>
      </c>
      <c r="AT123" s="18" t="s">
        <v>164</v>
      </c>
      <c r="AU123" s="18" t="s">
        <v>183</v>
      </c>
      <c r="AY123" s="18" t="s">
        <v>162</v>
      </c>
      <c r="BE123" s="203">
        <f t="shared" si="24"/>
        <v>0</v>
      </c>
      <c r="BF123" s="203">
        <f t="shared" si="25"/>
        <v>0</v>
      </c>
      <c r="BG123" s="203">
        <f t="shared" si="26"/>
        <v>0</v>
      </c>
      <c r="BH123" s="203">
        <f t="shared" si="27"/>
        <v>0</v>
      </c>
      <c r="BI123" s="203">
        <f t="shared" si="28"/>
        <v>0</v>
      </c>
      <c r="BJ123" s="18" t="s">
        <v>23</v>
      </c>
      <c r="BK123" s="203">
        <f t="shared" si="29"/>
        <v>0</v>
      </c>
      <c r="BL123" s="18" t="s">
        <v>598</v>
      </c>
      <c r="BM123" s="18" t="s">
        <v>1240</v>
      </c>
    </row>
    <row r="124" spans="2:65" s="1" customFormat="1" ht="22.5" customHeight="1">
      <c r="B124" s="35"/>
      <c r="C124" s="192" t="s">
        <v>418</v>
      </c>
      <c r="D124" s="192" t="s">
        <v>164</v>
      </c>
      <c r="E124" s="193" t="s">
        <v>1080</v>
      </c>
      <c r="F124" s="194" t="s">
        <v>1081</v>
      </c>
      <c r="G124" s="195" t="s">
        <v>543</v>
      </c>
      <c r="H124" s="196">
        <v>10</v>
      </c>
      <c r="I124" s="197"/>
      <c r="J124" s="198">
        <f t="shared" si="20"/>
        <v>0</v>
      </c>
      <c r="K124" s="194" t="s">
        <v>22</v>
      </c>
      <c r="L124" s="55"/>
      <c r="M124" s="199" t="s">
        <v>22</v>
      </c>
      <c r="N124" s="200" t="s">
        <v>46</v>
      </c>
      <c r="O124" s="36"/>
      <c r="P124" s="201">
        <f t="shared" si="21"/>
        <v>0</v>
      </c>
      <c r="Q124" s="201">
        <v>0.113</v>
      </c>
      <c r="R124" s="201">
        <f t="shared" si="22"/>
        <v>1.1300000000000001</v>
      </c>
      <c r="S124" s="201">
        <v>0.218</v>
      </c>
      <c r="T124" s="202">
        <f t="shared" si="23"/>
        <v>2.18</v>
      </c>
      <c r="AR124" s="18" t="s">
        <v>598</v>
      </c>
      <c r="AT124" s="18" t="s">
        <v>164</v>
      </c>
      <c r="AU124" s="18" t="s">
        <v>183</v>
      </c>
      <c r="AY124" s="18" t="s">
        <v>162</v>
      </c>
      <c r="BE124" s="203">
        <f t="shared" si="24"/>
        <v>0</v>
      </c>
      <c r="BF124" s="203">
        <f t="shared" si="25"/>
        <v>0</v>
      </c>
      <c r="BG124" s="203">
        <f t="shared" si="26"/>
        <v>0</v>
      </c>
      <c r="BH124" s="203">
        <f t="shared" si="27"/>
        <v>0</v>
      </c>
      <c r="BI124" s="203">
        <f t="shared" si="28"/>
        <v>0</v>
      </c>
      <c r="BJ124" s="18" t="s">
        <v>23</v>
      </c>
      <c r="BK124" s="203">
        <f t="shared" si="29"/>
        <v>0</v>
      </c>
      <c r="BL124" s="18" t="s">
        <v>598</v>
      </c>
      <c r="BM124" s="18" t="s">
        <v>1241</v>
      </c>
    </row>
    <row r="125" spans="2:65" s="1" customFormat="1" ht="22.5" customHeight="1">
      <c r="B125" s="35"/>
      <c r="C125" s="192" t="s">
        <v>422</v>
      </c>
      <c r="D125" s="192" t="s">
        <v>164</v>
      </c>
      <c r="E125" s="193" t="s">
        <v>1083</v>
      </c>
      <c r="F125" s="194" t="s">
        <v>1084</v>
      </c>
      <c r="G125" s="195" t="s">
        <v>543</v>
      </c>
      <c r="H125" s="196">
        <v>10</v>
      </c>
      <c r="I125" s="197"/>
      <c r="J125" s="198">
        <f t="shared" si="20"/>
        <v>0</v>
      </c>
      <c r="K125" s="194" t="s">
        <v>22</v>
      </c>
      <c r="L125" s="55"/>
      <c r="M125" s="199" t="s">
        <v>22</v>
      </c>
      <c r="N125" s="200" t="s">
        <v>46</v>
      </c>
      <c r="O125" s="36"/>
      <c r="P125" s="201">
        <f t="shared" si="21"/>
        <v>0</v>
      </c>
      <c r="Q125" s="201">
        <v>0.075</v>
      </c>
      <c r="R125" s="201">
        <f t="shared" si="22"/>
        <v>0.75</v>
      </c>
      <c r="S125" s="201">
        <v>0.146</v>
      </c>
      <c r="T125" s="202">
        <f t="shared" si="23"/>
        <v>1.46</v>
      </c>
      <c r="AR125" s="18" t="s">
        <v>598</v>
      </c>
      <c r="AT125" s="18" t="s">
        <v>164</v>
      </c>
      <c r="AU125" s="18" t="s">
        <v>183</v>
      </c>
      <c r="AY125" s="18" t="s">
        <v>162</v>
      </c>
      <c r="BE125" s="203">
        <f t="shared" si="24"/>
        <v>0</v>
      </c>
      <c r="BF125" s="203">
        <f t="shared" si="25"/>
        <v>0</v>
      </c>
      <c r="BG125" s="203">
        <f t="shared" si="26"/>
        <v>0</v>
      </c>
      <c r="BH125" s="203">
        <f t="shared" si="27"/>
        <v>0</v>
      </c>
      <c r="BI125" s="203">
        <f t="shared" si="28"/>
        <v>0</v>
      </c>
      <c r="BJ125" s="18" t="s">
        <v>23</v>
      </c>
      <c r="BK125" s="203">
        <f t="shared" si="29"/>
        <v>0</v>
      </c>
      <c r="BL125" s="18" t="s">
        <v>598</v>
      </c>
      <c r="BM125" s="18" t="s">
        <v>1242</v>
      </c>
    </row>
    <row r="126" spans="2:65" s="1" customFormat="1" ht="22.5" customHeight="1">
      <c r="B126" s="35"/>
      <c r="C126" s="192" t="s">
        <v>429</v>
      </c>
      <c r="D126" s="192" t="s">
        <v>164</v>
      </c>
      <c r="E126" s="193" t="s">
        <v>1243</v>
      </c>
      <c r="F126" s="194" t="s">
        <v>1244</v>
      </c>
      <c r="G126" s="195" t="s">
        <v>190</v>
      </c>
      <c r="H126" s="196">
        <v>2</v>
      </c>
      <c r="I126" s="197"/>
      <c r="J126" s="198">
        <f t="shared" si="20"/>
        <v>0</v>
      </c>
      <c r="K126" s="194" t="s">
        <v>22</v>
      </c>
      <c r="L126" s="55"/>
      <c r="M126" s="199" t="s">
        <v>22</v>
      </c>
      <c r="N126" s="200" t="s">
        <v>46</v>
      </c>
      <c r="O126" s="36"/>
      <c r="P126" s="201">
        <f t="shared" si="21"/>
        <v>0</v>
      </c>
      <c r="Q126" s="201">
        <v>0</v>
      </c>
      <c r="R126" s="201">
        <f t="shared" si="22"/>
        <v>0</v>
      </c>
      <c r="S126" s="201">
        <v>0</v>
      </c>
      <c r="T126" s="202">
        <f t="shared" si="23"/>
        <v>0</v>
      </c>
      <c r="AR126" s="18" t="s">
        <v>598</v>
      </c>
      <c r="AT126" s="18" t="s">
        <v>164</v>
      </c>
      <c r="AU126" s="18" t="s">
        <v>183</v>
      </c>
      <c r="AY126" s="18" t="s">
        <v>162</v>
      </c>
      <c r="BE126" s="203">
        <f t="shared" si="24"/>
        <v>0</v>
      </c>
      <c r="BF126" s="203">
        <f t="shared" si="25"/>
        <v>0</v>
      </c>
      <c r="BG126" s="203">
        <f t="shared" si="26"/>
        <v>0</v>
      </c>
      <c r="BH126" s="203">
        <f t="shared" si="27"/>
        <v>0</v>
      </c>
      <c r="BI126" s="203">
        <f t="shared" si="28"/>
        <v>0</v>
      </c>
      <c r="BJ126" s="18" t="s">
        <v>23</v>
      </c>
      <c r="BK126" s="203">
        <f t="shared" si="29"/>
        <v>0</v>
      </c>
      <c r="BL126" s="18" t="s">
        <v>598</v>
      </c>
      <c r="BM126" s="18" t="s">
        <v>1245</v>
      </c>
    </row>
    <row r="127" spans="2:65" s="1" customFormat="1" ht="22.5" customHeight="1">
      <c r="B127" s="35"/>
      <c r="C127" s="192" t="s">
        <v>436</v>
      </c>
      <c r="D127" s="192" t="s">
        <v>164</v>
      </c>
      <c r="E127" s="193" t="s">
        <v>1246</v>
      </c>
      <c r="F127" s="194" t="s">
        <v>1247</v>
      </c>
      <c r="G127" s="195" t="s">
        <v>190</v>
      </c>
      <c r="H127" s="196">
        <v>2</v>
      </c>
      <c r="I127" s="197"/>
      <c r="J127" s="198">
        <f t="shared" si="20"/>
        <v>0</v>
      </c>
      <c r="K127" s="194" t="s">
        <v>22</v>
      </c>
      <c r="L127" s="55"/>
      <c r="M127" s="199" t="s">
        <v>22</v>
      </c>
      <c r="N127" s="200" t="s">
        <v>46</v>
      </c>
      <c r="O127" s="36"/>
      <c r="P127" s="201">
        <f t="shared" si="21"/>
        <v>0</v>
      </c>
      <c r="Q127" s="201">
        <v>0.0038</v>
      </c>
      <c r="R127" s="201">
        <f t="shared" si="22"/>
        <v>0.0076</v>
      </c>
      <c r="S127" s="201">
        <v>0</v>
      </c>
      <c r="T127" s="202">
        <f t="shared" si="23"/>
        <v>0</v>
      </c>
      <c r="AR127" s="18" t="s">
        <v>598</v>
      </c>
      <c r="AT127" s="18" t="s">
        <v>164</v>
      </c>
      <c r="AU127" s="18" t="s">
        <v>183</v>
      </c>
      <c r="AY127" s="18" t="s">
        <v>162</v>
      </c>
      <c r="BE127" s="203">
        <f t="shared" si="24"/>
        <v>0</v>
      </c>
      <c r="BF127" s="203">
        <f t="shared" si="25"/>
        <v>0</v>
      </c>
      <c r="BG127" s="203">
        <f t="shared" si="26"/>
        <v>0</v>
      </c>
      <c r="BH127" s="203">
        <f t="shared" si="27"/>
        <v>0</v>
      </c>
      <c r="BI127" s="203">
        <f t="shared" si="28"/>
        <v>0</v>
      </c>
      <c r="BJ127" s="18" t="s">
        <v>23</v>
      </c>
      <c r="BK127" s="203">
        <f t="shared" si="29"/>
        <v>0</v>
      </c>
      <c r="BL127" s="18" t="s">
        <v>598</v>
      </c>
      <c r="BM127" s="18" t="s">
        <v>1248</v>
      </c>
    </row>
    <row r="128" spans="2:65" s="1" customFormat="1" ht="22.5" customHeight="1">
      <c r="B128" s="35"/>
      <c r="C128" s="192" t="s">
        <v>441</v>
      </c>
      <c r="D128" s="192" t="s">
        <v>164</v>
      </c>
      <c r="E128" s="193" t="s">
        <v>1249</v>
      </c>
      <c r="F128" s="194" t="s">
        <v>1250</v>
      </c>
      <c r="G128" s="195" t="s">
        <v>190</v>
      </c>
      <c r="H128" s="196">
        <v>1</v>
      </c>
      <c r="I128" s="197"/>
      <c r="J128" s="198">
        <f t="shared" si="20"/>
        <v>0</v>
      </c>
      <c r="K128" s="194" t="s">
        <v>22</v>
      </c>
      <c r="L128" s="55"/>
      <c r="M128" s="199" t="s">
        <v>22</v>
      </c>
      <c r="N128" s="200" t="s">
        <v>46</v>
      </c>
      <c r="O128" s="36"/>
      <c r="P128" s="201">
        <f t="shared" si="21"/>
        <v>0</v>
      </c>
      <c r="Q128" s="201">
        <v>0</v>
      </c>
      <c r="R128" s="201">
        <f t="shared" si="22"/>
        <v>0</v>
      </c>
      <c r="S128" s="201">
        <v>0</v>
      </c>
      <c r="T128" s="202">
        <f t="shared" si="23"/>
        <v>0</v>
      </c>
      <c r="AR128" s="18" t="s">
        <v>598</v>
      </c>
      <c r="AT128" s="18" t="s">
        <v>164</v>
      </c>
      <c r="AU128" s="18" t="s">
        <v>183</v>
      </c>
      <c r="AY128" s="18" t="s">
        <v>162</v>
      </c>
      <c r="BE128" s="203">
        <f t="shared" si="24"/>
        <v>0</v>
      </c>
      <c r="BF128" s="203">
        <f t="shared" si="25"/>
        <v>0</v>
      </c>
      <c r="BG128" s="203">
        <f t="shared" si="26"/>
        <v>0</v>
      </c>
      <c r="BH128" s="203">
        <f t="shared" si="27"/>
        <v>0</v>
      </c>
      <c r="BI128" s="203">
        <f t="shared" si="28"/>
        <v>0</v>
      </c>
      <c r="BJ128" s="18" t="s">
        <v>23</v>
      </c>
      <c r="BK128" s="203">
        <f t="shared" si="29"/>
        <v>0</v>
      </c>
      <c r="BL128" s="18" t="s">
        <v>598</v>
      </c>
      <c r="BM128" s="18" t="s">
        <v>1251</v>
      </c>
    </row>
    <row r="129" spans="2:65" s="1" customFormat="1" ht="22.5" customHeight="1">
      <c r="B129" s="35"/>
      <c r="C129" s="192" t="s">
        <v>447</v>
      </c>
      <c r="D129" s="192" t="s">
        <v>164</v>
      </c>
      <c r="E129" s="193" t="s">
        <v>1252</v>
      </c>
      <c r="F129" s="194" t="s">
        <v>1253</v>
      </c>
      <c r="G129" s="195" t="s">
        <v>197</v>
      </c>
      <c r="H129" s="196">
        <v>6</v>
      </c>
      <c r="I129" s="197"/>
      <c r="J129" s="198">
        <f t="shared" si="20"/>
        <v>0</v>
      </c>
      <c r="K129" s="194" t="s">
        <v>22</v>
      </c>
      <c r="L129" s="55"/>
      <c r="M129" s="199" t="s">
        <v>22</v>
      </c>
      <c r="N129" s="200" t="s">
        <v>46</v>
      </c>
      <c r="O129" s="36"/>
      <c r="P129" s="201">
        <f t="shared" si="21"/>
        <v>0</v>
      </c>
      <c r="Q129" s="201">
        <v>0</v>
      </c>
      <c r="R129" s="201">
        <f t="shared" si="22"/>
        <v>0</v>
      </c>
      <c r="S129" s="201">
        <v>0</v>
      </c>
      <c r="T129" s="202">
        <f t="shared" si="23"/>
        <v>0</v>
      </c>
      <c r="AR129" s="18" t="s">
        <v>598</v>
      </c>
      <c r="AT129" s="18" t="s">
        <v>164</v>
      </c>
      <c r="AU129" s="18" t="s">
        <v>183</v>
      </c>
      <c r="AY129" s="18" t="s">
        <v>162</v>
      </c>
      <c r="BE129" s="203">
        <f t="shared" si="24"/>
        <v>0</v>
      </c>
      <c r="BF129" s="203">
        <f t="shared" si="25"/>
        <v>0</v>
      </c>
      <c r="BG129" s="203">
        <f t="shared" si="26"/>
        <v>0</v>
      </c>
      <c r="BH129" s="203">
        <f t="shared" si="27"/>
        <v>0</v>
      </c>
      <c r="BI129" s="203">
        <f t="shared" si="28"/>
        <v>0</v>
      </c>
      <c r="BJ129" s="18" t="s">
        <v>23</v>
      </c>
      <c r="BK129" s="203">
        <f t="shared" si="29"/>
        <v>0</v>
      </c>
      <c r="BL129" s="18" t="s">
        <v>598</v>
      </c>
      <c r="BM129" s="18" t="s">
        <v>1254</v>
      </c>
    </row>
    <row r="130" spans="2:65" s="1" customFormat="1" ht="31.5" customHeight="1">
      <c r="B130" s="35"/>
      <c r="C130" s="192" t="s">
        <v>454</v>
      </c>
      <c r="D130" s="192" t="s">
        <v>164</v>
      </c>
      <c r="E130" s="193" t="s">
        <v>1255</v>
      </c>
      <c r="F130" s="194" t="s">
        <v>1256</v>
      </c>
      <c r="G130" s="195" t="s">
        <v>543</v>
      </c>
      <c r="H130" s="196">
        <v>8</v>
      </c>
      <c r="I130" s="197"/>
      <c r="J130" s="198">
        <f t="shared" si="20"/>
        <v>0</v>
      </c>
      <c r="K130" s="194" t="s">
        <v>22</v>
      </c>
      <c r="L130" s="55"/>
      <c r="M130" s="199" t="s">
        <v>22</v>
      </c>
      <c r="N130" s="200" t="s">
        <v>46</v>
      </c>
      <c r="O130" s="36"/>
      <c r="P130" s="201">
        <f t="shared" si="21"/>
        <v>0</v>
      </c>
      <c r="Q130" s="201">
        <v>0.27031</v>
      </c>
      <c r="R130" s="201">
        <f t="shared" si="22"/>
        <v>2.16248</v>
      </c>
      <c r="S130" s="201">
        <v>0.161</v>
      </c>
      <c r="T130" s="202">
        <f t="shared" si="23"/>
        <v>1.288</v>
      </c>
      <c r="AR130" s="18" t="s">
        <v>598</v>
      </c>
      <c r="AT130" s="18" t="s">
        <v>164</v>
      </c>
      <c r="AU130" s="18" t="s">
        <v>183</v>
      </c>
      <c r="AY130" s="18" t="s">
        <v>162</v>
      </c>
      <c r="BE130" s="203">
        <f t="shared" si="24"/>
        <v>0</v>
      </c>
      <c r="BF130" s="203">
        <f t="shared" si="25"/>
        <v>0</v>
      </c>
      <c r="BG130" s="203">
        <f t="shared" si="26"/>
        <v>0</v>
      </c>
      <c r="BH130" s="203">
        <f t="shared" si="27"/>
        <v>0</v>
      </c>
      <c r="BI130" s="203">
        <f t="shared" si="28"/>
        <v>0</v>
      </c>
      <c r="BJ130" s="18" t="s">
        <v>23</v>
      </c>
      <c r="BK130" s="203">
        <f t="shared" si="29"/>
        <v>0</v>
      </c>
      <c r="BL130" s="18" t="s">
        <v>598</v>
      </c>
      <c r="BM130" s="18" t="s">
        <v>1257</v>
      </c>
    </row>
    <row r="131" spans="2:65" s="1" customFormat="1" ht="22.5" customHeight="1">
      <c r="B131" s="35"/>
      <c r="C131" s="246" t="s">
        <v>461</v>
      </c>
      <c r="D131" s="246" t="s">
        <v>289</v>
      </c>
      <c r="E131" s="247" t="s">
        <v>1258</v>
      </c>
      <c r="F131" s="248" t="s">
        <v>1259</v>
      </c>
      <c r="G131" s="249" t="s">
        <v>543</v>
      </c>
      <c r="H131" s="250">
        <v>8</v>
      </c>
      <c r="I131" s="251"/>
      <c r="J131" s="252">
        <f t="shared" si="20"/>
        <v>0</v>
      </c>
      <c r="K131" s="248" t="s">
        <v>22</v>
      </c>
      <c r="L131" s="253"/>
      <c r="M131" s="254" t="s">
        <v>22</v>
      </c>
      <c r="N131" s="255" t="s">
        <v>46</v>
      </c>
      <c r="O131" s="36"/>
      <c r="P131" s="201">
        <f t="shared" si="21"/>
        <v>0</v>
      </c>
      <c r="Q131" s="201">
        <v>0</v>
      </c>
      <c r="R131" s="201">
        <f t="shared" si="22"/>
        <v>0</v>
      </c>
      <c r="S131" s="201">
        <v>0</v>
      </c>
      <c r="T131" s="202">
        <f t="shared" si="23"/>
        <v>0</v>
      </c>
      <c r="AR131" s="18" t="s">
        <v>1094</v>
      </c>
      <c r="AT131" s="18" t="s">
        <v>289</v>
      </c>
      <c r="AU131" s="18" t="s">
        <v>183</v>
      </c>
      <c r="AY131" s="18" t="s">
        <v>162</v>
      </c>
      <c r="BE131" s="203">
        <f t="shared" si="24"/>
        <v>0</v>
      </c>
      <c r="BF131" s="203">
        <f t="shared" si="25"/>
        <v>0</v>
      </c>
      <c r="BG131" s="203">
        <f t="shared" si="26"/>
        <v>0</v>
      </c>
      <c r="BH131" s="203">
        <f t="shared" si="27"/>
        <v>0</v>
      </c>
      <c r="BI131" s="203">
        <f t="shared" si="28"/>
        <v>0</v>
      </c>
      <c r="BJ131" s="18" t="s">
        <v>23</v>
      </c>
      <c r="BK131" s="203">
        <f t="shared" si="29"/>
        <v>0</v>
      </c>
      <c r="BL131" s="18" t="s">
        <v>1094</v>
      </c>
      <c r="BM131" s="18" t="s">
        <v>1260</v>
      </c>
    </row>
    <row r="132" spans="2:65" s="1" customFormat="1" ht="31.5" customHeight="1">
      <c r="B132" s="35"/>
      <c r="C132" s="192" t="s">
        <v>467</v>
      </c>
      <c r="D132" s="192" t="s">
        <v>164</v>
      </c>
      <c r="E132" s="193" t="s">
        <v>1261</v>
      </c>
      <c r="F132" s="194" t="s">
        <v>1262</v>
      </c>
      <c r="G132" s="195" t="s">
        <v>543</v>
      </c>
      <c r="H132" s="196">
        <v>8</v>
      </c>
      <c r="I132" s="197"/>
      <c r="J132" s="198">
        <f t="shared" si="20"/>
        <v>0</v>
      </c>
      <c r="K132" s="194" t="s">
        <v>22</v>
      </c>
      <c r="L132" s="55"/>
      <c r="M132" s="199" t="s">
        <v>22</v>
      </c>
      <c r="N132" s="200" t="s">
        <v>46</v>
      </c>
      <c r="O132" s="36"/>
      <c r="P132" s="201">
        <f t="shared" si="21"/>
        <v>0</v>
      </c>
      <c r="Q132" s="201">
        <v>0.22563</v>
      </c>
      <c r="R132" s="201">
        <f t="shared" si="22"/>
        <v>1.80504</v>
      </c>
      <c r="S132" s="201">
        <v>0.124</v>
      </c>
      <c r="T132" s="202">
        <f t="shared" si="23"/>
        <v>0.992</v>
      </c>
      <c r="AR132" s="18" t="s">
        <v>598</v>
      </c>
      <c r="AT132" s="18" t="s">
        <v>164</v>
      </c>
      <c r="AU132" s="18" t="s">
        <v>183</v>
      </c>
      <c r="AY132" s="18" t="s">
        <v>162</v>
      </c>
      <c r="BE132" s="203">
        <f t="shared" si="24"/>
        <v>0</v>
      </c>
      <c r="BF132" s="203">
        <f t="shared" si="25"/>
        <v>0</v>
      </c>
      <c r="BG132" s="203">
        <f t="shared" si="26"/>
        <v>0</v>
      </c>
      <c r="BH132" s="203">
        <f t="shared" si="27"/>
        <v>0</v>
      </c>
      <c r="BI132" s="203">
        <f t="shared" si="28"/>
        <v>0</v>
      </c>
      <c r="BJ132" s="18" t="s">
        <v>23</v>
      </c>
      <c r="BK132" s="203">
        <f t="shared" si="29"/>
        <v>0</v>
      </c>
      <c r="BL132" s="18" t="s">
        <v>598</v>
      </c>
      <c r="BM132" s="18" t="s">
        <v>1263</v>
      </c>
    </row>
    <row r="133" spans="2:65" s="1" customFormat="1" ht="22.5" customHeight="1">
      <c r="B133" s="35"/>
      <c r="C133" s="246" t="s">
        <v>473</v>
      </c>
      <c r="D133" s="246" t="s">
        <v>289</v>
      </c>
      <c r="E133" s="247" t="s">
        <v>1264</v>
      </c>
      <c r="F133" s="248" t="s">
        <v>1265</v>
      </c>
      <c r="G133" s="249" t="s">
        <v>543</v>
      </c>
      <c r="H133" s="250">
        <v>8</v>
      </c>
      <c r="I133" s="251"/>
      <c r="J133" s="252">
        <f t="shared" si="20"/>
        <v>0</v>
      </c>
      <c r="K133" s="248" t="s">
        <v>22</v>
      </c>
      <c r="L133" s="253"/>
      <c r="M133" s="254" t="s">
        <v>22</v>
      </c>
      <c r="N133" s="255" t="s">
        <v>46</v>
      </c>
      <c r="O133" s="36"/>
      <c r="P133" s="201">
        <f t="shared" si="21"/>
        <v>0</v>
      </c>
      <c r="Q133" s="201">
        <v>0</v>
      </c>
      <c r="R133" s="201">
        <f t="shared" si="22"/>
        <v>0</v>
      </c>
      <c r="S133" s="201">
        <v>0</v>
      </c>
      <c r="T133" s="202">
        <f t="shared" si="23"/>
        <v>0</v>
      </c>
      <c r="AR133" s="18" t="s">
        <v>1094</v>
      </c>
      <c r="AT133" s="18" t="s">
        <v>289</v>
      </c>
      <c r="AU133" s="18" t="s">
        <v>183</v>
      </c>
      <c r="AY133" s="18" t="s">
        <v>162</v>
      </c>
      <c r="BE133" s="203">
        <f t="shared" si="24"/>
        <v>0</v>
      </c>
      <c r="BF133" s="203">
        <f t="shared" si="25"/>
        <v>0</v>
      </c>
      <c r="BG133" s="203">
        <f t="shared" si="26"/>
        <v>0</v>
      </c>
      <c r="BH133" s="203">
        <f t="shared" si="27"/>
        <v>0</v>
      </c>
      <c r="BI133" s="203">
        <f t="shared" si="28"/>
        <v>0</v>
      </c>
      <c r="BJ133" s="18" t="s">
        <v>23</v>
      </c>
      <c r="BK133" s="203">
        <f t="shared" si="29"/>
        <v>0</v>
      </c>
      <c r="BL133" s="18" t="s">
        <v>1094</v>
      </c>
      <c r="BM133" s="18" t="s">
        <v>1266</v>
      </c>
    </row>
    <row r="134" spans="2:65" s="1" customFormat="1" ht="22.5" customHeight="1">
      <c r="B134" s="35"/>
      <c r="C134" s="192" t="s">
        <v>480</v>
      </c>
      <c r="D134" s="192" t="s">
        <v>164</v>
      </c>
      <c r="E134" s="193" t="s">
        <v>1267</v>
      </c>
      <c r="F134" s="194" t="s">
        <v>1268</v>
      </c>
      <c r="G134" s="195" t="s">
        <v>543</v>
      </c>
      <c r="H134" s="196">
        <v>74</v>
      </c>
      <c r="I134" s="197"/>
      <c r="J134" s="198">
        <f t="shared" si="20"/>
        <v>0</v>
      </c>
      <c r="K134" s="194" t="s">
        <v>22</v>
      </c>
      <c r="L134" s="55"/>
      <c r="M134" s="199" t="s">
        <v>22</v>
      </c>
      <c r="N134" s="200" t="s">
        <v>46</v>
      </c>
      <c r="O134" s="36"/>
      <c r="P134" s="201">
        <f t="shared" si="21"/>
        <v>0</v>
      </c>
      <c r="Q134" s="201">
        <v>0.078</v>
      </c>
      <c r="R134" s="201">
        <f t="shared" si="22"/>
        <v>5.772</v>
      </c>
      <c r="S134" s="201">
        <v>0.283</v>
      </c>
      <c r="T134" s="202">
        <f t="shared" si="23"/>
        <v>20.941999999999997</v>
      </c>
      <c r="AR134" s="18" t="s">
        <v>598</v>
      </c>
      <c r="AT134" s="18" t="s">
        <v>164</v>
      </c>
      <c r="AU134" s="18" t="s">
        <v>183</v>
      </c>
      <c r="AY134" s="18" t="s">
        <v>162</v>
      </c>
      <c r="BE134" s="203">
        <f t="shared" si="24"/>
        <v>0</v>
      </c>
      <c r="BF134" s="203">
        <f t="shared" si="25"/>
        <v>0</v>
      </c>
      <c r="BG134" s="203">
        <f t="shared" si="26"/>
        <v>0</v>
      </c>
      <c r="BH134" s="203">
        <f t="shared" si="27"/>
        <v>0</v>
      </c>
      <c r="BI134" s="203">
        <f t="shared" si="28"/>
        <v>0</v>
      </c>
      <c r="BJ134" s="18" t="s">
        <v>23</v>
      </c>
      <c r="BK134" s="203">
        <f t="shared" si="29"/>
        <v>0</v>
      </c>
      <c r="BL134" s="18" t="s">
        <v>598</v>
      </c>
      <c r="BM134" s="18" t="s">
        <v>1269</v>
      </c>
    </row>
    <row r="135" spans="2:65" s="1" customFormat="1" ht="22.5" customHeight="1">
      <c r="B135" s="35"/>
      <c r="C135" s="192" t="s">
        <v>487</v>
      </c>
      <c r="D135" s="192" t="s">
        <v>164</v>
      </c>
      <c r="E135" s="193" t="s">
        <v>1086</v>
      </c>
      <c r="F135" s="194" t="s">
        <v>1087</v>
      </c>
      <c r="G135" s="195" t="s">
        <v>543</v>
      </c>
      <c r="H135" s="196">
        <v>12</v>
      </c>
      <c r="I135" s="197"/>
      <c r="J135" s="198">
        <f t="shared" si="20"/>
        <v>0</v>
      </c>
      <c r="K135" s="194" t="s">
        <v>22</v>
      </c>
      <c r="L135" s="55"/>
      <c r="M135" s="199" t="s">
        <v>22</v>
      </c>
      <c r="N135" s="200" t="s">
        <v>46</v>
      </c>
      <c r="O135" s="36"/>
      <c r="P135" s="201">
        <f t="shared" si="21"/>
        <v>0</v>
      </c>
      <c r="Q135" s="201">
        <v>0.0019</v>
      </c>
      <c r="R135" s="201">
        <f t="shared" si="22"/>
        <v>0.0228</v>
      </c>
      <c r="S135" s="201">
        <v>0</v>
      </c>
      <c r="T135" s="202">
        <f t="shared" si="23"/>
        <v>0</v>
      </c>
      <c r="AR135" s="18" t="s">
        <v>598</v>
      </c>
      <c r="AT135" s="18" t="s">
        <v>164</v>
      </c>
      <c r="AU135" s="18" t="s">
        <v>183</v>
      </c>
      <c r="AY135" s="18" t="s">
        <v>162</v>
      </c>
      <c r="BE135" s="203">
        <f t="shared" si="24"/>
        <v>0</v>
      </c>
      <c r="BF135" s="203">
        <f t="shared" si="25"/>
        <v>0</v>
      </c>
      <c r="BG135" s="203">
        <f t="shared" si="26"/>
        <v>0</v>
      </c>
      <c r="BH135" s="203">
        <f t="shared" si="27"/>
        <v>0</v>
      </c>
      <c r="BI135" s="203">
        <f t="shared" si="28"/>
        <v>0</v>
      </c>
      <c r="BJ135" s="18" t="s">
        <v>23</v>
      </c>
      <c r="BK135" s="203">
        <f t="shared" si="29"/>
        <v>0</v>
      </c>
      <c r="BL135" s="18" t="s">
        <v>598</v>
      </c>
      <c r="BM135" s="18" t="s">
        <v>1270</v>
      </c>
    </row>
    <row r="136" spans="2:65" s="1" customFormat="1" ht="22.5" customHeight="1">
      <c r="B136" s="35"/>
      <c r="C136" s="192" t="s">
        <v>492</v>
      </c>
      <c r="D136" s="192" t="s">
        <v>164</v>
      </c>
      <c r="E136" s="193" t="s">
        <v>1108</v>
      </c>
      <c r="F136" s="194" t="s">
        <v>1109</v>
      </c>
      <c r="G136" s="195" t="s">
        <v>543</v>
      </c>
      <c r="H136" s="196">
        <v>10</v>
      </c>
      <c r="I136" s="197"/>
      <c r="J136" s="198">
        <f t="shared" si="20"/>
        <v>0</v>
      </c>
      <c r="K136" s="194" t="s">
        <v>22</v>
      </c>
      <c r="L136" s="55"/>
      <c r="M136" s="199" t="s">
        <v>22</v>
      </c>
      <c r="N136" s="200" t="s">
        <v>46</v>
      </c>
      <c r="O136" s="36"/>
      <c r="P136" s="201">
        <f t="shared" si="21"/>
        <v>0</v>
      </c>
      <c r="Q136" s="201">
        <v>0.113</v>
      </c>
      <c r="R136" s="201">
        <f t="shared" si="22"/>
        <v>1.1300000000000001</v>
      </c>
      <c r="S136" s="201">
        <v>0.218</v>
      </c>
      <c r="T136" s="202">
        <f t="shared" si="23"/>
        <v>2.18</v>
      </c>
      <c r="AR136" s="18" t="s">
        <v>598</v>
      </c>
      <c r="AT136" s="18" t="s">
        <v>164</v>
      </c>
      <c r="AU136" s="18" t="s">
        <v>183</v>
      </c>
      <c r="AY136" s="18" t="s">
        <v>162</v>
      </c>
      <c r="BE136" s="203">
        <f t="shared" si="24"/>
        <v>0</v>
      </c>
      <c r="BF136" s="203">
        <f t="shared" si="25"/>
        <v>0</v>
      </c>
      <c r="BG136" s="203">
        <f t="shared" si="26"/>
        <v>0</v>
      </c>
      <c r="BH136" s="203">
        <f t="shared" si="27"/>
        <v>0</v>
      </c>
      <c r="BI136" s="203">
        <f t="shared" si="28"/>
        <v>0</v>
      </c>
      <c r="BJ136" s="18" t="s">
        <v>23</v>
      </c>
      <c r="BK136" s="203">
        <f t="shared" si="29"/>
        <v>0</v>
      </c>
      <c r="BL136" s="18" t="s">
        <v>598</v>
      </c>
      <c r="BM136" s="18" t="s">
        <v>1271</v>
      </c>
    </row>
    <row r="137" spans="2:65" s="1" customFormat="1" ht="22.5" customHeight="1">
      <c r="B137" s="35"/>
      <c r="C137" s="246" t="s">
        <v>498</v>
      </c>
      <c r="D137" s="246" t="s">
        <v>289</v>
      </c>
      <c r="E137" s="247" t="s">
        <v>1111</v>
      </c>
      <c r="F137" s="248" t="s">
        <v>1112</v>
      </c>
      <c r="G137" s="249" t="s">
        <v>543</v>
      </c>
      <c r="H137" s="250">
        <v>10</v>
      </c>
      <c r="I137" s="251"/>
      <c r="J137" s="252">
        <f t="shared" si="20"/>
        <v>0</v>
      </c>
      <c r="K137" s="248" t="s">
        <v>22</v>
      </c>
      <c r="L137" s="253"/>
      <c r="M137" s="254" t="s">
        <v>22</v>
      </c>
      <c r="N137" s="255" t="s">
        <v>46</v>
      </c>
      <c r="O137" s="36"/>
      <c r="P137" s="201">
        <f t="shared" si="21"/>
        <v>0</v>
      </c>
      <c r="Q137" s="201">
        <v>0</v>
      </c>
      <c r="R137" s="201">
        <f t="shared" si="22"/>
        <v>0</v>
      </c>
      <c r="S137" s="201">
        <v>0</v>
      </c>
      <c r="T137" s="202">
        <f t="shared" si="23"/>
        <v>0</v>
      </c>
      <c r="AR137" s="18" t="s">
        <v>1094</v>
      </c>
      <c r="AT137" s="18" t="s">
        <v>289</v>
      </c>
      <c r="AU137" s="18" t="s">
        <v>183</v>
      </c>
      <c r="AY137" s="18" t="s">
        <v>162</v>
      </c>
      <c r="BE137" s="203">
        <f t="shared" si="24"/>
        <v>0</v>
      </c>
      <c r="BF137" s="203">
        <f t="shared" si="25"/>
        <v>0</v>
      </c>
      <c r="BG137" s="203">
        <f t="shared" si="26"/>
        <v>0</v>
      </c>
      <c r="BH137" s="203">
        <f t="shared" si="27"/>
        <v>0</v>
      </c>
      <c r="BI137" s="203">
        <f t="shared" si="28"/>
        <v>0</v>
      </c>
      <c r="BJ137" s="18" t="s">
        <v>23</v>
      </c>
      <c r="BK137" s="203">
        <f t="shared" si="29"/>
        <v>0</v>
      </c>
      <c r="BL137" s="18" t="s">
        <v>1094</v>
      </c>
      <c r="BM137" s="18" t="s">
        <v>1272</v>
      </c>
    </row>
    <row r="138" spans="2:65" s="1" customFormat="1" ht="22.5" customHeight="1">
      <c r="B138" s="35"/>
      <c r="C138" s="192" t="s">
        <v>503</v>
      </c>
      <c r="D138" s="192" t="s">
        <v>164</v>
      </c>
      <c r="E138" s="193" t="s">
        <v>1114</v>
      </c>
      <c r="F138" s="194" t="s">
        <v>1115</v>
      </c>
      <c r="G138" s="195" t="s">
        <v>543</v>
      </c>
      <c r="H138" s="196">
        <v>10</v>
      </c>
      <c r="I138" s="197"/>
      <c r="J138" s="198">
        <f t="shared" si="20"/>
        <v>0</v>
      </c>
      <c r="K138" s="194" t="s">
        <v>22</v>
      </c>
      <c r="L138" s="55"/>
      <c r="M138" s="199" t="s">
        <v>22</v>
      </c>
      <c r="N138" s="200" t="s">
        <v>46</v>
      </c>
      <c r="O138" s="36"/>
      <c r="P138" s="201">
        <f t="shared" si="21"/>
        <v>0</v>
      </c>
      <c r="Q138" s="201">
        <v>0.075</v>
      </c>
      <c r="R138" s="201">
        <f t="shared" si="22"/>
        <v>0.75</v>
      </c>
      <c r="S138" s="201">
        <v>0.146</v>
      </c>
      <c r="T138" s="202">
        <f t="shared" si="23"/>
        <v>1.46</v>
      </c>
      <c r="AR138" s="18" t="s">
        <v>598</v>
      </c>
      <c r="AT138" s="18" t="s">
        <v>164</v>
      </c>
      <c r="AU138" s="18" t="s">
        <v>183</v>
      </c>
      <c r="AY138" s="18" t="s">
        <v>162</v>
      </c>
      <c r="BE138" s="203">
        <f t="shared" si="24"/>
        <v>0</v>
      </c>
      <c r="BF138" s="203">
        <f t="shared" si="25"/>
        <v>0</v>
      </c>
      <c r="BG138" s="203">
        <f t="shared" si="26"/>
        <v>0</v>
      </c>
      <c r="BH138" s="203">
        <f t="shared" si="27"/>
        <v>0</v>
      </c>
      <c r="BI138" s="203">
        <f t="shared" si="28"/>
        <v>0</v>
      </c>
      <c r="BJ138" s="18" t="s">
        <v>23</v>
      </c>
      <c r="BK138" s="203">
        <f t="shared" si="29"/>
        <v>0</v>
      </c>
      <c r="BL138" s="18" t="s">
        <v>598</v>
      </c>
      <c r="BM138" s="18" t="s">
        <v>1273</v>
      </c>
    </row>
    <row r="139" spans="2:65" s="1" customFormat="1" ht="22.5" customHeight="1">
      <c r="B139" s="35"/>
      <c r="C139" s="246" t="s">
        <v>509</v>
      </c>
      <c r="D139" s="246" t="s">
        <v>289</v>
      </c>
      <c r="E139" s="247" t="s">
        <v>1117</v>
      </c>
      <c r="F139" s="248" t="s">
        <v>1118</v>
      </c>
      <c r="G139" s="249" t="s">
        <v>543</v>
      </c>
      <c r="H139" s="250">
        <v>10</v>
      </c>
      <c r="I139" s="251"/>
      <c r="J139" s="252">
        <f t="shared" si="20"/>
        <v>0</v>
      </c>
      <c r="K139" s="248" t="s">
        <v>22</v>
      </c>
      <c r="L139" s="253"/>
      <c r="M139" s="254" t="s">
        <v>22</v>
      </c>
      <c r="N139" s="255" t="s">
        <v>46</v>
      </c>
      <c r="O139" s="36"/>
      <c r="P139" s="201">
        <f t="shared" si="21"/>
        <v>0</v>
      </c>
      <c r="Q139" s="201">
        <v>0</v>
      </c>
      <c r="R139" s="201">
        <f t="shared" si="22"/>
        <v>0</v>
      </c>
      <c r="S139" s="201">
        <v>0</v>
      </c>
      <c r="T139" s="202">
        <f t="shared" si="23"/>
        <v>0</v>
      </c>
      <c r="AR139" s="18" t="s">
        <v>1094</v>
      </c>
      <c r="AT139" s="18" t="s">
        <v>289</v>
      </c>
      <c r="AU139" s="18" t="s">
        <v>183</v>
      </c>
      <c r="AY139" s="18" t="s">
        <v>162</v>
      </c>
      <c r="BE139" s="203">
        <f t="shared" si="24"/>
        <v>0</v>
      </c>
      <c r="BF139" s="203">
        <f t="shared" si="25"/>
        <v>0</v>
      </c>
      <c r="BG139" s="203">
        <f t="shared" si="26"/>
        <v>0</v>
      </c>
      <c r="BH139" s="203">
        <f t="shared" si="27"/>
        <v>0</v>
      </c>
      <c r="BI139" s="203">
        <f t="shared" si="28"/>
        <v>0</v>
      </c>
      <c r="BJ139" s="18" t="s">
        <v>23</v>
      </c>
      <c r="BK139" s="203">
        <f t="shared" si="29"/>
        <v>0</v>
      </c>
      <c r="BL139" s="18" t="s">
        <v>1094</v>
      </c>
      <c r="BM139" s="18" t="s">
        <v>1274</v>
      </c>
    </row>
    <row r="140" spans="2:65" s="1" customFormat="1" ht="22.5" customHeight="1">
      <c r="B140" s="35"/>
      <c r="C140" s="192" t="s">
        <v>516</v>
      </c>
      <c r="D140" s="192" t="s">
        <v>164</v>
      </c>
      <c r="E140" s="193" t="s">
        <v>1120</v>
      </c>
      <c r="F140" s="194" t="s">
        <v>1121</v>
      </c>
      <c r="G140" s="195" t="s">
        <v>543</v>
      </c>
      <c r="H140" s="196">
        <v>82</v>
      </c>
      <c r="I140" s="197"/>
      <c r="J140" s="198">
        <f t="shared" si="20"/>
        <v>0</v>
      </c>
      <c r="K140" s="194" t="s">
        <v>22</v>
      </c>
      <c r="L140" s="55"/>
      <c r="M140" s="199" t="s">
        <v>22</v>
      </c>
      <c r="N140" s="200" t="s">
        <v>46</v>
      </c>
      <c r="O140" s="36"/>
      <c r="P140" s="201">
        <f t="shared" si="21"/>
        <v>0</v>
      </c>
      <c r="Q140" s="201">
        <v>0</v>
      </c>
      <c r="R140" s="201">
        <f t="shared" si="22"/>
        <v>0</v>
      </c>
      <c r="S140" s="201">
        <v>0</v>
      </c>
      <c r="T140" s="202">
        <f t="shared" si="23"/>
        <v>0</v>
      </c>
      <c r="AR140" s="18" t="s">
        <v>598</v>
      </c>
      <c r="AT140" s="18" t="s">
        <v>164</v>
      </c>
      <c r="AU140" s="18" t="s">
        <v>183</v>
      </c>
      <c r="AY140" s="18" t="s">
        <v>162</v>
      </c>
      <c r="BE140" s="203">
        <f t="shared" si="24"/>
        <v>0</v>
      </c>
      <c r="BF140" s="203">
        <f t="shared" si="25"/>
        <v>0</v>
      </c>
      <c r="BG140" s="203">
        <f t="shared" si="26"/>
        <v>0</v>
      </c>
      <c r="BH140" s="203">
        <f t="shared" si="27"/>
        <v>0</v>
      </c>
      <c r="BI140" s="203">
        <f t="shared" si="28"/>
        <v>0</v>
      </c>
      <c r="BJ140" s="18" t="s">
        <v>23</v>
      </c>
      <c r="BK140" s="203">
        <f t="shared" si="29"/>
        <v>0</v>
      </c>
      <c r="BL140" s="18" t="s">
        <v>598</v>
      </c>
      <c r="BM140" s="18" t="s">
        <v>1275</v>
      </c>
    </row>
    <row r="141" spans="2:65" s="1" customFormat="1" ht="22.5" customHeight="1">
      <c r="B141" s="35"/>
      <c r="C141" s="192" t="s">
        <v>520</v>
      </c>
      <c r="D141" s="192" t="s">
        <v>164</v>
      </c>
      <c r="E141" s="193" t="s">
        <v>1123</v>
      </c>
      <c r="F141" s="194" t="s">
        <v>1124</v>
      </c>
      <c r="G141" s="195" t="s">
        <v>197</v>
      </c>
      <c r="H141" s="196">
        <v>48</v>
      </c>
      <c r="I141" s="197"/>
      <c r="J141" s="198">
        <f t="shared" si="20"/>
        <v>0</v>
      </c>
      <c r="K141" s="194" t="s">
        <v>22</v>
      </c>
      <c r="L141" s="55"/>
      <c r="M141" s="199" t="s">
        <v>22</v>
      </c>
      <c r="N141" s="200" t="s">
        <v>46</v>
      </c>
      <c r="O141" s="36"/>
      <c r="P141" s="201">
        <f t="shared" si="21"/>
        <v>0</v>
      </c>
      <c r="Q141" s="201">
        <v>0</v>
      </c>
      <c r="R141" s="201">
        <f t="shared" si="22"/>
        <v>0</v>
      </c>
      <c r="S141" s="201">
        <v>0</v>
      </c>
      <c r="T141" s="202">
        <f t="shared" si="23"/>
        <v>0</v>
      </c>
      <c r="AR141" s="18" t="s">
        <v>598</v>
      </c>
      <c r="AT141" s="18" t="s">
        <v>164</v>
      </c>
      <c r="AU141" s="18" t="s">
        <v>183</v>
      </c>
      <c r="AY141" s="18" t="s">
        <v>162</v>
      </c>
      <c r="BE141" s="203">
        <f t="shared" si="24"/>
        <v>0</v>
      </c>
      <c r="BF141" s="203">
        <f t="shared" si="25"/>
        <v>0</v>
      </c>
      <c r="BG141" s="203">
        <f t="shared" si="26"/>
        <v>0</v>
      </c>
      <c r="BH141" s="203">
        <f t="shared" si="27"/>
        <v>0</v>
      </c>
      <c r="BI141" s="203">
        <f t="shared" si="28"/>
        <v>0</v>
      </c>
      <c r="BJ141" s="18" t="s">
        <v>23</v>
      </c>
      <c r="BK141" s="203">
        <f t="shared" si="29"/>
        <v>0</v>
      </c>
      <c r="BL141" s="18" t="s">
        <v>598</v>
      </c>
      <c r="BM141" s="18" t="s">
        <v>1276</v>
      </c>
    </row>
    <row r="142" spans="2:65" s="1" customFormat="1" ht="22.5" customHeight="1">
      <c r="B142" s="35"/>
      <c r="C142" s="192" t="s">
        <v>526</v>
      </c>
      <c r="D142" s="192" t="s">
        <v>164</v>
      </c>
      <c r="E142" s="193" t="s">
        <v>1126</v>
      </c>
      <c r="F142" s="194" t="s">
        <v>1127</v>
      </c>
      <c r="G142" s="195" t="s">
        <v>197</v>
      </c>
      <c r="H142" s="196">
        <v>9</v>
      </c>
      <c r="I142" s="197"/>
      <c r="J142" s="198">
        <f t="shared" si="20"/>
        <v>0</v>
      </c>
      <c r="K142" s="194" t="s">
        <v>22</v>
      </c>
      <c r="L142" s="55"/>
      <c r="M142" s="199" t="s">
        <v>22</v>
      </c>
      <c r="N142" s="200" t="s">
        <v>46</v>
      </c>
      <c r="O142" s="36"/>
      <c r="P142" s="201">
        <f t="shared" si="21"/>
        <v>0</v>
      </c>
      <c r="Q142" s="201">
        <v>0</v>
      </c>
      <c r="R142" s="201">
        <f t="shared" si="22"/>
        <v>0</v>
      </c>
      <c r="S142" s="201">
        <v>0</v>
      </c>
      <c r="T142" s="202">
        <f t="shared" si="23"/>
        <v>0</v>
      </c>
      <c r="AR142" s="18" t="s">
        <v>598</v>
      </c>
      <c r="AT142" s="18" t="s">
        <v>164</v>
      </c>
      <c r="AU142" s="18" t="s">
        <v>183</v>
      </c>
      <c r="AY142" s="18" t="s">
        <v>162</v>
      </c>
      <c r="BE142" s="203">
        <f t="shared" si="24"/>
        <v>0</v>
      </c>
      <c r="BF142" s="203">
        <f t="shared" si="25"/>
        <v>0</v>
      </c>
      <c r="BG142" s="203">
        <f t="shared" si="26"/>
        <v>0</v>
      </c>
      <c r="BH142" s="203">
        <f t="shared" si="27"/>
        <v>0</v>
      </c>
      <c r="BI142" s="203">
        <f t="shared" si="28"/>
        <v>0</v>
      </c>
      <c r="BJ142" s="18" t="s">
        <v>23</v>
      </c>
      <c r="BK142" s="203">
        <f t="shared" si="29"/>
        <v>0</v>
      </c>
      <c r="BL142" s="18" t="s">
        <v>598</v>
      </c>
      <c r="BM142" s="18" t="s">
        <v>1277</v>
      </c>
    </row>
    <row r="143" spans="2:65" s="1" customFormat="1" ht="22.5" customHeight="1">
      <c r="B143" s="35"/>
      <c r="C143" s="192" t="s">
        <v>530</v>
      </c>
      <c r="D143" s="192" t="s">
        <v>164</v>
      </c>
      <c r="E143" s="193" t="s">
        <v>1129</v>
      </c>
      <c r="F143" s="194" t="s">
        <v>1130</v>
      </c>
      <c r="G143" s="195" t="s">
        <v>197</v>
      </c>
      <c r="H143" s="196">
        <v>180</v>
      </c>
      <c r="I143" s="197"/>
      <c r="J143" s="198">
        <f t="shared" si="20"/>
        <v>0</v>
      </c>
      <c r="K143" s="194" t="s">
        <v>22</v>
      </c>
      <c r="L143" s="55"/>
      <c r="M143" s="199" t="s">
        <v>22</v>
      </c>
      <c r="N143" s="200" t="s">
        <v>46</v>
      </c>
      <c r="O143" s="36"/>
      <c r="P143" s="201">
        <f t="shared" si="21"/>
        <v>0</v>
      </c>
      <c r="Q143" s="201">
        <v>0</v>
      </c>
      <c r="R143" s="201">
        <f t="shared" si="22"/>
        <v>0</v>
      </c>
      <c r="S143" s="201">
        <v>0</v>
      </c>
      <c r="T143" s="202">
        <f t="shared" si="23"/>
        <v>0</v>
      </c>
      <c r="AR143" s="18" t="s">
        <v>598</v>
      </c>
      <c r="AT143" s="18" t="s">
        <v>164</v>
      </c>
      <c r="AU143" s="18" t="s">
        <v>183</v>
      </c>
      <c r="AY143" s="18" t="s">
        <v>162</v>
      </c>
      <c r="BE143" s="203">
        <f t="shared" si="24"/>
        <v>0</v>
      </c>
      <c r="BF143" s="203">
        <f t="shared" si="25"/>
        <v>0</v>
      </c>
      <c r="BG143" s="203">
        <f t="shared" si="26"/>
        <v>0</v>
      </c>
      <c r="BH143" s="203">
        <f t="shared" si="27"/>
        <v>0</v>
      </c>
      <c r="BI143" s="203">
        <f t="shared" si="28"/>
        <v>0</v>
      </c>
      <c r="BJ143" s="18" t="s">
        <v>23</v>
      </c>
      <c r="BK143" s="203">
        <f t="shared" si="29"/>
        <v>0</v>
      </c>
      <c r="BL143" s="18" t="s">
        <v>598</v>
      </c>
      <c r="BM143" s="18" t="s">
        <v>1278</v>
      </c>
    </row>
    <row r="144" spans="2:65" s="1" customFormat="1" ht="22.5" customHeight="1">
      <c r="B144" s="35"/>
      <c r="C144" s="192" t="s">
        <v>534</v>
      </c>
      <c r="D144" s="192" t="s">
        <v>164</v>
      </c>
      <c r="E144" s="193" t="s">
        <v>1132</v>
      </c>
      <c r="F144" s="194" t="s">
        <v>1133</v>
      </c>
      <c r="G144" s="195" t="s">
        <v>197</v>
      </c>
      <c r="H144" s="196">
        <v>9</v>
      </c>
      <c r="I144" s="197"/>
      <c r="J144" s="198">
        <f t="shared" si="20"/>
        <v>0</v>
      </c>
      <c r="K144" s="194" t="s">
        <v>22</v>
      </c>
      <c r="L144" s="55"/>
      <c r="M144" s="199" t="s">
        <v>22</v>
      </c>
      <c r="N144" s="200" t="s">
        <v>46</v>
      </c>
      <c r="O144" s="36"/>
      <c r="P144" s="201">
        <f t="shared" si="21"/>
        <v>0</v>
      </c>
      <c r="Q144" s="201">
        <v>0</v>
      </c>
      <c r="R144" s="201">
        <f t="shared" si="22"/>
        <v>0</v>
      </c>
      <c r="S144" s="201">
        <v>0</v>
      </c>
      <c r="T144" s="202">
        <f t="shared" si="23"/>
        <v>0</v>
      </c>
      <c r="AR144" s="18" t="s">
        <v>598</v>
      </c>
      <c r="AT144" s="18" t="s">
        <v>164</v>
      </c>
      <c r="AU144" s="18" t="s">
        <v>183</v>
      </c>
      <c r="AY144" s="18" t="s">
        <v>162</v>
      </c>
      <c r="BE144" s="203">
        <f t="shared" si="24"/>
        <v>0</v>
      </c>
      <c r="BF144" s="203">
        <f t="shared" si="25"/>
        <v>0</v>
      </c>
      <c r="BG144" s="203">
        <f t="shared" si="26"/>
        <v>0</v>
      </c>
      <c r="BH144" s="203">
        <f t="shared" si="27"/>
        <v>0</v>
      </c>
      <c r="BI144" s="203">
        <f t="shared" si="28"/>
        <v>0</v>
      </c>
      <c r="BJ144" s="18" t="s">
        <v>23</v>
      </c>
      <c r="BK144" s="203">
        <f t="shared" si="29"/>
        <v>0</v>
      </c>
      <c r="BL144" s="18" t="s">
        <v>598</v>
      </c>
      <c r="BM144" s="18" t="s">
        <v>1279</v>
      </c>
    </row>
    <row r="145" spans="2:65" s="1" customFormat="1" ht="22.5" customHeight="1">
      <c r="B145" s="35"/>
      <c r="C145" s="192" t="s">
        <v>540</v>
      </c>
      <c r="D145" s="192" t="s">
        <v>164</v>
      </c>
      <c r="E145" s="193" t="s">
        <v>1135</v>
      </c>
      <c r="F145" s="194" t="s">
        <v>1136</v>
      </c>
      <c r="G145" s="195" t="s">
        <v>178</v>
      </c>
      <c r="H145" s="196">
        <v>120</v>
      </c>
      <c r="I145" s="197"/>
      <c r="J145" s="198">
        <f t="shared" si="20"/>
        <v>0</v>
      </c>
      <c r="K145" s="194" t="s">
        <v>22</v>
      </c>
      <c r="L145" s="55"/>
      <c r="M145" s="199" t="s">
        <v>22</v>
      </c>
      <c r="N145" s="200" t="s">
        <v>46</v>
      </c>
      <c r="O145" s="36"/>
      <c r="P145" s="201">
        <f t="shared" si="21"/>
        <v>0</v>
      </c>
      <c r="Q145" s="201">
        <v>3E-05</v>
      </c>
      <c r="R145" s="201">
        <f t="shared" si="22"/>
        <v>0.0036</v>
      </c>
      <c r="S145" s="201">
        <v>0</v>
      </c>
      <c r="T145" s="202">
        <f t="shared" si="23"/>
        <v>0</v>
      </c>
      <c r="AR145" s="18" t="s">
        <v>598</v>
      </c>
      <c r="AT145" s="18" t="s">
        <v>164</v>
      </c>
      <c r="AU145" s="18" t="s">
        <v>183</v>
      </c>
      <c r="AY145" s="18" t="s">
        <v>162</v>
      </c>
      <c r="BE145" s="203">
        <f t="shared" si="24"/>
        <v>0</v>
      </c>
      <c r="BF145" s="203">
        <f t="shared" si="25"/>
        <v>0</v>
      </c>
      <c r="BG145" s="203">
        <f t="shared" si="26"/>
        <v>0</v>
      </c>
      <c r="BH145" s="203">
        <f t="shared" si="27"/>
        <v>0</v>
      </c>
      <c r="BI145" s="203">
        <f t="shared" si="28"/>
        <v>0</v>
      </c>
      <c r="BJ145" s="18" t="s">
        <v>23</v>
      </c>
      <c r="BK145" s="203">
        <f t="shared" si="29"/>
        <v>0</v>
      </c>
      <c r="BL145" s="18" t="s">
        <v>598</v>
      </c>
      <c r="BM145" s="18" t="s">
        <v>1280</v>
      </c>
    </row>
    <row r="146" spans="2:63" s="11" customFormat="1" ht="22.35" customHeight="1">
      <c r="B146" s="175"/>
      <c r="C146" s="176"/>
      <c r="D146" s="189" t="s">
        <v>74</v>
      </c>
      <c r="E146" s="190" t="s">
        <v>1138</v>
      </c>
      <c r="F146" s="190" t="s">
        <v>1073</v>
      </c>
      <c r="G146" s="176"/>
      <c r="H146" s="176"/>
      <c r="I146" s="179"/>
      <c r="J146" s="191">
        <f>BK146</f>
        <v>0</v>
      </c>
      <c r="K146" s="176"/>
      <c r="L146" s="181"/>
      <c r="M146" s="182"/>
      <c r="N146" s="183"/>
      <c r="O146" s="183"/>
      <c r="P146" s="184">
        <f>SUM(P147:P150)</f>
        <v>0</v>
      </c>
      <c r="Q146" s="183"/>
      <c r="R146" s="184">
        <f>SUM(R147:R150)</f>
        <v>0</v>
      </c>
      <c r="S146" s="183"/>
      <c r="T146" s="185">
        <f>SUM(T147:T150)</f>
        <v>0</v>
      </c>
      <c r="AR146" s="186" t="s">
        <v>183</v>
      </c>
      <c r="AT146" s="187" t="s">
        <v>74</v>
      </c>
      <c r="AU146" s="187" t="s">
        <v>84</v>
      </c>
      <c r="AY146" s="186" t="s">
        <v>162</v>
      </c>
      <c r="BK146" s="188">
        <f>SUM(BK147:BK150)</f>
        <v>0</v>
      </c>
    </row>
    <row r="147" spans="2:65" s="1" customFormat="1" ht="22.5" customHeight="1">
      <c r="B147" s="35"/>
      <c r="C147" s="192" t="s">
        <v>548</v>
      </c>
      <c r="D147" s="192" t="s">
        <v>164</v>
      </c>
      <c r="E147" s="193" t="s">
        <v>1281</v>
      </c>
      <c r="F147" s="194" t="s">
        <v>1282</v>
      </c>
      <c r="G147" s="195" t="s">
        <v>190</v>
      </c>
      <c r="H147" s="196">
        <v>1</v>
      </c>
      <c r="I147" s="197"/>
      <c r="J147" s="198">
        <f>ROUND(I147*H147,2)</f>
        <v>0</v>
      </c>
      <c r="K147" s="194" t="s">
        <v>22</v>
      </c>
      <c r="L147" s="55"/>
      <c r="M147" s="199" t="s">
        <v>22</v>
      </c>
      <c r="N147" s="200" t="s">
        <v>46</v>
      </c>
      <c r="O147" s="36"/>
      <c r="P147" s="201">
        <f>O147*H147</f>
        <v>0</v>
      </c>
      <c r="Q147" s="201">
        <v>0</v>
      </c>
      <c r="R147" s="201">
        <f>Q147*H147</f>
        <v>0</v>
      </c>
      <c r="S147" s="201">
        <v>0</v>
      </c>
      <c r="T147" s="202">
        <f>S147*H147</f>
        <v>0</v>
      </c>
      <c r="AR147" s="18" t="s">
        <v>1141</v>
      </c>
      <c r="AT147" s="18" t="s">
        <v>164</v>
      </c>
      <c r="AU147" s="18" t="s">
        <v>183</v>
      </c>
      <c r="AY147" s="18" t="s">
        <v>162</v>
      </c>
      <c r="BE147" s="203">
        <f>IF(N147="základní",J147,0)</f>
        <v>0</v>
      </c>
      <c r="BF147" s="203">
        <f>IF(N147="snížená",J147,0)</f>
        <v>0</v>
      </c>
      <c r="BG147" s="203">
        <f>IF(N147="zákl. přenesená",J147,0)</f>
        <v>0</v>
      </c>
      <c r="BH147" s="203">
        <f>IF(N147="sníž. přenesená",J147,0)</f>
        <v>0</v>
      </c>
      <c r="BI147" s="203">
        <f>IF(N147="nulová",J147,0)</f>
        <v>0</v>
      </c>
      <c r="BJ147" s="18" t="s">
        <v>23</v>
      </c>
      <c r="BK147" s="203">
        <f>ROUND(I147*H147,2)</f>
        <v>0</v>
      </c>
      <c r="BL147" s="18" t="s">
        <v>1141</v>
      </c>
      <c r="BM147" s="18" t="s">
        <v>1283</v>
      </c>
    </row>
    <row r="148" spans="2:65" s="1" customFormat="1" ht="22.5" customHeight="1">
      <c r="B148" s="35"/>
      <c r="C148" s="192" t="s">
        <v>553</v>
      </c>
      <c r="D148" s="192" t="s">
        <v>164</v>
      </c>
      <c r="E148" s="193" t="s">
        <v>1143</v>
      </c>
      <c r="F148" s="194" t="s">
        <v>1144</v>
      </c>
      <c r="G148" s="195" t="s">
        <v>190</v>
      </c>
      <c r="H148" s="196">
        <v>1</v>
      </c>
      <c r="I148" s="197"/>
      <c r="J148" s="198">
        <f>ROUND(I148*H148,2)</f>
        <v>0</v>
      </c>
      <c r="K148" s="194" t="s">
        <v>22</v>
      </c>
      <c r="L148" s="55"/>
      <c r="M148" s="199" t="s">
        <v>22</v>
      </c>
      <c r="N148" s="200" t="s">
        <v>46</v>
      </c>
      <c r="O148" s="36"/>
      <c r="P148" s="201">
        <f>O148*H148</f>
        <v>0</v>
      </c>
      <c r="Q148" s="201">
        <v>0</v>
      </c>
      <c r="R148" s="201">
        <f>Q148*H148</f>
        <v>0</v>
      </c>
      <c r="S148" s="201">
        <v>0</v>
      </c>
      <c r="T148" s="202">
        <f>S148*H148</f>
        <v>0</v>
      </c>
      <c r="AR148" s="18" t="s">
        <v>1141</v>
      </c>
      <c r="AT148" s="18" t="s">
        <v>164</v>
      </c>
      <c r="AU148" s="18" t="s">
        <v>183</v>
      </c>
      <c r="AY148" s="18" t="s">
        <v>162</v>
      </c>
      <c r="BE148" s="203">
        <f>IF(N148="základní",J148,0)</f>
        <v>0</v>
      </c>
      <c r="BF148" s="203">
        <f>IF(N148="snížená",J148,0)</f>
        <v>0</v>
      </c>
      <c r="BG148" s="203">
        <f>IF(N148="zákl. přenesená",J148,0)</f>
        <v>0</v>
      </c>
      <c r="BH148" s="203">
        <f>IF(N148="sníž. přenesená",J148,0)</f>
        <v>0</v>
      </c>
      <c r="BI148" s="203">
        <f>IF(N148="nulová",J148,0)</f>
        <v>0</v>
      </c>
      <c r="BJ148" s="18" t="s">
        <v>23</v>
      </c>
      <c r="BK148" s="203">
        <f>ROUND(I148*H148,2)</f>
        <v>0</v>
      </c>
      <c r="BL148" s="18" t="s">
        <v>1141</v>
      </c>
      <c r="BM148" s="18" t="s">
        <v>1284</v>
      </c>
    </row>
    <row r="149" spans="2:65" s="1" customFormat="1" ht="22.5" customHeight="1">
      <c r="B149" s="35"/>
      <c r="C149" s="192" t="s">
        <v>558</v>
      </c>
      <c r="D149" s="192" t="s">
        <v>164</v>
      </c>
      <c r="E149" s="193" t="s">
        <v>1285</v>
      </c>
      <c r="F149" s="194" t="s">
        <v>1286</v>
      </c>
      <c r="G149" s="195" t="s">
        <v>190</v>
      </c>
      <c r="H149" s="196">
        <v>1</v>
      </c>
      <c r="I149" s="197"/>
      <c r="J149" s="198">
        <f>ROUND(I149*H149,2)</f>
        <v>0</v>
      </c>
      <c r="K149" s="194" t="s">
        <v>22</v>
      </c>
      <c r="L149" s="55"/>
      <c r="M149" s="199" t="s">
        <v>22</v>
      </c>
      <c r="N149" s="200" t="s">
        <v>46</v>
      </c>
      <c r="O149" s="36"/>
      <c r="P149" s="201">
        <f>O149*H149</f>
        <v>0</v>
      </c>
      <c r="Q149" s="201">
        <v>0</v>
      </c>
      <c r="R149" s="201">
        <f>Q149*H149</f>
        <v>0</v>
      </c>
      <c r="S149" s="201">
        <v>0</v>
      </c>
      <c r="T149" s="202">
        <f>S149*H149</f>
        <v>0</v>
      </c>
      <c r="AR149" s="18" t="s">
        <v>1141</v>
      </c>
      <c r="AT149" s="18" t="s">
        <v>164</v>
      </c>
      <c r="AU149" s="18" t="s">
        <v>183</v>
      </c>
      <c r="AY149" s="18" t="s">
        <v>162</v>
      </c>
      <c r="BE149" s="203">
        <f>IF(N149="základní",J149,0)</f>
        <v>0</v>
      </c>
      <c r="BF149" s="203">
        <f>IF(N149="snížená",J149,0)</f>
        <v>0</v>
      </c>
      <c r="BG149" s="203">
        <f>IF(N149="zákl. přenesená",J149,0)</f>
        <v>0</v>
      </c>
      <c r="BH149" s="203">
        <f>IF(N149="sníž. přenesená",J149,0)</f>
        <v>0</v>
      </c>
      <c r="BI149" s="203">
        <f>IF(N149="nulová",J149,0)</f>
        <v>0</v>
      </c>
      <c r="BJ149" s="18" t="s">
        <v>23</v>
      </c>
      <c r="BK149" s="203">
        <f>ROUND(I149*H149,2)</f>
        <v>0</v>
      </c>
      <c r="BL149" s="18" t="s">
        <v>1141</v>
      </c>
      <c r="BM149" s="18" t="s">
        <v>1287</v>
      </c>
    </row>
    <row r="150" spans="2:65" s="1" customFormat="1" ht="22.5" customHeight="1">
      <c r="B150" s="35"/>
      <c r="C150" s="192" t="s">
        <v>563</v>
      </c>
      <c r="D150" s="192" t="s">
        <v>164</v>
      </c>
      <c r="E150" s="193" t="s">
        <v>1288</v>
      </c>
      <c r="F150" s="194" t="s">
        <v>1147</v>
      </c>
      <c r="G150" s="195" t="s">
        <v>190</v>
      </c>
      <c r="H150" s="196">
        <v>1</v>
      </c>
      <c r="I150" s="197"/>
      <c r="J150" s="198">
        <f>ROUND(I150*H150,2)</f>
        <v>0</v>
      </c>
      <c r="K150" s="194" t="s">
        <v>22</v>
      </c>
      <c r="L150" s="55"/>
      <c r="M150" s="199" t="s">
        <v>22</v>
      </c>
      <c r="N150" s="260" t="s">
        <v>46</v>
      </c>
      <c r="O150" s="258"/>
      <c r="P150" s="261">
        <f>O150*H150</f>
        <v>0</v>
      </c>
      <c r="Q150" s="261">
        <v>0</v>
      </c>
      <c r="R150" s="261">
        <f>Q150*H150</f>
        <v>0</v>
      </c>
      <c r="S150" s="261">
        <v>0</v>
      </c>
      <c r="T150" s="262">
        <f>S150*H150</f>
        <v>0</v>
      </c>
      <c r="AR150" s="18" t="s">
        <v>1141</v>
      </c>
      <c r="AT150" s="18" t="s">
        <v>164</v>
      </c>
      <c r="AU150" s="18" t="s">
        <v>183</v>
      </c>
      <c r="AY150" s="18" t="s">
        <v>162</v>
      </c>
      <c r="BE150" s="203">
        <f>IF(N150="základní",J150,0)</f>
        <v>0</v>
      </c>
      <c r="BF150" s="203">
        <f>IF(N150="snížená",J150,0)</f>
        <v>0</v>
      </c>
      <c r="BG150" s="203">
        <f>IF(N150="zákl. přenesená",J150,0)</f>
        <v>0</v>
      </c>
      <c r="BH150" s="203">
        <f>IF(N150="sníž. přenesená",J150,0)</f>
        <v>0</v>
      </c>
      <c r="BI150" s="203">
        <f>IF(N150="nulová",J150,0)</f>
        <v>0</v>
      </c>
      <c r="BJ150" s="18" t="s">
        <v>23</v>
      </c>
      <c r="BK150" s="203">
        <f>ROUND(I150*H150,2)</f>
        <v>0</v>
      </c>
      <c r="BL150" s="18" t="s">
        <v>1141</v>
      </c>
      <c r="BM150" s="18" t="s">
        <v>1289</v>
      </c>
    </row>
    <row r="151" spans="2:12" s="1" customFormat="1" ht="6.95" customHeight="1">
      <c r="B151" s="50"/>
      <c r="C151" s="51"/>
      <c r="D151" s="51"/>
      <c r="E151" s="51"/>
      <c r="F151" s="51"/>
      <c r="G151" s="51"/>
      <c r="H151" s="51"/>
      <c r="I151" s="138"/>
      <c r="J151" s="51"/>
      <c r="K151" s="51"/>
      <c r="L151" s="55"/>
    </row>
  </sheetData>
  <sheetProtection password="CC35" sheet="1" objects="1" scenarios="1" formatColumns="0" formatRows="0" sort="0" autoFilter="0"/>
  <autoFilter ref="C87:K87"/>
  <mergeCells count="12">
    <mergeCell ref="E78:H78"/>
    <mergeCell ref="E80:H80"/>
    <mergeCell ref="E7:H7"/>
    <mergeCell ref="E9:H9"/>
    <mergeCell ref="E11:H11"/>
    <mergeCell ref="E26:H26"/>
    <mergeCell ref="E47:H47"/>
    <mergeCell ref="G1:H1"/>
    <mergeCell ref="L2:V2"/>
    <mergeCell ref="E49:H49"/>
    <mergeCell ref="E51:H51"/>
    <mergeCell ref="E76:H76"/>
  </mergeCells>
  <hyperlinks>
    <hyperlink ref="F1:G1" location="C2" tooltip="Krycí list soupisu" display="1) Krycí list soupisu"/>
    <hyperlink ref="G1:H1" location="C58" tooltip="Rekapitulace" display="2) Rekapitulace"/>
    <hyperlink ref="J1" location="C87"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BR13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6"/>
      <c r="B1" s="272"/>
      <c r="C1" s="272"/>
      <c r="D1" s="271" t="s">
        <v>1</v>
      </c>
      <c r="E1" s="272"/>
      <c r="F1" s="273" t="s">
        <v>1364</v>
      </c>
      <c r="G1" s="402" t="s">
        <v>1365</v>
      </c>
      <c r="H1" s="402"/>
      <c r="I1" s="278"/>
      <c r="J1" s="273" t="s">
        <v>1366</v>
      </c>
      <c r="K1" s="271" t="s">
        <v>135</v>
      </c>
      <c r="L1" s="273" t="s">
        <v>1367</v>
      </c>
      <c r="M1" s="273"/>
      <c r="N1" s="273"/>
      <c r="O1" s="273"/>
      <c r="P1" s="273"/>
      <c r="Q1" s="273"/>
      <c r="R1" s="273"/>
      <c r="S1" s="273"/>
      <c r="T1" s="273"/>
      <c r="U1" s="269"/>
      <c r="V1" s="269"/>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95" customHeight="1">
      <c r="L2" s="358"/>
      <c r="M2" s="358"/>
      <c r="N2" s="358"/>
      <c r="O2" s="358"/>
      <c r="P2" s="358"/>
      <c r="Q2" s="358"/>
      <c r="R2" s="358"/>
      <c r="S2" s="358"/>
      <c r="T2" s="358"/>
      <c r="U2" s="358"/>
      <c r="V2" s="358"/>
      <c r="AT2" s="18" t="s">
        <v>126</v>
      </c>
    </row>
    <row r="3" spans="2:46" ht="6.95" customHeight="1">
      <c r="B3" s="19"/>
      <c r="C3" s="20"/>
      <c r="D3" s="20"/>
      <c r="E3" s="20"/>
      <c r="F3" s="20"/>
      <c r="G3" s="20"/>
      <c r="H3" s="20"/>
      <c r="I3" s="115"/>
      <c r="J3" s="20"/>
      <c r="K3" s="21"/>
      <c r="AT3" s="18" t="s">
        <v>84</v>
      </c>
    </row>
    <row r="4" spans="2:46" ht="36.95" customHeight="1">
      <c r="B4" s="22"/>
      <c r="C4" s="23"/>
      <c r="D4" s="24" t="s">
        <v>136</v>
      </c>
      <c r="E4" s="23"/>
      <c r="F4" s="23"/>
      <c r="G4" s="23"/>
      <c r="H4" s="23"/>
      <c r="I4" s="116"/>
      <c r="J4" s="23"/>
      <c r="K4" s="25"/>
      <c r="M4" s="26" t="s">
        <v>10</v>
      </c>
      <c r="AT4" s="18" t="s">
        <v>4</v>
      </c>
    </row>
    <row r="5" spans="2:11" ht="6.95" customHeight="1">
      <c r="B5" s="22"/>
      <c r="C5" s="23"/>
      <c r="D5" s="23"/>
      <c r="E5" s="23"/>
      <c r="F5" s="23"/>
      <c r="G5" s="23"/>
      <c r="H5" s="23"/>
      <c r="I5" s="116"/>
      <c r="J5" s="23"/>
      <c r="K5" s="25"/>
    </row>
    <row r="6" spans="2:11" ht="15">
      <c r="B6" s="22"/>
      <c r="C6" s="23"/>
      <c r="D6" s="31" t="s">
        <v>16</v>
      </c>
      <c r="E6" s="23"/>
      <c r="F6" s="23"/>
      <c r="G6" s="23"/>
      <c r="H6" s="23"/>
      <c r="I6" s="116"/>
      <c r="J6" s="23"/>
      <c r="K6" s="25"/>
    </row>
    <row r="7" spans="2:11" ht="22.5" customHeight="1">
      <c r="B7" s="22"/>
      <c r="C7" s="23"/>
      <c r="D7" s="23"/>
      <c r="E7" s="403" t="str">
        <f>'Rekapitulace stavby'!K6</f>
        <v>Komunikační propojení MÚK Jeneč - Dobrovíz</v>
      </c>
      <c r="F7" s="391"/>
      <c r="G7" s="391"/>
      <c r="H7" s="391"/>
      <c r="I7" s="116"/>
      <c r="J7" s="23"/>
      <c r="K7" s="25"/>
    </row>
    <row r="8" spans="2:11" s="1" customFormat="1" ht="15">
      <c r="B8" s="35"/>
      <c r="C8" s="36"/>
      <c r="D8" s="31" t="s">
        <v>137</v>
      </c>
      <c r="E8" s="36"/>
      <c r="F8" s="36"/>
      <c r="G8" s="36"/>
      <c r="H8" s="36"/>
      <c r="I8" s="117"/>
      <c r="J8" s="36"/>
      <c r="K8" s="39"/>
    </row>
    <row r="9" spans="2:11" s="1" customFormat="1" ht="36.95" customHeight="1">
      <c r="B9" s="35"/>
      <c r="C9" s="36"/>
      <c r="D9" s="36"/>
      <c r="E9" s="404" t="s">
        <v>1290</v>
      </c>
      <c r="F9" s="382"/>
      <c r="G9" s="382"/>
      <c r="H9" s="382"/>
      <c r="I9" s="117"/>
      <c r="J9" s="36"/>
      <c r="K9" s="39"/>
    </row>
    <row r="10" spans="2:11" s="1" customFormat="1" ht="13.5">
      <c r="B10" s="35"/>
      <c r="C10" s="36"/>
      <c r="D10" s="36"/>
      <c r="E10" s="36"/>
      <c r="F10" s="36"/>
      <c r="G10" s="36"/>
      <c r="H10" s="36"/>
      <c r="I10" s="117"/>
      <c r="J10" s="36"/>
      <c r="K10" s="39"/>
    </row>
    <row r="11" spans="2:11" s="1" customFormat="1" ht="14.45" customHeight="1">
      <c r="B11" s="35"/>
      <c r="C11" s="36"/>
      <c r="D11" s="31" t="s">
        <v>19</v>
      </c>
      <c r="E11" s="36"/>
      <c r="F11" s="29" t="s">
        <v>127</v>
      </c>
      <c r="G11" s="36"/>
      <c r="H11" s="36"/>
      <c r="I11" s="118" t="s">
        <v>21</v>
      </c>
      <c r="J11" s="29" t="s">
        <v>22</v>
      </c>
      <c r="K11" s="39"/>
    </row>
    <row r="12" spans="2:11" s="1" customFormat="1" ht="14.45" customHeight="1">
      <c r="B12" s="35"/>
      <c r="C12" s="36"/>
      <c r="D12" s="31" t="s">
        <v>24</v>
      </c>
      <c r="E12" s="36"/>
      <c r="F12" s="29" t="s">
        <v>25</v>
      </c>
      <c r="G12" s="36"/>
      <c r="H12" s="36"/>
      <c r="I12" s="118" t="s">
        <v>26</v>
      </c>
      <c r="J12" s="119" t="str">
        <f>'Rekapitulace stavby'!AN8</f>
        <v>30.9.2016</v>
      </c>
      <c r="K12" s="39"/>
    </row>
    <row r="13" spans="2:11" s="1" customFormat="1" ht="10.9" customHeight="1">
      <c r="B13" s="35"/>
      <c r="C13" s="36"/>
      <c r="D13" s="36"/>
      <c r="E13" s="36"/>
      <c r="F13" s="36"/>
      <c r="G13" s="36"/>
      <c r="H13" s="36"/>
      <c r="I13" s="117"/>
      <c r="J13" s="36"/>
      <c r="K13" s="39"/>
    </row>
    <row r="14" spans="2:11" s="1" customFormat="1" ht="14.45" customHeight="1">
      <c r="B14" s="35"/>
      <c r="C14" s="36"/>
      <c r="D14" s="31" t="s">
        <v>30</v>
      </c>
      <c r="E14" s="36"/>
      <c r="F14" s="36"/>
      <c r="G14" s="36"/>
      <c r="H14" s="36"/>
      <c r="I14" s="118" t="s">
        <v>31</v>
      </c>
      <c r="J14" s="29" t="str">
        <f>IF('Rekapitulace stavby'!AN10="","",'Rekapitulace stavby'!AN10)</f>
        <v/>
      </c>
      <c r="K14" s="39"/>
    </row>
    <row r="15" spans="2:11" s="1" customFormat="1" ht="18" customHeight="1">
      <c r="B15" s="35"/>
      <c r="C15" s="36"/>
      <c r="D15" s="36"/>
      <c r="E15" s="29" t="str">
        <f>IF('Rekapitulace stavby'!E11="","",'Rekapitulace stavby'!E11)</f>
        <v xml:space="preserve"> </v>
      </c>
      <c r="F15" s="36"/>
      <c r="G15" s="36"/>
      <c r="H15" s="36"/>
      <c r="I15" s="118" t="s">
        <v>33</v>
      </c>
      <c r="J15" s="29" t="str">
        <f>IF('Rekapitulace stavby'!AN11="","",'Rekapitulace stavby'!AN11)</f>
        <v/>
      </c>
      <c r="K15" s="39"/>
    </row>
    <row r="16" spans="2:11" s="1" customFormat="1" ht="6.95" customHeight="1">
      <c r="B16" s="35"/>
      <c r="C16" s="36"/>
      <c r="D16" s="36"/>
      <c r="E16" s="36"/>
      <c r="F16" s="36"/>
      <c r="G16" s="36"/>
      <c r="H16" s="36"/>
      <c r="I16" s="117"/>
      <c r="J16" s="36"/>
      <c r="K16" s="39"/>
    </row>
    <row r="17" spans="2:11" s="1" customFormat="1" ht="14.45" customHeight="1">
      <c r="B17" s="35"/>
      <c r="C17" s="36"/>
      <c r="D17" s="31" t="s">
        <v>34</v>
      </c>
      <c r="E17" s="36"/>
      <c r="F17" s="36"/>
      <c r="G17" s="36"/>
      <c r="H17" s="36"/>
      <c r="I17" s="118" t="s">
        <v>31</v>
      </c>
      <c r="J17" s="29" t="str">
        <f>IF('Rekapitulace stavby'!AN13="Vyplň údaj","",IF('Rekapitulace stavby'!AN13="","",'Rekapitulace stavby'!AN13))</f>
        <v/>
      </c>
      <c r="K17" s="39"/>
    </row>
    <row r="18" spans="2:11" s="1" customFormat="1" ht="18" customHeight="1">
      <c r="B18" s="35"/>
      <c r="C18" s="36"/>
      <c r="D18" s="36"/>
      <c r="E18" s="29" t="str">
        <f>IF('Rekapitulace stavby'!E14="Vyplň údaj","",IF('Rekapitulace stavby'!E14="","",'Rekapitulace stavby'!E14))</f>
        <v/>
      </c>
      <c r="F18" s="36"/>
      <c r="G18" s="36"/>
      <c r="H18" s="36"/>
      <c r="I18" s="118" t="s">
        <v>33</v>
      </c>
      <c r="J18" s="29" t="str">
        <f>IF('Rekapitulace stavby'!AN14="Vyplň údaj","",IF('Rekapitulace stavby'!AN14="","",'Rekapitulace stavby'!AN14))</f>
        <v/>
      </c>
      <c r="K18" s="39"/>
    </row>
    <row r="19" spans="2:11" s="1" customFormat="1" ht="6.95" customHeight="1">
      <c r="B19" s="35"/>
      <c r="C19" s="36"/>
      <c r="D19" s="36"/>
      <c r="E19" s="36"/>
      <c r="F19" s="36"/>
      <c r="G19" s="36"/>
      <c r="H19" s="36"/>
      <c r="I19" s="117"/>
      <c r="J19" s="36"/>
      <c r="K19" s="39"/>
    </row>
    <row r="20" spans="2:11" s="1" customFormat="1" ht="14.45" customHeight="1">
      <c r="B20" s="35"/>
      <c r="C20" s="36"/>
      <c r="D20" s="31" t="s">
        <v>36</v>
      </c>
      <c r="E20" s="36"/>
      <c r="F20" s="36"/>
      <c r="G20" s="36"/>
      <c r="H20" s="36"/>
      <c r="I20" s="118" t="s">
        <v>31</v>
      </c>
      <c r="J20" s="29" t="s">
        <v>22</v>
      </c>
      <c r="K20" s="39"/>
    </row>
    <row r="21" spans="2:11" s="1" customFormat="1" ht="18" customHeight="1">
      <c r="B21" s="35"/>
      <c r="C21" s="36"/>
      <c r="D21" s="36"/>
      <c r="E21" s="29" t="s">
        <v>37</v>
      </c>
      <c r="F21" s="36"/>
      <c r="G21" s="36"/>
      <c r="H21" s="36"/>
      <c r="I21" s="118" t="s">
        <v>33</v>
      </c>
      <c r="J21" s="29" t="s">
        <v>22</v>
      </c>
      <c r="K21" s="39"/>
    </row>
    <row r="22" spans="2:11" s="1" customFormat="1" ht="6.95" customHeight="1">
      <c r="B22" s="35"/>
      <c r="C22" s="36"/>
      <c r="D22" s="36"/>
      <c r="E22" s="36"/>
      <c r="F22" s="36"/>
      <c r="G22" s="36"/>
      <c r="H22" s="36"/>
      <c r="I22" s="117"/>
      <c r="J22" s="36"/>
      <c r="K22" s="39"/>
    </row>
    <row r="23" spans="2:11" s="1" customFormat="1" ht="14.45" customHeight="1">
      <c r="B23" s="35"/>
      <c r="C23" s="36"/>
      <c r="D23" s="31" t="s">
        <v>39</v>
      </c>
      <c r="E23" s="36"/>
      <c r="F23" s="36"/>
      <c r="G23" s="36"/>
      <c r="H23" s="36"/>
      <c r="I23" s="117"/>
      <c r="J23" s="36"/>
      <c r="K23" s="39"/>
    </row>
    <row r="24" spans="2:11" s="7" customFormat="1" ht="22.5" customHeight="1">
      <c r="B24" s="120"/>
      <c r="C24" s="121"/>
      <c r="D24" s="121"/>
      <c r="E24" s="394" t="s">
        <v>22</v>
      </c>
      <c r="F24" s="405"/>
      <c r="G24" s="405"/>
      <c r="H24" s="405"/>
      <c r="I24" s="122"/>
      <c r="J24" s="121"/>
      <c r="K24" s="123"/>
    </row>
    <row r="25" spans="2:11" s="1" customFormat="1" ht="6.95" customHeight="1">
      <c r="B25" s="35"/>
      <c r="C25" s="36"/>
      <c r="D25" s="36"/>
      <c r="E25" s="36"/>
      <c r="F25" s="36"/>
      <c r="G25" s="36"/>
      <c r="H25" s="36"/>
      <c r="I25" s="117"/>
      <c r="J25" s="36"/>
      <c r="K25" s="39"/>
    </row>
    <row r="26" spans="2:11" s="1" customFormat="1" ht="6.95" customHeight="1">
      <c r="B26" s="35"/>
      <c r="C26" s="36"/>
      <c r="D26" s="80"/>
      <c r="E26" s="80"/>
      <c r="F26" s="80"/>
      <c r="G26" s="80"/>
      <c r="H26" s="80"/>
      <c r="I26" s="124"/>
      <c r="J26" s="80"/>
      <c r="K26" s="125"/>
    </row>
    <row r="27" spans="2:11" s="1" customFormat="1" ht="25.35" customHeight="1">
      <c r="B27" s="35"/>
      <c r="C27" s="36"/>
      <c r="D27" s="126" t="s">
        <v>41</v>
      </c>
      <c r="E27" s="36"/>
      <c r="F27" s="36"/>
      <c r="G27" s="36"/>
      <c r="H27" s="36"/>
      <c r="I27" s="117"/>
      <c r="J27" s="127">
        <f>ROUND(J79,2)</f>
        <v>0</v>
      </c>
      <c r="K27" s="39"/>
    </row>
    <row r="28" spans="2:11" s="1" customFormat="1" ht="6.95" customHeight="1">
      <c r="B28" s="35"/>
      <c r="C28" s="36"/>
      <c r="D28" s="80"/>
      <c r="E28" s="80"/>
      <c r="F28" s="80"/>
      <c r="G28" s="80"/>
      <c r="H28" s="80"/>
      <c r="I28" s="124"/>
      <c r="J28" s="80"/>
      <c r="K28" s="125"/>
    </row>
    <row r="29" spans="2:11" s="1" customFormat="1" ht="14.45" customHeight="1">
      <c r="B29" s="35"/>
      <c r="C29" s="36"/>
      <c r="D29" s="36"/>
      <c r="E29" s="36"/>
      <c r="F29" s="40" t="s">
        <v>43</v>
      </c>
      <c r="G29" s="36"/>
      <c r="H29" s="36"/>
      <c r="I29" s="128" t="s">
        <v>42</v>
      </c>
      <c r="J29" s="40" t="s">
        <v>44</v>
      </c>
      <c r="K29" s="39"/>
    </row>
    <row r="30" spans="2:11" s="1" customFormat="1" ht="14.45" customHeight="1">
      <c r="B30" s="35"/>
      <c r="C30" s="36"/>
      <c r="D30" s="43" t="s">
        <v>45</v>
      </c>
      <c r="E30" s="43" t="s">
        <v>46</v>
      </c>
      <c r="F30" s="129">
        <f>ROUND(SUM(BE79:BE131),2)</f>
        <v>0</v>
      </c>
      <c r="G30" s="36"/>
      <c r="H30" s="36"/>
      <c r="I30" s="130">
        <v>0.21</v>
      </c>
      <c r="J30" s="129">
        <f>ROUND(ROUND((SUM(BE79:BE131)),2)*I30,2)</f>
        <v>0</v>
      </c>
      <c r="K30" s="39"/>
    </row>
    <row r="31" spans="2:11" s="1" customFormat="1" ht="14.45" customHeight="1">
      <c r="B31" s="35"/>
      <c r="C31" s="36"/>
      <c r="D31" s="36"/>
      <c r="E31" s="43" t="s">
        <v>47</v>
      </c>
      <c r="F31" s="129">
        <f>ROUND(SUM(BF79:BF131),2)</f>
        <v>0</v>
      </c>
      <c r="G31" s="36"/>
      <c r="H31" s="36"/>
      <c r="I31" s="130">
        <v>0.15</v>
      </c>
      <c r="J31" s="129">
        <f>ROUND(ROUND((SUM(BF79:BF131)),2)*I31,2)</f>
        <v>0</v>
      </c>
      <c r="K31" s="39"/>
    </row>
    <row r="32" spans="2:11" s="1" customFormat="1" ht="14.45" customHeight="1" hidden="1">
      <c r="B32" s="35"/>
      <c r="C32" s="36"/>
      <c r="D32" s="36"/>
      <c r="E32" s="43" t="s">
        <v>48</v>
      </c>
      <c r="F32" s="129">
        <f>ROUND(SUM(BG79:BG131),2)</f>
        <v>0</v>
      </c>
      <c r="G32" s="36"/>
      <c r="H32" s="36"/>
      <c r="I32" s="130">
        <v>0.21</v>
      </c>
      <c r="J32" s="129">
        <v>0</v>
      </c>
      <c r="K32" s="39"/>
    </row>
    <row r="33" spans="2:11" s="1" customFormat="1" ht="14.45" customHeight="1" hidden="1">
      <c r="B33" s="35"/>
      <c r="C33" s="36"/>
      <c r="D33" s="36"/>
      <c r="E33" s="43" t="s">
        <v>49</v>
      </c>
      <c r="F33" s="129">
        <f>ROUND(SUM(BH79:BH131),2)</f>
        <v>0</v>
      </c>
      <c r="G33" s="36"/>
      <c r="H33" s="36"/>
      <c r="I33" s="130">
        <v>0.15</v>
      </c>
      <c r="J33" s="129">
        <v>0</v>
      </c>
      <c r="K33" s="39"/>
    </row>
    <row r="34" spans="2:11" s="1" customFormat="1" ht="14.45" customHeight="1" hidden="1">
      <c r="B34" s="35"/>
      <c r="C34" s="36"/>
      <c r="D34" s="36"/>
      <c r="E34" s="43" t="s">
        <v>50</v>
      </c>
      <c r="F34" s="129">
        <f>ROUND(SUM(BI79:BI131),2)</f>
        <v>0</v>
      </c>
      <c r="G34" s="36"/>
      <c r="H34" s="36"/>
      <c r="I34" s="130">
        <v>0</v>
      </c>
      <c r="J34" s="129">
        <v>0</v>
      </c>
      <c r="K34" s="39"/>
    </row>
    <row r="35" spans="2:11" s="1" customFormat="1" ht="6.95" customHeight="1">
      <c r="B35" s="35"/>
      <c r="C35" s="36"/>
      <c r="D35" s="36"/>
      <c r="E35" s="36"/>
      <c r="F35" s="36"/>
      <c r="G35" s="36"/>
      <c r="H35" s="36"/>
      <c r="I35" s="117"/>
      <c r="J35" s="36"/>
      <c r="K35" s="39"/>
    </row>
    <row r="36" spans="2:11" s="1" customFormat="1" ht="25.35" customHeight="1">
      <c r="B36" s="35"/>
      <c r="C36" s="131"/>
      <c r="D36" s="132" t="s">
        <v>51</v>
      </c>
      <c r="E36" s="74"/>
      <c r="F36" s="74"/>
      <c r="G36" s="133" t="s">
        <v>52</v>
      </c>
      <c r="H36" s="134" t="s">
        <v>53</v>
      </c>
      <c r="I36" s="135"/>
      <c r="J36" s="136">
        <f>SUM(J27:J34)</f>
        <v>0</v>
      </c>
      <c r="K36" s="137"/>
    </row>
    <row r="37" spans="2:11" s="1" customFormat="1" ht="14.45" customHeight="1">
      <c r="B37" s="50"/>
      <c r="C37" s="51"/>
      <c r="D37" s="51"/>
      <c r="E37" s="51"/>
      <c r="F37" s="51"/>
      <c r="G37" s="51"/>
      <c r="H37" s="51"/>
      <c r="I37" s="138"/>
      <c r="J37" s="51"/>
      <c r="K37" s="52"/>
    </row>
    <row r="41" spans="2:11" s="1" customFormat="1" ht="6.95" customHeight="1">
      <c r="B41" s="139"/>
      <c r="C41" s="140"/>
      <c r="D41" s="140"/>
      <c r="E41" s="140"/>
      <c r="F41" s="140"/>
      <c r="G41" s="140"/>
      <c r="H41" s="140"/>
      <c r="I41" s="141"/>
      <c r="J41" s="140"/>
      <c r="K41" s="142"/>
    </row>
    <row r="42" spans="2:11" s="1" customFormat="1" ht="36.95" customHeight="1">
      <c r="B42" s="35"/>
      <c r="C42" s="24" t="s">
        <v>139</v>
      </c>
      <c r="D42" s="36"/>
      <c r="E42" s="36"/>
      <c r="F42" s="36"/>
      <c r="G42" s="36"/>
      <c r="H42" s="36"/>
      <c r="I42" s="117"/>
      <c r="J42" s="36"/>
      <c r="K42" s="39"/>
    </row>
    <row r="43" spans="2:11" s="1" customFormat="1" ht="6.95" customHeight="1">
      <c r="B43" s="35"/>
      <c r="C43" s="36"/>
      <c r="D43" s="36"/>
      <c r="E43" s="36"/>
      <c r="F43" s="36"/>
      <c r="G43" s="36"/>
      <c r="H43" s="36"/>
      <c r="I43" s="117"/>
      <c r="J43" s="36"/>
      <c r="K43" s="39"/>
    </row>
    <row r="44" spans="2:11" s="1" customFormat="1" ht="14.45" customHeight="1">
      <c r="B44" s="35"/>
      <c r="C44" s="31" t="s">
        <v>16</v>
      </c>
      <c r="D44" s="36"/>
      <c r="E44" s="36"/>
      <c r="F44" s="36"/>
      <c r="G44" s="36"/>
      <c r="H44" s="36"/>
      <c r="I44" s="117"/>
      <c r="J44" s="36"/>
      <c r="K44" s="39"/>
    </row>
    <row r="45" spans="2:11" s="1" customFormat="1" ht="22.5" customHeight="1">
      <c r="B45" s="35"/>
      <c r="C45" s="36"/>
      <c r="D45" s="36"/>
      <c r="E45" s="403" t="str">
        <f>E7</f>
        <v>Komunikační propojení MÚK Jeneč - Dobrovíz</v>
      </c>
      <c r="F45" s="382"/>
      <c r="G45" s="382"/>
      <c r="H45" s="382"/>
      <c r="I45" s="117"/>
      <c r="J45" s="36"/>
      <c r="K45" s="39"/>
    </row>
    <row r="46" spans="2:11" s="1" customFormat="1" ht="14.45" customHeight="1">
      <c r="B46" s="35"/>
      <c r="C46" s="31" t="s">
        <v>137</v>
      </c>
      <c r="D46" s="36"/>
      <c r="E46" s="36"/>
      <c r="F46" s="36"/>
      <c r="G46" s="36"/>
      <c r="H46" s="36"/>
      <c r="I46" s="117"/>
      <c r="J46" s="36"/>
      <c r="K46" s="39"/>
    </row>
    <row r="47" spans="2:11" s="1" customFormat="1" ht="23.25" customHeight="1">
      <c r="B47" s="35"/>
      <c r="C47" s="36"/>
      <c r="D47" s="36"/>
      <c r="E47" s="404" t="str">
        <f>E9</f>
        <v>SO 801 - Rekultivace území</v>
      </c>
      <c r="F47" s="382"/>
      <c r="G47" s="382"/>
      <c r="H47" s="382"/>
      <c r="I47" s="117"/>
      <c r="J47" s="36"/>
      <c r="K47" s="39"/>
    </row>
    <row r="48" spans="2:11" s="1" customFormat="1" ht="6.95" customHeight="1">
      <c r="B48" s="35"/>
      <c r="C48" s="36"/>
      <c r="D48" s="36"/>
      <c r="E48" s="36"/>
      <c r="F48" s="36"/>
      <c r="G48" s="36"/>
      <c r="H48" s="36"/>
      <c r="I48" s="117"/>
      <c r="J48" s="36"/>
      <c r="K48" s="39"/>
    </row>
    <row r="49" spans="2:11" s="1" customFormat="1" ht="18" customHeight="1">
      <c r="B49" s="35"/>
      <c r="C49" s="31" t="s">
        <v>24</v>
      </c>
      <c r="D49" s="36"/>
      <c r="E49" s="36"/>
      <c r="F49" s="29" t="str">
        <f>F12</f>
        <v>k.ú. Jeneč, k.ú.Dobrovíz</v>
      </c>
      <c r="G49" s="36"/>
      <c r="H49" s="36"/>
      <c r="I49" s="118" t="s">
        <v>26</v>
      </c>
      <c r="J49" s="119" t="str">
        <f>IF(J12="","",J12)</f>
        <v>30.9.2016</v>
      </c>
      <c r="K49" s="39"/>
    </row>
    <row r="50" spans="2:11" s="1" customFormat="1" ht="6.95" customHeight="1">
      <c r="B50" s="35"/>
      <c r="C50" s="36"/>
      <c r="D50" s="36"/>
      <c r="E50" s="36"/>
      <c r="F50" s="36"/>
      <c r="G50" s="36"/>
      <c r="H50" s="36"/>
      <c r="I50" s="117"/>
      <c r="J50" s="36"/>
      <c r="K50" s="39"/>
    </row>
    <row r="51" spans="2:11" s="1" customFormat="1" ht="15">
      <c r="B51" s="35"/>
      <c r="C51" s="31" t="s">
        <v>30</v>
      </c>
      <c r="D51" s="36"/>
      <c r="E51" s="36"/>
      <c r="F51" s="29" t="str">
        <f>E15</f>
        <v xml:space="preserve"> </v>
      </c>
      <c r="G51" s="36"/>
      <c r="H51" s="36"/>
      <c r="I51" s="118" t="s">
        <v>36</v>
      </c>
      <c r="J51" s="29" t="str">
        <f>E21</f>
        <v>European Transportation Consultancy s.r.o.</v>
      </c>
      <c r="K51" s="39"/>
    </row>
    <row r="52" spans="2:11" s="1" customFormat="1" ht="14.45" customHeight="1">
      <c r="B52" s="35"/>
      <c r="C52" s="31" t="s">
        <v>34</v>
      </c>
      <c r="D52" s="36"/>
      <c r="E52" s="36"/>
      <c r="F52" s="29" t="str">
        <f>IF(E18="","",E18)</f>
        <v/>
      </c>
      <c r="G52" s="36"/>
      <c r="H52" s="36"/>
      <c r="I52" s="117"/>
      <c r="J52" s="36"/>
      <c r="K52" s="39"/>
    </row>
    <row r="53" spans="2:11" s="1" customFormat="1" ht="10.35" customHeight="1">
      <c r="B53" s="35"/>
      <c r="C53" s="36"/>
      <c r="D53" s="36"/>
      <c r="E53" s="36"/>
      <c r="F53" s="36"/>
      <c r="G53" s="36"/>
      <c r="H53" s="36"/>
      <c r="I53" s="117"/>
      <c r="J53" s="36"/>
      <c r="K53" s="39"/>
    </row>
    <row r="54" spans="2:11" s="1" customFormat="1" ht="29.25" customHeight="1">
      <c r="B54" s="35"/>
      <c r="C54" s="143" t="s">
        <v>140</v>
      </c>
      <c r="D54" s="131"/>
      <c r="E54" s="131"/>
      <c r="F54" s="131"/>
      <c r="G54" s="131"/>
      <c r="H54" s="131"/>
      <c r="I54" s="144"/>
      <c r="J54" s="145" t="s">
        <v>141</v>
      </c>
      <c r="K54" s="146"/>
    </row>
    <row r="55" spans="2:11" s="1" customFormat="1" ht="10.35" customHeight="1">
      <c r="B55" s="35"/>
      <c r="C55" s="36"/>
      <c r="D55" s="36"/>
      <c r="E55" s="36"/>
      <c r="F55" s="36"/>
      <c r="G55" s="36"/>
      <c r="H55" s="36"/>
      <c r="I55" s="117"/>
      <c r="J55" s="36"/>
      <c r="K55" s="39"/>
    </row>
    <row r="56" spans="2:47" s="1" customFormat="1" ht="29.25" customHeight="1">
      <c r="B56" s="35"/>
      <c r="C56" s="147" t="s">
        <v>142</v>
      </c>
      <c r="D56" s="36"/>
      <c r="E56" s="36"/>
      <c r="F56" s="36"/>
      <c r="G56" s="36"/>
      <c r="H56" s="36"/>
      <c r="I56" s="117"/>
      <c r="J56" s="127">
        <f>J79</f>
        <v>0</v>
      </c>
      <c r="K56" s="39"/>
      <c r="AU56" s="18" t="s">
        <v>143</v>
      </c>
    </row>
    <row r="57" spans="2:11" s="8" customFormat="1" ht="24.95" customHeight="1">
      <c r="B57" s="148"/>
      <c r="C57" s="149"/>
      <c r="D57" s="150" t="s">
        <v>144</v>
      </c>
      <c r="E57" s="151"/>
      <c r="F57" s="151"/>
      <c r="G57" s="151"/>
      <c r="H57" s="151"/>
      <c r="I57" s="152"/>
      <c r="J57" s="153">
        <f>J80</f>
        <v>0</v>
      </c>
      <c r="K57" s="154"/>
    </row>
    <row r="58" spans="2:11" s="9" customFormat="1" ht="19.9" customHeight="1">
      <c r="B58" s="155"/>
      <c r="C58" s="156"/>
      <c r="D58" s="157" t="s">
        <v>145</v>
      </c>
      <c r="E58" s="158"/>
      <c r="F58" s="158"/>
      <c r="G58" s="158"/>
      <c r="H58" s="158"/>
      <c r="I58" s="159"/>
      <c r="J58" s="160">
        <f>J81</f>
        <v>0</v>
      </c>
      <c r="K58" s="161"/>
    </row>
    <row r="59" spans="2:11" s="9" customFormat="1" ht="19.9" customHeight="1">
      <c r="B59" s="155"/>
      <c r="C59" s="156"/>
      <c r="D59" s="157" t="s">
        <v>261</v>
      </c>
      <c r="E59" s="158"/>
      <c r="F59" s="158"/>
      <c r="G59" s="158"/>
      <c r="H59" s="158"/>
      <c r="I59" s="159"/>
      <c r="J59" s="160">
        <f>J128</f>
        <v>0</v>
      </c>
      <c r="K59" s="161"/>
    </row>
    <row r="60" spans="2:11" s="1" customFormat="1" ht="21.75" customHeight="1">
      <c r="B60" s="35"/>
      <c r="C60" s="36"/>
      <c r="D60" s="36"/>
      <c r="E60" s="36"/>
      <c r="F60" s="36"/>
      <c r="G60" s="36"/>
      <c r="H60" s="36"/>
      <c r="I60" s="117"/>
      <c r="J60" s="36"/>
      <c r="K60" s="39"/>
    </row>
    <row r="61" spans="2:11" s="1" customFormat="1" ht="6.95" customHeight="1">
      <c r="B61" s="50"/>
      <c r="C61" s="51"/>
      <c r="D61" s="51"/>
      <c r="E61" s="51"/>
      <c r="F61" s="51"/>
      <c r="G61" s="51"/>
      <c r="H61" s="51"/>
      <c r="I61" s="138"/>
      <c r="J61" s="51"/>
      <c r="K61" s="52"/>
    </row>
    <row r="65" spans="2:12" s="1" customFormat="1" ht="6.95" customHeight="1">
      <c r="B65" s="53"/>
      <c r="C65" s="54"/>
      <c r="D65" s="54"/>
      <c r="E65" s="54"/>
      <c r="F65" s="54"/>
      <c r="G65" s="54"/>
      <c r="H65" s="54"/>
      <c r="I65" s="141"/>
      <c r="J65" s="54"/>
      <c r="K65" s="54"/>
      <c r="L65" s="55"/>
    </row>
    <row r="66" spans="2:12" s="1" customFormat="1" ht="36.95" customHeight="1">
      <c r="B66" s="35"/>
      <c r="C66" s="56" t="s">
        <v>146</v>
      </c>
      <c r="D66" s="57"/>
      <c r="E66" s="57"/>
      <c r="F66" s="57"/>
      <c r="G66" s="57"/>
      <c r="H66" s="57"/>
      <c r="I66" s="162"/>
      <c r="J66" s="57"/>
      <c r="K66" s="57"/>
      <c r="L66" s="55"/>
    </row>
    <row r="67" spans="2:12" s="1" customFormat="1" ht="6.95" customHeight="1">
      <c r="B67" s="35"/>
      <c r="C67" s="57"/>
      <c r="D67" s="57"/>
      <c r="E67" s="57"/>
      <c r="F67" s="57"/>
      <c r="G67" s="57"/>
      <c r="H67" s="57"/>
      <c r="I67" s="162"/>
      <c r="J67" s="57"/>
      <c r="K67" s="57"/>
      <c r="L67" s="55"/>
    </row>
    <row r="68" spans="2:12" s="1" customFormat="1" ht="14.45" customHeight="1">
      <c r="B68" s="35"/>
      <c r="C68" s="59" t="s">
        <v>16</v>
      </c>
      <c r="D68" s="57"/>
      <c r="E68" s="57"/>
      <c r="F68" s="57"/>
      <c r="G68" s="57"/>
      <c r="H68" s="57"/>
      <c r="I68" s="162"/>
      <c r="J68" s="57"/>
      <c r="K68" s="57"/>
      <c r="L68" s="55"/>
    </row>
    <row r="69" spans="2:12" s="1" customFormat="1" ht="22.5" customHeight="1">
      <c r="B69" s="35"/>
      <c r="C69" s="57"/>
      <c r="D69" s="57"/>
      <c r="E69" s="401" t="str">
        <f>E7</f>
        <v>Komunikační propojení MÚK Jeneč - Dobrovíz</v>
      </c>
      <c r="F69" s="375"/>
      <c r="G69" s="375"/>
      <c r="H69" s="375"/>
      <c r="I69" s="162"/>
      <c r="J69" s="57"/>
      <c r="K69" s="57"/>
      <c r="L69" s="55"/>
    </row>
    <row r="70" spans="2:12" s="1" customFormat="1" ht="14.45" customHeight="1">
      <c r="B70" s="35"/>
      <c r="C70" s="59" t="s">
        <v>137</v>
      </c>
      <c r="D70" s="57"/>
      <c r="E70" s="57"/>
      <c r="F70" s="57"/>
      <c r="G70" s="57"/>
      <c r="H70" s="57"/>
      <c r="I70" s="162"/>
      <c r="J70" s="57"/>
      <c r="K70" s="57"/>
      <c r="L70" s="55"/>
    </row>
    <row r="71" spans="2:12" s="1" customFormat="1" ht="23.25" customHeight="1">
      <c r="B71" s="35"/>
      <c r="C71" s="57"/>
      <c r="D71" s="57"/>
      <c r="E71" s="372" t="str">
        <f>E9</f>
        <v>SO 801 - Rekultivace území</v>
      </c>
      <c r="F71" s="375"/>
      <c r="G71" s="375"/>
      <c r="H71" s="375"/>
      <c r="I71" s="162"/>
      <c r="J71" s="57"/>
      <c r="K71" s="57"/>
      <c r="L71" s="55"/>
    </row>
    <row r="72" spans="2:12" s="1" customFormat="1" ht="6.95" customHeight="1">
      <c r="B72" s="35"/>
      <c r="C72" s="57"/>
      <c r="D72" s="57"/>
      <c r="E72" s="57"/>
      <c r="F72" s="57"/>
      <c r="G72" s="57"/>
      <c r="H72" s="57"/>
      <c r="I72" s="162"/>
      <c r="J72" s="57"/>
      <c r="K72" s="57"/>
      <c r="L72" s="55"/>
    </row>
    <row r="73" spans="2:12" s="1" customFormat="1" ht="18" customHeight="1">
      <c r="B73" s="35"/>
      <c r="C73" s="59" t="s">
        <v>24</v>
      </c>
      <c r="D73" s="57"/>
      <c r="E73" s="57"/>
      <c r="F73" s="163" t="str">
        <f>F12</f>
        <v>k.ú. Jeneč, k.ú.Dobrovíz</v>
      </c>
      <c r="G73" s="57"/>
      <c r="H73" s="57"/>
      <c r="I73" s="164" t="s">
        <v>26</v>
      </c>
      <c r="J73" s="67" t="str">
        <f>IF(J12="","",J12)</f>
        <v>30.9.2016</v>
      </c>
      <c r="K73" s="57"/>
      <c r="L73" s="55"/>
    </row>
    <row r="74" spans="2:12" s="1" customFormat="1" ht="6.95" customHeight="1">
      <c r="B74" s="35"/>
      <c r="C74" s="57"/>
      <c r="D74" s="57"/>
      <c r="E74" s="57"/>
      <c r="F74" s="57"/>
      <c r="G74" s="57"/>
      <c r="H74" s="57"/>
      <c r="I74" s="162"/>
      <c r="J74" s="57"/>
      <c r="K74" s="57"/>
      <c r="L74" s="55"/>
    </row>
    <row r="75" spans="2:12" s="1" customFormat="1" ht="15">
      <c r="B75" s="35"/>
      <c r="C75" s="59" t="s">
        <v>30</v>
      </c>
      <c r="D75" s="57"/>
      <c r="E75" s="57"/>
      <c r="F75" s="163" t="str">
        <f>E15</f>
        <v xml:space="preserve"> </v>
      </c>
      <c r="G75" s="57"/>
      <c r="H75" s="57"/>
      <c r="I75" s="164" t="s">
        <v>36</v>
      </c>
      <c r="J75" s="163" t="str">
        <f>E21</f>
        <v>European Transportation Consultancy s.r.o.</v>
      </c>
      <c r="K75" s="57"/>
      <c r="L75" s="55"/>
    </row>
    <row r="76" spans="2:12" s="1" customFormat="1" ht="14.45" customHeight="1">
      <c r="B76" s="35"/>
      <c r="C76" s="59" t="s">
        <v>34</v>
      </c>
      <c r="D76" s="57"/>
      <c r="E76" s="57"/>
      <c r="F76" s="163" t="str">
        <f>IF(E18="","",E18)</f>
        <v/>
      </c>
      <c r="G76" s="57"/>
      <c r="H76" s="57"/>
      <c r="I76" s="162"/>
      <c r="J76" s="57"/>
      <c r="K76" s="57"/>
      <c r="L76" s="55"/>
    </row>
    <row r="77" spans="2:12" s="1" customFormat="1" ht="10.35" customHeight="1">
      <c r="B77" s="35"/>
      <c r="C77" s="57"/>
      <c r="D77" s="57"/>
      <c r="E77" s="57"/>
      <c r="F77" s="57"/>
      <c r="G77" s="57"/>
      <c r="H77" s="57"/>
      <c r="I77" s="162"/>
      <c r="J77" s="57"/>
      <c r="K77" s="57"/>
      <c r="L77" s="55"/>
    </row>
    <row r="78" spans="2:20" s="10" customFormat="1" ht="29.25" customHeight="1">
      <c r="B78" s="165"/>
      <c r="C78" s="166" t="s">
        <v>147</v>
      </c>
      <c r="D78" s="167" t="s">
        <v>60</v>
      </c>
      <c r="E78" s="167" t="s">
        <v>56</v>
      </c>
      <c r="F78" s="167" t="s">
        <v>148</v>
      </c>
      <c r="G78" s="167" t="s">
        <v>149</v>
      </c>
      <c r="H78" s="167" t="s">
        <v>150</v>
      </c>
      <c r="I78" s="168" t="s">
        <v>151</v>
      </c>
      <c r="J78" s="167" t="s">
        <v>141</v>
      </c>
      <c r="K78" s="169" t="s">
        <v>152</v>
      </c>
      <c r="L78" s="170"/>
      <c r="M78" s="76" t="s">
        <v>153</v>
      </c>
      <c r="N78" s="77" t="s">
        <v>45</v>
      </c>
      <c r="O78" s="77" t="s">
        <v>154</v>
      </c>
      <c r="P78" s="77" t="s">
        <v>155</v>
      </c>
      <c r="Q78" s="77" t="s">
        <v>156</v>
      </c>
      <c r="R78" s="77" t="s">
        <v>157</v>
      </c>
      <c r="S78" s="77" t="s">
        <v>158</v>
      </c>
      <c r="T78" s="78" t="s">
        <v>159</v>
      </c>
    </row>
    <row r="79" spans="2:63" s="1" customFormat="1" ht="29.25" customHeight="1">
      <c r="B79" s="35"/>
      <c r="C79" s="82" t="s">
        <v>142</v>
      </c>
      <c r="D79" s="57"/>
      <c r="E79" s="57"/>
      <c r="F79" s="57"/>
      <c r="G79" s="57"/>
      <c r="H79" s="57"/>
      <c r="I79" s="162"/>
      <c r="J79" s="171">
        <f>BK79</f>
        <v>0</v>
      </c>
      <c r="K79" s="57"/>
      <c r="L79" s="55"/>
      <c r="M79" s="79"/>
      <c r="N79" s="80"/>
      <c r="O79" s="80"/>
      <c r="P79" s="172">
        <f>P80</f>
        <v>0</v>
      </c>
      <c r="Q79" s="80"/>
      <c r="R79" s="172">
        <f>R80</f>
        <v>0.0587</v>
      </c>
      <c r="S79" s="80"/>
      <c r="T79" s="173">
        <f>T80</f>
        <v>0</v>
      </c>
      <c r="AT79" s="18" t="s">
        <v>74</v>
      </c>
      <c r="AU79" s="18" t="s">
        <v>143</v>
      </c>
      <c r="BK79" s="174">
        <f>BK80</f>
        <v>0</v>
      </c>
    </row>
    <row r="80" spans="2:63" s="11" customFormat="1" ht="37.35" customHeight="1">
      <c r="B80" s="175"/>
      <c r="C80" s="176"/>
      <c r="D80" s="177" t="s">
        <v>74</v>
      </c>
      <c r="E80" s="178" t="s">
        <v>160</v>
      </c>
      <c r="F80" s="178" t="s">
        <v>161</v>
      </c>
      <c r="G80" s="176"/>
      <c r="H80" s="176"/>
      <c r="I80" s="179"/>
      <c r="J80" s="180">
        <f>BK80</f>
        <v>0</v>
      </c>
      <c r="K80" s="176"/>
      <c r="L80" s="181"/>
      <c r="M80" s="182"/>
      <c r="N80" s="183"/>
      <c r="O80" s="183"/>
      <c r="P80" s="184">
        <f>P81+P128</f>
        <v>0</v>
      </c>
      <c r="Q80" s="183"/>
      <c r="R80" s="184">
        <f>R81+R128</f>
        <v>0.0587</v>
      </c>
      <c r="S80" s="183"/>
      <c r="T80" s="185">
        <f>T81+T128</f>
        <v>0</v>
      </c>
      <c r="AR80" s="186" t="s">
        <v>23</v>
      </c>
      <c r="AT80" s="187" t="s">
        <v>74</v>
      </c>
      <c r="AU80" s="187" t="s">
        <v>75</v>
      </c>
      <c r="AY80" s="186" t="s">
        <v>162</v>
      </c>
      <c r="BK80" s="188">
        <f>BK81+BK128</f>
        <v>0</v>
      </c>
    </row>
    <row r="81" spans="2:63" s="11" customFormat="1" ht="19.9" customHeight="1">
      <c r="B81" s="175"/>
      <c r="C81" s="176"/>
      <c r="D81" s="189" t="s">
        <v>74</v>
      </c>
      <c r="E81" s="190" t="s">
        <v>23</v>
      </c>
      <c r="F81" s="190" t="s">
        <v>163</v>
      </c>
      <c r="G81" s="176"/>
      <c r="H81" s="176"/>
      <c r="I81" s="179"/>
      <c r="J81" s="191">
        <f>BK81</f>
        <v>0</v>
      </c>
      <c r="K81" s="176"/>
      <c r="L81" s="181"/>
      <c r="M81" s="182"/>
      <c r="N81" s="183"/>
      <c r="O81" s="183"/>
      <c r="P81" s="184">
        <f>SUM(P82:P127)</f>
        <v>0</v>
      </c>
      <c r="Q81" s="183"/>
      <c r="R81" s="184">
        <f>SUM(R82:R127)</f>
        <v>0.0587</v>
      </c>
      <c r="S81" s="183"/>
      <c r="T81" s="185">
        <f>SUM(T82:T127)</f>
        <v>0</v>
      </c>
      <c r="AR81" s="186" t="s">
        <v>23</v>
      </c>
      <c r="AT81" s="187" t="s">
        <v>74</v>
      </c>
      <c r="AU81" s="187" t="s">
        <v>23</v>
      </c>
      <c r="AY81" s="186" t="s">
        <v>162</v>
      </c>
      <c r="BK81" s="188">
        <f>SUM(BK82:BK127)</f>
        <v>0</v>
      </c>
    </row>
    <row r="82" spans="2:65" s="1" customFormat="1" ht="22.5" customHeight="1">
      <c r="B82" s="35"/>
      <c r="C82" s="192" t="s">
        <v>23</v>
      </c>
      <c r="D82" s="192" t="s">
        <v>164</v>
      </c>
      <c r="E82" s="193" t="s">
        <v>262</v>
      </c>
      <c r="F82" s="194" t="s">
        <v>263</v>
      </c>
      <c r="G82" s="195" t="s">
        <v>167</v>
      </c>
      <c r="H82" s="196">
        <v>0.235</v>
      </c>
      <c r="I82" s="197"/>
      <c r="J82" s="198">
        <f>ROUND(I82*H82,2)</f>
        <v>0</v>
      </c>
      <c r="K82" s="194" t="s">
        <v>168</v>
      </c>
      <c r="L82" s="55"/>
      <c r="M82" s="199" t="s">
        <v>22</v>
      </c>
      <c r="N82" s="200" t="s">
        <v>46</v>
      </c>
      <c r="O82" s="36"/>
      <c r="P82" s="201">
        <f>O82*H82</f>
        <v>0</v>
      </c>
      <c r="Q82" s="201">
        <v>0</v>
      </c>
      <c r="R82" s="201">
        <f>Q82*H82</f>
        <v>0</v>
      </c>
      <c r="S82" s="201">
        <v>0</v>
      </c>
      <c r="T82" s="202">
        <f>S82*H82</f>
        <v>0</v>
      </c>
      <c r="AR82" s="18" t="s">
        <v>169</v>
      </c>
      <c r="AT82" s="18" t="s">
        <v>164</v>
      </c>
      <c r="AU82" s="18" t="s">
        <v>84</v>
      </c>
      <c r="AY82" s="18" t="s">
        <v>162</v>
      </c>
      <c r="BE82" s="203">
        <f>IF(N82="základní",J82,0)</f>
        <v>0</v>
      </c>
      <c r="BF82" s="203">
        <f>IF(N82="snížená",J82,0)</f>
        <v>0</v>
      </c>
      <c r="BG82" s="203">
        <f>IF(N82="zákl. přenesená",J82,0)</f>
        <v>0</v>
      </c>
      <c r="BH82" s="203">
        <f>IF(N82="sníž. přenesená",J82,0)</f>
        <v>0</v>
      </c>
      <c r="BI82" s="203">
        <f>IF(N82="nulová",J82,0)</f>
        <v>0</v>
      </c>
      <c r="BJ82" s="18" t="s">
        <v>23</v>
      </c>
      <c r="BK82" s="203">
        <f>ROUND(I82*H82,2)</f>
        <v>0</v>
      </c>
      <c r="BL82" s="18" t="s">
        <v>169</v>
      </c>
      <c r="BM82" s="18" t="s">
        <v>1291</v>
      </c>
    </row>
    <row r="83" spans="2:47" s="1" customFormat="1" ht="94.5">
      <c r="B83" s="35"/>
      <c r="C83" s="57"/>
      <c r="D83" s="204" t="s">
        <v>171</v>
      </c>
      <c r="E83" s="57"/>
      <c r="F83" s="205" t="s">
        <v>172</v>
      </c>
      <c r="G83" s="57"/>
      <c r="H83" s="57"/>
      <c r="I83" s="162"/>
      <c r="J83" s="57"/>
      <c r="K83" s="57"/>
      <c r="L83" s="55"/>
      <c r="M83" s="72"/>
      <c r="N83" s="36"/>
      <c r="O83" s="36"/>
      <c r="P83" s="36"/>
      <c r="Q83" s="36"/>
      <c r="R83" s="36"/>
      <c r="S83" s="36"/>
      <c r="T83" s="73"/>
      <c r="AT83" s="18" t="s">
        <v>171</v>
      </c>
      <c r="AU83" s="18" t="s">
        <v>84</v>
      </c>
    </row>
    <row r="84" spans="2:51" s="12" customFormat="1" ht="13.5">
      <c r="B84" s="206"/>
      <c r="C84" s="207"/>
      <c r="D84" s="204" t="s">
        <v>173</v>
      </c>
      <c r="E84" s="208" t="s">
        <v>22</v>
      </c>
      <c r="F84" s="209" t="s">
        <v>265</v>
      </c>
      <c r="G84" s="207"/>
      <c r="H84" s="210" t="s">
        <v>22</v>
      </c>
      <c r="I84" s="211"/>
      <c r="J84" s="207"/>
      <c r="K84" s="207"/>
      <c r="L84" s="212"/>
      <c r="M84" s="213"/>
      <c r="N84" s="214"/>
      <c r="O84" s="214"/>
      <c r="P84" s="214"/>
      <c r="Q84" s="214"/>
      <c r="R84" s="214"/>
      <c r="S84" s="214"/>
      <c r="T84" s="215"/>
      <c r="AT84" s="216" t="s">
        <v>173</v>
      </c>
      <c r="AU84" s="216" t="s">
        <v>84</v>
      </c>
      <c r="AV84" s="12" t="s">
        <v>23</v>
      </c>
      <c r="AW84" s="12" t="s">
        <v>38</v>
      </c>
      <c r="AX84" s="12" t="s">
        <v>75</v>
      </c>
      <c r="AY84" s="216" t="s">
        <v>162</v>
      </c>
    </row>
    <row r="85" spans="2:51" s="13" customFormat="1" ht="13.5">
      <c r="B85" s="217"/>
      <c r="C85" s="218"/>
      <c r="D85" s="219" t="s">
        <v>173</v>
      </c>
      <c r="E85" s="220" t="s">
        <v>22</v>
      </c>
      <c r="F85" s="221" t="s">
        <v>1292</v>
      </c>
      <c r="G85" s="218"/>
      <c r="H85" s="222">
        <v>0.235</v>
      </c>
      <c r="I85" s="223"/>
      <c r="J85" s="218"/>
      <c r="K85" s="218"/>
      <c r="L85" s="224"/>
      <c r="M85" s="225"/>
      <c r="N85" s="226"/>
      <c r="O85" s="226"/>
      <c r="P85" s="226"/>
      <c r="Q85" s="226"/>
      <c r="R85" s="226"/>
      <c r="S85" s="226"/>
      <c r="T85" s="227"/>
      <c r="AT85" s="228" t="s">
        <v>173</v>
      </c>
      <c r="AU85" s="228" t="s">
        <v>84</v>
      </c>
      <c r="AV85" s="13" t="s">
        <v>84</v>
      </c>
      <c r="AW85" s="13" t="s">
        <v>38</v>
      </c>
      <c r="AX85" s="13" t="s">
        <v>23</v>
      </c>
      <c r="AY85" s="228" t="s">
        <v>162</v>
      </c>
    </row>
    <row r="86" spans="2:65" s="1" customFormat="1" ht="31.5" customHeight="1">
      <c r="B86" s="35"/>
      <c r="C86" s="192" t="s">
        <v>84</v>
      </c>
      <c r="D86" s="192" t="s">
        <v>164</v>
      </c>
      <c r="E86" s="193" t="s">
        <v>1293</v>
      </c>
      <c r="F86" s="194" t="s">
        <v>304</v>
      </c>
      <c r="G86" s="195" t="s">
        <v>197</v>
      </c>
      <c r="H86" s="196">
        <v>449.7</v>
      </c>
      <c r="I86" s="197"/>
      <c r="J86" s="198">
        <f>ROUND(I86*H86,2)</f>
        <v>0</v>
      </c>
      <c r="K86" s="194" t="s">
        <v>168</v>
      </c>
      <c r="L86" s="55"/>
      <c r="M86" s="199" t="s">
        <v>22</v>
      </c>
      <c r="N86" s="200" t="s">
        <v>46</v>
      </c>
      <c r="O86" s="36"/>
      <c r="P86" s="201">
        <f>O86*H86</f>
        <v>0</v>
      </c>
      <c r="Q86" s="201">
        <v>0</v>
      </c>
      <c r="R86" s="201">
        <f>Q86*H86</f>
        <v>0</v>
      </c>
      <c r="S86" s="201">
        <v>0</v>
      </c>
      <c r="T86" s="202">
        <f>S86*H86</f>
        <v>0</v>
      </c>
      <c r="AR86" s="18" t="s">
        <v>169</v>
      </c>
      <c r="AT86" s="18" t="s">
        <v>164</v>
      </c>
      <c r="AU86" s="18" t="s">
        <v>84</v>
      </c>
      <c r="AY86" s="18" t="s">
        <v>162</v>
      </c>
      <c r="BE86" s="203">
        <f>IF(N86="základní",J86,0)</f>
        <v>0</v>
      </c>
      <c r="BF86" s="203">
        <f>IF(N86="snížená",J86,0)</f>
        <v>0</v>
      </c>
      <c r="BG86" s="203">
        <f>IF(N86="zákl. přenesená",J86,0)</f>
        <v>0</v>
      </c>
      <c r="BH86" s="203">
        <f>IF(N86="sníž. přenesená",J86,0)</f>
        <v>0</v>
      </c>
      <c r="BI86" s="203">
        <f>IF(N86="nulová",J86,0)</f>
        <v>0</v>
      </c>
      <c r="BJ86" s="18" t="s">
        <v>23</v>
      </c>
      <c r="BK86" s="203">
        <f>ROUND(I86*H86,2)</f>
        <v>0</v>
      </c>
      <c r="BL86" s="18" t="s">
        <v>169</v>
      </c>
      <c r="BM86" s="18" t="s">
        <v>1294</v>
      </c>
    </row>
    <row r="87" spans="2:47" s="1" customFormat="1" ht="108">
      <c r="B87" s="35"/>
      <c r="C87" s="57"/>
      <c r="D87" s="204" t="s">
        <v>171</v>
      </c>
      <c r="E87" s="57"/>
      <c r="F87" s="205" t="s">
        <v>300</v>
      </c>
      <c r="G87" s="57"/>
      <c r="H87" s="57"/>
      <c r="I87" s="162"/>
      <c r="J87" s="57"/>
      <c r="K87" s="57"/>
      <c r="L87" s="55"/>
      <c r="M87" s="72"/>
      <c r="N87" s="36"/>
      <c r="O87" s="36"/>
      <c r="P87" s="36"/>
      <c r="Q87" s="36"/>
      <c r="R87" s="36"/>
      <c r="S87" s="36"/>
      <c r="T87" s="73"/>
      <c r="AT87" s="18" t="s">
        <v>171</v>
      </c>
      <c r="AU87" s="18" t="s">
        <v>84</v>
      </c>
    </row>
    <row r="88" spans="2:51" s="12" customFormat="1" ht="13.5">
      <c r="B88" s="206"/>
      <c r="C88" s="207"/>
      <c r="D88" s="204" t="s">
        <v>173</v>
      </c>
      <c r="E88" s="208" t="s">
        <v>22</v>
      </c>
      <c r="F88" s="209" t="s">
        <v>301</v>
      </c>
      <c r="G88" s="207"/>
      <c r="H88" s="210" t="s">
        <v>22</v>
      </c>
      <c r="I88" s="211"/>
      <c r="J88" s="207"/>
      <c r="K88" s="207"/>
      <c r="L88" s="212"/>
      <c r="M88" s="213"/>
      <c r="N88" s="214"/>
      <c r="O88" s="214"/>
      <c r="P88" s="214"/>
      <c r="Q88" s="214"/>
      <c r="R88" s="214"/>
      <c r="S88" s="214"/>
      <c r="T88" s="215"/>
      <c r="AT88" s="216" t="s">
        <v>173</v>
      </c>
      <c r="AU88" s="216" t="s">
        <v>84</v>
      </c>
      <c r="AV88" s="12" t="s">
        <v>23</v>
      </c>
      <c r="AW88" s="12" t="s">
        <v>38</v>
      </c>
      <c r="AX88" s="12" t="s">
        <v>75</v>
      </c>
      <c r="AY88" s="216" t="s">
        <v>162</v>
      </c>
    </row>
    <row r="89" spans="2:51" s="13" customFormat="1" ht="13.5">
      <c r="B89" s="217"/>
      <c r="C89" s="218"/>
      <c r="D89" s="219" t="s">
        <v>173</v>
      </c>
      <c r="E89" s="220" t="s">
        <v>22</v>
      </c>
      <c r="F89" s="221" t="s">
        <v>1295</v>
      </c>
      <c r="G89" s="218"/>
      <c r="H89" s="222">
        <v>449.7</v>
      </c>
      <c r="I89" s="223"/>
      <c r="J89" s="218"/>
      <c r="K89" s="218"/>
      <c r="L89" s="224"/>
      <c r="M89" s="225"/>
      <c r="N89" s="226"/>
      <c r="O89" s="226"/>
      <c r="P89" s="226"/>
      <c r="Q89" s="226"/>
      <c r="R89" s="226"/>
      <c r="S89" s="226"/>
      <c r="T89" s="227"/>
      <c r="AT89" s="228" t="s">
        <v>173</v>
      </c>
      <c r="AU89" s="228" t="s">
        <v>84</v>
      </c>
      <c r="AV89" s="13" t="s">
        <v>84</v>
      </c>
      <c r="AW89" s="13" t="s">
        <v>38</v>
      </c>
      <c r="AX89" s="13" t="s">
        <v>23</v>
      </c>
      <c r="AY89" s="228" t="s">
        <v>162</v>
      </c>
    </row>
    <row r="90" spans="2:65" s="1" customFormat="1" ht="44.25" customHeight="1">
      <c r="B90" s="35"/>
      <c r="C90" s="192" t="s">
        <v>183</v>
      </c>
      <c r="D90" s="192" t="s">
        <v>164</v>
      </c>
      <c r="E90" s="193" t="s">
        <v>222</v>
      </c>
      <c r="F90" s="194" t="s">
        <v>223</v>
      </c>
      <c r="G90" s="195" t="s">
        <v>197</v>
      </c>
      <c r="H90" s="196">
        <v>449.7</v>
      </c>
      <c r="I90" s="197"/>
      <c r="J90" s="198">
        <f>ROUND(I90*H90,2)</f>
        <v>0</v>
      </c>
      <c r="K90" s="194" t="s">
        <v>168</v>
      </c>
      <c r="L90" s="55"/>
      <c r="M90" s="199" t="s">
        <v>22</v>
      </c>
      <c r="N90" s="200" t="s">
        <v>46</v>
      </c>
      <c r="O90" s="36"/>
      <c r="P90" s="201">
        <f>O90*H90</f>
        <v>0</v>
      </c>
      <c r="Q90" s="201">
        <v>0</v>
      </c>
      <c r="R90" s="201">
        <f>Q90*H90</f>
        <v>0</v>
      </c>
      <c r="S90" s="201">
        <v>0</v>
      </c>
      <c r="T90" s="202">
        <f>S90*H90</f>
        <v>0</v>
      </c>
      <c r="AR90" s="18" t="s">
        <v>169</v>
      </c>
      <c r="AT90" s="18" t="s">
        <v>164</v>
      </c>
      <c r="AU90" s="18" t="s">
        <v>84</v>
      </c>
      <c r="AY90" s="18" t="s">
        <v>162</v>
      </c>
      <c r="BE90" s="203">
        <f>IF(N90="základní",J90,0)</f>
        <v>0</v>
      </c>
      <c r="BF90" s="203">
        <f>IF(N90="snížená",J90,0)</f>
        <v>0</v>
      </c>
      <c r="BG90" s="203">
        <f>IF(N90="zákl. přenesená",J90,0)</f>
        <v>0</v>
      </c>
      <c r="BH90" s="203">
        <f>IF(N90="sníž. přenesená",J90,0)</f>
        <v>0</v>
      </c>
      <c r="BI90" s="203">
        <f>IF(N90="nulová",J90,0)</f>
        <v>0</v>
      </c>
      <c r="BJ90" s="18" t="s">
        <v>23</v>
      </c>
      <c r="BK90" s="203">
        <f>ROUND(I90*H90,2)</f>
        <v>0</v>
      </c>
      <c r="BL90" s="18" t="s">
        <v>169</v>
      </c>
      <c r="BM90" s="18" t="s">
        <v>224</v>
      </c>
    </row>
    <row r="91" spans="2:47" s="1" customFormat="1" ht="175.5">
      <c r="B91" s="35"/>
      <c r="C91" s="57"/>
      <c r="D91" s="204" t="s">
        <v>171</v>
      </c>
      <c r="E91" s="57"/>
      <c r="F91" s="205" t="s">
        <v>225</v>
      </c>
      <c r="G91" s="57"/>
      <c r="H91" s="57"/>
      <c r="I91" s="162"/>
      <c r="J91" s="57"/>
      <c r="K91" s="57"/>
      <c r="L91" s="55"/>
      <c r="M91" s="72"/>
      <c r="N91" s="36"/>
      <c r="O91" s="36"/>
      <c r="P91" s="36"/>
      <c r="Q91" s="36"/>
      <c r="R91" s="36"/>
      <c r="S91" s="36"/>
      <c r="T91" s="73"/>
      <c r="AT91" s="18" t="s">
        <v>171</v>
      </c>
      <c r="AU91" s="18" t="s">
        <v>84</v>
      </c>
    </row>
    <row r="92" spans="2:51" s="12" customFormat="1" ht="13.5">
      <c r="B92" s="206"/>
      <c r="C92" s="207"/>
      <c r="D92" s="204" t="s">
        <v>173</v>
      </c>
      <c r="E92" s="208" t="s">
        <v>22</v>
      </c>
      <c r="F92" s="209" t="s">
        <v>301</v>
      </c>
      <c r="G92" s="207"/>
      <c r="H92" s="210" t="s">
        <v>22</v>
      </c>
      <c r="I92" s="211"/>
      <c r="J92" s="207"/>
      <c r="K92" s="207"/>
      <c r="L92" s="212"/>
      <c r="M92" s="213"/>
      <c r="N92" s="214"/>
      <c r="O92" s="214"/>
      <c r="P92" s="214"/>
      <c r="Q92" s="214"/>
      <c r="R92" s="214"/>
      <c r="S92" s="214"/>
      <c r="T92" s="215"/>
      <c r="AT92" s="216" t="s">
        <v>173</v>
      </c>
      <c r="AU92" s="216" t="s">
        <v>84</v>
      </c>
      <c r="AV92" s="12" t="s">
        <v>23</v>
      </c>
      <c r="AW92" s="12" t="s">
        <v>38</v>
      </c>
      <c r="AX92" s="12" t="s">
        <v>75</v>
      </c>
      <c r="AY92" s="216" t="s">
        <v>162</v>
      </c>
    </row>
    <row r="93" spans="2:51" s="13" customFormat="1" ht="13.5">
      <c r="B93" s="217"/>
      <c r="C93" s="218"/>
      <c r="D93" s="219" t="s">
        <v>173</v>
      </c>
      <c r="E93" s="220" t="s">
        <v>22</v>
      </c>
      <c r="F93" s="221" t="s">
        <v>1295</v>
      </c>
      <c r="G93" s="218"/>
      <c r="H93" s="222">
        <v>449.7</v>
      </c>
      <c r="I93" s="223"/>
      <c r="J93" s="218"/>
      <c r="K93" s="218"/>
      <c r="L93" s="224"/>
      <c r="M93" s="225"/>
      <c r="N93" s="226"/>
      <c r="O93" s="226"/>
      <c r="P93" s="226"/>
      <c r="Q93" s="226"/>
      <c r="R93" s="226"/>
      <c r="S93" s="226"/>
      <c r="T93" s="227"/>
      <c r="AT93" s="228" t="s">
        <v>173</v>
      </c>
      <c r="AU93" s="228" t="s">
        <v>84</v>
      </c>
      <c r="AV93" s="13" t="s">
        <v>84</v>
      </c>
      <c r="AW93" s="13" t="s">
        <v>38</v>
      </c>
      <c r="AX93" s="13" t="s">
        <v>23</v>
      </c>
      <c r="AY93" s="228" t="s">
        <v>162</v>
      </c>
    </row>
    <row r="94" spans="2:65" s="1" customFormat="1" ht="44.25" customHeight="1">
      <c r="B94" s="35"/>
      <c r="C94" s="192" t="s">
        <v>169</v>
      </c>
      <c r="D94" s="192" t="s">
        <v>164</v>
      </c>
      <c r="E94" s="193" t="s">
        <v>1296</v>
      </c>
      <c r="F94" s="194" t="s">
        <v>1297</v>
      </c>
      <c r="G94" s="195" t="s">
        <v>178</v>
      </c>
      <c r="H94" s="196">
        <v>2086</v>
      </c>
      <c r="I94" s="197"/>
      <c r="J94" s="198">
        <f>ROUND(I94*H94,2)</f>
        <v>0</v>
      </c>
      <c r="K94" s="194" t="s">
        <v>168</v>
      </c>
      <c r="L94" s="55"/>
      <c r="M94" s="199" t="s">
        <v>22</v>
      </c>
      <c r="N94" s="200" t="s">
        <v>46</v>
      </c>
      <c r="O94" s="36"/>
      <c r="P94" s="201">
        <f>O94*H94</f>
        <v>0</v>
      </c>
      <c r="Q94" s="201">
        <v>0</v>
      </c>
      <c r="R94" s="201">
        <f>Q94*H94</f>
        <v>0</v>
      </c>
      <c r="S94" s="201">
        <v>0</v>
      </c>
      <c r="T94" s="202">
        <f>S94*H94</f>
        <v>0</v>
      </c>
      <c r="AR94" s="18" t="s">
        <v>169</v>
      </c>
      <c r="AT94" s="18" t="s">
        <v>164</v>
      </c>
      <c r="AU94" s="18" t="s">
        <v>84</v>
      </c>
      <c r="AY94" s="18" t="s">
        <v>162</v>
      </c>
      <c r="BE94" s="203">
        <f>IF(N94="základní",J94,0)</f>
        <v>0</v>
      </c>
      <c r="BF94" s="203">
        <f>IF(N94="snížená",J94,0)</f>
        <v>0</v>
      </c>
      <c r="BG94" s="203">
        <f>IF(N94="zákl. přenesená",J94,0)</f>
        <v>0</v>
      </c>
      <c r="BH94" s="203">
        <f>IF(N94="sníž. přenesená",J94,0)</f>
        <v>0</v>
      </c>
      <c r="BI94" s="203">
        <f>IF(N94="nulová",J94,0)</f>
        <v>0</v>
      </c>
      <c r="BJ94" s="18" t="s">
        <v>23</v>
      </c>
      <c r="BK94" s="203">
        <f>ROUND(I94*H94,2)</f>
        <v>0</v>
      </c>
      <c r="BL94" s="18" t="s">
        <v>169</v>
      </c>
      <c r="BM94" s="18" t="s">
        <v>1298</v>
      </c>
    </row>
    <row r="95" spans="2:47" s="1" customFormat="1" ht="94.5">
      <c r="B95" s="35"/>
      <c r="C95" s="57"/>
      <c r="D95" s="204" t="s">
        <v>171</v>
      </c>
      <c r="E95" s="57"/>
      <c r="F95" s="205" t="s">
        <v>1299</v>
      </c>
      <c r="G95" s="57"/>
      <c r="H95" s="57"/>
      <c r="I95" s="162"/>
      <c r="J95" s="57"/>
      <c r="K95" s="57"/>
      <c r="L95" s="55"/>
      <c r="M95" s="72"/>
      <c r="N95" s="36"/>
      <c r="O95" s="36"/>
      <c r="P95" s="36"/>
      <c r="Q95" s="36"/>
      <c r="R95" s="36"/>
      <c r="S95" s="36"/>
      <c r="T95" s="73"/>
      <c r="AT95" s="18" t="s">
        <v>171</v>
      </c>
      <c r="AU95" s="18" t="s">
        <v>84</v>
      </c>
    </row>
    <row r="96" spans="2:51" s="12" customFormat="1" ht="13.5">
      <c r="B96" s="206"/>
      <c r="C96" s="207"/>
      <c r="D96" s="204" t="s">
        <v>173</v>
      </c>
      <c r="E96" s="208" t="s">
        <v>22</v>
      </c>
      <c r="F96" s="209" t="s">
        <v>393</v>
      </c>
      <c r="G96" s="207"/>
      <c r="H96" s="210" t="s">
        <v>22</v>
      </c>
      <c r="I96" s="211"/>
      <c r="J96" s="207"/>
      <c r="K96" s="207"/>
      <c r="L96" s="212"/>
      <c r="M96" s="213"/>
      <c r="N96" s="214"/>
      <c r="O96" s="214"/>
      <c r="P96" s="214"/>
      <c r="Q96" s="214"/>
      <c r="R96" s="214"/>
      <c r="S96" s="214"/>
      <c r="T96" s="215"/>
      <c r="AT96" s="216" t="s">
        <v>173</v>
      </c>
      <c r="AU96" s="216" t="s">
        <v>84</v>
      </c>
      <c r="AV96" s="12" t="s">
        <v>23</v>
      </c>
      <c r="AW96" s="12" t="s">
        <v>38</v>
      </c>
      <c r="AX96" s="12" t="s">
        <v>75</v>
      </c>
      <c r="AY96" s="216" t="s">
        <v>162</v>
      </c>
    </row>
    <row r="97" spans="2:51" s="13" customFormat="1" ht="13.5">
      <c r="B97" s="217"/>
      <c r="C97" s="218"/>
      <c r="D97" s="219" t="s">
        <v>173</v>
      </c>
      <c r="E97" s="220" t="s">
        <v>22</v>
      </c>
      <c r="F97" s="221" t="s">
        <v>1300</v>
      </c>
      <c r="G97" s="218"/>
      <c r="H97" s="222">
        <v>2086</v>
      </c>
      <c r="I97" s="223"/>
      <c r="J97" s="218"/>
      <c r="K97" s="218"/>
      <c r="L97" s="224"/>
      <c r="M97" s="225"/>
      <c r="N97" s="226"/>
      <c r="O97" s="226"/>
      <c r="P97" s="226"/>
      <c r="Q97" s="226"/>
      <c r="R97" s="226"/>
      <c r="S97" s="226"/>
      <c r="T97" s="227"/>
      <c r="AT97" s="228" t="s">
        <v>173</v>
      </c>
      <c r="AU97" s="228" t="s">
        <v>84</v>
      </c>
      <c r="AV97" s="13" t="s">
        <v>84</v>
      </c>
      <c r="AW97" s="13" t="s">
        <v>38</v>
      </c>
      <c r="AX97" s="13" t="s">
        <v>23</v>
      </c>
      <c r="AY97" s="228" t="s">
        <v>162</v>
      </c>
    </row>
    <row r="98" spans="2:65" s="1" customFormat="1" ht="31.5" customHeight="1">
      <c r="B98" s="35"/>
      <c r="C98" s="192" t="s">
        <v>194</v>
      </c>
      <c r="D98" s="192" t="s">
        <v>164</v>
      </c>
      <c r="E98" s="193" t="s">
        <v>383</v>
      </c>
      <c r="F98" s="194" t="s">
        <v>384</v>
      </c>
      <c r="G98" s="195" t="s">
        <v>178</v>
      </c>
      <c r="H98" s="196">
        <v>1174</v>
      </c>
      <c r="I98" s="197"/>
      <c r="J98" s="198">
        <f>ROUND(I98*H98,2)</f>
        <v>0</v>
      </c>
      <c r="K98" s="194" t="s">
        <v>168</v>
      </c>
      <c r="L98" s="55"/>
      <c r="M98" s="199" t="s">
        <v>22</v>
      </c>
      <c r="N98" s="200" t="s">
        <v>46</v>
      </c>
      <c r="O98" s="36"/>
      <c r="P98" s="201">
        <f>O98*H98</f>
        <v>0</v>
      </c>
      <c r="Q98" s="201">
        <v>0</v>
      </c>
      <c r="R98" s="201">
        <f>Q98*H98</f>
        <v>0</v>
      </c>
      <c r="S98" s="201">
        <v>0</v>
      </c>
      <c r="T98" s="202">
        <f>S98*H98</f>
        <v>0</v>
      </c>
      <c r="AR98" s="18" t="s">
        <v>169</v>
      </c>
      <c r="AT98" s="18" t="s">
        <v>164</v>
      </c>
      <c r="AU98" s="18" t="s">
        <v>84</v>
      </c>
      <c r="AY98" s="18" t="s">
        <v>162</v>
      </c>
      <c r="BE98" s="203">
        <f>IF(N98="základní",J98,0)</f>
        <v>0</v>
      </c>
      <c r="BF98" s="203">
        <f>IF(N98="snížená",J98,0)</f>
        <v>0</v>
      </c>
      <c r="BG98" s="203">
        <f>IF(N98="zákl. přenesená",J98,0)</f>
        <v>0</v>
      </c>
      <c r="BH98" s="203">
        <f>IF(N98="sníž. přenesená",J98,0)</f>
        <v>0</v>
      </c>
      <c r="BI98" s="203">
        <f>IF(N98="nulová",J98,0)</f>
        <v>0</v>
      </c>
      <c r="BJ98" s="18" t="s">
        <v>23</v>
      </c>
      <c r="BK98" s="203">
        <f>ROUND(I98*H98,2)</f>
        <v>0</v>
      </c>
      <c r="BL98" s="18" t="s">
        <v>169</v>
      </c>
      <c r="BM98" s="18" t="s">
        <v>1301</v>
      </c>
    </row>
    <row r="99" spans="2:47" s="1" customFormat="1" ht="121.5">
      <c r="B99" s="35"/>
      <c r="C99" s="57"/>
      <c r="D99" s="204" t="s">
        <v>171</v>
      </c>
      <c r="E99" s="57"/>
      <c r="F99" s="205" t="s">
        <v>386</v>
      </c>
      <c r="G99" s="57"/>
      <c r="H99" s="57"/>
      <c r="I99" s="162"/>
      <c r="J99" s="57"/>
      <c r="K99" s="57"/>
      <c r="L99" s="55"/>
      <c r="M99" s="72"/>
      <c r="N99" s="36"/>
      <c r="O99" s="36"/>
      <c r="P99" s="36"/>
      <c r="Q99" s="36"/>
      <c r="R99" s="36"/>
      <c r="S99" s="36"/>
      <c r="T99" s="73"/>
      <c r="AT99" s="18" t="s">
        <v>171</v>
      </c>
      <c r="AU99" s="18" t="s">
        <v>84</v>
      </c>
    </row>
    <row r="100" spans="2:51" s="12" customFormat="1" ht="13.5">
      <c r="B100" s="206"/>
      <c r="C100" s="207"/>
      <c r="D100" s="204" t="s">
        <v>173</v>
      </c>
      <c r="E100" s="208" t="s">
        <v>22</v>
      </c>
      <c r="F100" s="209" t="s">
        <v>393</v>
      </c>
      <c r="G100" s="207"/>
      <c r="H100" s="210" t="s">
        <v>22</v>
      </c>
      <c r="I100" s="211"/>
      <c r="J100" s="207"/>
      <c r="K100" s="207"/>
      <c r="L100" s="212"/>
      <c r="M100" s="213"/>
      <c r="N100" s="214"/>
      <c r="O100" s="214"/>
      <c r="P100" s="214"/>
      <c r="Q100" s="214"/>
      <c r="R100" s="214"/>
      <c r="S100" s="214"/>
      <c r="T100" s="215"/>
      <c r="AT100" s="216" t="s">
        <v>173</v>
      </c>
      <c r="AU100" s="216" t="s">
        <v>84</v>
      </c>
      <c r="AV100" s="12" t="s">
        <v>23</v>
      </c>
      <c r="AW100" s="12" t="s">
        <v>38</v>
      </c>
      <c r="AX100" s="12" t="s">
        <v>75</v>
      </c>
      <c r="AY100" s="216" t="s">
        <v>162</v>
      </c>
    </row>
    <row r="101" spans="2:51" s="13" customFormat="1" ht="13.5">
      <c r="B101" s="217"/>
      <c r="C101" s="218"/>
      <c r="D101" s="219" t="s">
        <v>173</v>
      </c>
      <c r="E101" s="220" t="s">
        <v>22</v>
      </c>
      <c r="F101" s="221" t="s">
        <v>1302</v>
      </c>
      <c r="G101" s="218"/>
      <c r="H101" s="222">
        <v>1174</v>
      </c>
      <c r="I101" s="223"/>
      <c r="J101" s="218"/>
      <c r="K101" s="218"/>
      <c r="L101" s="224"/>
      <c r="M101" s="225"/>
      <c r="N101" s="226"/>
      <c r="O101" s="226"/>
      <c r="P101" s="226"/>
      <c r="Q101" s="226"/>
      <c r="R101" s="226"/>
      <c r="S101" s="226"/>
      <c r="T101" s="227"/>
      <c r="AT101" s="228" t="s">
        <v>173</v>
      </c>
      <c r="AU101" s="228" t="s">
        <v>84</v>
      </c>
      <c r="AV101" s="13" t="s">
        <v>84</v>
      </c>
      <c r="AW101" s="13" t="s">
        <v>38</v>
      </c>
      <c r="AX101" s="13" t="s">
        <v>23</v>
      </c>
      <c r="AY101" s="228" t="s">
        <v>162</v>
      </c>
    </row>
    <row r="102" spans="2:65" s="1" customFormat="1" ht="31.5" customHeight="1">
      <c r="B102" s="35"/>
      <c r="C102" s="192" t="s">
        <v>204</v>
      </c>
      <c r="D102" s="192" t="s">
        <v>164</v>
      </c>
      <c r="E102" s="193" t="s">
        <v>1303</v>
      </c>
      <c r="F102" s="194" t="s">
        <v>1304</v>
      </c>
      <c r="G102" s="195" t="s">
        <v>178</v>
      </c>
      <c r="H102" s="196">
        <v>912</v>
      </c>
      <c r="I102" s="197"/>
      <c r="J102" s="198">
        <f>ROUND(I102*H102,2)</f>
        <v>0</v>
      </c>
      <c r="K102" s="194" t="s">
        <v>168</v>
      </c>
      <c r="L102" s="55"/>
      <c r="M102" s="199" t="s">
        <v>22</v>
      </c>
      <c r="N102" s="200" t="s">
        <v>46</v>
      </c>
      <c r="O102" s="36"/>
      <c r="P102" s="201">
        <f>O102*H102</f>
        <v>0</v>
      </c>
      <c r="Q102" s="201">
        <v>0</v>
      </c>
      <c r="R102" s="201">
        <f>Q102*H102</f>
        <v>0</v>
      </c>
      <c r="S102" s="201">
        <v>0</v>
      </c>
      <c r="T102" s="202">
        <f>S102*H102</f>
        <v>0</v>
      </c>
      <c r="AR102" s="18" t="s">
        <v>169</v>
      </c>
      <c r="AT102" s="18" t="s">
        <v>164</v>
      </c>
      <c r="AU102" s="18" t="s">
        <v>84</v>
      </c>
      <c r="AY102" s="18" t="s">
        <v>162</v>
      </c>
      <c r="BE102" s="203">
        <f>IF(N102="základní",J102,0)</f>
        <v>0</v>
      </c>
      <c r="BF102" s="203">
        <f>IF(N102="snížená",J102,0)</f>
        <v>0</v>
      </c>
      <c r="BG102" s="203">
        <f>IF(N102="zákl. přenesená",J102,0)</f>
        <v>0</v>
      </c>
      <c r="BH102" s="203">
        <f>IF(N102="sníž. přenesená",J102,0)</f>
        <v>0</v>
      </c>
      <c r="BI102" s="203">
        <f>IF(N102="nulová",J102,0)</f>
        <v>0</v>
      </c>
      <c r="BJ102" s="18" t="s">
        <v>23</v>
      </c>
      <c r="BK102" s="203">
        <f>ROUND(I102*H102,2)</f>
        <v>0</v>
      </c>
      <c r="BL102" s="18" t="s">
        <v>169</v>
      </c>
      <c r="BM102" s="18" t="s">
        <v>1305</v>
      </c>
    </row>
    <row r="103" spans="2:47" s="1" customFormat="1" ht="121.5">
      <c r="B103" s="35"/>
      <c r="C103" s="57"/>
      <c r="D103" s="204" t="s">
        <v>171</v>
      </c>
      <c r="E103" s="57"/>
      <c r="F103" s="205" t="s">
        <v>386</v>
      </c>
      <c r="G103" s="57"/>
      <c r="H103" s="57"/>
      <c r="I103" s="162"/>
      <c r="J103" s="57"/>
      <c r="K103" s="57"/>
      <c r="L103" s="55"/>
      <c r="M103" s="72"/>
      <c r="N103" s="36"/>
      <c r="O103" s="36"/>
      <c r="P103" s="36"/>
      <c r="Q103" s="36"/>
      <c r="R103" s="36"/>
      <c r="S103" s="36"/>
      <c r="T103" s="73"/>
      <c r="AT103" s="18" t="s">
        <v>171</v>
      </c>
      <c r="AU103" s="18" t="s">
        <v>84</v>
      </c>
    </row>
    <row r="104" spans="2:51" s="12" customFormat="1" ht="13.5">
      <c r="B104" s="206"/>
      <c r="C104" s="207"/>
      <c r="D104" s="204" t="s">
        <v>173</v>
      </c>
      <c r="E104" s="208" t="s">
        <v>22</v>
      </c>
      <c r="F104" s="209" t="s">
        <v>393</v>
      </c>
      <c r="G104" s="207"/>
      <c r="H104" s="210" t="s">
        <v>22</v>
      </c>
      <c r="I104" s="211"/>
      <c r="J104" s="207"/>
      <c r="K104" s="207"/>
      <c r="L104" s="212"/>
      <c r="M104" s="213"/>
      <c r="N104" s="214"/>
      <c r="O104" s="214"/>
      <c r="P104" s="214"/>
      <c r="Q104" s="214"/>
      <c r="R104" s="214"/>
      <c r="S104" s="214"/>
      <c r="T104" s="215"/>
      <c r="AT104" s="216" t="s">
        <v>173</v>
      </c>
      <c r="AU104" s="216" t="s">
        <v>84</v>
      </c>
      <c r="AV104" s="12" t="s">
        <v>23</v>
      </c>
      <c r="AW104" s="12" t="s">
        <v>38</v>
      </c>
      <c r="AX104" s="12" t="s">
        <v>75</v>
      </c>
      <c r="AY104" s="216" t="s">
        <v>162</v>
      </c>
    </row>
    <row r="105" spans="2:51" s="13" customFormat="1" ht="13.5">
      <c r="B105" s="217"/>
      <c r="C105" s="218"/>
      <c r="D105" s="219" t="s">
        <v>173</v>
      </c>
      <c r="E105" s="220" t="s">
        <v>22</v>
      </c>
      <c r="F105" s="221" t="s">
        <v>1306</v>
      </c>
      <c r="G105" s="218"/>
      <c r="H105" s="222">
        <v>912</v>
      </c>
      <c r="I105" s="223"/>
      <c r="J105" s="218"/>
      <c r="K105" s="218"/>
      <c r="L105" s="224"/>
      <c r="M105" s="225"/>
      <c r="N105" s="226"/>
      <c r="O105" s="226"/>
      <c r="P105" s="226"/>
      <c r="Q105" s="226"/>
      <c r="R105" s="226"/>
      <c r="S105" s="226"/>
      <c r="T105" s="227"/>
      <c r="AT105" s="228" t="s">
        <v>173</v>
      </c>
      <c r="AU105" s="228" t="s">
        <v>84</v>
      </c>
      <c r="AV105" s="13" t="s">
        <v>84</v>
      </c>
      <c r="AW105" s="13" t="s">
        <v>38</v>
      </c>
      <c r="AX105" s="13" t="s">
        <v>23</v>
      </c>
      <c r="AY105" s="228" t="s">
        <v>162</v>
      </c>
    </row>
    <row r="106" spans="2:65" s="1" customFormat="1" ht="31.5" customHeight="1">
      <c r="B106" s="35"/>
      <c r="C106" s="192" t="s">
        <v>209</v>
      </c>
      <c r="D106" s="192" t="s">
        <v>164</v>
      </c>
      <c r="E106" s="193" t="s">
        <v>389</v>
      </c>
      <c r="F106" s="194" t="s">
        <v>390</v>
      </c>
      <c r="G106" s="195" t="s">
        <v>178</v>
      </c>
      <c r="H106" s="196">
        <v>1174</v>
      </c>
      <c r="I106" s="197"/>
      <c r="J106" s="198">
        <f>ROUND(I106*H106,2)</f>
        <v>0</v>
      </c>
      <c r="K106" s="194" t="s">
        <v>168</v>
      </c>
      <c r="L106" s="55"/>
      <c r="M106" s="199" t="s">
        <v>22</v>
      </c>
      <c r="N106" s="200" t="s">
        <v>46</v>
      </c>
      <c r="O106" s="36"/>
      <c r="P106" s="201">
        <f>O106*H106</f>
        <v>0</v>
      </c>
      <c r="Q106" s="201">
        <v>0</v>
      </c>
      <c r="R106" s="201">
        <f>Q106*H106</f>
        <v>0</v>
      </c>
      <c r="S106" s="201">
        <v>0</v>
      </c>
      <c r="T106" s="202">
        <f>S106*H106</f>
        <v>0</v>
      </c>
      <c r="AR106" s="18" t="s">
        <v>169</v>
      </c>
      <c r="AT106" s="18" t="s">
        <v>164</v>
      </c>
      <c r="AU106" s="18" t="s">
        <v>84</v>
      </c>
      <c r="AY106" s="18" t="s">
        <v>162</v>
      </c>
      <c r="BE106" s="203">
        <f>IF(N106="základní",J106,0)</f>
        <v>0</v>
      </c>
      <c r="BF106" s="203">
        <f>IF(N106="snížená",J106,0)</f>
        <v>0</v>
      </c>
      <c r="BG106" s="203">
        <f>IF(N106="zákl. přenesená",J106,0)</f>
        <v>0</v>
      </c>
      <c r="BH106" s="203">
        <f>IF(N106="sníž. přenesená",J106,0)</f>
        <v>0</v>
      </c>
      <c r="BI106" s="203">
        <f>IF(N106="nulová",J106,0)</f>
        <v>0</v>
      </c>
      <c r="BJ106" s="18" t="s">
        <v>23</v>
      </c>
      <c r="BK106" s="203">
        <f>ROUND(I106*H106,2)</f>
        <v>0</v>
      </c>
      <c r="BL106" s="18" t="s">
        <v>169</v>
      </c>
      <c r="BM106" s="18" t="s">
        <v>1307</v>
      </c>
    </row>
    <row r="107" spans="2:47" s="1" customFormat="1" ht="121.5">
      <c r="B107" s="35"/>
      <c r="C107" s="57"/>
      <c r="D107" s="204" t="s">
        <v>171</v>
      </c>
      <c r="E107" s="57"/>
      <c r="F107" s="205" t="s">
        <v>392</v>
      </c>
      <c r="G107" s="57"/>
      <c r="H107" s="57"/>
      <c r="I107" s="162"/>
      <c r="J107" s="57"/>
      <c r="K107" s="57"/>
      <c r="L107" s="55"/>
      <c r="M107" s="72"/>
      <c r="N107" s="36"/>
      <c r="O107" s="36"/>
      <c r="P107" s="36"/>
      <c r="Q107" s="36"/>
      <c r="R107" s="36"/>
      <c r="S107" s="36"/>
      <c r="T107" s="73"/>
      <c r="AT107" s="18" t="s">
        <v>171</v>
      </c>
      <c r="AU107" s="18" t="s">
        <v>84</v>
      </c>
    </row>
    <row r="108" spans="2:51" s="12" customFormat="1" ht="13.5">
      <c r="B108" s="206"/>
      <c r="C108" s="207"/>
      <c r="D108" s="204" t="s">
        <v>173</v>
      </c>
      <c r="E108" s="208" t="s">
        <v>22</v>
      </c>
      <c r="F108" s="209" t="s">
        <v>393</v>
      </c>
      <c r="G108" s="207"/>
      <c r="H108" s="210" t="s">
        <v>22</v>
      </c>
      <c r="I108" s="211"/>
      <c r="J108" s="207"/>
      <c r="K108" s="207"/>
      <c r="L108" s="212"/>
      <c r="M108" s="213"/>
      <c r="N108" s="214"/>
      <c r="O108" s="214"/>
      <c r="P108" s="214"/>
      <c r="Q108" s="214"/>
      <c r="R108" s="214"/>
      <c r="S108" s="214"/>
      <c r="T108" s="215"/>
      <c r="AT108" s="216" t="s">
        <v>173</v>
      </c>
      <c r="AU108" s="216" t="s">
        <v>84</v>
      </c>
      <c r="AV108" s="12" t="s">
        <v>23</v>
      </c>
      <c r="AW108" s="12" t="s">
        <v>38</v>
      </c>
      <c r="AX108" s="12" t="s">
        <v>75</v>
      </c>
      <c r="AY108" s="216" t="s">
        <v>162</v>
      </c>
    </row>
    <row r="109" spans="2:51" s="13" customFormat="1" ht="13.5">
      <c r="B109" s="217"/>
      <c r="C109" s="218"/>
      <c r="D109" s="219" t="s">
        <v>173</v>
      </c>
      <c r="E109" s="220" t="s">
        <v>22</v>
      </c>
      <c r="F109" s="221" t="s">
        <v>1302</v>
      </c>
      <c r="G109" s="218"/>
      <c r="H109" s="222">
        <v>1174</v>
      </c>
      <c r="I109" s="223"/>
      <c r="J109" s="218"/>
      <c r="K109" s="218"/>
      <c r="L109" s="224"/>
      <c r="M109" s="225"/>
      <c r="N109" s="226"/>
      <c r="O109" s="226"/>
      <c r="P109" s="226"/>
      <c r="Q109" s="226"/>
      <c r="R109" s="226"/>
      <c r="S109" s="226"/>
      <c r="T109" s="227"/>
      <c r="AT109" s="228" t="s">
        <v>173</v>
      </c>
      <c r="AU109" s="228" t="s">
        <v>84</v>
      </c>
      <c r="AV109" s="13" t="s">
        <v>84</v>
      </c>
      <c r="AW109" s="13" t="s">
        <v>38</v>
      </c>
      <c r="AX109" s="13" t="s">
        <v>23</v>
      </c>
      <c r="AY109" s="228" t="s">
        <v>162</v>
      </c>
    </row>
    <row r="110" spans="2:65" s="1" customFormat="1" ht="31.5" customHeight="1">
      <c r="B110" s="35"/>
      <c r="C110" s="192" t="s">
        <v>214</v>
      </c>
      <c r="D110" s="192" t="s">
        <v>164</v>
      </c>
      <c r="E110" s="193" t="s">
        <v>405</v>
      </c>
      <c r="F110" s="194" t="s">
        <v>406</v>
      </c>
      <c r="G110" s="195" t="s">
        <v>178</v>
      </c>
      <c r="H110" s="196">
        <v>1174</v>
      </c>
      <c r="I110" s="197"/>
      <c r="J110" s="198">
        <f>ROUND(I110*H110,2)</f>
        <v>0</v>
      </c>
      <c r="K110" s="194" t="s">
        <v>168</v>
      </c>
      <c r="L110" s="55"/>
      <c r="M110" s="199" t="s">
        <v>22</v>
      </c>
      <c r="N110" s="200" t="s">
        <v>46</v>
      </c>
      <c r="O110" s="36"/>
      <c r="P110" s="201">
        <f>O110*H110</f>
        <v>0</v>
      </c>
      <c r="Q110" s="201">
        <v>0</v>
      </c>
      <c r="R110" s="201">
        <f>Q110*H110</f>
        <v>0</v>
      </c>
      <c r="S110" s="201">
        <v>0</v>
      </c>
      <c r="T110" s="202">
        <f>S110*H110</f>
        <v>0</v>
      </c>
      <c r="AR110" s="18" t="s">
        <v>169</v>
      </c>
      <c r="AT110" s="18" t="s">
        <v>164</v>
      </c>
      <c r="AU110" s="18" t="s">
        <v>84</v>
      </c>
      <c r="AY110" s="18" t="s">
        <v>162</v>
      </c>
      <c r="BE110" s="203">
        <f>IF(N110="základní",J110,0)</f>
        <v>0</v>
      </c>
      <c r="BF110" s="203">
        <f>IF(N110="snížená",J110,0)</f>
        <v>0</v>
      </c>
      <c r="BG110" s="203">
        <f>IF(N110="zákl. přenesená",J110,0)</f>
        <v>0</v>
      </c>
      <c r="BH110" s="203">
        <f>IF(N110="sníž. přenesená",J110,0)</f>
        <v>0</v>
      </c>
      <c r="BI110" s="203">
        <f>IF(N110="nulová",J110,0)</f>
        <v>0</v>
      </c>
      <c r="BJ110" s="18" t="s">
        <v>23</v>
      </c>
      <c r="BK110" s="203">
        <f>ROUND(I110*H110,2)</f>
        <v>0</v>
      </c>
      <c r="BL110" s="18" t="s">
        <v>169</v>
      </c>
      <c r="BM110" s="18" t="s">
        <v>1308</v>
      </c>
    </row>
    <row r="111" spans="2:47" s="1" customFormat="1" ht="148.5">
      <c r="B111" s="35"/>
      <c r="C111" s="57"/>
      <c r="D111" s="204" t="s">
        <v>171</v>
      </c>
      <c r="E111" s="57"/>
      <c r="F111" s="205" t="s">
        <v>408</v>
      </c>
      <c r="G111" s="57"/>
      <c r="H111" s="57"/>
      <c r="I111" s="162"/>
      <c r="J111" s="57"/>
      <c r="K111" s="57"/>
      <c r="L111" s="55"/>
      <c r="M111" s="72"/>
      <c r="N111" s="36"/>
      <c r="O111" s="36"/>
      <c r="P111" s="36"/>
      <c r="Q111" s="36"/>
      <c r="R111" s="36"/>
      <c r="S111" s="36"/>
      <c r="T111" s="73"/>
      <c r="AT111" s="18" t="s">
        <v>171</v>
      </c>
      <c r="AU111" s="18" t="s">
        <v>84</v>
      </c>
    </row>
    <row r="112" spans="2:51" s="12" customFormat="1" ht="13.5">
      <c r="B112" s="206"/>
      <c r="C112" s="207"/>
      <c r="D112" s="204" t="s">
        <v>173</v>
      </c>
      <c r="E112" s="208" t="s">
        <v>22</v>
      </c>
      <c r="F112" s="209" t="s">
        <v>393</v>
      </c>
      <c r="G112" s="207"/>
      <c r="H112" s="210" t="s">
        <v>22</v>
      </c>
      <c r="I112" s="211"/>
      <c r="J112" s="207"/>
      <c r="K112" s="207"/>
      <c r="L112" s="212"/>
      <c r="M112" s="213"/>
      <c r="N112" s="214"/>
      <c r="O112" s="214"/>
      <c r="P112" s="214"/>
      <c r="Q112" s="214"/>
      <c r="R112" s="214"/>
      <c r="S112" s="214"/>
      <c r="T112" s="215"/>
      <c r="AT112" s="216" t="s">
        <v>173</v>
      </c>
      <c r="AU112" s="216" t="s">
        <v>84</v>
      </c>
      <c r="AV112" s="12" t="s">
        <v>23</v>
      </c>
      <c r="AW112" s="12" t="s">
        <v>38</v>
      </c>
      <c r="AX112" s="12" t="s">
        <v>75</v>
      </c>
      <c r="AY112" s="216" t="s">
        <v>162</v>
      </c>
    </row>
    <row r="113" spans="2:51" s="13" customFormat="1" ht="13.5">
      <c r="B113" s="217"/>
      <c r="C113" s="218"/>
      <c r="D113" s="219" t="s">
        <v>173</v>
      </c>
      <c r="E113" s="220" t="s">
        <v>22</v>
      </c>
      <c r="F113" s="221" t="s">
        <v>1302</v>
      </c>
      <c r="G113" s="218"/>
      <c r="H113" s="222">
        <v>1174</v>
      </c>
      <c r="I113" s="223"/>
      <c r="J113" s="218"/>
      <c r="K113" s="218"/>
      <c r="L113" s="224"/>
      <c r="M113" s="225"/>
      <c r="N113" s="226"/>
      <c r="O113" s="226"/>
      <c r="P113" s="226"/>
      <c r="Q113" s="226"/>
      <c r="R113" s="226"/>
      <c r="S113" s="226"/>
      <c r="T113" s="227"/>
      <c r="AT113" s="228" t="s">
        <v>173</v>
      </c>
      <c r="AU113" s="228" t="s">
        <v>84</v>
      </c>
      <c r="AV113" s="13" t="s">
        <v>84</v>
      </c>
      <c r="AW113" s="13" t="s">
        <v>38</v>
      </c>
      <c r="AX113" s="13" t="s">
        <v>23</v>
      </c>
      <c r="AY113" s="228" t="s">
        <v>162</v>
      </c>
    </row>
    <row r="114" spans="2:65" s="1" customFormat="1" ht="31.5" customHeight="1">
      <c r="B114" s="35"/>
      <c r="C114" s="192" t="s">
        <v>221</v>
      </c>
      <c r="D114" s="192" t="s">
        <v>164</v>
      </c>
      <c r="E114" s="193" t="s">
        <v>414</v>
      </c>
      <c r="F114" s="194" t="s">
        <v>415</v>
      </c>
      <c r="G114" s="195" t="s">
        <v>178</v>
      </c>
      <c r="H114" s="196">
        <v>1174</v>
      </c>
      <c r="I114" s="197"/>
      <c r="J114" s="198">
        <f>ROUND(I114*H114,2)</f>
        <v>0</v>
      </c>
      <c r="K114" s="194" t="s">
        <v>168</v>
      </c>
      <c r="L114" s="55"/>
      <c r="M114" s="199" t="s">
        <v>22</v>
      </c>
      <c r="N114" s="200" t="s">
        <v>46</v>
      </c>
      <c r="O114" s="36"/>
      <c r="P114" s="201">
        <f>O114*H114</f>
        <v>0</v>
      </c>
      <c r="Q114" s="201">
        <v>0</v>
      </c>
      <c r="R114" s="201">
        <f>Q114*H114</f>
        <v>0</v>
      </c>
      <c r="S114" s="201">
        <v>0</v>
      </c>
      <c r="T114" s="202">
        <f>S114*H114</f>
        <v>0</v>
      </c>
      <c r="AR114" s="18" t="s">
        <v>169</v>
      </c>
      <c r="AT114" s="18" t="s">
        <v>164</v>
      </c>
      <c r="AU114" s="18" t="s">
        <v>84</v>
      </c>
      <c r="AY114" s="18" t="s">
        <v>162</v>
      </c>
      <c r="BE114" s="203">
        <f>IF(N114="základní",J114,0)</f>
        <v>0</v>
      </c>
      <c r="BF114" s="203">
        <f>IF(N114="snížená",J114,0)</f>
        <v>0</v>
      </c>
      <c r="BG114" s="203">
        <f>IF(N114="zákl. přenesená",J114,0)</f>
        <v>0</v>
      </c>
      <c r="BH114" s="203">
        <f>IF(N114="sníž. přenesená",J114,0)</f>
        <v>0</v>
      </c>
      <c r="BI114" s="203">
        <f>IF(N114="nulová",J114,0)</f>
        <v>0</v>
      </c>
      <c r="BJ114" s="18" t="s">
        <v>23</v>
      </c>
      <c r="BK114" s="203">
        <f>ROUND(I114*H114,2)</f>
        <v>0</v>
      </c>
      <c r="BL114" s="18" t="s">
        <v>169</v>
      </c>
      <c r="BM114" s="18" t="s">
        <v>1309</v>
      </c>
    </row>
    <row r="115" spans="2:47" s="1" customFormat="1" ht="121.5">
      <c r="B115" s="35"/>
      <c r="C115" s="57"/>
      <c r="D115" s="204" t="s">
        <v>171</v>
      </c>
      <c r="E115" s="57"/>
      <c r="F115" s="205" t="s">
        <v>417</v>
      </c>
      <c r="G115" s="57"/>
      <c r="H115" s="57"/>
      <c r="I115" s="162"/>
      <c r="J115" s="57"/>
      <c r="K115" s="57"/>
      <c r="L115" s="55"/>
      <c r="M115" s="72"/>
      <c r="N115" s="36"/>
      <c r="O115" s="36"/>
      <c r="P115" s="36"/>
      <c r="Q115" s="36"/>
      <c r="R115" s="36"/>
      <c r="S115" s="36"/>
      <c r="T115" s="73"/>
      <c r="AT115" s="18" t="s">
        <v>171</v>
      </c>
      <c r="AU115" s="18" t="s">
        <v>84</v>
      </c>
    </row>
    <row r="116" spans="2:51" s="12" customFormat="1" ht="13.5">
      <c r="B116" s="206"/>
      <c r="C116" s="207"/>
      <c r="D116" s="204" t="s">
        <v>173</v>
      </c>
      <c r="E116" s="208" t="s">
        <v>22</v>
      </c>
      <c r="F116" s="209" t="s">
        <v>393</v>
      </c>
      <c r="G116" s="207"/>
      <c r="H116" s="210" t="s">
        <v>22</v>
      </c>
      <c r="I116" s="211"/>
      <c r="J116" s="207"/>
      <c r="K116" s="207"/>
      <c r="L116" s="212"/>
      <c r="M116" s="213"/>
      <c r="N116" s="214"/>
      <c r="O116" s="214"/>
      <c r="P116" s="214"/>
      <c r="Q116" s="214"/>
      <c r="R116" s="214"/>
      <c r="S116" s="214"/>
      <c r="T116" s="215"/>
      <c r="AT116" s="216" t="s">
        <v>173</v>
      </c>
      <c r="AU116" s="216" t="s">
        <v>84</v>
      </c>
      <c r="AV116" s="12" t="s">
        <v>23</v>
      </c>
      <c r="AW116" s="12" t="s">
        <v>38</v>
      </c>
      <c r="AX116" s="12" t="s">
        <v>75</v>
      </c>
      <c r="AY116" s="216" t="s">
        <v>162</v>
      </c>
    </row>
    <row r="117" spans="2:51" s="13" customFormat="1" ht="13.5">
      <c r="B117" s="217"/>
      <c r="C117" s="218"/>
      <c r="D117" s="219" t="s">
        <v>173</v>
      </c>
      <c r="E117" s="220" t="s">
        <v>22</v>
      </c>
      <c r="F117" s="221" t="s">
        <v>1302</v>
      </c>
      <c r="G117" s="218"/>
      <c r="H117" s="222">
        <v>1174</v>
      </c>
      <c r="I117" s="223"/>
      <c r="J117" s="218"/>
      <c r="K117" s="218"/>
      <c r="L117" s="224"/>
      <c r="M117" s="225"/>
      <c r="N117" s="226"/>
      <c r="O117" s="226"/>
      <c r="P117" s="226"/>
      <c r="Q117" s="226"/>
      <c r="R117" s="226"/>
      <c r="S117" s="226"/>
      <c r="T117" s="227"/>
      <c r="AT117" s="228" t="s">
        <v>173</v>
      </c>
      <c r="AU117" s="228" t="s">
        <v>84</v>
      </c>
      <c r="AV117" s="13" t="s">
        <v>84</v>
      </c>
      <c r="AW117" s="13" t="s">
        <v>38</v>
      </c>
      <c r="AX117" s="13" t="s">
        <v>23</v>
      </c>
      <c r="AY117" s="228" t="s">
        <v>162</v>
      </c>
    </row>
    <row r="118" spans="2:65" s="1" customFormat="1" ht="22.5" customHeight="1">
      <c r="B118" s="35"/>
      <c r="C118" s="192" t="s">
        <v>28</v>
      </c>
      <c r="D118" s="192" t="s">
        <v>164</v>
      </c>
      <c r="E118" s="193" t="s">
        <v>430</v>
      </c>
      <c r="F118" s="194" t="s">
        <v>431</v>
      </c>
      <c r="G118" s="195" t="s">
        <v>250</v>
      </c>
      <c r="H118" s="196">
        <v>0.023</v>
      </c>
      <c r="I118" s="197"/>
      <c r="J118" s="198">
        <f>ROUND(I118*H118,2)</f>
        <v>0</v>
      </c>
      <c r="K118" s="194" t="s">
        <v>168</v>
      </c>
      <c r="L118" s="55"/>
      <c r="M118" s="199" t="s">
        <v>22</v>
      </c>
      <c r="N118" s="200" t="s">
        <v>46</v>
      </c>
      <c r="O118" s="36"/>
      <c r="P118" s="201">
        <f>O118*H118</f>
        <v>0</v>
      </c>
      <c r="Q118" s="201">
        <v>0</v>
      </c>
      <c r="R118" s="201">
        <f>Q118*H118</f>
        <v>0</v>
      </c>
      <c r="S118" s="201">
        <v>0</v>
      </c>
      <c r="T118" s="202">
        <f>S118*H118</f>
        <v>0</v>
      </c>
      <c r="AR118" s="18" t="s">
        <v>169</v>
      </c>
      <c r="AT118" s="18" t="s">
        <v>164</v>
      </c>
      <c r="AU118" s="18" t="s">
        <v>84</v>
      </c>
      <c r="AY118" s="18" t="s">
        <v>162</v>
      </c>
      <c r="BE118" s="203">
        <f>IF(N118="základní",J118,0)</f>
        <v>0</v>
      </c>
      <c r="BF118" s="203">
        <f>IF(N118="snížená",J118,0)</f>
        <v>0</v>
      </c>
      <c r="BG118" s="203">
        <f>IF(N118="zákl. přenesená",J118,0)</f>
        <v>0</v>
      </c>
      <c r="BH118" s="203">
        <f>IF(N118="sníž. přenesená",J118,0)</f>
        <v>0</v>
      </c>
      <c r="BI118" s="203">
        <f>IF(N118="nulová",J118,0)</f>
        <v>0</v>
      </c>
      <c r="BJ118" s="18" t="s">
        <v>23</v>
      </c>
      <c r="BK118" s="203">
        <f>ROUND(I118*H118,2)</f>
        <v>0</v>
      </c>
      <c r="BL118" s="18" t="s">
        <v>169</v>
      </c>
      <c r="BM118" s="18" t="s">
        <v>1310</v>
      </c>
    </row>
    <row r="119" spans="2:47" s="1" customFormat="1" ht="54">
      <c r="B119" s="35"/>
      <c r="C119" s="57"/>
      <c r="D119" s="204" t="s">
        <v>171</v>
      </c>
      <c r="E119" s="57"/>
      <c r="F119" s="205" t="s">
        <v>433</v>
      </c>
      <c r="G119" s="57"/>
      <c r="H119" s="57"/>
      <c r="I119" s="162"/>
      <c r="J119" s="57"/>
      <c r="K119" s="57"/>
      <c r="L119" s="55"/>
      <c r="M119" s="72"/>
      <c r="N119" s="36"/>
      <c r="O119" s="36"/>
      <c r="P119" s="36"/>
      <c r="Q119" s="36"/>
      <c r="R119" s="36"/>
      <c r="S119" s="36"/>
      <c r="T119" s="73"/>
      <c r="AT119" s="18" t="s">
        <v>171</v>
      </c>
      <c r="AU119" s="18" t="s">
        <v>84</v>
      </c>
    </row>
    <row r="120" spans="2:51" s="12" customFormat="1" ht="13.5">
      <c r="B120" s="206"/>
      <c r="C120" s="207"/>
      <c r="D120" s="204" t="s">
        <v>173</v>
      </c>
      <c r="E120" s="208" t="s">
        <v>22</v>
      </c>
      <c r="F120" s="209" t="s">
        <v>1311</v>
      </c>
      <c r="G120" s="207"/>
      <c r="H120" s="210" t="s">
        <v>22</v>
      </c>
      <c r="I120" s="211"/>
      <c r="J120" s="207"/>
      <c r="K120" s="207"/>
      <c r="L120" s="212"/>
      <c r="M120" s="213"/>
      <c r="N120" s="214"/>
      <c r="O120" s="214"/>
      <c r="P120" s="214"/>
      <c r="Q120" s="214"/>
      <c r="R120" s="214"/>
      <c r="S120" s="214"/>
      <c r="T120" s="215"/>
      <c r="AT120" s="216" t="s">
        <v>173</v>
      </c>
      <c r="AU120" s="216" t="s">
        <v>84</v>
      </c>
      <c r="AV120" s="12" t="s">
        <v>23</v>
      </c>
      <c r="AW120" s="12" t="s">
        <v>38</v>
      </c>
      <c r="AX120" s="12" t="s">
        <v>75</v>
      </c>
      <c r="AY120" s="216" t="s">
        <v>162</v>
      </c>
    </row>
    <row r="121" spans="2:51" s="13" customFormat="1" ht="13.5">
      <c r="B121" s="217"/>
      <c r="C121" s="218"/>
      <c r="D121" s="219" t="s">
        <v>173</v>
      </c>
      <c r="E121" s="220" t="s">
        <v>22</v>
      </c>
      <c r="F121" s="221" t="s">
        <v>1312</v>
      </c>
      <c r="G121" s="218"/>
      <c r="H121" s="222">
        <v>0.023</v>
      </c>
      <c r="I121" s="223"/>
      <c r="J121" s="218"/>
      <c r="K121" s="218"/>
      <c r="L121" s="224"/>
      <c r="M121" s="225"/>
      <c r="N121" s="226"/>
      <c r="O121" s="226"/>
      <c r="P121" s="226"/>
      <c r="Q121" s="226"/>
      <c r="R121" s="226"/>
      <c r="S121" s="226"/>
      <c r="T121" s="227"/>
      <c r="AT121" s="228" t="s">
        <v>173</v>
      </c>
      <c r="AU121" s="228" t="s">
        <v>84</v>
      </c>
      <c r="AV121" s="13" t="s">
        <v>84</v>
      </c>
      <c r="AW121" s="13" t="s">
        <v>38</v>
      </c>
      <c r="AX121" s="13" t="s">
        <v>23</v>
      </c>
      <c r="AY121" s="228" t="s">
        <v>162</v>
      </c>
    </row>
    <row r="122" spans="2:65" s="1" customFormat="1" ht="22.5" customHeight="1">
      <c r="B122" s="35"/>
      <c r="C122" s="246" t="s">
        <v>231</v>
      </c>
      <c r="D122" s="246" t="s">
        <v>289</v>
      </c>
      <c r="E122" s="247" t="s">
        <v>423</v>
      </c>
      <c r="F122" s="248" t="s">
        <v>424</v>
      </c>
      <c r="G122" s="249" t="s">
        <v>425</v>
      </c>
      <c r="H122" s="250">
        <v>35.22</v>
      </c>
      <c r="I122" s="251"/>
      <c r="J122" s="252">
        <f>ROUND(I122*H122,2)</f>
        <v>0</v>
      </c>
      <c r="K122" s="248" t="s">
        <v>168</v>
      </c>
      <c r="L122" s="253"/>
      <c r="M122" s="254" t="s">
        <v>22</v>
      </c>
      <c r="N122" s="255" t="s">
        <v>46</v>
      </c>
      <c r="O122" s="36"/>
      <c r="P122" s="201">
        <f>O122*H122</f>
        <v>0</v>
      </c>
      <c r="Q122" s="201">
        <v>0.001</v>
      </c>
      <c r="R122" s="201">
        <f>Q122*H122</f>
        <v>0.03522</v>
      </c>
      <c r="S122" s="201">
        <v>0</v>
      </c>
      <c r="T122" s="202">
        <f>S122*H122</f>
        <v>0</v>
      </c>
      <c r="AR122" s="18" t="s">
        <v>214</v>
      </c>
      <c r="AT122" s="18" t="s">
        <v>289</v>
      </c>
      <c r="AU122" s="18" t="s">
        <v>84</v>
      </c>
      <c r="AY122" s="18" t="s">
        <v>162</v>
      </c>
      <c r="BE122" s="203">
        <f>IF(N122="základní",J122,0)</f>
        <v>0</v>
      </c>
      <c r="BF122" s="203">
        <f>IF(N122="snížená",J122,0)</f>
        <v>0</v>
      </c>
      <c r="BG122" s="203">
        <f>IF(N122="zákl. přenesená",J122,0)</f>
        <v>0</v>
      </c>
      <c r="BH122" s="203">
        <f>IF(N122="sníž. přenesená",J122,0)</f>
        <v>0</v>
      </c>
      <c r="BI122" s="203">
        <f>IF(N122="nulová",J122,0)</f>
        <v>0</v>
      </c>
      <c r="BJ122" s="18" t="s">
        <v>23</v>
      </c>
      <c r="BK122" s="203">
        <f>ROUND(I122*H122,2)</f>
        <v>0</v>
      </c>
      <c r="BL122" s="18" t="s">
        <v>169</v>
      </c>
      <c r="BM122" s="18" t="s">
        <v>1313</v>
      </c>
    </row>
    <row r="123" spans="2:51" s="12" customFormat="1" ht="13.5">
      <c r="B123" s="206"/>
      <c r="C123" s="207"/>
      <c r="D123" s="204" t="s">
        <v>173</v>
      </c>
      <c r="E123" s="208" t="s">
        <v>22</v>
      </c>
      <c r="F123" s="209" t="s">
        <v>1314</v>
      </c>
      <c r="G123" s="207"/>
      <c r="H123" s="210" t="s">
        <v>22</v>
      </c>
      <c r="I123" s="211"/>
      <c r="J123" s="207"/>
      <c r="K123" s="207"/>
      <c r="L123" s="212"/>
      <c r="M123" s="213"/>
      <c r="N123" s="214"/>
      <c r="O123" s="214"/>
      <c r="P123" s="214"/>
      <c r="Q123" s="214"/>
      <c r="R123" s="214"/>
      <c r="S123" s="214"/>
      <c r="T123" s="215"/>
      <c r="AT123" s="216" t="s">
        <v>173</v>
      </c>
      <c r="AU123" s="216" t="s">
        <v>84</v>
      </c>
      <c r="AV123" s="12" t="s">
        <v>23</v>
      </c>
      <c r="AW123" s="12" t="s">
        <v>38</v>
      </c>
      <c r="AX123" s="12" t="s">
        <v>75</v>
      </c>
      <c r="AY123" s="216" t="s">
        <v>162</v>
      </c>
    </row>
    <row r="124" spans="2:51" s="13" customFormat="1" ht="13.5">
      <c r="B124" s="217"/>
      <c r="C124" s="218"/>
      <c r="D124" s="219" t="s">
        <v>173</v>
      </c>
      <c r="E124" s="220" t="s">
        <v>22</v>
      </c>
      <c r="F124" s="221" t="s">
        <v>1315</v>
      </c>
      <c r="G124" s="218"/>
      <c r="H124" s="222">
        <v>35.22</v>
      </c>
      <c r="I124" s="223"/>
      <c r="J124" s="218"/>
      <c r="K124" s="218"/>
      <c r="L124" s="224"/>
      <c r="M124" s="225"/>
      <c r="N124" s="226"/>
      <c r="O124" s="226"/>
      <c r="P124" s="226"/>
      <c r="Q124" s="226"/>
      <c r="R124" s="226"/>
      <c r="S124" s="226"/>
      <c r="T124" s="227"/>
      <c r="AT124" s="228" t="s">
        <v>173</v>
      </c>
      <c r="AU124" s="228" t="s">
        <v>84</v>
      </c>
      <c r="AV124" s="13" t="s">
        <v>84</v>
      </c>
      <c r="AW124" s="13" t="s">
        <v>38</v>
      </c>
      <c r="AX124" s="13" t="s">
        <v>23</v>
      </c>
      <c r="AY124" s="228" t="s">
        <v>162</v>
      </c>
    </row>
    <row r="125" spans="2:65" s="1" customFormat="1" ht="22.5" customHeight="1">
      <c r="B125" s="35"/>
      <c r="C125" s="246" t="s">
        <v>237</v>
      </c>
      <c r="D125" s="246" t="s">
        <v>289</v>
      </c>
      <c r="E125" s="247" t="s">
        <v>442</v>
      </c>
      <c r="F125" s="248" t="s">
        <v>443</v>
      </c>
      <c r="G125" s="249" t="s">
        <v>425</v>
      </c>
      <c r="H125" s="250">
        <v>23.48</v>
      </c>
      <c r="I125" s="251"/>
      <c r="J125" s="252">
        <f>ROUND(I125*H125,2)</f>
        <v>0</v>
      </c>
      <c r="K125" s="248" t="s">
        <v>22</v>
      </c>
      <c r="L125" s="253"/>
      <c r="M125" s="254" t="s">
        <v>22</v>
      </c>
      <c r="N125" s="255" t="s">
        <v>46</v>
      </c>
      <c r="O125" s="36"/>
      <c r="P125" s="201">
        <f>O125*H125</f>
        <v>0</v>
      </c>
      <c r="Q125" s="201">
        <v>0.001</v>
      </c>
      <c r="R125" s="201">
        <f>Q125*H125</f>
        <v>0.02348</v>
      </c>
      <c r="S125" s="201">
        <v>0</v>
      </c>
      <c r="T125" s="202">
        <f>S125*H125</f>
        <v>0</v>
      </c>
      <c r="AR125" s="18" t="s">
        <v>214</v>
      </c>
      <c r="AT125" s="18" t="s">
        <v>289</v>
      </c>
      <c r="AU125" s="18" t="s">
        <v>84</v>
      </c>
      <c r="AY125" s="18" t="s">
        <v>162</v>
      </c>
      <c r="BE125" s="203">
        <f>IF(N125="základní",J125,0)</f>
        <v>0</v>
      </c>
      <c r="BF125" s="203">
        <f>IF(N125="snížená",J125,0)</f>
        <v>0</v>
      </c>
      <c r="BG125" s="203">
        <f>IF(N125="zákl. přenesená",J125,0)</f>
        <v>0</v>
      </c>
      <c r="BH125" s="203">
        <f>IF(N125="sníž. přenesená",J125,0)</f>
        <v>0</v>
      </c>
      <c r="BI125" s="203">
        <f>IF(N125="nulová",J125,0)</f>
        <v>0</v>
      </c>
      <c r="BJ125" s="18" t="s">
        <v>23</v>
      </c>
      <c r="BK125" s="203">
        <f>ROUND(I125*H125,2)</f>
        <v>0</v>
      </c>
      <c r="BL125" s="18" t="s">
        <v>169</v>
      </c>
      <c r="BM125" s="18" t="s">
        <v>1316</v>
      </c>
    </row>
    <row r="126" spans="2:51" s="12" customFormat="1" ht="13.5">
      <c r="B126" s="206"/>
      <c r="C126" s="207"/>
      <c r="D126" s="204" t="s">
        <v>173</v>
      </c>
      <c r="E126" s="208" t="s">
        <v>22</v>
      </c>
      <c r="F126" s="209" t="s">
        <v>434</v>
      </c>
      <c r="G126" s="207"/>
      <c r="H126" s="210" t="s">
        <v>22</v>
      </c>
      <c r="I126" s="211"/>
      <c r="J126" s="207"/>
      <c r="K126" s="207"/>
      <c r="L126" s="212"/>
      <c r="M126" s="213"/>
      <c r="N126" s="214"/>
      <c r="O126" s="214"/>
      <c r="P126" s="214"/>
      <c r="Q126" s="214"/>
      <c r="R126" s="214"/>
      <c r="S126" s="214"/>
      <c r="T126" s="215"/>
      <c r="AT126" s="216" t="s">
        <v>173</v>
      </c>
      <c r="AU126" s="216" t="s">
        <v>84</v>
      </c>
      <c r="AV126" s="12" t="s">
        <v>23</v>
      </c>
      <c r="AW126" s="12" t="s">
        <v>38</v>
      </c>
      <c r="AX126" s="12" t="s">
        <v>75</v>
      </c>
      <c r="AY126" s="216" t="s">
        <v>162</v>
      </c>
    </row>
    <row r="127" spans="2:51" s="13" customFormat="1" ht="13.5">
      <c r="B127" s="217"/>
      <c r="C127" s="218"/>
      <c r="D127" s="204" t="s">
        <v>173</v>
      </c>
      <c r="E127" s="229" t="s">
        <v>22</v>
      </c>
      <c r="F127" s="230" t="s">
        <v>1317</v>
      </c>
      <c r="G127" s="218"/>
      <c r="H127" s="231">
        <v>23.48</v>
      </c>
      <c r="I127" s="223"/>
      <c r="J127" s="218"/>
      <c r="K127" s="218"/>
      <c r="L127" s="224"/>
      <c r="M127" s="225"/>
      <c r="N127" s="226"/>
      <c r="O127" s="226"/>
      <c r="P127" s="226"/>
      <c r="Q127" s="226"/>
      <c r="R127" s="226"/>
      <c r="S127" s="226"/>
      <c r="T127" s="227"/>
      <c r="AT127" s="228" t="s">
        <v>173</v>
      </c>
      <c r="AU127" s="228" t="s">
        <v>84</v>
      </c>
      <c r="AV127" s="13" t="s">
        <v>84</v>
      </c>
      <c r="AW127" s="13" t="s">
        <v>38</v>
      </c>
      <c r="AX127" s="13" t="s">
        <v>23</v>
      </c>
      <c r="AY127" s="228" t="s">
        <v>162</v>
      </c>
    </row>
    <row r="128" spans="2:63" s="11" customFormat="1" ht="29.85" customHeight="1">
      <c r="B128" s="175"/>
      <c r="C128" s="176"/>
      <c r="D128" s="189" t="s">
        <v>74</v>
      </c>
      <c r="E128" s="190" t="s">
        <v>749</v>
      </c>
      <c r="F128" s="190" t="s">
        <v>750</v>
      </c>
      <c r="G128" s="176"/>
      <c r="H128" s="176"/>
      <c r="I128" s="179"/>
      <c r="J128" s="191">
        <f>BK128</f>
        <v>0</v>
      </c>
      <c r="K128" s="176"/>
      <c r="L128" s="181"/>
      <c r="M128" s="182"/>
      <c r="N128" s="183"/>
      <c r="O128" s="183"/>
      <c r="P128" s="184">
        <f>SUM(P129:P131)</f>
        <v>0</v>
      </c>
      <c r="Q128" s="183"/>
      <c r="R128" s="184">
        <f>SUM(R129:R131)</f>
        <v>0</v>
      </c>
      <c r="S128" s="183"/>
      <c r="T128" s="185">
        <f>SUM(T129:T131)</f>
        <v>0</v>
      </c>
      <c r="AR128" s="186" t="s">
        <v>23</v>
      </c>
      <c r="AT128" s="187" t="s">
        <v>74</v>
      </c>
      <c r="AU128" s="187" t="s">
        <v>23</v>
      </c>
      <c r="AY128" s="186" t="s">
        <v>162</v>
      </c>
      <c r="BK128" s="188">
        <f>SUM(BK129:BK131)</f>
        <v>0</v>
      </c>
    </row>
    <row r="129" spans="2:65" s="1" customFormat="1" ht="22.5" customHeight="1">
      <c r="B129" s="35"/>
      <c r="C129" s="192" t="s">
        <v>243</v>
      </c>
      <c r="D129" s="192" t="s">
        <v>164</v>
      </c>
      <c r="E129" s="193" t="s">
        <v>1318</v>
      </c>
      <c r="F129" s="194" t="s">
        <v>1319</v>
      </c>
      <c r="G129" s="195" t="s">
        <v>250</v>
      </c>
      <c r="H129" s="196">
        <v>0.059</v>
      </c>
      <c r="I129" s="197"/>
      <c r="J129" s="198">
        <f>ROUND(I129*H129,2)</f>
        <v>0</v>
      </c>
      <c r="K129" s="194" t="s">
        <v>168</v>
      </c>
      <c r="L129" s="55"/>
      <c r="M129" s="199" t="s">
        <v>22</v>
      </c>
      <c r="N129" s="200" t="s">
        <v>46</v>
      </c>
      <c r="O129" s="36"/>
      <c r="P129" s="201">
        <f>O129*H129</f>
        <v>0</v>
      </c>
      <c r="Q129" s="201">
        <v>0</v>
      </c>
      <c r="R129" s="201">
        <f>Q129*H129</f>
        <v>0</v>
      </c>
      <c r="S129" s="201">
        <v>0</v>
      </c>
      <c r="T129" s="202">
        <f>S129*H129</f>
        <v>0</v>
      </c>
      <c r="AR129" s="18" t="s">
        <v>169</v>
      </c>
      <c r="AT129" s="18" t="s">
        <v>164</v>
      </c>
      <c r="AU129" s="18" t="s">
        <v>84</v>
      </c>
      <c r="AY129" s="18" t="s">
        <v>162</v>
      </c>
      <c r="BE129" s="203">
        <f>IF(N129="základní",J129,0)</f>
        <v>0</v>
      </c>
      <c r="BF129" s="203">
        <f>IF(N129="snížená",J129,0)</f>
        <v>0</v>
      </c>
      <c r="BG129" s="203">
        <f>IF(N129="zákl. přenesená",J129,0)</f>
        <v>0</v>
      </c>
      <c r="BH129" s="203">
        <f>IF(N129="sníž. přenesená",J129,0)</f>
        <v>0</v>
      </c>
      <c r="BI129" s="203">
        <f>IF(N129="nulová",J129,0)</f>
        <v>0</v>
      </c>
      <c r="BJ129" s="18" t="s">
        <v>23</v>
      </c>
      <c r="BK129" s="203">
        <f>ROUND(I129*H129,2)</f>
        <v>0</v>
      </c>
      <c r="BL129" s="18" t="s">
        <v>169</v>
      </c>
      <c r="BM129" s="18" t="s">
        <v>1320</v>
      </c>
    </row>
    <row r="130" spans="2:51" s="12" customFormat="1" ht="13.5">
      <c r="B130" s="206"/>
      <c r="C130" s="207"/>
      <c r="D130" s="204" t="s">
        <v>173</v>
      </c>
      <c r="E130" s="208" t="s">
        <v>22</v>
      </c>
      <c r="F130" s="209" t="s">
        <v>1321</v>
      </c>
      <c r="G130" s="207"/>
      <c r="H130" s="210" t="s">
        <v>22</v>
      </c>
      <c r="I130" s="211"/>
      <c r="J130" s="207"/>
      <c r="K130" s="207"/>
      <c r="L130" s="212"/>
      <c r="M130" s="213"/>
      <c r="N130" s="214"/>
      <c r="O130" s="214"/>
      <c r="P130" s="214"/>
      <c r="Q130" s="214"/>
      <c r="R130" s="214"/>
      <c r="S130" s="214"/>
      <c r="T130" s="215"/>
      <c r="AT130" s="216" t="s">
        <v>173</v>
      </c>
      <c r="AU130" s="216" t="s">
        <v>84</v>
      </c>
      <c r="AV130" s="12" t="s">
        <v>23</v>
      </c>
      <c r="AW130" s="12" t="s">
        <v>38</v>
      </c>
      <c r="AX130" s="12" t="s">
        <v>75</v>
      </c>
      <c r="AY130" s="216" t="s">
        <v>162</v>
      </c>
    </row>
    <row r="131" spans="2:51" s="13" customFormat="1" ht="13.5">
      <c r="B131" s="217"/>
      <c r="C131" s="218"/>
      <c r="D131" s="204" t="s">
        <v>173</v>
      </c>
      <c r="E131" s="229" t="s">
        <v>22</v>
      </c>
      <c r="F131" s="230" t="s">
        <v>1322</v>
      </c>
      <c r="G131" s="218"/>
      <c r="H131" s="231">
        <v>0.059</v>
      </c>
      <c r="I131" s="223"/>
      <c r="J131" s="218"/>
      <c r="K131" s="218"/>
      <c r="L131" s="224"/>
      <c r="M131" s="243"/>
      <c r="N131" s="244"/>
      <c r="O131" s="244"/>
      <c r="P131" s="244"/>
      <c r="Q131" s="244"/>
      <c r="R131" s="244"/>
      <c r="S131" s="244"/>
      <c r="T131" s="245"/>
      <c r="AT131" s="228" t="s">
        <v>173</v>
      </c>
      <c r="AU131" s="228" t="s">
        <v>84</v>
      </c>
      <c r="AV131" s="13" t="s">
        <v>84</v>
      </c>
      <c r="AW131" s="13" t="s">
        <v>38</v>
      </c>
      <c r="AX131" s="13" t="s">
        <v>23</v>
      </c>
      <c r="AY131" s="228" t="s">
        <v>162</v>
      </c>
    </row>
    <row r="132" spans="2:12" s="1" customFormat="1" ht="6.95" customHeight="1">
      <c r="B132" s="50"/>
      <c r="C132" s="51"/>
      <c r="D132" s="51"/>
      <c r="E132" s="51"/>
      <c r="F132" s="51"/>
      <c r="G132" s="51"/>
      <c r="H132" s="51"/>
      <c r="I132" s="138"/>
      <c r="J132" s="51"/>
      <c r="K132" s="51"/>
      <c r="L132" s="55"/>
    </row>
  </sheetData>
  <sheetProtection password="CC35" sheet="1" objects="1" scenarios="1" formatColumns="0" formatRows="0" sort="0" autoFilter="0"/>
  <autoFilter ref="C78:K78"/>
  <mergeCells count="9">
    <mergeCell ref="E69:H69"/>
    <mergeCell ref="E71:H71"/>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78"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BR9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6"/>
      <c r="B1" s="272"/>
      <c r="C1" s="272"/>
      <c r="D1" s="271" t="s">
        <v>1</v>
      </c>
      <c r="E1" s="272"/>
      <c r="F1" s="273" t="s">
        <v>1364</v>
      </c>
      <c r="G1" s="402" t="s">
        <v>1365</v>
      </c>
      <c r="H1" s="402"/>
      <c r="I1" s="278"/>
      <c r="J1" s="273" t="s">
        <v>1366</v>
      </c>
      <c r="K1" s="271" t="s">
        <v>135</v>
      </c>
      <c r="L1" s="273" t="s">
        <v>1367</v>
      </c>
      <c r="M1" s="273"/>
      <c r="N1" s="273"/>
      <c r="O1" s="273"/>
      <c r="P1" s="273"/>
      <c r="Q1" s="273"/>
      <c r="R1" s="273"/>
      <c r="S1" s="273"/>
      <c r="T1" s="273"/>
      <c r="U1" s="269"/>
      <c r="V1" s="269"/>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95" customHeight="1">
      <c r="L2" s="358"/>
      <c r="M2" s="358"/>
      <c r="N2" s="358"/>
      <c r="O2" s="358"/>
      <c r="P2" s="358"/>
      <c r="Q2" s="358"/>
      <c r="R2" s="358"/>
      <c r="S2" s="358"/>
      <c r="T2" s="358"/>
      <c r="U2" s="358"/>
      <c r="V2" s="358"/>
      <c r="AT2" s="18" t="s">
        <v>130</v>
      </c>
    </row>
    <row r="3" spans="2:46" ht="6.95" customHeight="1">
      <c r="B3" s="19"/>
      <c r="C3" s="20"/>
      <c r="D3" s="20"/>
      <c r="E3" s="20"/>
      <c r="F3" s="20"/>
      <c r="G3" s="20"/>
      <c r="H3" s="20"/>
      <c r="I3" s="115"/>
      <c r="J3" s="20"/>
      <c r="K3" s="21"/>
      <c r="AT3" s="18" t="s">
        <v>84</v>
      </c>
    </row>
    <row r="4" spans="2:46" ht="36.95" customHeight="1">
      <c r="B4" s="22"/>
      <c r="C4" s="23"/>
      <c r="D4" s="24" t="s">
        <v>136</v>
      </c>
      <c r="E4" s="23"/>
      <c r="F4" s="23"/>
      <c r="G4" s="23"/>
      <c r="H4" s="23"/>
      <c r="I4" s="116"/>
      <c r="J4" s="23"/>
      <c r="K4" s="25"/>
      <c r="M4" s="26" t="s">
        <v>10</v>
      </c>
      <c r="AT4" s="18" t="s">
        <v>4</v>
      </c>
    </row>
    <row r="5" spans="2:11" ht="6.95" customHeight="1">
      <c r="B5" s="22"/>
      <c r="C5" s="23"/>
      <c r="D5" s="23"/>
      <c r="E5" s="23"/>
      <c r="F5" s="23"/>
      <c r="G5" s="23"/>
      <c r="H5" s="23"/>
      <c r="I5" s="116"/>
      <c r="J5" s="23"/>
      <c r="K5" s="25"/>
    </row>
    <row r="6" spans="2:11" ht="15">
      <c r="B6" s="22"/>
      <c r="C6" s="23"/>
      <c r="D6" s="31" t="s">
        <v>16</v>
      </c>
      <c r="E6" s="23"/>
      <c r="F6" s="23"/>
      <c r="G6" s="23"/>
      <c r="H6" s="23"/>
      <c r="I6" s="116"/>
      <c r="J6" s="23"/>
      <c r="K6" s="25"/>
    </row>
    <row r="7" spans="2:11" ht="22.5" customHeight="1">
      <c r="B7" s="22"/>
      <c r="C7" s="23"/>
      <c r="D7" s="23"/>
      <c r="E7" s="403" t="str">
        <f>'Rekapitulace stavby'!K6</f>
        <v>Komunikační propojení MÚK Jeneč - Dobrovíz</v>
      </c>
      <c r="F7" s="391"/>
      <c r="G7" s="391"/>
      <c r="H7" s="391"/>
      <c r="I7" s="116"/>
      <c r="J7" s="23"/>
      <c r="K7" s="25"/>
    </row>
    <row r="8" spans="2:11" s="1" customFormat="1" ht="15">
      <c r="B8" s="35"/>
      <c r="C8" s="36"/>
      <c r="D8" s="31" t="s">
        <v>137</v>
      </c>
      <c r="E8" s="36"/>
      <c r="F8" s="36"/>
      <c r="G8" s="36"/>
      <c r="H8" s="36"/>
      <c r="I8" s="117"/>
      <c r="J8" s="36"/>
      <c r="K8" s="39"/>
    </row>
    <row r="9" spans="2:11" s="1" customFormat="1" ht="36.95" customHeight="1">
      <c r="B9" s="35"/>
      <c r="C9" s="36"/>
      <c r="D9" s="36"/>
      <c r="E9" s="404" t="s">
        <v>1323</v>
      </c>
      <c r="F9" s="382"/>
      <c r="G9" s="382"/>
      <c r="H9" s="382"/>
      <c r="I9" s="117"/>
      <c r="J9" s="36"/>
      <c r="K9" s="39"/>
    </row>
    <row r="10" spans="2:11" s="1" customFormat="1" ht="13.5">
      <c r="B10" s="35"/>
      <c r="C10" s="36"/>
      <c r="D10" s="36"/>
      <c r="E10" s="36"/>
      <c r="F10" s="36"/>
      <c r="G10" s="36"/>
      <c r="H10" s="36"/>
      <c r="I10" s="117"/>
      <c r="J10" s="36"/>
      <c r="K10" s="39"/>
    </row>
    <row r="11" spans="2:11" s="1" customFormat="1" ht="14.45" customHeight="1">
      <c r="B11" s="35"/>
      <c r="C11" s="36"/>
      <c r="D11" s="31" t="s">
        <v>19</v>
      </c>
      <c r="E11" s="36"/>
      <c r="F11" s="29" t="s">
        <v>20</v>
      </c>
      <c r="G11" s="36"/>
      <c r="H11" s="36"/>
      <c r="I11" s="118" t="s">
        <v>21</v>
      </c>
      <c r="J11" s="29" t="s">
        <v>22</v>
      </c>
      <c r="K11" s="39"/>
    </row>
    <row r="12" spans="2:11" s="1" customFormat="1" ht="14.45" customHeight="1">
      <c r="B12" s="35"/>
      <c r="C12" s="36"/>
      <c r="D12" s="31" t="s">
        <v>24</v>
      </c>
      <c r="E12" s="36"/>
      <c r="F12" s="29" t="s">
        <v>25</v>
      </c>
      <c r="G12" s="36"/>
      <c r="H12" s="36"/>
      <c r="I12" s="118" t="s">
        <v>26</v>
      </c>
      <c r="J12" s="119" t="str">
        <f>'Rekapitulace stavby'!AN8</f>
        <v>30.9.2016</v>
      </c>
      <c r="K12" s="39"/>
    </row>
    <row r="13" spans="2:11" s="1" customFormat="1" ht="10.9" customHeight="1">
      <c r="B13" s="35"/>
      <c r="C13" s="36"/>
      <c r="D13" s="36"/>
      <c r="E13" s="36"/>
      <c r="F13" s="36"/>
      <c r="G13" s="36"/>
      <c r="H13" s="36"/>
      <c r="I13" s="117"/>
      <c r="J13" s="36"/>
      <c r="K13" s="39"/>
    </row>
    <row r="14" spans="2:11" s="1" customFormat="1" ht="14.45" customHeight="1">
      <c r="B14" s="35"/>
      <c r="C14" s="36"/>
      <c r="D14" s="31" t="s">
        <v>30</v>
      </c>
      <c r="E14" s="36"/>
      <c r="F14" s="36"/>
      <c r="G14" s="36"/>
      <c r="H14" s="36"/>
      <c r="I14" s="118" t="s">
        <v>31</v>
      </c>
      <c r="J14" s="29" t="str">
        <f>IF('Rekapitulace stavby'!AN10="","",'Rekapitulace stavby'!AN10)</f>
        <v/>
      </c>
      <c r="K14" s="39"/>
    </row>
    <row r="15" spans="2:11" s="1" customFormat="1" ht="18" customHeight="1">
      <c r="B15" s="35"/>
      <c r="C15" s="36"/>
      <c r="D15" s="36"/>
      <c r="E15" s="29" t="str">
        <f>IF('Rekapitulace stavby'!E11="","",'Rekapitulace stavby'!E11)</f>
        <v xml:space="preserve"> </v>
      </c>
      <c r="F15" s="36"/>
      <c r="G15" s="36"/>
      <c r="H15" s="36"/>
      <c r="I15" s="118" t="s">
        <v>33</v>
      </c>
      <c r="J15" s="29" t="str">
        <f>IF('Rekapitulace stavby'!AN11="","",'Rekapitulace stavby'!AN11)</f>
        <v/>
      </c>
      <c r="K15" s="39"/>
    </row>
    <row r="16" spans="2:11" s="1" customFormat="1" ht="6.95" customHeight="1">
      <c r="B16" s="35"/>
      <c r="C16" s="36"/>
      <c r="D16" s="36"/>
      <c r="E16" s="36"/>
      <c r="F16" s="36"/>
      <c r="G16" s="36"/>
      <c r="H16" s="36"/>
      <c r="I16" s="117"/>
      <c r="J16" s="36"/>
      <c r="K16" s="39"/>
    </row>
    <row r="17" spans="2:11" s="1" customFormat="1" ht="14.45" customHeight="1">
      <c r="B17" s="35"/>
      <c r="C17" s="36"/>
      <c r="D17" s="31" t="s">
        <v>34</v>
      </c>
      <c r="E17" s="36"/>
      <c r="F17" s="36"/>
      <c r="G17" s="36"/>
      <c r="H17" s="36"/>
      <c r="I17" s="118" t="s">
        <v>31</v>
      </c>
      <c r="J17" s="29" t="str">
        <f>IF('Rekapitulace stavby'!AN13="Vyplň údaj","",IF('Rekapitulace stavby'!AN13="","",'Rekapitulace stavby'!AN13))</f>
        <v/>
      </c>
      <c r="K17" s="39"/>
    </row>
    <row r="18" spans="2:11" s="1" customFormat="1" ht="18" customHeight="1">
      <c r="B18" s="35"/>
      <c r="C18" s="36"/>
      <c r="D18" s="36"/>
      <c r="E18" s="29" t="str">
        <f>IF('Rekapitulace stavby'!E14="Vyplň údaj","",IF('Rekapitulace stavby'!E14="","",'Rekapitulace stavby'!E14))</f>
        <v/>
      </c>
      <c r="F18" s="36"/>
      <c r="G18" s="36"/>
      <c r="H18" s="36"/>
      <c r="I18" s="118" t="s">
        <v>33</v>
      </c>
      <c r="J18" s="29" t="str">
        <f>IF('Rekapitulace stavby'!AN14="Vyplň údaj","",IF('Rekapitulace stavby'!AN14="","",'Rekapitulace stavby'!AN14))</f>
        <v/>
      </c>
      <c r="K18" s="39"/>
    </row>
    <row r="19" spans="2:11" s="1" customFormat="1" ht="6.95" customHeight="1">
      <c r="B19" s="35"/>
      <c r="C19" s="36"/>
      <c r="D19" s="36"/>
      <c r="E19" s="36"/>
      <c r="F19" s="36"/>
      <c r="G19" s="36"/>
      <c r="H19" s="36"/>
      <c r="I19" s="117"/>
      <c r="J19" s="36"/>
      <c r="K19" s="39"/>
    </row>
    <row r="20" spans="2:11" s="1" customFormat="1" ht="14.45" customHeight="1">
      <c r="B20" s="35"/>
      <c r="C20" s="36"/>
      <c r="D20" s="31" t="s">
        <v>36</v>
      </c>
      <c r="E20" s="36"/>
      <c r="F20" s="36"/>
      <c r="G20" s="36"/>
      <c r="H20" s="36"/>
      <c r="I20" s="118" t="s">
        <v>31</v>
      </c>
      <c r="J20" s="29" t="s">
        <v>22</v>
      </c>
      <c r="K20" s="39"/>
    </row>
    <row r="21" spans="2:11" s="1" customFormat="1" ht="18" customHeight="1">
      <c r="B21" s="35"/>
      <c r="C21" s="36"/>
      <c r="D21" s="36"/>
      <c r="E21" s="29" t="s">
        <v>37</v>
      </c>
      <c r="F21" s="36"/>
      <c r="G21" s="36"/>
      <c r="H21" s="36"/>
      <c r="I21" s="118" t="s">
        <v>33</v>
      </c>
      <c r="J21" s="29" t="s">
        <v>22</v>
      </c>
      <c r="K21" s="39"/>
    </row>
    <row r="22" spans="2:11" s="1" customFormat="1" ht="6.95" customHeight="1">
      <c r="B22" s="35"/>
      <c r="C22" s="36"/>
      <c r="D22" s="36"/>
      <c r="E22" s="36"/>
      <c r="F22" s="36"/>
      <c r="G22" s="36"/>
      <c r="H22" s="36"/>
      <c r="I22" s="117"/>
      <c r="J22" s="36"/>
      <c r="K22" s="39"/>
    </row>
    <row r="23" spans="2:11" s="1" customFormat="1" ht="14.45" customHeight="1">
      <c r="B23" s="35"/>
      <c r="C23" s="36"/>
      <c r="D23" s="31" t="s">
        <v>39</v>
      </c>
      <c r="E23" s="36"/>
      <c r="F23" s="36"/>
      <c r="G23" s="36"/>
      <c r="H23" s="36"/>
      <c r="I23" s="117"/>
      <c r="J23" s="36"/>
      <c r="K23" s="39"/>
    </row>
    <row r="24" spans="2:11" s="7" customFormat="1" ht="22.5" customHeight="1">
      <c r="B24" s="120"/>
      <c r="C24" s="121"/>
      <c r="D24" s="121"/>
      <c r="E24" s="394" t="s">
        <v>22</v>
      </c>
      <c r="F24" s="405"/>
      <c r="G24" s="405"/>
      <c r="H24" s="405"/>
      <c r="I24" s="122"/>
      <c r="J24" s="121"/>
      <c r="K24" s="123"/>
    </row>
    <row r="25" spans="2:11" s="1" customFormat="1" ht="6.95" customHeight="1">
      <c r="B25" s="35"/>
      <c r="C25" s="36"/>
      <c r="D25" s="36"/>
      <c r="E25" s="36"/>
      <c r="F25" s="36"/>
      <c r="G25" s="36"/>
      <c r="H25" s="36"/>
      <c r="I25" s="117"/>
      <c r="J25" s="36"/>
      <c r="K25" s="39"/>
    </row>
    <row r="26" spans="2:11" s="1" customFormat="1" ht="6.95" customHeight="1">
      <c r="B26" s="35"/>
      <c r="C26" s="36"/>
      <c r="D26" s="80"/>
      <c r="E26" s="80"/>
      <c r="F26" s="80"/>
      <c r="G26" s="80"/>
      <c r="H26" s="80"/>
      <c r="I26" s="124"/>
      <c r="J26" s="80"/>
      <c r="K26" s="125"/>
    </row>
    <row r="27" spans="2:11" s="1" customFormat="1" ht="25.35" customHeight="1">
      <c r="B27" s="35"/>
      <c r="C27" s="36"/>
      <c r="D27" s="126" t="s">
        <v>41</v>
      </c>
      <c r="E27" s="36"/>
      <c r="F27" s="36"/>
      <c r="G27" s="36"/>
      <c r="H27" s="36"/>
      <c r="I27" s="117"/>
      <c r="J27" s="127">
        <f>ROUND(J80,2)</f>
        <v>0</v>
      </c>
      <c r="K27" s="39"/>
    </row>
    <row r="28" spans="2:11" s="1" customFormat="1" ht="6.95" customHeight="1">
      <c r="B28" s="35"/>
      <c r="C28" s="36"/>
      <c r="D28" s="80"/>
      <c r="E28" s="80"/>
      <c r="F28" s="80"/>
      <c r="G28" s="80"/>
      <c r="H28" s="80"/>
      <c r="I28" s="124"/>
      <c r="J28" s="80"/>
      <c r="K28" s="125"/>
    </row>
    <row r="29" spans="2:11" s="1" customFormat="1" ht="14.45" customHeight="1">
      <c r="B29" s="35"/>
      <c r="C29" s="36"/>
      <c r="D29" s="36"/>
      <c r="E29" s="36"/>
      <c r="F29" s="40" t="s">
        <v>43</v>
      </c>
      <c r="G29" s="36"/>
      <c r="H29" s="36"/>
      <c r="I29" s="128" t="s">
        <v>42</v>
      </c>
      <c r="J29" s="40" t="s">
        <v>44</v>
      </c>
      <c r="K29" s="39"/>
    </row>
    <row r="30" spans="2:11" s="1" customFormat="1" ht="14.45" customHeight="1">
      <c r="B30" s="35"/>
      <c r="C30" s="36"/>
      <c r="D30" s="43" t="s">
        <v>45</v>
      </c>
      <c r="E30" s="43" t="s">
        <v>46</v>
      </c>
      <c r="F30" s="129">
        <f>ROUND(SUM(BE80:BE94),2)</f>
        <v>0</v>
      </c>
      <c r="G30" s="36"/>
      <c r="H30" s="36"/>
      <c r="I30" s="130">
        <v>0.21</v>
      </c>
      <c r="J30" s="129">
        <f>ROUND(ROUND((SUM(BE80:BE94)),2)*I30,2)</f>
        <v>0</v>
      </c>
      <c r="K30" s="39"/>
    </row>
    <row r="31" spans="2:11" s="1" customFormat="1" ht="14.45" customHeight="1">
      <c r="B31" s="35"/>
      <c r="C31" s="36"/>
      <c r="D31" s="36"/>
      <c r="E31" s="43" t="s">
        <v>47</v>
      </c>
      <c r="F31" s="129">
        <f>ROUND(SUM(BF80:BF94),2)</f>
        <v>0</v>
      </c>
      <c r="G31" s="36"/>
      <c r="H31" s="36"/>
      <c r="I31" s="130">
        <v>0.15</v>
      </c>
      <c r="J31" s="129">
        <f>ROUND(ROUND((SUM(BF80:BF94)),2)*I31,2)</f>
        <v>0</v>
      </c>
      <c r="K31" s="39"/>
    </row>
    <row r="32" spans="2:11" s="1" customFormat="1" ht="14.45" customHeight="1" hidden="1">
      <c r="B32" s="35"/>
      <c r="C32" s="36"/>
      <c r="D32" s="36"/>
      <c r="E32" s="43" t="s">
        <v>48</v>
      </c>
      <c r="F32" s="129">
        <f>ROUND(SUM(BG80:BG94),2)</f>
        <v>0</v>
      </c>
      <c r="G32" s="36"/>
      <c r="H32" s="36"/>
      <c r="I32" s="130">
        <v>0.21</v>
      </c>
      <c r="J32" s="129">
        <v>0</v>
      </c>
      <c r="K32" s="39"/>
    </row>
    <row r="33" spans="2:11" s="1" customFormat="1" ht="14.45" customHeight="1" hidden="1">
      <c r="B33" s="35"/>
      <c r="C33" s="36"/>
      <c r="D33" s="36"/>
      <c r="E33" s="43" t="s">
        <v>49</v>
      </c>
      <c r="F33" s="129">
        <f>ROUND(SUM(BH80:BH94),2)</f>
        <v>0</v>
      </c>
      <c r="G33" s="36"/>
      <c r="H33" s="36"/>
      <c r="I33" s="130">
        <v>0.15</v>
      </c>
      <c r="J33" s="129">
        <v>0</v>
      </c>
      <c r="K33" s="39"/>
    </row>
    <row r="34" spans="2:11" s="1" customFormat="1" ht="14.45" customHeight="1" hidden="1">
      <c r="B34" s="35"/>
      <c r="C34" s="36"/>
      <c r="D34" s="36"/>
      <c r="E34" s="43" t="s">
        <v>50</v>
      </c>
      <c r="F34" s="129">
        <f>ROUND(SUM(BI80:BI94),2)</f>
        <v>0</v>
      </c>
      <c r="G34" s="36"/>
      <c r="H34" s="36"/>
      <c r="I34" s="130">
        <v>0</v>
      </c>
      <c r="J34" s="129">
        <v>0</v>
      </c>
      <c r="K34" s="39"/>
    </row>
    <row r="35" spans="2:11" s="1" customFormat="1" ht="6.95" customHeight="1">
      <c r="B35" s="35"/>
      <c r="C35" s="36"/>
      <c r="D35" s="36"/>
      <c r="E35" s="36"/>
      <c r="F35" s="36"/>
      <c r="G35" s="36"/>
      <c r="H35" s="36"/>
      <c r="I35" s="117"/>
      <c r="J35" s="36"/>
      <c r="K35" s="39"/>
    </row>
    <row r="36" spans="2:11" s="1" customFormat="1" ht="25.35" customHeight="1">
      <c r="B36" s="35"/>
      <c r="C36" s="131"/>
      <c r="D36" s="132" t="s">
        <v>51</v>
      </c>
      <c r="E36" s="74"/>
      <c r="F36" s="74"/>
      <c r="G36" s="133" t="s">
        <v>52</v>
      </c>
      <c r="H36" s="134" t="s">
        <v>53</v>
      </c>
      <c r="I36" s="135"/>
      <c r="J36" s="136">
        <f>SUM(J27:J34)</f>
        <v>0</v>
      </c>
      <c r="K36" s="137"/>
    </row>
    <row r="37" spans="2:11" s="1" customFormat="1" ht="14.45" customHeight="1">
      <c r="B37" s="50"/>
      <c r="C37" s="51"/>
      <c r="D37" s="51"/>
      <c r="E37" s="51"/>
      <c r="F37" s="51"/>
      <c r="G37" s="51"/>
      <c r="H37" s="51"/>
      <c r="I37" s="138"/>
      <c r="J37" s="51"/>
      <c r="K37" s="52"/>
    </row>
    <row r="41" spans="2:11" s="1" customFormat="1" ht="6.95" customHeight="1">
      <c r="B41" s="139"/>
      <c r="C41" s="140"/>
      <c r="D41" s="140"/>
      <c r="E41" s="140"/>
      <c r="F41" s="140"/>
      <c r="G41" s="140"/>
      <c r="H41" s="140"/>
      <c r="I41" s="141"/>
      <c r="J41" s="140"/>
      <c r="K41" s="142"/>
    </row>
    <row r="42" spans="2:11" s="1" customFormat="1" ht="36.95" customHeight="1">
      <c r="B42" s="35"/>
      <c r="C42" s="24" t="s">
        <v>139</v>
      </c>
      <c r="D42" s="36"/>
      <c r="E42" s="36"/>
      <c r="F42" s="36"/>
      <c r="G42" s="36"/>
      <c r="H42" s="36"/>
      <c r="I42" s="117"/>
      <c r="J42" s="36"/>
      <c r="K42" s="39"/>
    </row>
    <row r="43" spans="2:11" s="1" customFormat="1" ht="6.95" customHeight="1">
      <c r="B43" s="35"/>
      <c r="C43" s="36"/>
      <c r="D43" s="36"/>
      <c r="E43" s="36"/>
      <c r="F43" s="36"/>
      <c r="G43" s="36"/>
      <c r="H43" s="36"/>
      <c r="I43" s="117"/>
      <c r="J43" s="36"/>
      <c r="K43" s="39"/>
    </row>
    <row r="44" spans="2:11" s="1" customFormat="1" ht="14.45" customHeight="1">
      <c r="B44" s="35"/>
      <c r="C44" s="31" t="s">
        <v>16</v>
      </c>
      <c r="D44" s="36"/>
      <c r="E44" s="36"/>
      <c r="F44" s="36"/>
      <c r="G44" s="36"/>
      <c r="H44" s="36"/>
      <c r="I44" s="117"/>
      <c r="J44" s="36"/>
      <c r="K44" s="39"/>
    </row>
    <row r="45" spans="2:11" s="1" customFormat="1" ht="22.5" customHeight="1">
      <c r="B45" s="35"/>
      <c r="C45" s="36"/>
      <c r="D45" s="36"/>
      <c r="E45" s="403" t="str">
        <f>E7</f>
        <v>Komunikační propojení MÚK Jeneč - Dobrovíz</v>
      </c>
      <c r="F45" s="382"/>
      <c r="G45" s="382"/>
      <c r="H45" s="382"/>
      <c r="I45" s="117"/>
      <c r="J45" s="36"/>
      <c r="K45" s="39"/>
    </row>
    <row r="46" spans="2:11" s="1" customFormat="1" ht="14.45" customHeight="1">
      <c r="B46" s="35"/>
      <c r="C46" s="31" t="s">
        <v>137</v>
      </c>
      <c r="D46" s="36"/>
      <c r="E46" s="36"/>
      <c r="F46" s="36"/>
      <c r="G46" s="36"/>
      <c r="H46" s="36"/>
      <c r="I46" s="117"/>
      <c r="J46" s="36"/>
      <c r="K46" s="39"/>
    </row>
    <row r="47" spans="2:11" s="1" customFormat="1" ht="23.25" customHeight="1">
      <c r="B47" s="35"/>
      <c r="C47" s="36"/>
      <c r="D47" s="36"/>
      <c r="E47" s="404" t="str">
        <f>E9</f>
        <v>VRN - Vedlejší rozpočtové náklady</v>
      </c>
      <c r="F47" s="382"/>
      <c r="G47" s="382"/>
      <c r="H47" s="382"/>
      <c r="I47" s="117"/>
      <c r="J47" s="36"/>
      <c r="K47" s="39"/>
    </row>
    <row r="48" spans="2:11" s="1" customFormat="1" ht="6.95" customHeight="1">
      <c r="B48" s="35"/>
      <c r="C48" s="36"/>
      <c r="D48" s="36"/>
      <c r="E48" s="36"/>
      <c r="F48" s="36"/>
      <c r="G48" s="36"/>
      <c r="H48" s="36"/>
      <c r="I48" s="117"/>
      <c r="J48" s="36"/>
      <c r="K48" s="39"/>
    </row>
    <row r="49" spans="2:11" s="1" customFormat="1" ht="18" customHeight="1">
      <c r="B49" s="35"/>
      <c r="C49" s="31" t="s">
        <v>24</v>
      </c>
      <c r="D49" s="36"/>
      <c r="E49" s="36"/>
      <c r="F49" s="29" t="str">
        <f>F12</f>
        <v>k.ú. Jeneč, k.ú.Dobrovíz</v>
      </c>
      <c r="G49" s="36"/>
      <c r="H49" s="36"/>
      <c r="I49" s="118" t="s">
        <v>26</v>
      </c>
      <c r="J49" s="119" t="str">
        <f>IF(J12="","",J12)</f>
        <v>30.9.2016</v>
      </c>
      <c r="K49" s="39"/>
    </row>
    <row r="50" spans="2:11" s="1" customFormat="1" ht="6.95" customHeight="1">
      <c r="B50" s="35"/>
      <c r="C50" s="36"/>
      <c r="D50" s="36"/>
      <c r="E50" s="36"/>
      <c r="F50" s="36"/>
      <c r="G50" s="36"/>
      <c r="H50" s="36"/>
      <c r="I50" s="117"/>
      <c r="J50" s="36"/>
      <c r="K50" s="39"/>
    </row>
    <row r="51" spans="2:11" s="1" customFormat="1" ht="15">
      <c r="B51" s="35"/>
      <c r="C51" s="31" t="s">
        <v>30</v>
      </c>
      <c r="D51" s="36"/>
      <c r="E51" s="36"/>
      <c r="F51" s="29" t="str">
        <f>E15</f>
        <v xml:space="preserve"> </v>
      </c>
      <c r="G51" s="36"/>
      <c r="H51" s="36"/>
      <c r="I51" s="118" t="s">
        <v>36</v>
      </c>
      <c r="J51" s="29" t="str">
        <f>E21</f>
        <v>European Transportation Consultancy s.r.o.</v>
      </c>
      <c r="K51" s="39"/>
    </row>
    <row r="52" spans="2:11" s="1" customFormat="1" ht="14.45" customHeight="1">
      <c r="B52" s="35"/>
      <c r="C52" s="31" t="s">
        <v>34</v>
      </c>
      <c r="D52" s="36"/>
      <c r="E52" s="36"/>
      <c r="F52" s="29" t="str">
        <f>IF(E18="","",E18)</f>
        <v/>
      </c>
      <c r="G52" s="36"/>
      <c r="H52" s="36"/>
      <c r="I52" s="117"/>
      <c r="J52" s="36"/>
      <c r="K52" s="39"/>
    </row>
    <row r="53" spans="2:11" s="1" customFormat="1" ht="10.35" customHeight="1">
      <c r="B53" s="35"/>
      <c r="C53" s="36"/>
      <c r="D53" s="36"/>
      <c r="E53" s="36"/>
      <c r="F53" s="36"/>
      <c r="G53" s="36"/>
      <c r="H53" s="36"/>
      <c r="I53" s="117"/>
      <c r="J53" s="36"/>
      <c r="K53" s="39"/>
    </row>
    <row r="54" spans="2:11" s="1" customFormat="1" ht="29.25" customHeight="1">
      <c r="B54" s="35"/>
      <c r="C54" s="143" t="s">
        <v>140</v>
      </c>
      <c r="D54" s="131"/>
      <c r="E54" s="131"/>
      <c r="F54" s="131"/>
      <c r="G54" s="131"/>
      <c r="H54" s="131"/>
      <c r="I54" s="144"/>
      <c r="J54" s="145" t="s">
        <v>141</v>
      </c>
      <c r="K54" s="146"/>
    </row>
    <row r="55" spans="2:11" s="1" customFormat="1" ht="10.35" customHeight="1">
      <c r="B55" s="35"/>
      <c r="C55" s="36"/>
      <c r="D55" s="36"/>
      <c r="E55" s="36"/>
      <c r="F55" s="36"/>
      <c r="G55" s="36"/>
      <c r="H55" s="36"/>
      <c r="I55" s="117"/>
      <c r="J55" s="36"/>
      <c r="K55" s="39"/>
    </row>
    <row r="56" spans="2:47" s="1" customFormat="1" ht="29.25" customHeight="1">
      <c r="B56" s="35"/>
      <c r="C56" s="147" t="s">
        <v>142</v>
      </c>
      <c r="D56" s="36"/>
      <c r="E56" s="36"/>
      <c r="F56" s="36"/>
      <c r="G56" s="36"/>
      <c r="H56" s="36"/>
      <c r="I56" s="117"/>
      <c r="J56" s="127">
        <f>J80</f>
        <v>0</v>
      </c>
      <c r="K56" s="39"/>
      <c r="AU56" s="18" t="s">
        <v>143</v>
      </c>
    </row>
    <row r="57" spans="2:11" s="8" customFormat="1" ht="24.95" customHeight="1">
      <c r="B57" s="148"/>
      <c r="C57" s="149"/>
      <c r="D57" s="150" t="s">
        <v>1324</v>
      </c>
      <c r="E57" s="151"/>
      <c r="F57" s="151"/>
      <c r="G57" s="151"/>
      <c r="H57" s="151"/>
      <c r="I57" s="152"/>
      <c r="J57" s="153">
        <f>J81</f>
        <v>0</v>
      </c>
      <c r="K57" s="154"/>
    </row>
    <row r="58" spans="2:11" s="9" customFormat="1" ht="19.9" customHeight="1">
      <c r="B58" s="155"/>
      <c r="C58" s="156"/>
      <c r="D58" s="157" t="s">
        <v>1325</v>
      </c>
      <c r="E58" s="158"/>
      <c r="F58" s="158"/>
      <c r="G58" s="158"/>
      <c r="H58" s="158"/>
      <c r="I58" s="159"/>
      <c r="J58" s="160">
        <f>J82</f>
        <v>0</v>
      </c>
      <c r="K58" s="161"/>
    </row>
    <row r="59" spans="2:11" s="8" customFormat="1" ht="24.95" customHeight="1">
      <c r="B59" s="148"/>
      <c r="C59" s="149"/>
      <c r="D59" s="150" t="s">
        <v>1323</v>
      </c>
      <c r="E59" s="151"/>
      <c r="F59" s="151"/>
      <c r="G59" s="151"/>
      <c r="H59" s="151"/>
      <c r="I59" s="152"/>
      <c r="J59" s="153">
        <f>J87</f>
        <v>0</v>
      </c>
      <c r="K59" s="154"/>
    </row>
    <row r="60" spans="2:11" s="9" customFormat="1" ht="19.9" customHeight="1">
      <c r="B60" s="155"/>
      <c r="C60" s="156"/>
      <c r="D60" s="157" t="s">
        <v>1326</v>
      </c>
      <c r="E60" s="158"/>
      <c r="F60" s="158"/>
      <c r="G60" s="158"/>
      <c r="H60" s="158"/>
      <c r="I60" s="159"/>
      <c r="J60" s="160">
        <f>J88</f>
        <v>0</v>
      </c>
      <c r="K60" s="161"/>
    </row>
    <row r="61" spans="2:11" s="1" customFormat="1" ht="21.75" customHeight="1">
      <c r="B61" s="35"/>
      <c r="C61" s="36"/>
      <c r="D61" s="36"/>
      <c r="E61" s="36"/>
      <c r="F61" s="36"/>
      <c r="G61" s="36"/>
      <c r="H61" s="36"/>
      <c r="I61" s="117"/>
      <c r="J61" s="36"/>
      <c r="K61" s="39"/>
    </row>
    <row r="62" spans="2:11" s="1" customFormat="1" ht="6.95" customHeight="1">
      <c r="B62" s="50"/>
      <c r="C62" s="51"/>
      <c r="D62" s="51"/>
      <c r="E62" s="51"/>
      <c r="F62" s="51"/>
      <c r="G62" s="51"/>
      <c r="H62" s="51"/>
      <c r="I62" s="138"/>
      <c r="J62" s="51"/>
      <c r="K62" s="52"/>
    </row>
    <row r="66" spans="2:12" s="1" customFormat="1" ht="6.95" customHeight="1">
      <c r="B66" s="53"/>
      <c r="C66" s="54"/>
      <c r="D66" s="54"/>
      <c r="E66" s="54"/>
      <c r="F66" s="54"/>
      <c r="G66" s="54"/>
      <c r="H66" s="54"/>
      <c r="I66" s="141"/>
      <c r="J66" s="54"/>
      <c r="K66" s="54"/>
      <c r="L66" s="55"/>
    </row>
    <row r="67" spans="2:12" s="1" customFormat="1" ht="36.95" customHeight="1">
      <c r="B67" s="35"/>
      <c r="C67" s="56" t="s">
        <v>146</v>
      </c>
      <c r="D67" s="57"/>
      <c r="E67" s="57"/>
      <c r="F67" s="57"/>
      <c r="G67" s="57"/>
      <c r="H67" s="57"/>
      <c r="I67" s="162"/>
      <c r="J67" s="57"/>
      <c r="K67" s="57"/>
      <c r="L67" s="55"/>
    </row>
    <row r="68" spans="2:12" s="1" customFormat="1" ht="6.95" customHeight="1">
      <c r="B68" s="35"/>
      <c r="C68" s="57"/>
      <c r="D68" s="57"/>
      <c r="E68" s="57"/>
      <c r="F68" s="57"/>
      <c r="G68" s="57"/>
      <c r="H68" s="57"/>
      <c r="I68" s="162"/>
      <c r="J68" s="57"/>
      <c r="K68" s="57"/>
      <c r="L68" s="55"/>
    </row>
    <row r="69" spans="2:12" s="1" customFormat="1" ht="14.45" customHeight="1">
      <c r="B69" s="35"/>
      <c r="C69" s="59" t="s">
        <v>16</v>
      </c>
      <c r="D69" s="57"/>
      <c r="E69" s="57"/>
      <c r="F69" s="57"/>
      <c r="G69" s="57"/>
      <c r="H69" s="57"/>
      <c r="I69" s="162"/>
      <c r="J69" s="57"/>
      <c r="K69" s="57"/>
      <c r="L69" s="55"/>
    </row>
    <row r="70" spans="2:12" s="1" customFormat="1" ht="22.5" customHeight="1">
      <c r="B70" s="35"/>
      <c r="C70" s="57"/>
      <c r="D70" s="57"/>
      <c r="E70" s="401" t="str">
        <f>E7</f>
        <v>Komunikační propojení MÚK Jeneč - Dobrovíz</v>
      </c>
      <c r="F70" s="375"/>
      <c r="G70" s="375"/>
      <c r="H70" s="375"/>
      <c r="I70" s="162"/>
      <c r="J70" s="57"/>
      <c r="K70" s="57"/>
      <c r="L70" s="55"/>
    </row>
    <row r="71" spans="2:12" s="1" customFormat="1" ht="14.45" customHeight="1">
      <c r="B71" s="35"/>
      <c r="C71" s="59" t="s">
        <v>137</v>
      </c>
      <c r="D71" s="57"/>
      <c r="E71" s="57"/>
      <c r="F71" s="57"/>
      <c r="G71" s="57"/>
      <c r="H71" s="57"/>
      <c r="I71" s="162"/>
      <c r="J71" s="57"/>
      <c r="K71" s="57"/>
      <c r="L71" s="55"/>
    </row>
    <row r="72" spans="2:12" s="1" customFormat="1" ht="23.25" customHeight="1">
      <c r="B72" s="35"/>
      <c r="C72" s="57"/>
      <c r="D72" s="57"/>
      <c r="E72" s="372" t="str">
        <f>E9</f>
        <v>VRN - Vedlejší rozpočtové náklady</v>
      </c>
      <c r="F72" s="375"/>
      <c r="G72" s="375"/>
      <c r="H72" s="375"/>
      <c r="I72" s="162"/>
      <c r="J72" s="57"/>
      <c r="K72" s="57"/>
      <c r="L72" s="55"/>
    </row>
    <row r="73" spans="2:12" s="1" customFormat="1" ht="6.95" customHeight="1">
      <c r="B73" s="35"/>
      <c r="C73" s="57"/>
      <c r="D73" s="57"/>
      <c r="E73" s="57"/>
      <c r="F73" s="57"/>
      <c r="G73" s="57"/>
      <c r="H73" s="57"/>
      <c r="I73" s="162"/>
      <c r="J73" s="57"/>
      <c r="K73" s="57"/>
      <c r="L73" s="55"/>
    </row>
    <row r="74" spans="2:12" s="1" customFormat="1" ht="18" customHeight="1">
      <c r="B74" s="35"/>
      <c r="C74" s="59" t="s">
        <v>24</v>
      </c>
      <c r="D74" s="57"/>
      <c r="E74" s="57"/>
      <c r="F74" s="163" t="str">
        <f>F12</f>
        <v>k.ú. Jeneč, k.ú.Dobrovíz</v>
      </c>
      <c r="G74" s="57"/>
      <c r="H74" s="57"/>
      <c r="I74" s="164" t="s">
        <v>26</v>
      </c>
      <c r="J74" s="67" t="str">
        <f>IF(J12="","",J12)</f>
        <v>30.9.2016</v>
      </c>
      <c r="K74" s="57"/>
      <c r="L74" s="55"/>
    </row>
    <row r="75" spans="2:12" s="1" customFormat="1" ht="6.95" customHeight="1">
      <c r="B75" s="35"/>
      <c r="C75" s="57"/>
      <c r="D75" s="57"/>
      <c r="E75" s="57"/>
      <c r="F75" s="57"/>
      <c r="G75" s="57"/>
      <c r="H75" s="57"/>
      <c r="I75" s="162"/>
      <c r="J75" s="57"/>
      <c r="K75" s="57"/>
      <c r="L75" s="55"/>
    </row>
    <row r="76" spans="2:12" s="1" customFormat="1" ht="15">
      <c r="B76" s="35"/>
      <c r="C76" s="59" t="s">
        <v>30</v>
      </c>
      <c r="D76" s="57"/>
      <c r="E76" s="57"/>
      <c r="F76" s="163" t="str">
        <f>E15</f>
        <v xml:space="preserve"> </v>
      </c>
      <c r="G76" s="57"/>
      <c r="H76" s="57"/>
      <c r="I76" s="164" t="s">
        <v>36</v>
      </c>
      <c r="J76" s="163" t="str">
        <f>E21</f>
        <v>European Transportation Consultancy s.r.o.</v>
      </c>
      <c r="K76" s="57"/>
      <c r="L76" s="55"/>
    </row>
    <row r="77" spans="2:12" s="1" customFormat="1" ht="14.45" customHeight="1">
      <c r="B77" s="35"/>
      <c r="C77" s="59" t="s">
        <v>34</v>
      </c>
      <c r="D77" s="57"/>
      <c r="E77" s="57"/>
      <c r="F77" s="163" t="str">
        <f>IF(E18="","",E18)</f>
        <v/>
      </c>
      <c r="G77" s="57"/>
      <c r="H77" s="57"/>
      <c r="I77" s="162"/>
      <c r="J77" s="57"/>
      <c r="K77" s="57"/>
      <c r="L77" s="55"/>
    </row>
    <row r="78" spans="2:12" s="1" customFormat="1" ht="10.35" customHeight="1">
      <c r="B78" s="35"/>
      <c r="C78" s="57"/>
      <c r="D78" s="57"/>
      <c r="E78" s="57"/>
      <c r="F78" s="57"/>
      <c r="G78" s="57"/>
      <c r="H78" s="57"/>
      <c r="I78" s="162"/>
      <c r="J78" s="57"/>
      <c r="K78" s="57"/>
      <c r="L78" s="55"/>
    </row>
    <row r="79" spans="2:20" s="10" customFormat="1" ht="29.25" customHeight="1">
      <c r="B79" s="165"/>
      <c r="C79" s="166" t="s">
        <v>147</v>
      </c>
      <c r="D79" s="167" t="s">
        <v>60</v>
      </c>
      <c r="E79" s="167" t="s">
        <v>56</v>
      </c>
      <c r="F79" s="167" t="s">
        <v>148</v>
      </c>
      <c r="G79" s="167" t="s">
        <v>149</v>
      </c>
      <c r="H79" s="167" t="s">
        <v>150</v>
      </c>
      <c r="I79" s="168" t="s">
        <v>151</v>
      </c>
      <c r="J79" s="167" t="s">
        <v>141</v>
      </c>
      <c r="K79" s="169" t="s">
        <v>152</v>
      </c>
      <c r="L79" s="170"/>
      <c r="M79" s="76" t="s">
        <v>153</v>
      </c>
      <c r="N79" s="77" t="s">
        <v>45</v>
      </c>
      <c r="O79" s="77" t="s">
        <v>154</v>
      </c>
      <c r="P79" s="77" t="s">
        <v>155</v>
      </c>
      <c r="Q79" s="77" t="s">
        <v>156</v>
      </c>
      <c r="R79" s="77" t="s">
        <v>157</v>
      </c>
      <c r="S79" s="77" t="s">
        <v>158</v>
      </c>
      <c r="T79" s="78" t="s">
        <v>159</v>
      </c>
    </row>
    <row r="80" spans="2:63" s="1" customFormat="1" ht="29.25" customHeight="1">
      <c r="B80" s="35"/>
      <c r="C80" s="82" t="s">
        <v>142</v>
      </c>
      <c r="D80" s="57"/>
      <c r="E80" s="57"/>
      <c r="F80" s="57"/>
      <c r="G80" s="57"/>
      <c r="H80" s="57"/>
      <c r="I80" s="162"/>
      <c r="J80" s="171">
        <f>BK80</f>
        <v>0</v>
      </c>
      <c r="K80" s="57"/>
      <c r="L80" s="55"/>
      <c r="M80" s="79"/>
      <c r="N80" s="80"/>
      <c r="O80" s="80"/>
      <c r="P80" s="172">
        <f>P81+P87</f>
        <v>0</v>
      </c>
      <c r="Q80" s="80"/>
      <c r="R80" s="172">
        <f>R81+R87</f>
        <v>0</v>
      </c>
      <c r="S80" s="80"/>
      <c r="T80" s="173">
        <f>T81+T87</f>
        <v>0</v>
      </c>
      <c r="AT80" s="18" t="s">
        <v>74</v>
      </c>
      <c r="AU80" s="18" t="s">
        <v>143</v>
      </c>
      <c r="BK80" s="174">
        <f>BK81+BK87</f>
        <v>0</v>
      </c>
    </row>
    <row r="81" spans="2:63" s="11" customFormat="1" ht="37.35" customHeight="1">
      <c r="B81" s="175"/>
      <c r="C81" s="176"/>
      <c r="D81" s="177" t="s">
        <v>74</v>
      </c>
      <c r="E81" s="178" t="s">
        <v>1327</v>
      </c>
      <c r="F81" s="178" t="s">
        <v>1328</v>
      </c>
      <c r="G81" s="176"/>
      <c r="H81" s="176"/>
      <c r="I81" s="179"/>
      <c r="J81" s="180">
        <f>BK81</f>
        <v>0</v>
      </c>
      <c r="K81" s="176"/>
      <c r="L81" s="181"/>
      <c r="M81" s="182"/>
      <c r="N81" s="183"/>
      <c r="O81" s="183"/>
      <c r="P81" s="184">
        <f>P82</f>
        <v>0</v>
      </c>
      <c r="Q81" s="183"/>
      <c r="R81" s="184">
        <f>R82</f>
        <v>0</v>
      </c>
      <c r="S81" s="183"/>
      <c r="T81" s="185">
        <f>T82</f>
        <v>0</v>
      </c>
      <c r="AR81" s="186" t="s">
        <v>194</v>
      </c>
      <c r="AT81" s="187" t="s">
        <v>74</v>
      </c>
      <c r="AU81" s="187" t="s">
        <v>75</v>
      </c>
      <c r="AY81" s="186" t="s">
        <v>162</v>
      </c>
      <c r="BK81" s="188">
        <f>BK82</f>
        <v>0</v>
      </c>
    </row>
    <row r="82" spans="2:63" s="11" customFormat="1" ht="19.9" customHeight="1">
      <c r="B82" s="175"/>
      <c r="C82" s="176"/>
      <c r="D82" s="189" t="s">
        <v>74</v>
      </c>
      <c r="E82" s="190" t="s">
        <v>1329</v>
      </c>
      <c r="F82" s="190" t="s">
        <v>1327</v>
      </c>
      <c r="G82" s="176"/>
      <c r="H82" s="176"/>
      <c r="I82" s="179"/>
      <c r="J82" s="191">
        <f>BK82</f>
        <v>0</v>
      </c>
      <c r="K82" s="176"/>
      <c r="L82" s="181"/>
      <c r="M82" s="182"/>
      <c r="N82" s="183"/>
      <c r="O82" s="183"/>
      <c r="P82" s="184">
        <f>SUM(P83:P86)</f>
        <v>0</v>
      </c>
      <c r="Q82" s="183"/>
      <c r="R82" s="184">
        <f>SUM(R83:R86)</f>
        <v>0</v>
      </c>
      <c r="S82" s="183"/>
      <c r="T82" s="185">
        <f>SUM(T83:T86)</f>
        <v>0</v>
      </c>
      <c r="AR82" s="186" t="s">
        <v>194</v>
      </c>
      <c r="AT82" s="187" t="s">
        <v>74</v>
      </c>
      <c r="AU82" s="187" t="s">
        <v>23</v>
      </c>
      <c r="AY82" s="186" t="s">
        <v>162</v>
      </c>
      <c r="BK82" s="188">
        <f>SUM(BK83:BK86)</f>
        <v>0</v>
      </c>
    </row>
    <row r="83" spans="2:65" s="1" customFormat="1" ht="31.5" customHeight="1">
      <c r="B83" s="35"/>
      <c r="C83" s="192" t="s">
        <v>23</v>
      </c>
      <c r="D83" s="192" t="s">
        <v>164</v>
      </c>
      <c r="E83" s="193" t="s">
        <v>1330</v>
      </c>
      <c r="F83" s="194" t="s">
        <v>1331</v>
      </c>
      <c r="G83" s="195" t="s">
        <v>190</v>
      </c>
      <c r="H83" s="196">
        <v>4</v>
      </c>
      <c r="I83" s="197"/>
      <c r="J83" s="198">
        <f>ROUND(I83*H83,2)</f>
        <v>0</v>
      </c>
      <c r="K83" s="194" t="s">
        <v>168</v>
      </c>
      <c r="L83" s="55"/>
      <c r="M83" s="199" t="s">
        <v>22</v>
      </c>
      <c r="N83" s="200" t="s">
        <v>46</v>
      </c>
      <c r="O83" s="36"/>
      <c r="P83" s="201">
        <f>O83*H83</f>
        <v>0</v>
      </c>
      <c r="Q83" s="201">
        <v>0</v>
      </c>
      <c r="R83" s="201">
        <f>Q83*H83</f>
        <v>0</v>
      </c>
      <c r="S83" s="201">
        <v>0</v>
      </c>
      <c r="T83" s="202">
        <f>S83*H83</f>
        <v>0</v>
      </c>
      <c r="AR83" s="18" t="s">
        <v>169</v>
      </c>
      <c r="AT83" s="18" t="s">
        <v>164</v>
      </c>
      <c r="AU83" s="18" t="s">
        <v>84</v>
      </c>
      <c r="AY83" s="18" t="s">
        <v>162</v>
      </c>
      <c r="BE83" s="203">
        <f>IF(N83="základní",J83,0)</f>
        <v>0</v>
      </c>
      <c r="BF83" s="203">
        <f>IF(N83="snížená",J83,0)</f>
        <v>0</v>
      </c>
      <c r="BG83" s="203">
        <f>IF(N83="zákl. přenesená",J83,0)</f>
        <v>0</v>
      </c>
      <c r="BH83" s="203">
        <f>IF(N83="sníž. přenesená",J83,0)</f>
        <v>0</v>
      </c>
      <c r="BI83" s="203">
        <f>IF(N83="nulová",J83,0)</f>
        <v>0</v>
      </c>
      <c r="BJ83" s="18" t="s">
        <v>23</v>
      </c>
      <c r="BK83" s="203">
        <f>ROUND(I83*H83,2)</f>
        <v>0</v>
      </c>
      <c r="BL83" s="18" t="s">
        <v>169</v>
      </c>
      <c r="BM83" s="18" t="s">
        <v>1332</v>
      </c>
    </row>
    <row r="84" spans="2:51" s="13" customFormat="1" ht="13.5">
      <c r="B84" s="217"/>
      <c r="C84" s="218"/>
      <c r="D84" s="219" t="s">
        <v>173</v>
      </c>
      <c r="E84" s="220" t="s">
        <v>22</v>
      </c>
      <c r="F84" s="221" t="s">
        <v>169</v>
      </c>
      <c r="G84" s="218"/>
      <c r="H84" s="222">
        <v>4</v>
      </c>
      <c r="I84" s="223"/>
      <c r="J84" s="218"/>
      <c r="K84" s="218"/>
      <c r="L84" s="224"/>
      <c r="M84" s="225"/>
      <c r="N84" s="226"/>
      <c r="O84" s="226"/>
      <c r="P84" s="226"/>
      <c r="Q84" s="226"/>
      <c r="R84" s="226"/>
      <c r="S84" s="226"/>
      <c r="T84" s="227"/>
      <c r="AT84" s="228" t="s">
        <v>173</v>
      </c>
      <c r="AU84" s="228" t="s">
        <v>84</v>
      </c>
      <c r="AV84" s="13" t="s">
        <v>84</v>
      </c>
      <c r="AW84" s="13" t="s">
        <v>38</v>
      </c>
      <c r="AX84" s="13" t="s">
        <v>23</v>
      </c>
      <c r="AY84" s="228" t="s">
        <v>162</v>
      </c>
    </row>
    <row r="85" spans="2:65" s="1" customFormat="1" ht="31.5" customHeight="1">
      <c r="B85" s="35"/>
      <c r="C85" s="192" t="s">
        <v>84</v>
      </c>
      <c r="D85" s="192" t="s">
        <v>164</v>
      </c>
      <c r="E85" s="193" t="s">
        <v>1333</v>
      </c>
      <c r="F85" s="194" t="s">
        <v>1334</v>
      </c>
      <c r="G85" s="195" t="s">
        <v>190</v>
      </c>
      <c r="H85" s="196">
        <v>736</v>
      </c>
      <c r="I85" s="197"/>
      <c r="J85" s="198">
        <f>ROUND(I85*H85,2)</f>
        <v>0</v>
      </c>
      <c r="K85" s="194" t="s">
        <v>168</v>
      </c>
      <c r="L85" s="55"/>
      <c r="M85" s="199" t="s">
        <v>22</v>
      </c>
      <c r="N85" s="200" t="s">
        <v>46</v>
      </c>
      <c r="O85" s="36"/>
      <c r="P85" s="201">
        <f>O85*H85</f>
        <v>0</v>
      </c>
      <c r="Q85" s="201">
        <v>0</v>
      </c>
      <c r="R85" s="201">
        <f>Q85*H85</f>
        <v>0</v>
      </c>
      <c r="S85" s="201">
        <v>0</v>
      </c>
      <c r="T85" s="202">
        <f>S85*H85</f>
        <v>0</v>
      </c>
      <c r="AR85" s="18" t="s">
        <v>169</v>
      </c>
      <c r="AT85" s="18" t="s">
        <v>164</v>
      </c>
      <c r="AU85" s="18" t="s">
        <v>84</v>
      </c>
      <c r="AY85" s="18" t="s">
        <v>162</v>
      </c>
      <c r="BE85" s="203">
        <f>IF(N85="základní",J85,0)</f>
        <v>0</v>
      </c>
      <c r="BF85" s="203">
        <f>IF(N85="snížená",J85,0)</f>
        <v>0</v>
      </c>
      <c r="BG85" s="203">
        <f>IF(N85="zákl. přenesená",J85,0)</f>
        <v>0</v>
      </c>
      <c r="BH85" s="203">
        <f>IF(N85="sníž. přenesená",J85,0)</f>
        <v>0</v>
      </c>
      <c r="BI85" s="203">
        <f>IF(N85="nulová",J85,0)</f>
        <v>0</v>
      </c>
      <c r="BJ85" s="18" t="s">
        <v>23</v>
      </c>
      <c r="BK85" s="203">
        <f>ROUND(I85*H85,2)</f>
        <v>0</v>
      </c>
      <c r="BL85" s="18" t="s">
        <v>169</v>
      </c>
      <c r="BM85" s="18" t="s">
        <v>1335</v>
      </c>
    </row>
    <row r="86" spans="2:51" s="13" customFormat="1" ht="13.5">
      <c r="B86" s="217"/>
      <c r="C86" s="218"/>
      <c r="D86" s="204" t="s">
        <v>173</v>
      </c>
      <c r="E86" s="229" t="s">
        <v>22</v>
      </c>
      <c r="F86" s="230" t="s">
        <v>1336</v>
      </c>
      <c r="G86" s="218"/>
      <c r="H86" s="231">
        <v>736</v>
      </c>
      <c r="I86" s="223"/>
      <c r="J86" s="218"/>
      <c r="K86" s="218"/>
      <c r="L86" s="224"/>
      <c r="M86" s="225"/>
      <c r="N86" s="226"/>
      <c r="O86" s="226"/>
      <c r="P86" s="226"/>
      <c r="Q86" s="226"/>
      <c r="R86" s="226"/>
      <c r="S86" s="226"/>
      <c r="T86" s="227"/>
      <c r="AT86" s="228" t="s">
        <v>173</v>
      </c>
      <c r="AU86" s="228" t="s">
        <v>84</v>
      </c>
      <c r="AV86" s="13" t="s">
        <v>84</v>
      </c>
      <c r="AW86" s="13" t="s">
        <v>38</v>
      </c>
      <c r="AX86" s="13" t="s">
        <v>23</v>
      </c>
      <c r="AY86" s="228" t="s">
        <v>162</v>
      </c>
    </row>
    <row r="87" spans="2:63" s="11" customFormat="1" ht="37.35" customHeight="1">
      <c r="B87" s="175"/>
      <c r="C87" s="176"/>
      <c r="D87" s="177" t="s">
        <v>74</v>
      </c>
      <c r="E87" s="178" t="s">
        <v>128</v>
      </c>
      <c r="F87" s="178" t="s">
        <v>129</v>
      </c>
      <c r="G87" s="176"/>
      <c r="H87" s="176"/>
      <c r="I87" s="179"/>
      <c r="J87" s="180">
        <f>BK87</f>
        <v>0</v>
      </c>
      <c r="K87" s="176"/>
      <c r="L87" s="181"/>
      <c r="M87" s="182"/>
      <c r="N87" s="183"/>
      <c r="O87" s="183"/>
      <c r="P87" s="184">
        <f>P88</f>
        <v>0</v>
      </c>
      <c r="Q87" s="183"/>
      <c r="R87" s="184">
        <f>R88</f>
        <v>0</v>
      </c>
      <c r="S87" s="183"/>
      <c r="T87" s="185">
        <f>T88</f>
        <v>0</v>
      </c>
      <c r="AR87" s="186" t="s">
        <v>194</v>
      </c>
      <c r="AT87" s="187" t="s">
        <v>74</v>
      </c>
      <c r="AU87" s="187" t="s">
        <v>75</v>
      </c>
      <c r="AY87" s="186" t="s">
        <v>162</v>
      </c>
      <c r="BK87" s="188">
        <f>BK88</f>
        <v>0</v>
      </c>
    </row>
    <row r="88" spans="2:63" s="11" customFormat="1" ht="19.9" customHeight="1">
      <c r="B88" s="175"/>
      <c r="C88" s="176"/>
      <c r="D88" s="189" t="s">
        <v>74</v>
      </c>
      <c r="E88" s="190" t="s">
        <v>128</v>
      </c>
      <c r="F88" s="190" t="s">
        <v>129</v>
      </c>
      <c r="G88" s="176"/>
      <c r="H88" s="176"/>
      <c r="I88" s="179"/>
      <c r="J88" s="191">
        <f>BK88</f>
        <v>0</v>
      </c>
      <c r="K88" s="176"/>
      <c r="L88" s="181"/>
      <c r="M88" s="182"/>
      <c r="N88" s="183"/>
      <c r="O88" s="183"/>
      <c r="P88" s="184">
        <f>SUM(P89:P94)</f>
        <v>0</v>
      </c>
      <c r="Q88" s="183"/>
      <c r="R88" s="184">
        <f>SUM(R89:R94)</f>
        <v>0</v>
      </c>
      <c r="S88" s="183"/>
      <c r="T88" s="185">
        <f>SUM(T89:T94)</f>
        <v>0</v>
      </c>
      <c r="AR88" s="186" t="s">
        <v>194</v>
      </c>
      <c r="AT88" s="187" t="s">
        <v>74</v>
      </c>
      <c r="AU88" s="187" t="s">
        <v>23</v>
      </c>
      <c r="AY88" s="186" t="s">
        <v>162</v>
      </c>
      <c r="BK88" s="188">
        <f>SUM(BK89:BK94)</f>
        <v>0</v>
      </c>
    </row>
    <row r="89" spans="2:65" s="1" customFormat="1" ht="31.5" customHeight="1">
      <c r="B89" s="35"/>
      <c r="C89" s="192" t="s">
        <v>183</v>
      </c>
      <c r="D89" s="192" t="s">
        <v>164</v>
      </c>
      <c r="E89" s="193" t="s">
        <v>1337</v>
      </c>
      <c r="F89" s="194" t="s">
        <v>1338</v>
      </c>
      <c r="G89" s="195" t="s">
        <v>1339</v>
      </c>
      <c r="H89" s="196">
        <v>1</v>
      </c>
      <c r="I89" s="197"/>
      <c r="J89" s="198">
        <f aca="true" t="shared" si="0" ref="J89:J94">ROUND(I89*H89,2)</f>
        <v>0</v>
      </c>
      <c r="K89" s="194" t="s">
        <v>823</v>
      </c>
      <c r="L89" s="55"/>
      <c r="M89" s="199" t="s">
        <v>22</v>
      </c>
      <c r="N89" s="200" t="s">
        <v>46</v>
      </c>
      <c r="O89" s="36"/>
      <c r="P89" s="201">
        <f aca="true" t="shared" si="1" ref="P89:P94">O89*H89</f>
        <v>0</v>
      </c>
      <c r="Q89" s="201">
        <v>0</v>
      </c>
      <c r="R89" s="201">
        <f aca="true" t="shared" si="2" ref="R89:R94">Q89*H89</f>
        <v>0</v>
      </c>
      <c r="S89" s="201">
        <v>0</v>
      </c>
      <c r="T89" s="202">
        <f aca="true" t="shared" si="3" ref="T89:T94">S89*H89</f>
        <v>0</v>
      </c>
      <c r="AR89" s="18" t="s">
        <v>1340</v>
      </c>
      <c r="AT89" s="18" t="s">
        <v>164</v>
      </c>
      <c r="AU89" s="18" t="s">
        <v>84</v>
      </c>
      <c r="AY89" s="18" t="s">
        <v>162</v>
      </c>
      <c r="BE89" s="203">
        <f aca="true" t="shared" si="4" ref="BE89:BE94">IF(N89="základní",J89,0)</f>
        <v>0</v>
      </c>
      <c r="BF89" s="203">
        <f aca="true" t="shared" si="5" ref="BF89:BF94">IF(N89="snížená",J89,0)</f>
        <v>0</v>
      </c>
      <c r="BG89" s="203">
        <f aca="true" t="shared" si="6" ref="BG89:BG94">IF(N89="zákl. přenesená",J89,0)</f>
        <v>0</v>
      </c>
      <c r="BH89" s="203">
        <f aca="true" t="shared" si="7" ref="BH89:BH94">IF(N89="sníž. přenesená",J89,0)</f>
        <v>0</v>
      </c>
      <c r="BI89" s="203">
        <f aca="true" t="shared" si="8" ref="BI89:BI94">IF(N89="nulová",J89,0)</f>
        <v>0</v>
      </c>
      <c r="BJ89" s="18" t="s">
        <v>23</v>
      </c>
      <c r="BK89" s="203">
        <f aca="true" t="shared" si="9" ref="BK89:BK94">ROUND(I89*H89,2)</f>
        <v>0</v>
      </c>
      <c r="BL89" s="18" t="s">
        <v>1340</v>
      </c>
      <c r="BM89" s="18" t="s">
        <v>1341</v>
      </c>
    </row>
    <row r="90" spans="2:65" s="1" customFormat="1" ht="22.5" customHeight="1">
      <c r="B90" s="35"/>
      <c r="C90" s="192" t="s">
        <v>169</v>
      </c>
      <c r="D90" s="192" t="s">
        <v>164</v>
      </c>
      <c r="E90" s="193" t="s">
        <v>1342</v>
      </c>
      <c r="F90" s="194" t="s">
        <v>1343</v>
      </c>
      <c r="G90" s="195" t="s">
        <v>1339</v>
      </c>
      <c r="H90" s="196">
        <v>1</v>
      </c>
      <c r="I90" s="197"/>
      <c r="J90" s="198">
        <f t="shared" si="0"/>
        <v>0</v>
      </c>
      <c r="K90" s="194" t="s">
        <v>823</v>
      </c>
      <c r="L90" s="55"/>
      <c r="M90" s="199" t="s">
        <v>22</v>
      </c>
      <c r="N90" s="200" t="s">
        <v>46</v>
      </c>
      <c r="O90" s="36"/>
      <c r="P90" s="201">
        <f t="shared" si="1"/>
        <v>0</v>
      </c>
      <c r="Q90" s="201">
        <v>0</v>
      </c>
      <c r="R90" s="201">
        <f t="shared" si="2"/>
        <v>0</v>
      </c>
      <c r="S90" s="201">
        <v>0</v>
      </c>
      <c r="T90" s="202">
        <f t="shared" si="3"/>
        <v>0</v>
      </c>
      <c r="AR90" s="18" t="s">
        <v>1340</v>
      </c>
      <c r="AT90" s="18" t="s">
        <v>164</v>
      </c>
      <c r="AU90" s="18" t="s">
        <v>84</v>
      </c>
      <c r="AY90" s="18" t="s">
        <v>162</v>
      </c>
      <c r="BE90" s="203">
        <f t="shared" si="4"/>
        <v>0</v>
      </c>
      <c r="BF90" s="203">
        <f t="shared" si="5"/>
        <v>0</v>
      </c>
      <c r="BG90" s="203">
        <f t="shared" si="6"/>
        <v>0</v>
      </c>
      <c r="BH90" s="203">
        <f t="shared" si="7"/>
        <v>0</v>
      </c>
      <c r="BI90" s="203">
        <f t="shared" si="8"/>
        <v>0</v>
      </c>
      <c r="BJ90" s="18" t="s">
        <v>23</v>
      </c>
      <c r="BK90" s="203">
        <f t="shared" si="9"/>
        <v>0</v>
      </c>
      <c r="BL90" s="18" t="s">
        <v>1340</v>
      </c>
      <c r="BM90" s="18" t="s">
        <v>1344</v>
      </c>
    </row>
    <row r="91" spans="2:65" s="1" customFormat="1" ht="22.5" customHeight="1">
      <c r="B91" s="35"/>
      <c r="C91" s="192" t="s">
        <v>194</v>
      </c>
      <c r="D91" s="192" t="s">
        <v>164</v>
      </c>
      <c r="E91" s="193" t="s">
        <v>1345</v>
      </c>
      <c r="F91" s="194" t="s">
        <v>1346</v>
      </c>
      <c r="G91" s="195" t="s">
        <v>1339</v>
      </c>
      <c r="H91" s="196">
        <v>1</v>
      </c>
      <c r="I91" s="197"/>
      <c r="J91" s="198">
        <f t="shared" si="0"/>
        <v>0</v>
      </c>
      <c r="K91" s="194" t="s">
        <v>823</v>
      </c>
      <c r="L91" s="55"/>
      <c r="M91" s="199" t="s">
        <v>22</v>
      </c>
      <c r="N91" s="200" t="s">
        <v>46</v>
      </c>
      <c r="O91" s="36"/>
      <c r="P91" s="201">
        <f t="shared" si="1"/>
        <v>0</v>
      </c>
      <c r="Q91" s="201">
        <v>0</v>
      </c>
      <c r="R91" s="201">
        <f t="shared" si="2"/>
        <v>0</v>
      </c>
      <c r="S91" s="201">
        <v>0</v>
      </c>
      <c r="T91" s="202">
        <f t="shared" si="3"/>
        <v>0</v>
      </c>
      <c r="AR91" s="18" t="s">
        <v>1340</v>
      </c>
      <c r="AT91" s="18" t="s">
        <v>164</v>
      </c>
      <c r="AU91" s="18" t="s">
        <v>84</v>
      </c>
      <c r="AY91" s="18" t="s">
        <v>162</v>
      </c>
      <c r="BE91" s="203">
        <f t="shared" si="4"/>
        <v>0</v>
      </c>
      <c r="BF91" s="203">
        <f t="shared" si="5"/>
        <v>0</v>
      </c>
      <c r="BG91" s="203">
        <f t="shared" si="6"/>
        <v>0</v>
      </c>
      <c r="BH91" s="203">
        <f t="shared" si="7"/>
        <v>0</v>
      </c>
      <c r="BI91" s="203">
        <f t="shared" si="8"/>
        <v>0</v>
      </c>
      <c r="BJ91" s="18" t="s">
        <v>23</v>
      </c>
      <c r="BK91" s="203">
        <f t="shared" si="9"/>
        <v>0</v>
      </c>
      <c r="BL91" s="18" t="s">
        <v>1340</v>
      </c>
      <c r="BM91" s="18" t="s">
        <v>1347</v>
      </c>
    </row>
    <row r="92" spans="2:65" s="1" customFormat="1" ht="22.5" customHeight="1">
      <c r="B92" s="35"/>
      <c r="C92" s="192" t="s">
        <v>204</v>
      </c>
      <c r="D92" s="192" t="s">
        <v>164</v>
      </c>
      <c r="E92" s="193" t="s">
        <v>1348</v>
      </c>
      <c r="F92" s="194" t="s">
        <v>1349</v>
      </c>
      <c r="G92" s="195" t="s">
        <v>1339</v>
      </c>
      <c r="H92" s="196">
        <v>1</v>
      </c>
      <c r="I92" s="197"/>
      <c r="J92" s="198">
        <f t="shared" si="0"/>
        <v>0</v>
      </c>
      <c r="K92" s="194" t="s">
        <v>823</v>
      </c>
      <c r="L92" s="55"/>
      <c r="M92" s="199" t="s">
        <v>22</v>
      </c>
      <c r="N92" s="200" t="s">
        <v>46</v>
      </c>
      <c r="O92" s="36"/>
      <c r="P92" s="201">
        <f t="shared" si="1"/>
        <v>0</v>
      </c>
      <c r="Q92" s="201">
        <v>0</v>
      </c>
      <c r="R92" s="201">
        <f t="shared" si="2"/>
        <v>0</v>
      </c>
      <c r="S92" s="201">
        <v>0</v>
      </c>
      <c r="T92" s="202">
        <f t="shared" si="3"/>
        <v>0</v>
      </c>
      <c r="AR92" s="18" t="s">
        <v>1340</v>
      </c>
      <c r="AT92" s="18" t="s">
        <v>164</v>
      </c>
      <c r="AU92" s="18" t="s">
        <v>84</v>
      </c>
      <c r="AY92" s="18" t="s">
        <v>162</v>
      </c>
      <c r="BE92" s="203">
        <f t="shared" si="4"/>
        <v>0</v>
      </c>
      <c r="BF92" s="203">
        <f t="shared" si="5"/>
        <v>0</v>
      </c>
      <c r="BG92" s="203">
        <f t="shared" si="6"/>
        <v>0</v>
      </c>
      <c r="BH92" s="203">
        <f t="shared" si="7"/>
        <v>0</v>
      </c>
      <c r="BI92" s="203">
        <f t="shared" si="8"/>
        <v>0</v>
      </c>
      <c r="BJ92" s="18" t="s">
        <v>23</v>
      </c>
      <c r="BK92" s="203">
        <f t="shared" si="9"/>
        <v>0</v>
      </c>
      <c r="BL92" s="18" t="s">
        <v>1340</v>
      </c>
      <c r="BM92" s="18" t="s">
        <v>1350</v>
      </c>
    </row>
    <row r="93" spans="2:65" s="1" customFormat="1" ht="22.5" customHeight="1">
      <c r="B93" s="35"/>
      <c r="C93" s="192" t="s">
        <v>209</v>
      </c>
      <c r="D93" s="192" t="s">
        <v>164</v>
      </c>
      <c r="E93" s="193" t="s">
        <v>1351</v>
      </c>
      <c r="F93" s="194" t="s">
        <v>1352</v>
      </c>
      <c r="G93" s="195" t="s">
        <v>1339</v>
      </c>
      <c r="H93" s="196">
        <v>1</v>
      </c>
      <c r="I93" s="197"/>
      <c r="J93" s="198">
        <f t="shared" si="0"/>
        <v>0</v>
      </c>
      <c r="K93" s="194" t="s">
        <v>823</v>
      </c>
      <c r="L93" s="55"/>
      <c r="M93" s="199" t="s">
        <v>22</v>
      </c>
      <c r="N93" s="200" t="s">
        <v>46</v>
      </c>
      <c r="O93" s="36"/>
      <c r="P93" s="201">
        <f t="shared" si="1"/>
        <v>0</v>
      </c>
      <c r="Q93" s="201">
        <v>0</v>
      </c>
      <c r="R93" s="201">
        <f t="shared" si="2"/>
        <v>0</v>
      </c>
      <c r="S93" s="201">
        <v>0</v>
      </c>
      <c r="T93" s="202">
        <f t="shared" si="3"/>
        <v>0</v>
      </c>
      <c r="AR93" s="18" t="s">
        <v>1340</v>
      </c>
      <c r="AT93" s="18" t="s">
        <v>164</v>
      </c>
      <c r="AU93" s="18" t="s">
        <v>84</v>
      </c>
      <c r="AY93" s="18" t="s">
        <v>162</v>
      </c>
      <c r="BE93" s="203">
        <f t="shared" si="4"/>
        <v>0</v>
      </c>
      <c r="BF93" s="203">
        <f t="shared" si="5"/>
        <v>0</v>
      </c>
      <c r="BG93" s="203">
        <f t="shared" si="6"/>
        <v>0</v>
      </c>
      <c r="BH93" s="203">
        <f t="shared" si="7"/>
        <v>0</v>
      </c>
      <c r="BI93" s="203">
        <f t="shared" si="8"/>
        <v>0</v>
      </c>
      <c r="BJ93" s="18" t="s">
        <v>23</v>
      </c>
      <c r="BK93" s="203">
        <f t="shared" si="9"/>
        <v>0</v>
      </c>
      <c r="BL93" s="18" t="s">
        <v>1340</v>
      </c>
      <c r="BM93" s="18" t="s">
        <v>1353</v>
      </c>
    </row>
    <row r="94" spans="2:65" s="1" customFormat="1" ht="22.5" customHeight="1">
      <c r="B94" s="35"/>
      <c r="C94" s="192" t="s">
        <v>214</v>
      </c>
      <c r="D94" s="192" t="s">
        <v>164</v>
      </c>
      <c r="E94" s="193" t="s">
        <v>1354</v>
      </c>
      <c r="F94" s="194" t="s">
        <v>1355</v>
      </c>
      <c r="G94" s="195" t="s">
        <v>1339</v>
      </c>
      <c r="H94" s="196">
        <v>1</v>
      </c>
      <c r="I94" s="197"/>
      <c r="J94" s="198">
        <f t="shared" si="0"/>
        <v>0</v>
      </c>
      <c r="K94" s="194" t="s">
        <v>823</v>
      </c>
      <c r="L94" s="55"/>
      <c r="M94" s="199" t="s">
        <v>22</v>
      </c>
      <c r="N94" s="260" t="s">
        <v>46</v>
      </c>
      <c r="O94" s="258"/>
      <c r="P94" s="261">
        <f t="shared" si="1"/>
        <v>0</v>
      </c>
      <c r="Q94" s="261">
        <v>0</v>
      </c>
      <c r="R94" s="261">
        <f t="shared" si="2"/>
        <v>0</v>
      </c>
      <c r="S94" s="261">
        <v>0</v>
      </c>
      <c r="T94" s="262">
        <f t="shared" si="3"/>
        <v>0</v>
      </c>
      <c r="AR94" s="18" t="s">
        <v>1340</v>
      </c>
      <c r="AT94" s="18" t="s">
        <v>164</v>
      </c>
      <c r="AU94" s="18" t="s">
        <v>84</v>
      </c>
      <c r="AY94" s="18" t="s">
        <v>162</v>
      </c>
      <c r="BE94" s="203">
        <f t="shared" si="4"/>
        <v>0</v>
      </c>
      <c r="BF94" s="203">
        <f t="shared" si="5"/>
        <v>0</v>
      </c>
      <c r="BG94" s="203">
        <f t="shared" si="6"/>
        <v>0</v>
      </c>
      <c r="BH94" s="203">
        <f t="shared" si="7"/>
        <v>0</v>
      </c>
      <c r="BI94" s="203">
        <f t="shared" si="8"/>
        <v>0</v>
      </c>
      <c r="BJ94" s="18" t="s">
        <v>23</v>
      </c>
      <c r="BK94" s="203">
        <f t="shared" si="9"/>
        <v>0</v>
      </c>
      <c r="BL94" s="18" t="s">
        <v>1340</v>
      </c>
      <c r="BM94" s="18" t="s">
        <v>1356</v>
      </c>
    </row>
    <row r="95" spans="2:12" s="1" customFormat="1" ht="6.95" customHeight="1">
      <c r="B95" s="50"/>
      <c r="C95" s="51"/>
      <c r="D95" s="51"/>
      <c r="E95" s="51"/>
      <c r="F95" s="51"/>
      <c r="G95" s="51"/>
      <c r="H95" s="51"/>
      <c r="I95" s="138"/>
      <c r="J95" s="51"/>
      <c r="K95" s="51"/>
      <c r="L95" s="55"/>
    </row>
  </sheetData>
  <sheetProtection password="CC35" sheet="1" objects="1" scenarios="1" formatColumns="0" formatRows="0" sort="0" autoFilter="0"/>
  <autoFilter ref="C79:K79"/>
  <mergeCells count="9">
    <mergeCell ref="E70:H70"/>
    <mergeCell ref="E72:H72"/>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79"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BR8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6"/>
      <c r="B1" s="272"/>
      <c r="C1" s="272"/>
      <c r="D1" s="271" t="s">
        <v>1</v>
      </c>
      <c r="E1" s="272"/>
      <c r="F1" s="273" t="s">
        <v>1364</v>
      </c>
      <c r="G1" s="402" t="s">
        <v>1365</v>
      </c>
      <c r="H1" s="402"/>
      <c r="I1" s="278"/>
      <c r="J1" s="273" t="s">
        <v>1366</v>
      </c>
      <c r="K1" s="271" t="s">
        <v>135</v>
      </c>
      <c r="L1" s="273" t="s">
        <v>1367</v>
      </c>
      <c r="M1" s="273"/>
      <c r="N1" s="273"/>
      <c r="O1" s="273"/>
      <c r="P1" s="273"/>
      <c r="Q1" s="273"/>
      <c r="R1" s="273"/>
      <c r="S1" s="273"/>
      <c r="T1" s="273"/>
      <c r="U1" s="269"/>
      <c r="V1" s="269"/>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95" customHeight="1">
      <c r="L2" s="358"/>
      <c r="M2" s="358"/>
      <c r="N2" s="358"/>
      <c r="O2" s="358"/>
      <c r="P2" s="358"/>
      <c r="Q2" s="358"/>
      <c r="R2" s="358"/>
      <c r="S2" s="358"/>
      <c r="T2" s="358"/>
      <c r="U2" s="358"/>
      <c r="V2" s="358"/>
      <c r="AT2" s="18" t="s">
        <v>134</v>
      </c>
    </row>
    <row r="3" spans="2:46" ht="6.95" customHeight="1">
      <c r="B3" s="19"/>
      <c r="C3" s="20"/>
      <c r="D3" s="20"/>
      <c r="E3" s="20"/>
      <c r="F3" s="20"/>
      <c r="G3" s="20"/>
      <c r="H3" s="20"/>
      <c r="I3" s="115"/>
      <c r="J3" s="20"/>
      <c r="K3" s="21"/>
      <c r="AT3" s="18" t="s">
        <v>84</v>
      </c>
    </row>
    <row r="4" spans="2:46" ht="36.95" customHeight="1">
      <c r="B4" s="22"/>
      <c r="C4" s="23"/>
      <c r="D4" s="24" t="s">
        <v>136</v>
      </c>
      <c r="E4" s="23"/>
      <c r="F4" s="23"/>
      <c r="G4" s="23"/>
      <c r="H4" s="23"/>
      <c r="I4" s="116"/>
      <c r="J4" s="23"/>
      <c r="K4" s="25"/>
      <c r="M4" s="26" t="s">
        <v>10</v>
      </c>
      <c r="AT4" s="18" t="s">
        <v>4</v>
      </c>
    </row>
    <row r="5" spans="2:11" ht="6.95" customHeight="1">
      <c r="B5" s="22"/>
      <c r="C5" s="23"/>
      <c r="D5" s="23"/>
      <c r="E5" s="23"/>
      <c r="F5" s="23"/>
      <c r="G5" s="23"/>
      <c r="H5" s="23"/>
      <c r="I5" s="116"/>
      <c r="J5" s="23"/>
      <c r="K5" s="25"/>
    </row>
    <row r="6" spans="2:11" ht="15">
      <c r="B6" s="22"/>
      <c r="C6" s="23"/>
      <c r="D6" s="31" t="s">
        <v>16</v>
      </c>
      <c r="E6" s="23"/>
      <c r="F6" s="23"/>
      <c r="G6" s="23"/>
      <c r="H6" s="23"/>
      <c r="I6" s="116"/>
      <c r="J6" s="23"/>
      <c r="K6" s="25"/>
    </row>
    <row r="7" spans="2:11" ht="22.5" customHeight="1">
      <c r="B7" s="22"/>
      <c r="C7" s="23"/>
      <c r="D7" s="23"/>
      <c r="E7" s="403" t="str">
        <f>'Rekapitulace stavby'!K6</f>
        <v>Komunikační propojení MÚK Jeneč - Dobrovíz</v>
      </c>
      <c r="F7" s="391"/>
      <c r="G7" s="391"/>
      <c r="H7" s="391"/>
      <c r="I7" s="116"/>
      <c r="J7" s="23"/>
      <c r="K7" s="25"/>
    </row>
    <row r="8" spans="2:11" s="1" customFormat="1" ht="15">
      <c r="B8" s="35"/>
      <c r="C8" s="36"/>
      <c r="D8" s="31" t="s">
        <v>137</v>
      </c>
      <c r="E8" s="36"/>
      <c r="F8" s="36"/>
      <c r="G8" s="36"/>
      <c r="H8" s="36"/>
      <c r="I8" s="117"/>
      <c r="J8" s="36"/>
      <c r="K8" s="39"/>
    </row>
    <row r="9" spans="2:11" s="1" customFormat="1" ht="36.95" customHeight="1">
      <c r="B9" s="35"/>
      <c r="C9" s="36"/>
      <c r="D9" s="36"/>
      <c r="E9" s="404" t="s">
        <v>1357</v>
      </c>
      <c r="F9" s="382"/>
      <c r="G9" s="382"/>
      <c r="H9" s="382"/>
      <c r="I9" s="117"/>
      <c r="J9" s="36"/>
      <c r="K9" s="39"/>
    </row>
    <row r="10" spans="2:11" s="1" customFormat="1" ht="13.5">
      <c r="B10" s="35"/>
      <c r="C10" s="36"/>
      <c r="D10" s="36"/>
      <c r="E10" s="36"/>
      <c r="F10" s="36"/>
      <c r="G10" s="36"/>
      <c r="H10" s="36"/>
      <c r="I10" s="117"/>
      <c r="J10" s="36"/>
      <c r="K10" s="39"/>
    </row>
    <row r="11" spans="2:11" s="1" customFormat="1" ht="14.45" customHeight="1">
      <c r="B11" s="35"/>
      <c r="C11" s="36"/>
      <c r="D11" s="31" t="s">
        <v>19</v>
      </c>
      <c r="E11" s="36"/>
      <c r="F11" s="29" t="s">
        <v>20</v>
      </c>
      <c r="G11" s="36"/>
      <c r="H11" s="36"/>
      <c r="I11" s="118" t="s">
        <v>21</v>
      </c>
      <c r="J11" s="29" t="s">
        <v>22</v>
      </c>
      <c r="K11" s="39"/>
    </row>
    <row r="12" spans="2:11" s="1" customFormat="1" ht="14.45" customHeight="1">
      <c r="B12" s="35"/>
      <c r="C12" s="36"/>
      <c r="D12" s="31" t="s">
        <v>24</v>
      </c>
      <c r="E12" s="36"/>
      <c r="F12" s="29" t="s">
        <v>25</v>
      </c>
      <c r="G12" s="36"/>
      <c r="H12" s="36"/>
      <c r="I12" s="118" t="s">
        <v>26</v>
      </c>
      <c r="J12" s="119" t="str">
        <f>'Rekapitulace stavby'!AN8</f>
        <v>30.9.2016</v>
      </c>
      <c r="K12" s="39"/>
    </row>
    <row r="13" spans="2:11" s="1" customFormat="1" ht="10.9" customHeight="1">
      <c r="B13" s="35"/>
      <c r="C13" s="36"/>
      <c r="D13" s="36"/>
      <c r="E13" s="36"/>
      <c r="F13" s="36"/>
      <c r="G13" s="36"/>
      <c r="H13" s="36"/>
      <c r="I13" s="117"/>
      <c r="J13" s="36"/>
      <c r="K13" s="39"/>
    </row>
    <row r="14" spans="2:11" s="1" customFormat="1" ht="14.45" customHeight="1">
      <c r="B14" s="35"/>
      <c r="C14" s="36"/>
      <c r="D14" s="31" t="s">
        <v>30</v>
      </c>
      <c r="E14" s="36"/>
      <c r="F14" s="36"/>
      <c r="G14" s="36"/>
      <c r="H14" s="36"/>
      <c r="I14" s="118" t="s">
        <v>31</v>
      </c>
      <c r="J14" s="29" t="str">
        <f>IF('Rekapitulace stavby'!AN10="","",'Rekapitulace stavby'!AN10)</f>
        <v/>
      </c>
      <c r="K14" s="39"/>
    </row>
    <row r="15" spans="2:11" s="1" customFormat="1" ht="18" customHeight="1">
      <c r="B15" s="35"/>
      <c r="C15" s="36"/>
      <c r="D15" s="36"/>
      <c r="E15" s="29" t="str">
        <f>IF('Rekapitulace stavby'!E11="","",'Rekapitulace stavby'!E11)</f>
        <v xml:space="preserve"> </v>
      </c>
      <c r="F15" s="36"/>
      <c r="G15" s="36"/>
      <c r="H15" s="36"/>
      <c r="I15" s="118" t="s">
        <v>33</v>
      </c>
      <c r="J15" s="29" t="str">
        <f>IF('Rekapitulace stavby'!AN11="","",'Rekapitulace stavby'!AN11)</f>
        <v/>
      </c>
      <c r="K15" s="39"/>
    </row>
    <row r="16" spans="2:11" s="1" customFormat="1" ht="6.95" customHeight="1">
      <c r="B16" s="35"/>
      <c r="C16" s="36"/>
      <c r="D16" s="36"/>
      <c r="E16" s="36"/>
      <c r="F16" s="36"/>
      <c r="G16" s="36"/>
      <c r="H16" s="36"/>
      <c r="I16" s="117"/>
      <c r="J16" s="36"/>
      <c r="K16" s="39"/>
    </row>
    <row r="17" spans="2:11" s="1" customFormat="1" ht="14.45" customHeight="1">
      <c r="B17" s="35"/>
      <c r="C17" s="36"/>
      <c r="D17" s="31" t="s">
        <v>34</v>
      </c>
      <c r="E17" s="36"/>
      <c r="F17" s="36"/>
      <c r="G17" s="36"/>
      <c r="H17" s="36"/>
      <c r="I17" s="118" t="s">
        <v>31</v>
      </c>
      <c r="J17" s="29" t="str">
        <f>IF('Rekapitulace stavby'!AN13="Vyplň údaj","",IF('Rekapitulace stavby'!AN13="","",'Rekapitulace stavby'!AN13))</f>
        <v/>
      </c>
      <c r="K17" s="39"/>
    </row>
    <row r="18" spans="2:11" s="1" customFormat="1" ht="18" customHeight="1">
      <c r="B18" s="35"/>
      <c r="C18" s="36"/>
      <c r="D18" s="36"/>
      <c r="E18" s="29" t="str">
        <f>IF('Rekapitulace stavby'!E14="Vyplň údaj","",IF('Rekapitulace stavby'!E14="","",'Rekapitulace stavby'!E14))</f>
        <v/>
      </c>
      <c r="F18" s="36"/>
      <c r="G18" s="36"/>
      <c r="H18" s="36"/>
      <c r="I18" s="118" t="s">
        <v>33</v>
      </c>
      <c r="J18" s="29" t="str">
        <f>IF('Rekapitulace stavby'!AN14="Vyplň údaj","",IF('Rekapitulace stavby'!AN14="","",'Rekapitulace stavby'!AN14))</f>
        <v/>
      </c>
      <c r="K18" s="39"/>
    </row>
    <row r="19" spans="2:11" s="1" customFormat="1" ht="6.95" customHeight="1">
      <c r="B19" s="35"/>
      <c r="C19" s="36"/>
      <c r="D19" s="36"/>
      <c r="E19" s="36"/>
      <c r="F19" s="36"/>
      <c r="G19" s="36"/>
      <c r="H19" s="36"/>
      <c r="I19" s="117"/>
      <c r="J19" s="36"/>
      <c r="K19" s="39"/>
    </row>
    <row r="20" spans="2:11" s="1" customFormat="1" ht="14.45" customHeight="1">
      <c r="B20" s="35"/>
      <c r="C20" s="36"/>
      <c r="D20" s="31" t="s">
        <v>36</v>
      </c>
      <c r="E20" s="36"/>
      <c r="F20" s="36"/>
      <c r="G20" s="36"/>
      <c r="H20" s="36"/>
      <c r="I20" s="118" t="s">
        <v>31</v>
      </c>
      <c r="J20" s="29" t="s">
        <v>22</v>
      </c>
      <c r="K20" s="39"/>
    </row>
    <row r="21" spans="2:11" s="1" customFormat="1" ht="18" customHeight="1">
      <c r="B21" s="35"/>
      <c r="C21" s="36"/>
      <c r="D21" s="36"/>
      <c r="E21" s="29" t="s">
        <v>37</v>
      </c>
      <c r="F21" s="36"/>
      <c r="G21" s="36"/>
      <c r="H21" s="36"/>
      <c r="I21" s="118" t="s">
        <v>33</v>
      </c>
      <c r="J21" s="29" t="s">
        <v>22</v>
      </c>
      <c r="K21" s="39"/>
    </row>
    <row r="22" spans="2:11" s="1" customFormat="1" ht="6.95" customHeight="1">
      <c r="B22" s="35"/>
      <c r="C22" s="36"/>
      <c r="D22" s="36"/>
      <c r="E22" s="36"/>
      <c r="F22" s="36"/>
      <c r="G22" s="36"/>
      <c r="H22" s="36"/>
      <c r="I22" s="117"/>
      <c r="J22" s="36"/>
      <c r="K22" s="39"/>
    </row>
    <row r="23" spans="2:11" s="1" customFormat="1" ht="14.45" customHeight="1">
      <c r="B23" s="35"/>
      <c r="C23" s="36"/>
      <c r="D23" s="31" t="s">
        <v>39</v>
      </c>
      <c r="E23" s="36"/>
      <c r="F23" s="36"/>
      <c r="G23" s="36"/>
      <c r="H23" s="36"/>
      <c r="I23" s="117"/>
      <c r="J23" s="36"/>
      <c r="K23" s="39"/>
    </row>
    <row r="24" spans="2:11" s="7" customFormat="1" ht="22.5" customHeight="1">
      <c r="B24" s="120"/>
      <c r="C24" s="121"/>
      <c r="D24" s="121"/>
      <c r="E24" s="394" t="s">
        <v>22</v>
      </c>
      <c r="F24" s="405"/>
      <c r="G24" s="405"/>
      <c r="H24" s="405"/>
      <c r="I24" s="122"/>
      <c r="J24" s="121"/>
      <c r="K24" s="123"/>
    </row>
    <row r="25" spans="2:11" s="1" customFormat="1" ht="6.95" customHeight="1">
      <c r="B25" s="35"/>
      <c r="C25" s="36"/>
      <c r="D25" s="36"/>
      <c r="E25" s="36"/>
      <c r="F25" s="36"/>
      <c r="G25" s="36"/>
      <c r="H25" s="36"/>
      <c r="I25" s="117"/>
      <c r="J25" s="36"/>
      <c r="K25" s="39"/>
    </row>
    <row r="26" spans="2:11" s="1" customFormat="1" ht="6.95" customHeight="1">
      <c r="B26" s="35"/>
      <c r="C26" s="36"/>
      <c r="D26" s="80"/>
      <c r="E26" s="80"/>
      <c r="F26" s="80"/>
      <c r="G26" s="80"/>
      <c r="H26" s="80"/>
      <c r="I26" s="124"/>
      <c r="J26" s="80"/>
      <c r="K26" s="125"/>
    </row>
    <row r="27" spans="2:11" s="1" customFormat="1" ht="25.35" customHeight="1">
      <c r="B27" s="35"/>
      <c r="C27" s="36"/>
      <c r="D27" s="126" t="s">
        <v>41</v>
      </c>
      <c r="E27" s="36"/>
      <c r="F27" s="36"/>
      <c r="G27" s="36"/>
      <c r="H27" s="36"/>
      <c r="I27" s="117"/>
      <c r="J27" s="127">
        <f>ROUND(J77,2)</f>
        <v>0</v>
      </c>
      <c r="K27" s="39"/>
    </row>
    <row r="28" spans="2:11" s="1" customFormat="1" ht="6.95" customHeight="1">
      <c r="B28" s="35"/>
      <c r="C28" s="36"/>
      <c r="D28" s="80"/>
      <c r="E28" s="80"/>
      <c r="F28" s="80"/>
      <c r="G28" s="80"/>
      <c r="H28" s="80"/>
      <c r="I28" s="124"/>
      <c r="J28" s="80"/>
      <c r="K28" s="125"/>
    </row>
    <row r="29" spans="2:11" s="1" customFormat="1" ht="14.45" customHeight="1">
      <c r="B29" s="35"/>
      <c r="C29" s="36"/>
      <c r="D29" s="36"/>
      <c r="E29" s="36"/>
      <c r="F29" s="40" t="s">
        <v>43</v>
      </c>
      <c r="G29" s="36"/>
      <c r="H29" s="36"/>
      <c r="I29" s="128" t="s">
        <v>42</v>
      </c>
      <c r="J29" s="40" t="s">
        <v>44</v>
      </c>
      <c r="K29" s="39"/>
    </row>
    <row r="30" spans="2:11" s="1" customFormat="1" ht="14.45" customHeight="1">
      <c r="B30" s="35"/>
      <c r="C30" s="36"/>
      <c r="D30" s="43" t="s">
        <v>45</v>
      </c>
      <c r="E30" s="43" t="s">
        <v>46</v>
      </c>
      <c r="F30" s="129">
        <f>ROUND(SUM(BE77:BE79),2)</f>
        <v>0</v>
      </c>
      <c r="G30" s="36"/>
      <c r="H30" s="36"/>
      <c r="I30" s="130">
        <v>0.21</v>
      </c>
      <c r="J30" s="129">
        <f>ROUND(ROUND((SUM(BE77:BE79)),2)*I30,2)</f>
        <v>0</v>
      </c>
      <c r="K30" s="39"/>
    </row>
    <row r="31" spans="2:11" s="1" customFormat="1" ht="14.45" customHeight="1">
      <c r="B31" s="35"/>
      <c r="C31" s="36"/>
      <c r="D31" s="36"/>
      <c r="E31" s="43" t="s">
        <v>47</v>
      </c>
      <c r="F31" s="129">
        <f>ROUND(SUM(BF77:BF79),2)</f>
        <v>0</v>
      </c>
      <c r="G31" s="36"/>
      <c r="H31" s="36"/>
      <c r="I31" s="130">
        <v>0.15</v>
      </c>
      <c r="J31" s="129">
        <f>ROUND(ROUND((SUM(BF77:BF79)),2)*I31,2)</f>
        <v>0</v>
      </c>
      <c r="K31" s="39"/>
    </row>
    <row r="32" spans="2:11" s="1" customFormat="1" ht="14.45" customHeight="1" hidden="1">
      <c r="B32" s="35"/>
      <c r="C32" s="36"/>
      <c r="D32" s="36"/>
      <c r="E32" s="43" t="s">
        <v>48</v>
      </c>
      <c r="F32" s="129">
        <f>ROUND(SUM(BG77:BG79),2)</f>
        <v>0</v>
      </c>
      <c r="G32" s="36"/>
      <c r="H32" s="36"/>
      <c r="I32" s="130">
        <v>0.21</v>
      </c>
      <c r="J32" s="129">
        <v>0</v>
      </c>
      <c r="K32" s="39"/>
    </row>
    <row r="33" spans="2:11" s="1" customFormat="1" ht="14.45" customHeight="1" hidden="1">
      <c r="B33" s="35"/>
      <c r="C33" s="36"/>
      <c r="D33" s="36"/>
      <c r="E33" s="43" t="s">
        <v>49</v>
      </c>
      <c r="F33" s="129">
        <f>ROUND(SUM(BH77:BH79),2)</f>
        <v>0</v>
      </c>
      <c r="G33" s="36"/>
      <c r="H33" s="36"/>
      <c r="I33" s="130">
        <v>0.15</v>
      </c>
      <c r="J33" s="129">
        <v>0</v>
      </c>
      <c r="K33" s="39"/>
    </row>
    <row r="34" spans="2:11" s="1" customFormat="1" ht="14.45" customHeight="1" hidden="1">
      <c r="B34" s="35"/>
      <c r="C34" s="36"/>
      <c r="D34" s="36"/>
      <c r="E34" s="43" t="s">
        <v>50</v>
      </c>
      <c r="F34" s="129">
        <f>ROUND(SUM(BI77:BI79),2)</f>
        <v>0</v>
      </c>
      <c r="G34" s="36"/>
      <c r="H34" s="36"/>
      <c r="I34" s="130">
        <v>0</v>
      </c>
      <c r="J34" s="129">
        <v>0</v>
      </c>
      <c r="K34" s="39"/>
    </row>
    <row r="35" spans="2:11" s="1" customFormat="1" ht="6.95" customHeight="1">
      <c r="B35" s="35"/>
      <c r="C35" s="36"/>
      <c r="D35" s="36"/>
      <c r="E35" s="36"/>
      <c r="F35" s="36"/>
      <c r="G35" s="36"/>
      <c r="H35" s="36"/>
      <c r="I35" s="117"/>
      <c r="J35" s="36"/>
      <c r="K35" s="39"/>
    </row>
    <row r="36" spans="2:11" s="1" customFormat="1" ht="25.35" customHeight="1">
      <c r="B36" s="35"/>
      <c r="C36" s="131"/>
      <c r="D36" s="132" t="s">
        <v>51</v>
      </c>
      <c r="E36" s="74"/>
      <c r="F36" s="74"/>
      <c r="G36" s="133" t="s">
        <v>52</v>
      </c>
      <c r="H36" s="134" t="s">
        <v>53</v>
      </c>
      <c r="I36" s="135"/>
      <c r="J36" s="136">
        <f>SUM(J27:J34)</f>
        <v>0</v>
      </c>
      <c r="K36" s="137"/>
    </row>
    <row r="37" spans="2:11" s="1" customFormat="1" ht="14.45" customHeight="1">
      <c r="B37" s="50"/>
      <c r="C37" s="51"/>
      <c r="D37" s="51"/>
      <c r="E37" s="51"/>
      <c r="F37" s="51"/>
      <c r="G37" s="51"/>
      <c r="H37" s="51"/>
      <c r="I37" s="138"/>
      <c r="J37" s="51"/>
      <c r="K37" s="52"/>
    </row>
    <row r="41" spans="2:11" s="1" customFormat="1" ht="6.95" customHeight="1">
      <c r="B41" s="139"/>
      <c r="C41" s="140"/>
      <c r="D41" s="140"/>
      <c r="E41" s="140"/>
      <c r="F41" s="140"/>
      <c r="G41" s="140"/>
      <c r="H41" s="140"/>
      <c r="I41" s="141"/>
      <c r="J41" s="140"/>
      <c r="K41" s="142"/>
    </row>
    <row r="42" spans="2:11" s="1" customFormat="1" ht="36.95" customHeight="1">
      <c r="B42" s="35"/>
      <c r="C42" s="24" t="s">
        <v>139</v>
      </c>
      <c r="D42" s="36"/>
      <c r="E42" s="36"/>
      <c r="F42" s="36"/>
      <c r="G42" s="36"/>
      <c r="H42" s="36"/>
      <c r="I42" s="117"/>
      <c r="J42" s="36"/>
      <c r="K42" s="39"/>
    </row>
    <row r="43" spans="2:11" s="1" customFormat="1" ht="6.95" customHeight="1">
      <c r="B43" s="35"/>
      <c r="C43" s="36"/>
      <c r="D43" s="36"/>
      <c r="E43" s="36"/>
      <c r="F43" s="36"/>
      <c r="G43" s="36"/>
      <c r="H43" s="36"/>
      <c r="I43" s="117"/>
      <c r="J43" s="36"/>
      <c r="K43" s="39"/>
    </row>
    <row r="44" spans="2:11" s="1" customFormat="1" ht="14.45" customHeight="1">
      <c r="B44" s="35"/>
      <c r="C44" s="31" t="s">
        <v>16</v>
      </c>
      <c r="D44" s="36"/>
      <c r="E44" s="36"/>
      <c r="F44" s="36"/>
      <c r="G44" s="36"/>
      <c r="H44" s="36"/>
      <c r="I44" s="117"/>
      <c r="J44" s="36"/>
      <c r="K44" s="39"/>
    </row>
    <row r="45" spans="2:11" s="1" customFormat="1" ht="22.5" customHeight="1">
      <c r="B45" s="35"/>
      <c r="C45" s="36"/>
      <c r="D45" s="36"/>
      <c r="E45" s="403" t="str">
        <f>E7</f>
        <v>Komunikační propojení MÚK Jeneč - Dobrovíz</v>
      </c>
      <c r="F45" s="382"/>
      <c r="G45" s="382"/>
      <c r="H45" s="382"/>
      <c r="I45" s="117"/>
      <c r="J45" s="36"/>
      <c r="K45" s="39"/>
    </row>
    <row r="46" spans="2:11" s="1" customFormat="1" ht="14.45" customHeight="1">
      <c r="B46" s="35"/>
      <c r="C46" s="31" t="s">
        <v>137</v>
      </c>
      <c r="D46" s="36"/>
      <c r="E46" s="36"/>
      <c r="F46" s="36"/>
      <c r="G46" s="36"/>
      <c r="H46" s="36"/>
      <c r="I46" s="117"/>
      <c r="J46" s="36"/>
      <c r="K46" s="39"/>
    </row>
    <row r="47" spans="2:11" s="1" customFormat="1" ht="23.25" customHeight="1">
      <c r="B47" s="35"/>
      <c r="C47" s="36"/>
      <c r="D47" s="36"/>
      <c r="E47" s="404" t="str">
        <f>E9</f>
        <v>PD - RDS/DSPS</v>
      </c>
      <c r="F47" s="382"/>
      <c r="G47" s="382"/>
      <c r="H47" s="382"/>
      <c r="I47" s="117"/>
      <c r="J47" s="36"/>
      <c r="K47" s="39"/>
    </row>
    <row r="48" spans="2:11" s="1" customFormat="1" ht="6.95" customHeight="1">
      <c r="B48" s="35"/>
      <c r="C48" s="36"/>
      <c r="D48" s="36"/>
      <c r="E48" s="36"/>
      <c r="F48" s="36"/>
      <c r="G48" s="36"/>
      <c r="H48" s="36"/>
      <c r="I48" s="117"/>
      <c r="J48" s="36"/>
      <c r="K48" s="39"/>
    </row>
    <row r="49" spans="2:11" s="1" customFormat="1" ht="18" customHeight="1">
      <c r="B49" s="35"/>
      <c r="C49" s="31" t="s">
        <v>24</v>
      </c>
      <c r="D49" s="36"/>
      <c r="E49" s="36"/>
      <c r="F49" s="29" t="str">
        <f>F12</f>
        <v>k.ú. Jeneč, k.ú.Dobrovíz</v>
      </c>
      <c r="G49" s="36"/>
      <c r="H49" s="36"/>
      <c r="I49" s="118" t="s">
        <v>26</v>
      </c>
      <c r="J49" s="119" t="str">
        <f>IF(J12="","",J12)</f>
        <v>30.9.2016</v>
      </c>
      <c r="K49" s="39"/>
    </row>
    <row r="50" spans="2:11" s="1" customFormat="1" ht="6.95" customHeight="1">
      <c r="B50" s="35"/>
      <c r="C50" s="36"/>
      <c r="D50" s="36"/>
      <c r="E50" s="36"/>
      <c r="F50" s="36"/>
      <c r="G50" s="36"/>
      <c r="H50" s="36"/>
      <c r="I50" s="117"/>
      <c r="J50" s="36"/>
      <c r="K50" s="39"/>
    </row>
    <row r="51" spans="2:11" s="1" customFormat="1" ht="15">
      <c r="B51" s="35"/>
      <c r="C51" s="31" t="s">
        <v>30</v>
      </c>
      <c r="D51" s="36"/>
      <c r="E51" s="36"/>
      <c r="F51" s="29" t="str">
        <f>E15</f>
        <v xml:space="preserve"> </v>
      </c>
      <c r="G51" s="36"/>
      <c r="H51" s="36"/>
      <c r="I51" s="118" t="s">
        <v>36</v>
      </c>
      <c r="J51" s="29" t="str">
        <f>E21</f>
        <v>European Transportation Consultancy s.r.o.</v>
      </c>
      <c r="K51" s="39"/>
    </row>
    <row r="52" spans="2:11" s="1" customFormat="1" ht="14.45" customHeight="1">
      <c r="B52" s="35"/>
      <c r="C52" s="31" t="s">
        <v>34</v>
      </c>
      <c r="D52" s="36"/>
      <c r="E52" s="36"/>
      <c r="F52" s="29" t="str">
        <f>IF(E18="","",E18)</f>
        <v/>
      </c>
      <c r="G52" s="36"/>
      <c r="H52" s="36"/>
      <c r="I52" s="117"/>
      <c r="J52" s="36"/>
      <c r="K52" s="39"/>
    </row>
    <row r="53" spans="2:11" s="1" customFormat="1" ht="10.35" customHeight="1">
      <c r="B53" s="35"/>
      <c r="C53" s="36"/>
      <c r="D53" s="36"/>
      <c r="E53" s="36"/>
      <c r="F53" s="36"/>
      <c r="G53" s="36"/>
      <c r="H53" s="36"/>
      <c r="I53" s="117"/>
      <c r="J53" s="36"/>
      <c r="K53" s="39"/>
    </row>
    <row r="54" spans="2:11" s="1" customFormat="1" ht="29.25" customHeight="1">
      <c r="B54" s="35"/>
      <c r="C54" s="143" t="s">
        <v>140</v>
      </c>
      <c r="D54" s="131"/>
      <c r="E54" s="131"/>
      <c r="F54" s="131"/>
      <c r="G54" s="131"/>
      <c r="H54" s="131"/>
      <c r="I54" s="144"/>
      <c r="J54" s="145" t="s">
        <v>141</v>
      </c>
      <c r="K54" s="146"/>
    </row>
    <row r="55" spans="2:11" s="1" customFormat="1" ht="10.35" customHeight="1">
      <c r="B55" s="35"/>
      <c r="C55" s="36"/>
      <c r="D55" s="36"/>
      <c r="E55" s="36"/>
      <c r="F55" s="36"/>
      <c r="G55" s="36"/>
      <c r="H55" s="36"/>
      <c r="I55" s="117"/>
      <c r="J55" s="36"/>
      <c r="K55" s="39"/>
    </row>
    <row r="56" spans="2:47" s="1" customFormat="1" ht="29.25" customHeight="1">
      <c r="B56" s="35"/>
      <c r="C56" s="147" t="s">
        <v>142</v>
      </c>
      <c r="D56" s="36"/>
      <c r="E56" s="36"/>
      <c r="F56" s="36"/>
      <c r="G56" s="36"/>
      <c r="H56" s="36"/>
      <c r="I56" s="117"/>
      <c r="J56" s="127">
        <f>J77</f>
        <v>0</v>
      </c>
      <c r="K56" s="39"/>
      <c r="AU56" s="18" t="s">
        <v>143</v>
      </c>
    </row>
    <row r="57" spans="2:11" s="8" customFormat="1" ht="24.95" customHeight="1">
      <c r="B57" s="148"/>
      <c r="C57" s="149"/>
      <c r="D57" s="150" t="s">
        <v>1357</v>
      </c>
      <c r="E57" s="151"/>
      <c r="F57" s="151"/>
      <c r="G57" s="151"/>
      <c r="H57" s="151"/>
      <c r="I57" s="152"/>
      <c r="J57" s="153">
        <f>J78</f>
        <v>0</v>
      </c>
      <c r="K57" s="154"/>
    </row>
    <row r="58" spans="2:11" s="1" customFormat="1" ht="21.75" customHeight="1">
      <c r="B58" s="35"/>
      <c r="C58" s="36"/>
      <c r="D58" s="36"/>
      <c r="E58" s="36"/>
      <c r="F58" s="36"/>
      <c r="G58" s="36"/>
      <c r="H58" s="36"/>
      <c r="I58" s="117"/>
      <c r="J58" s="36"/>
      <c r="K58" s="39"/>
    </row>
    <row r="59" spans="2:11" s="1" customFormat="1" ht="6.95" customHeight="1">
      <c r="B59" s="50"/>
      <c r="C59" s="51"/>
      <c r="D59" s="51"/>
      <c r="E59" s="51"/>
      <c r="F59" s="51"/>
      <c r="G59" s="51"/>
      <c r="H59" s="51"/>
      <c r="I59" s="138"/>
      <c r="J59" s="51"/>
      <c r="K59" s="52"/>
    </row>
    <row r="63" spans="2:12" s="1" customFormat="1" ht="6.95" customHeight="1">
      <c r="B63" s="53"/>
      <c r="C63" s="54"/>
      <c r="D63" s="54"/>
      <c r="E63" s="54"/>
      <c r="F63" s="54"/>
      <c r="G63" s="54"/>
      <c r="H63" s="54"/>
      <c r="I63" s="141"/>
      <c r="J63" s="54"/>
      <c r="K63" s="54"/>
      <c r="L63" s="55"/>
    </row>
    <row r="64" spans="2:12" s="1" customFormat="1" ht="36.95" customHeight="1">
      <c r="B64" s="35"/>
      <c r="C64" s="56" t="s">
        <v>146</v>
      </c>
      <c r="D64" s="57"/>
      <c r="E64" s="57"/>
      <c r="F64" s="57"/>
      <c r="G64" s="57"/>
      <c r="H64" s="57"/>
      <c r="I64" s="162"/>
      <c r="J64" s="57"/>
      <c r="K64" s="57"/>
      <c r="L64" s="55"/>
    </row>
    <row r="65" spans="2:12" s="1" customFormat="1" ht="6.95" customHeight="1">
      <c r="B65" s="35"/>
      <c r="C65" s="57"/>
      <c r="D65" s="57"/>
      <c r="E65" s="57"/>
      <c r="F65" s="57"/>
      <c r="G65" s="57"/>
      <c r="H65" s="57"/>
      <c r="I65" s="162"/>
      <c r="J65" s="57"/>
      <c r="K65" s="57"/>
      <c r="L65" s="55"/>
    </row>
    <row r="66" spans="2:12" s="1" customFormat="1" ht="14.45" customHeight="1">
      <c r="B66" s="35"/>
      <c r="C66" s="59" t="s">
        <v>16</v>
      </c>
      <c r="D66" s="57"/>
      <c r="E66" s="57"/>
      <c r="F66" s="57"/>
      <c r="G66" s="57"/>
      <c r="H66" s="57"/>
      <c r="I66" s="162"/>
      <c r="J66" s="57"/>
      <c r="K66" s="57"/>
      <c r="L66" s="55"/>
    </row>
    <row r="67" spans="2:12" s="1" customFormat="1" ht="22.5" customHeight="1">
      <c r="B67" s="35"/>
      <c r="C67" s="57"/>
      <c r="D67" s="57"/>
      <c r="E67" s="401" t="str">
        <f>E7</f>
        <v>Komunikační propojení MÚK Jeneč - Dobrovíz</v>
      </c>
      <c r="F67" s="375"/>
      <c r="G67" s="375"/>
      <c r="H67" s="375"/>
      <c r="I67" s="162"/>
      <c r="J67" s="57"/>
      <c r="K67" s="57"/>
      <c r="L67" s="55"/>
    </row>
    <row r="68" spans="2:12" s="1" customFormat="1" ht="14.45" customHeight="1">
      <c r="B68" s="35"/>
      <c r="C68" s="59" t="s">
        <v>137</v>
      </c>
      <c r="D68" s="57"/>
      <c r="E68" s="57"/>
      <c r="F68" s="57"/>
      <c r="G68" s="57"/>
      <c r="H68" s="57"/>
      <c r="I68" s="162"/>
      <c r="J68" s="57"/>
      <c r="K68" s="57"/>
      <c r="L68" s="55"/>
    </row>
    <row r="69" spans="2:12" s="1" customFormat="1" ht="23.25" customHeight="1">
      <c r="B69" s="35"/>
      <c r="C69" s="57"/>
      <c r="D69" s="57"/>
      <c r="E69" s="372" t="str">
        <f>E9</f>
        <v>PD - RDS/DSPS</v>
      </c>
      <c r="F69" s="375"/>
      <c r="G69" s="375"/>
      <c r="H69" s="375"/>
      <c r="I69" s="162"/>
      <c r="J69" s="57"/>
      <c r="K69" s="57"/>
      <c r="L69" s="55"/>
    </row>
    <row r="70" spans="2:12" s="1" customFormat="1" ht="6.95" customHeight="1">
      <c r="B70" s="35"/>
      <c r="C70" s="57"/>
      <c r="D70" s="57"/>
      <c r="E70" s="57"/>
      <c r="F70" s="57"/>
      <c r="G70" s="57"/>
      <c r="H70" s="57"/>
      <c r="I70" s="162"/>
      <c r="J70" s="57"/>
      <c r="K70" s="57"/>
      <c r="L70" s="55"/>
    </row>
    <row r="71" spans="2:12" s="1" customFormat="1" ht="18" customHeight="1">
      <c r="B71" s="35"/>
      <c r="C71" s="59" t="s">
        <v>24</v>
      </c>
      <c r="D71" s="57"/>
      <c r="E71" s="57"/>
      <c r="F71" s="163" t="str">
        <f>F12</f>
        <v>k.ú. Jeneč, k.ú.Dobrovíz</v>
      </c>
      <c r="G71" s="57"/>
      <c r="H71" s="57"/>
      <c r="I71" s="164" t="s">
        <v>26</v>
      </c>
      <c r="J71" s="67" t="str">
        <f>IF(J12="","",J12)</f>
        <v>30.9.2016</v>
      </c>
      <c r="K71" s="57"/>
      <c r="L71" s="55"/>
    </row>
    <row r="72" spans="2:12" s="1" customFormat="1" ht="6.95" customHeight="1">
      <c r="B72" s="35"/>
      <c r="C72" s="57"/>
      <c r="D72" s="57"/>
      <c r="E72" s="57"/>
      <c r="F72" s="57"/>
      <c r="G72" s="57"/>
      <c r="H72" s="57"/>
      <c r="I72" s="162"/>
      <c r="J72" s="57"/>
      <c r="K72" s="57"/>
      <c r="L72" s="55"/>
    </row>
    <row r="73" spans="2:12" s="1" customFormat="1" ht="15">
      <c r="B73" s="35"/>
      <c r="C73" s="59" t="s">
        <v>30</v>
      </c>
      <c r="D73" s="57"/>
      <c r="E73" s="57"/>
      <c r="F73" s="163" t="str">
        <f>E15</f>
        <v xml:space="preserve"> </v>
      </c>
      <c r="G73" s="57"/>
      <c r="H73" s="57"/>
      <c r="I73" s="164" t="s">
        <v>36</v>
      </c>
      <c r="J73" s="163" t="str">
        <f>E21</f>
        <v>European Transportation Consultancy s.r.o.</v>
      </c>
      <c r="K73" s="57"/>
      <c r="L73" s="55"/>
    </row>
    <row r="74" spans="2:12" s="1" customFormat="1" ht="14.45" customHeight="1">
      <c r="B74" s="35"/>
      <c r="C74" s="59" t="s">
        <v>34</v>
      </c>
      <c r="D74" s="57"/>
      <c r="E74" s="57"/>
      <c r="F74" s="163" t="str">
        <f>IF(E18="","",E18)</f>
        <v/>
      </c>
      <c r="G74" s="57"/>
      <c r="H74" s="57"/>
      <c r="I74" s="162"/>
      <c r="J74" s="57"/>
      <c r="K74" s="57"/>
      <c r="L74" s="55"/>
    </row>
    <row r="75" spans="2:12" s="1" customFormat="1" ht="10.35" customHeight="1">
      <c r="B75" s="35"/>
      <c r="C75" s="57"/>
      <c r="D75" s="57"/>
      <c r="E75" s="57"/>
      <c r="F75" s="57"/>
      <c r="G75" s="57"/>
      <c r="H75" s="57"/>
      <c r="I75" s="162"/>
      <c r="J75" s="57"/>
      <c r="K75" s="57"/>
      <c r="L75" s="55"/>
    </row>
    <row r="76" spans="2:20" s="10" customFormat="1" ht="29.25" customHeight="1">
      <c r="B76" s="165"/>
      <c r="C76" s="166" t="s">
        <v>147</v>
      </c>
      <c r="D76" s="167" t="s">
        <v>60</v>
      </c>
      <c r="E76" s="167" t="s">
        <v>56</v>
      </c>
      <c r="F76" s="167" t="s">
        <v>148</v>
      </c>
      <c r="G76" s="167" t="s">
        <v>149</v>
      </c>
      <c r="H76" s="167" t="s">
        <v>150</v>
      </c>
      <c r="I76" s="168" t="s">
        <v>151</v>
      </c>
      <c r="J76" s="167" t="s">
        <v>141</v>
      </c>
      <c r="K76" s="169" t="s">
        <v>152</v>
      </c>
      <c r="L76" s="170"/>
      <c r="M76" s="76" t="s">
        <v>153</v>
      </c>
      <c r="N76" s="77" t="s">
        <v>45</v>
      </c>
      <c r="O76" s="77" t="s">
        <v>154</v>
      </c>
      <c r="P76" s="77" t="s">
        <v>155</v>
      </c>
      <c r="Q76" s="77" t="s">
        <v>156</v>
      </c>
      <c r="R76" s="77" t="s">
        <v>157</v>
      </c>
      <c r="S76" s="77" t="s">
        <v>158</v>
      </c>
      <c r="T76" s="78" t="s">
        <v>159</v>
      </c>
    </row>
    <row r="77" spans="2:63" s="1" customFormat="1" ht="29.25" customHeight="1">
      <c r="B77" s="35"/>
      <c r="C77" s="82" t="s">
        <v>142</v>
      </c>
      <c r="D77" s="57"/>
      <c r="E77" s="57"/>
      <c r="F77" s="57"/>
      <c r="G77" s="57"/>
      <c r="H77" s="57"/>
      <c r="I77" s="162"/>
      <c r="J77" s="171">
        <f>BK77</f>
        <v>0</v>
      </c>
      <c r="K77" s="57"/>
      <c r="L77" s="55"/>
      <c r="M77" s="79"/>
      <c r="N77" s="80"/>
      <c r="O77" s="80"/>
      <c r="P77" s="172">
        <f>P78</f>
        <v>0</v>
      </c>
      <c r="Q77" s="80"/>
      <c r="R77" s="172">
        <f>R78</f>
        <v>0</v>
      </c>
      <c r="S77" s="80"/>
      <c r="T77" s="173">
        <f>T78</f>
        <v>0</v>
      </c>
      <c r="AT77" s="18" t="s">
        <v>74</v>
      </c>
      <c r="AU77" s="18" t="s">
        <v>143</v>
      </c>
      <c r="BK77" s="174">
        <f>BK78</f>
        <v>0</v>
      </c>
    </row>
    <row r="78" spans="2:63" s="11" customFormat="1" ht="37.35" customHeight="1">
      <c r="B78" s="175"/>
      <c r="C78" s="176"/>
      <c r="D78" s="189" t="s">
        <v>74</v>
      </c>
      <c r="E78" s="265" t="s">
        <v>131</v>
      </c>
      <c r="F78" s="265" t="s">
        <v>132</v>
      </c>
      <c r="G78" s="176"/>
      <c r="H78" s="176"/>
      <c r="I78" s="179"/>
      <c r="J78" s="266">
        <f>BK78</f>
        <v>0</v>
      </c>
      <c r="K78" s="176"/>
      <c r="L78" s="181"/>
      <c r="M78" s="182"/>
      <c r="N78" s="183"/>
      <c r="O78" s="183"/>
      <c r="P78" s="184">
        <f>P79</f>
        <v>0</v>
      </c>
      <c r="Q78" s="183"/>
      <c r="R78" s="184">
        <f>R79</f>
        <v>0</v>
      </c>
      <c r="S78" s="183"/>
      <c r="T78" s="185">
        <f>T79</f>
        <v>0</v>
      </c>
      <c r="AR78" s="186" t="s">
        <v>169</v>
      </c>
      <c r="AT78" s="187" t="s">
        <v>74</v>
      </c>
      <c r="AU78" s="187" t="s">
        <v>75</v>
      </c>
      <c r="AY78" s="186" t="s">
        <v>162</v>
      </c>
      <c r="BK78" s="188">
        <f>BK79</f>
        <v>0</v>
      </c>
    </row>
    <row r="79" spans="2:65" s="1" customFormat="1" ht="22.5" customHeight="1">
      <c r="B79" s="35"/>
      <c r="C79" s="192" t="s">
        <v>23</v>
      </c>
      <c r="D79" s="192" t="s">
        <v>164</v>
      </c>
      <c r="E79" s="193" t="s">
        <v>1358</v>
      </c>
      <c r="F79" s="194" t="s">
        <v>1359</v>
      </c>
      <c r="G79" s="195" t="s">
        <v>1339</v>
      </c>
      <c r="H79" s="196">
        <v>1</v>
      </c>
      <c r="I79" s="197"/>
      <c r="J79" s="198">
        <f>ROUND(I79*H79,2)</f>
        <v>0</v>
      </c>
      <c r="K79" s="194" t="s">
        <v>22</v>
      </c>
      <c r="L79" s="55"/>
      <c r="M79" s="199" t="s">
        <v>22</v>
      </c>
      <c r="N79" s="260" t="s">
        <v>46</v>
      </c>
      <c r="O79" s="258"/>
      <c r="P79" s="261">
        <f>O79*H79</f>
        <v>0</v>
      </c>
      <c r="Q79" s="261">
        <v>0</v>
      </c>
      <c r="R79" s="261">
        <f>Q79*H79</f>
        <v>0</v>
      </c>
      <c r="S79" s="261">
        <v>0</v>
      </c>
      <c r="T79" s="262">
        <f>S79*H79</f>
        <v>0</v>
      </c>
      <c r="AR79" s="18" t="s">
        <v>1141</v>
      </c>
      <c r="AT79" s="18" t="s">
        <v>164</v>
      </c>
      <c r="AU79" s="18" t="s">
        <v>23</v>
      </c>
      <c r="AY79" s="18" t="s">
        <v>162</v>
      </c>
      <c r="BE79" s="203">
        <f>IF(N79="základní",J79,0)</f>
        <v>0</v>
      </c>
      <c r="BF79" s="203">
        <f>IF(N79="snížená",J79,0)</f>
        <v>0</v>
      </c>
      <c r="BG79" s="203">
        <f>IF(N79="zákl. přenesená",J79,0)</f>
        <v>0</v>
      </c>
      <c r="BH79" s="203">
        <f>IF(N79="sníž. přenesená",J79,0)</f>
        <v>0</v>
      </c>
      <c r="BI79" s="203">
        <f>IF(N79="nulová",J79,0)</f>
        <v>0</v>
      </c>
      <c r="BJ79" s="18" t="s">
        <v>23</v>
      </c>
      <c r="BK79" s="203">
        <f>ROUND(I79*H79,2)</f>
        <v>0</v>
      </c>
      <c r="BL79" s="18" t="s">
        <v>1141</v>
      </c>
      <c r="BM79" s="18" t="s">
        <v>1360</v>
      </c>
    </row>
    <row r="80" spans="2:12" s="1" customFormat="1" ht="6.95" customHeight="1">
      <c r="B80" s="50"/>
      <c r="C80" s="51"/>
      <c r="D80" s="51"/>
      <c r="E80" s="51"/>
      <c r="F80" s="51"/>
      <c r="G80" s="51"/>
      <c r="H80" s="51"/>
      <c r="I80" s="138"/>
      <c r="J80" s="51"/>
      <c r="K80" s="51"/>
      <c r="L80" s="55"/>
    </row>
  </sheetData>
  <sheetProtection password="CC35" sheet="1" objects="1" scenarios="1" formatColumns="0" formatRows="0" sort="0" autoFilter="0"/>
  <autoFilter ref="C76:K76"/>
  <mergeCells count="9">
    <mergeCell ref="E67:H67"/>
    <mergeCell ref="E69:H69"/>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76"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79" customWidth="1"/>
    <col min="2" max="2" width="1.66796875" style="279" customWidth="1"/>
    <col min="3" max="4" width="5" style="279" customWidth="1"/>
    <col min="5" max="5" width="11.66015625" style="279" customWidth="1"/>
    <col min="6" max="6" width="9.16015625" style="279" customWidth="1"/>
    <col min="7" max="7" width="5" style="279" customWidth="1"/>
    <col min="8" max="8" width="77.83203125" style="279" customWidth="1"/>
    <col min="9" max="10" width="20" style="279" customWidth="1"/>
    <col min="11" max="11" width="1.66796875" style="279" customWidth="1"/>
    <col min="12" max="256" width="9.33203125" style="279" customWidth="1"/>
    <col min="257" max="257" width="8.33203125" style="279" customWidth="1"/>
    <col min="258" max="258" width="1.66796875" style="279" customWidth="1"/>
    <col min="259" max="260" width="5" style="279" customWidth="1"/>
    <col min="261" max="261" width="11.66015625" style="279" customWidth="1"/>
    <col min="262" max="262" width="9.16015625" style="279" customWidth="1"/>
    <col min="263" max="263" width="5" style="279" customWidth="1"/>
    <col min="264" max="264" width="77.83203125" style="279" customWidth="1"/>
    <col min="265" max="266" width="20" style="279" customWidth="1"/>
    <col min="267" max="267" width="1.66796875" style="279" customWidth="1"/>
    <col min="268" max="512" width="9.33203125" style="279" customWidth="1"/>
    <col min="513" max="513" width="8.33203125" style="279" customWidth="1"/>
    <col min="514" max="514" width="1.66796875" style="279" customWidth="1"/>
    <col min="515" max="516" width="5" style="279" customWidth="1"/>
    <col min="517" max="517" width="11.66015625" style="279" customWidth="1"/>
    <col min="518" max="518" width="9.16015625" style="279" customWidth="1"/>
    <col min="519" max="519" width="5" style="279" customWidth="1"/>
    <col min="520" max="520" width="77.83203125" style="279" customWidth="1"/>
    <col min="521" max="522" width="20" style="279" customWidth="1"/>
    <col min="523" max="523" width="1.66796875" style="279" customWidth="1"/>
    <col min="524" max="768" width="9.33203125" style="279" customWidth="1"/>
    <col min="769" max="769" width="8.33203125" style="279" customWidth="1"/>
    <col min="770" max="770" width="1.66796875" style="279" customWidth="1"/>
    <col min="771" max="772" width="5" style="279" customWidth="1"/>
    <col min="773" max="773" width="11.66015625" style="279" customWidth="1"/>
    <col min="774" max="774" width="9.16015625" style="279" customWidth="1"/>
    <col min="775" max="775" width="5" style="279" customWidth="1"/>
    <col min="776" max="776" width="77.83203125" style="279" customWidth="1"/>
    <col min="777" max="778" width="20" style="279" customWidth="1"/>
    <col min="779" max="779" width="1.66796875" style="279" customWidth="1"/>
    <col min="780" max="1024" width="9.33203125" style="279" customWidth="1"/>
    <col min="1025" max="1025" width="8.33203125" style="279" customWidth="1"/>
    <col min="1026" max="1026" width="1.66796875" style="279" customWidth="1"/>
    <col min="1027" max="1028" width="5" style="279" customWidth="1"/>
    <col min="1029" max="1029" width="11.66015625" style="279" customWidth="1"/>
    <col min="1030" max="1030" width="9.16015625" style="279" customWidth="1"/>
    <col min="1031" max="1031" width="5" style="279" customWidth="1"/>
    <col min="1032" max="1032" width="77.83203125" style="279" customWidth="1"/>
    <col min="1033" max="1034" width="20" style="279" customWidth="1"/>
    <col min="1035" max="1035" width="1.66796875" style="279" customWidth="1"/>
    <col min="1036" max="1280" width="9.33203125" style="279" customWidth="1"/>
    <col min="1281" max="1281" width="8.33203125" style="279" customWidth="1"/>
    <col min="1282" max="1282" width="1.66796875" style="279" customWidth="1"/>
    <col min="1283" max="1284" width="5" style="279" customWidth="1"/>
    <col min="1285" max="1285" width="11.66015625" style="279" customWidth="1"/>
    <col min="1286" max="1286" width="9.16015625" style="279" customWidth="1"/>
    <col min="1287" max="1287" width="5" style="279" customWidth="1"/>
    <col min="1288" max="1288" width="77.83203125" style="279" customWidth="1"/>
    <col min="1289" max="1290" width="20" style="279" customWidth="1"/>
    <col min="1291" max="1291" width="1.66796875" style="279" customWidth="1"/>
    <col min="1292" max="1536" width="9.33203125" style="279" customWidth="1"/>
    <col min="1537" max="1537" width="8.33203125" style="279" customWidth="1"/>
    <col min="1538" max="1538" width="1.66796875" style="279" customWidth="1"/>
    <col min="1539" max="1540" width="5" style="279" customWidth="1"/>
    <col min="1541" max="1541" width="11.66015625" style="279" customWidth="1"/>
    <col min="1542" max="1542" width="9.16015625" style="279" customWidth="1"/>
    <col min="1543" max="1543" width="5" style="279" customWidth="1"/>
    <col min="1544" max="1544" width="77.83203125" style="279" customWidth="1"/>
    <col min="1545" max="1546" width="20" style="279" customWidth="1"/>
    <col min="1547" max="1547" width="1.66796875" style="279" customWidth="1"/>
    <col min="1548" max="1792" width="9.33203125" style="279" customWidth="1"/>
    <col min="1793" max="1793" width="8.33203125" style="279" customWidth="1"/>
    <col min="1794" max="1794" width="1.66796875" style="279" customWidth="1"/>
    <col min="1795" max="1796" width="5" style="279" customWidth="1"/>
    <col min="1797" max="1797" width="11.66015625" style="279" customWidth="1"/>
    <col min="1798" max="1798" width="9.16015625" style="279" customWidth="1"/>
    <col min="1799" max="1799" width="5" style="279" customWidth="1"/>
    <col min="1800" max="1800" width="77.83203125" style="279" customWidth="1"/>
    <col min="1801" max="1802" width="20" style="279" customWidth="1"/>
    <col min="1803" max="1803" width="1.66796875" style="279" customWidth="1"/>
    <col min="1804" max="2048" width="9.33203125" style="279" customWidth="1"/>
    <col min="2049" max="2049" width="8.33203125" style="279" customWidth="1"/>
    <col min="2050" max="2050" width="1.66796875" style="279" customWidth="1"/>
    <col min="2051" max="2052" width="5" style="279" customWidth="1"/>
    <col min="2053" max="2053" width="11.66015625" style="279" customWidth="1"/>
    <col min="2054" max="2054" width="9.16015625" style="279" customWidth="1"/>
    <col min="2055" max="2055" width="5" style="279" customWidth="1"/>
    <col min="2056" max="2056" width="77.83203125" style="279" customWidth="1"/>
    <col min="2057" max="2058" width="20" style="279" customWidth="1"/>
    <col min="2059" max="2059" width="1.66796875" style="279" customWidth="1"/>
    <col min="2060" max="2304" width="9.33203125" style="279" customWidth="1"/>
    <col min="2305" max="2305" width="8.33203125" style="279" customWidth="1"/>
    <col min="2306" max="2306" width="1.66796875" style="279" customWidth="1"/>
    <col min="2307" max="2308" width="5" style="279" customWidth="1"/>
    <col min="2309" max="2309" width="11.66015625" style="279" customWidth="1"/>
    <col min="2310" max="2310" width="9.16015625" style="279" customWidth="1"/>
    <col min="2311" max="2311" width="5" style="279" customWidth="1"/>
    <col min="2312" max="2312" width="77.83203125" style="279" customWidth="1"/>
    <col min="2313" max="2314" width="20" style="279" customWidth="1"/>
    <col min="2315" max="2315" width="1.66796875" style="279" customWidth="1"/>
    <col min="2316" max="2560" width="9.33203125" style="279" customWidth="1"/>
    <col min="2561" max="2561" width="8.33203125" style="279" customWidth="1"/>
    <col min="2562" max="2562" width="1.66796875" style="279" customWidth="1"/>
    <col min="2563" max="2564" width="5" style="279" customWidth="1"/>
    <col min="2565" max="2565" width="11.66015625" style="279" customWidth="1"/>
    <col min="2566" max="2566" width="9.16015625" style="279" customWidth="1"/>
    <col min="2567" max="2567" width="5" style="279" customWidth="1"/>
    <col min="2568" max="2568" width="77.83203125" style="279" customWidth="1"/>
    <col min="2569" max="2570" width="20" style="279" customWidth="1"/>
    <col min="2571" max="2571" width="1.66796875" style="279" customWidth="1"/>
    <col min="2572" max="2816" width="9.33203125" style="279" customWidth="1"/>
    <col min="2817" max="2817" width="8.33203125" style="279" customWidth="1"/>
    <col min="2818" max="2818" width="1.66796875" style="279" customWidth="1"/>
    <col min="2819" max="2820" width="5" style="279" customWidth="1"/>
    <col min="2821" max="2821" width="11.66015625" style="279" customWidth="1"/>
    <col min="2822" max="2822" width="9.16015625" style="279" customWidth="1"/>
    <col min="2823" max="2823" width="5" style="279" customWidth="1"/>
    <col min="2824" max="2824" width="77.83203125" style="279" customWidth="1"/>
    <col min="2825" max="2826" width="20" style="279" customWidth="1"/>
    <col min="2827" max="2827" width="1.66796875" style="279" customWidth="1"/>
    <col min="2828" max="3072" width="9.33203125" style="279" customWidth="1"/>
    <col min="3073" max="3073" width="8.33203125" style="279" customWidth="1"/>
    <col min="3074" max="3074" width="1.66796875" style="279" customWidth="1"/>
    <col min="3075" max="3076" width="5" style="279" customWidth="1"/>
    <col min="3077" max="3077" width="11.66015625" style="279" customWidth="1"/>
    <col min="3078" max="3078" width="9.16015625" style="279" customWidth="1"/>
    <col min="3079" max="3079" width="5" style="279" customWidth="1"/>
    <col min="3080" max="3080" width="77.83203125" style="279" customWidth="1"/>
    <col min="3081" max="3082" width="20" style="279" customWidth="1"/>
    <col min="3083" max="3083" width="1.66796875" style="279" customWidth="1"/>
    <col min="3084" max="3328" width="9.33203125" style="279" customWidth="1"/>
    <col min="3329" max="3329" width="8.33203125" style="279" customWidth="1"/>
    <col min="3330" max="3330" width="1.66796875" style="279" customWidth="1"/>
    <col min="3331" max="3332" width="5" style="279" customWidth="1"/>
    <col min="3333" max="3333" width="11.66015625" style="279" customWidth="1"/>
    <col min="3334" max="3334" width="9.16015625" style="279" customWidth="1"/>
    <col min="3335" max="3335" width="5" style="279" customWidth="1"/>
    <col min="3336" max="3336" width="77.83203125" style="279" customWidth="1"/>
    <col min="3337" max="3338" width="20" style="279" customWidth="1"/>
    <col min="3339" max="3339" width="1.66796875" style="279" customWidth="1"/>
    <col min="3340" max="3584" width="9.33203125" style="279" customWidth="1"/>
    <col min="3585" max="3585" width="8.33203125" style="279" customWidth="1"/>
    <col min="3586" max="3586" width="1.66796875" style="279" customWidth="1"/>
    <col min="3587" max="3588" width="5" style="279" customWidth="1"/>
    <col min="3589" max="3589" width="11.66015625" style="279" customWidth="1"/>
    <col min="3590" max="3590" width="9.16015625" style="279" customWidth="1"/>
    <col min="3591" max="3591" width="5" style="279" customWidth="1"/>
    <col min="3592" max="3592" width="77.83203125" style="279" customWidth="1"/>
    <col min="3593" max="3594" width="20" style="279" customWidth="1"/>
    <col min="3595" max="3595" width="1.66796875" style="279" customWidth="1"/>
    <col min="3596" max="3840" width="9.33203125" style="279" customWidth="1"/>
    <col min="3841" max="3841" width="8.33203125" style="279" customWidth="1"/>
    <col min="3842" max="3842" width="1.66796875" style="279" customWidth="1"/>
    <col min="3843" max="3844" width="5" style="279" customWidth="1"/>
    <col min="3845" max="3845" width="11.66015625" style="279" customWidth="1"/>
    <col min="3846" max="3846" width="9.16015625" style="279" customWidth="1"/>
    <col min="3847" max="3847" width="5" style="279" customWidth="1"/>
    <col min="3848" max="3848" width="77.83203125" style="279" customWidth="1"/>
    <col min="3849" max="3850" width="20" style="279" customWidth="1"/>
    <col min="3851" max="3851" width="1.66796875" style="279" customWidth="1"/>
    <col min="3852" max="4096" width="9.33203125" style="279" customWidth="1"/>
    <col min="4097" max="4097" width="8.33203125" style="279" customWidth="1"/>
    <col min="4098" max="4098" width="1.66796875" style="279" customWidth="1"/>
    <col min="4099" max="4100" width="5" style="279" customWidth="1"/>
    <col min="4101" max="4101" width="11.66015625" style="279" customWidth="1"/>
    <col min="4102" max="4102" width="9.16015625" style="279" customWidth="1"/>
    <col min="4103" max="4103" width="5" style="279" customWidth="1"/>
    <col min="4104" max="4104" width="77.83203125" style="279" customWidth="1"/>
    <col min="4105" max="4106" width="20" style="279" customWidth="1"/>
    <col min="4107" max="4107" width="1.66796875" style="279" customWidth="1"/>
    <col min="4108" max="4352" width="9.33203125" style="279" customWidth="1"/>
    <col min="4353" max="4353" width="8.33203125" style="279" customWidth="1"/>
    <col min="4354" max="4354" width="1.66796875" style="279" customWidth="1"/>
    <col min="4355" max="4356" width="5" style="279" customWidth="1"/>
    <col min="4357" max="4357" width="11.66015625" style="279" customWidth="1"/>
    <col min="4358" max="4358" width="9.16015625" style="279" customWidth="1"/>
    <col min="4359" max="4359" width="5" style="279" customWidth="1"/>
    <col min="4360" max="4360" width="77.83203125" style="279" customWidth="1"/>
    <col min="4361" max="4362" width="20" style="279" customWidth="1"/>
    <col min="4363" max="4363" width="1.66796875" style="279" customWidth="1"/>
    <col min="4364" max="4608" width="9.33203125" style="279" customWidth="1"/>
    <col min="4609" max="4609" width="8.33203125" style="279" customWidth="1"/>
    <col min="4610" max="4610" width="1.66796875" style="279" customWidth="1"/>
    <col min="4611" max="4612" width="5" style="279" customWidth="1"/>
    <col min="4613" max="4613" width="11.66015625" style="279" customWidth="1"/>
    <col min="4614" max="4614" width="9.16015625" style="279" customWidth="1"/>
    <col min="4615" max="4615" width="5" style="279" customWidth="1"/>
    <col min="4616" max="4616" width="77.83203125" style="279" customWidth="1"/>
    <col min="4617" max="4618" width="20" style="279" customWidth="1"/>
    <col min="4619" max="4619" width="1.66796875" style="279" customWidth="1"/>
    <col min="4620" max="4864" width="9.33203125" style="279" customWidth="1"/>
    <col min="4865" max="4865" width="8.33203125" style="279" customWidth="1"/>
    <col min="4866" max="4866" width="1.66796875" style="279" customWidth="1"/>
    <col min="4867" max="4868" width="5" style="279" customWidth="1"/>
    <col min="4869" max="4869" width="11.66015625" style="279" customWidth="1"/>
    <col min="4870" max="4870" width="9.16015625" style="279" customWidth="1"/>
    <col min="4871" max="4871" width="5" style="279" customWidth="1"/>
    <col min="4872" max="4872" width="77.83203125" style="279" customWidth="1"/>
    <col min="4873" max="4874" width="20" style="279" customWidth="1"/>
    <col min="4875" max="4875" width="1.66796875" style="279" customWidth="1"/>
    <col min="4876" max="5120" width="9.33203125" style="279" customWidth="1"/>
    <col min="5121" max="5121" width="8.33203125" style="279" customWidth="1"/>
    <col min="5122" max="5122" width="1.66796875" style="279" customWidth="1"/>
    <col min="5123" max="5124" width="5" style="279" customWidth="1"/>
    <col min="5125" max="5125" width="11.66015625" style="279" customWidth="1"/>
    <col min="5126" max="5126" width="9.16015625" style="279" customWidth="1"/>
    <col min="5127" max="5127" width="5" style="279" customWidth="1"/>
    <col min="5128" max="5128" width="77.83203125" style="279" customWidth="1"/>
    <col min="5129" max="5130" width="20" style="279" customWidth="1"/>
    <col min="5131" max="5131" width="1.66796875" style="279" customWidth="1"/>
    <col min="5132" max="5376" width="9.33203125" style="279" customWidth="1"/>
    <col min="5377" max="5377" width="8.33203125" style="279" customWidth="1"/>
    <col min="5378" max="5378" width="1.66796875" style="279" customWidth="1"/>
    <col min="5379" max="5380" width="5" style="279" customWidth="1"/>
    <col min="5381" max="5381" width="11.66015625" style="279" customWidth="1"/>
    <col min="5382" max="5382" width="9.16015625" style="279" customWidth="1"/>
    <col min="5383" max="5383" width="5" style="279" customWidth="1"/>
    <col min="5384" max="5384" width="77.83203125" style="279" customWidth="1"/>
    <col min="5385" max="5386" width="20" style="279" customWidth="1"/>
    <col min="5387" max="5387" width="1.66796875" style="279" customWidth="1"/>
    <col min="5388" max="5632" width="9.33203125" style="279" customWidth="1"/>
    <col min="5633" max="5633" width="8.33203125" style="279" customWidth="1"/>
    <col min="5634" max="5634" width="1.66796875" style="279" customWidth="1"/>
    <col min="5635" max="5636" width="5" style="279" customWidth="1"/>
    <col min="5637" max="5637" width="11.66015625" style="279" customWidth="1"/>
    <col min="5638" max="5638" width="9.16015625" style="279" customWidth="1"/>
    <col min="5639" max="5639" width="5" style="279" customWidth="1"/>
    <col min="5640" max="5640" width="77.83203125" style="279" customWidth="1"/>
    <col min="5641" max="5642" width="20" style="279" customWidth="1"/>
    <col min="5643" max="5643" width="1.66796875" style="279" customWidth="1"/>
    <col min="5644" max="5888" width="9.33203125" style="279" customWidth="1"/>
    <col min="5889" max="5889" width="8.33203125" style="279" customWidth="1"/>
    <col min="5890" max="5890" width="1.66796875" style="279" customWidth="1"/>
    <col min="5891" max="5892" width="5" style="279" customWidth="1"/>
    <col min="5893" max="5893" width="11.66015625" style="279" customWidth="1"/>
    <col min="5894" max="5894" width="9.16015625" style="279" customWidth="1"/>
    <col min="5895" max="5895" width="5" style="279" customWidth="1"/>
    <col min="5896" max="5896" width="77.83203125" style="279" customWidth="1"/>
    <col min="5897" max="5898" width="20" style="279" customWidth="1"/>
    <col min="5899" max="5899" width="1.66796875" style="279" customWidth="1"/>
    <col min="5900" max="6144" width="9.33203125" style="279" customWidth="1"/>
    <col min="6145" max="6145" width="8.33203125" style="279" customWidth="1"/>
    <col min="6146" max="6146" width="1.66796875" style="279" customWidth="1"/>
    <col min="6147" max="6148" width="5" style="279" customWidth="1"/>
    <col min="6149" max="6149" width="11.66015625" style="279" customWidth="1"/>
    <col min="6150" max="6150" width="9.16015625" style="279" customWidth="1"/>
    <col min="6151" max="6151" width="5" style="279" customWidth="1"/>
    <col min="6152" max="6152" width="77.83203125" style="279" customWidth="1"/>
    <col min="6153" max="6154" width="20" style="279" customWidth="1"/>
    <col min="6155" max="6155" width="1.66796875" style="279" customWidth="1"/>
    <col min="6156" max="6400" width="9.33203125" style="279" customWidth="1"/>
    <col min="6401" max="6401" width="8.33203125" style="279" customWidth="1"/>
    <col min="6402" max="6402" width="1.66796875" style="279" customWidth="1"/>
    <col min="6403" max="6404" width="5" style="279" customWidth="1"/>
    <col min="6405" max="6405" width="11.66015625" style="279" customWidth="1"/>
    <col min="6406" max="6406" width="9.16015625" style="279" customWidth="1"/>
    <col min="6407" max="6407" width="5" style="279" customWidth="1"/>
    <col min="6408" max="6408" width="77.83203125" style="279" customWidth="1"/>
    <col min="6409" max="6410" width="20" style="279" customWidth="1"/>
    <col min="6411" max="6411" width="1.66796875" style="279" customWidth="1"/>
    <col min="6412" max="6656" width="9.33203125" style="279" customWidth="1"/>
    <col min="6657" max="6657" width="8.33203125" style="279" customWidth="1"/>
    <col min="6658" max="6658" width="1.66796875" style="279" customWidth="1"/>
    <col min="6659" max="6660" width="5" style="279" customWidth="1"/>
    <col min="6661" max="6661" width="11.66015625" style="279" customWidth="1"/>
    <col min="6662" max="6662" width="9.16015625" style="279" customWidth="1"/>
    <col min="6663" max="6663" width="5" style="279" customWidth="1"/>
    <col min="6664" max="6664" width="77.83203125" style="279" customWidth="1"/>
    <col min="6665" max="6666" width="20" style="279" customWidth="1"/>
    <col min="6667" max="6667" width="1.66796875" style="279" customWidth="1"/>
    <col min="6668" max="6912" width="9.33203125" style="279" customWidth="1"/>
    <col min="6913" max="6913" width="8.33203125" style="279" customWidth="1"/>
    <col min="6914" max="6914" width="1.66796875" style="279" customWidth="1"/>
    <col min="6915" max="6916" width="5" style="279" customWidth="1"/>
    <col min="6917" max="6917" width="11.66015625" style="279" customWidth="1"/>
    <col min="6918" max="6918" width="9.16015625" style="279" customWidth="1"/>
    <col min="6919" max="6919" width="5" style="279" customWidth="1"/>
    <col min="6920" max="6920" width="77.83203125" style="279" customWidth="1"/>
    <col min="6921" max="6922" width="20" style="279" customWidth="1"/>
    <col min="6923" max="6923" width="1.66796875" style="279" customWidth="1"/>
    <col min="6924" max="7168" width="9.33203125" style="279" customWidth="1"/>
    <col min="7169" max="7169" width="8.33203125" style="279" customWidth="1"/>
    <col min="7170" max="7170" width="1.66796875" style="279" customWidth="1"/>
    <col min="7171" max="7172" width="5" style="279" customWidth="1"/>
    <col min="7173" max="7173" width="11.66015625" style="279" customWidth="1"/>
    <col min="7174" max="7174" width="9.16015625" style="279" customWidth="1"/>
    <col min="7175" max="7175" width="5" style="279" customWidth="1"/>
    <col min="7176" max="7176" width="77.83203125" style="279" customWidth="1"/>
    <col min="7177" max="7178" width="20" style="279" customWidth="1"/>
    <col min="7179" max="7179" width="1.66796875" style="279" customWidth="1"/>
    <col min="7180" max="7424" width="9.33203125" style="279" customWidth="1"/>
    <col min="7425" max="7425" width="8.33203125" style="279" customWidth="1"/>
    <col min="7426" max="7426" width="1.66796875" style="279" customWidth="1"/>
    <col min="7427" max="7428" width="5" style="279" customWidth="1"/>
    <col min="7429" max="7429" width="11.66015625" style="279" customWidth="1"/>
    <col min="7430" max="7430" width="9.16015625" style="279" customWidth="1"/>
    <col min="7431" max="7431" width="5" style="279" customWidth="1"/>
    <col min="7432" max="7432" width="77.83203125" style="279" customWidth="1"/>
    <col min="7433" max="7434" width="20" style="279" customWidth="1"/>
    <col min="7435" max="7435" width="1.66796875" style="279" customWidth="1"/>
    <col min="7436" max="7680" width="9.33203125" style="279" customWidth="1"/>
    <col min="7681" max="7681" width="8.33203125" style="279" customWidth="1"/>
    <col min="7682" max="7682" width="1.66796875" style="279" customWidth="1"/>
    <col min="7683" max="7684" width="5" style="279" customWidth="1"/>
    <col min="7685" max="7685" width="11.66015625" style="279" customWidth="1"/>
    <col min="7686" max="7686" width="9.16015625" style="279" customWidth="1"/>
    <col min="7687" max="7687" width="5" style="279" customWidth="1"/>
    <col min="7688" max="7688" width="77.83203125" style="279" customWidth="1"/>
    <col min="7689" max="7690" width="20" style="279" customWidth="1"/>
    <col min="7691" max="7691" width="1.66796875" style="279" customWidth="1"/>
    <col min="7692" max="7936" width="9.33203125" style="279" customWidth="1"/>
    <col min="7937" max="7937" width="8.33203125" style="279" customWidth="1"/>
    <col min="7938" max="7938" width="1.66796875" style="279" customWidth="1"/>
    <col min="7939" max="7940" width="5" style="279" customWidth="1"/>
    <col min="7941" max="7941" width="11.66015625" style="279" customWidth="1"/>
    <col min="7942" max="7942" width="9.16015625" style="279" customWidth="1"/>
    <col min="7943" max="7943" width="5" style="279" customWidth="1"/>
    <col min="7944" max="7944" width="77.83203125" style="279" customWidth="1"/>
    <col min="7945" max="7946" width="20" style="279" customWidth="1"/>
    <col min="7947" max="7947" width="1.66796875" style="279" customWidth="1"/>
    <col min="7948" max="8192" width="9.33203125" style="279" customWidth="1"/>
    <col min="8193" max="8193" width="8.33203125" style="279" customWidth="1"/>
    <col min="8194" max="8194" width="1.66796875" style="279" customWidth="1"/>
    <col min="8195" max="8196" width="5" style="279" customWidth="1"/>
    <col min="8197" max="8197" width="11.66015625" style="279" customWidth="1"/>
    <col min="8198" max="8198" width="9.16015625" style="279" customWidth="1"/>
    <col min="8199" max="8199" width="5" style="279" customWidth="1"/>
    <col min="8200" max="8200" width="77.83203125" style="279" customWidth="1"/>
    <col min="8201" max="8202" width="20" style="279" customWidth="1"/>
    <col min="8203" max="8203" width="1.66796875" style="279" customWidth="1"/>
    <col min="8204" max="8448" width="9.33203125" style="279" customWidth="1"/>
    <col min="8449" max="8449" width="8.33203125" style="279" customWidth="1"/>
    <col min="8450" max="8450" width="1.66796875" style="279" customWidth="1"/>
    <col min="8451" max="8452" width="5" style="279" customWidth="1"/>
    <col min="8453" max="8453" width="11.66015625" style="279" customWidth="1"/>
    <col min="8454" max="8454" width="9.16015625" style="279" customWidth="1"/>
    <col min="8455" max="8455" width="5" style="279" customWidth="1"/>
    <col min="8456" max="8456" width="77.83203125" style="279" customWidth="1"/>
    <col min="8457" max="8458" width="20" style="279" customWidth="1"/>
    <col min="8459" max="8459" width="1.66796875" style="279" customWidth="1"/>
    <col min="8460" max="8704" width="9.33203125" style="279" customWidth="1"/>
    <col min="8705" max="8705" width="8.33203125" style="279" customWidth="1"/>
    <col min="8706" max="8706" width="1.66796875" style="279" customWidth="1"/>
    <col min="8707" max="8708" width="5" style="279" customWidth="1"/>
    <col min="8709" max="8709" width="11.66015625" style="279" customWidth="1"/>
    <col min="8710" max="8710" width="9.16015625" style="279" customWidth="1"/>
    <col min="8711" max="8711" width="5" style="279" customWidth="1"/>
    <col min="8712" max="8712" width="77.83203125" style="279" customWidth="1"/>
    <col min="8713" max="8714" width="20" style="279" customWidth="1"/>
    <col min="8715" max="8715" width="1.66796875" style="279" customWidth="1"/>
    <col min="8716" max="8960" width="9.33203125" style="279" customWidth="1"/>
    <col min="8961" max="8961" width="8.33203125" style="279" customWidth="1"/>
    <col min="8962" max="8962" width="1.66796875" style="279" customWidth="1"/>
    <col min="8963" max="8964" width="5" style="279" customWidth="1"/>
    <col min="8965" max="8965" width="11.66015625" style="279" customWidth="1"/>
    <col min="8966" max="8966" width="9.16015625" style="279" customWidth="1"/>
    <col min="8967" max="8967" width="5" style="279" customWidth="1"/>
    <col min="8968" max="8968" width="77.83203125" style="279" customWidth="1"/>
    <col min="8969" max="8970" width="20" style="279" customWidth="1"/>
    <col min="8971" max="8971" width="1.66796875" style="279" customWidth="1"/>
    <col min="8972" max="9216" width="9.33203125" style="279" customWidth="1"/>
    <col min="9217" max="9217" width="8.33203125" style="279" customWidth="1"/>
    <col min="9218" max="9218" width="1.66796875" style="279" customWidth="1"/>
    <col min="9219" max="9220" width="5" style="279" customWidth="1"/>
    <col min="9221" max="9221" width="11.66015625" style="279" customWidth="1"/>
    <col min="9222" max="9222" width="9.16015625" style="279" customWidth="1"/>
    <col min="9223" max="9223" width="5" style="279" customWidth="1"/>
    <col min="9224" max="9224" width="77.83203125" style="279" customWidth="1"/>
    <col min="9225" max="9226" width="20" style="279" customWidth="1"/>
    <col min="9227" max="9227" width="1.66796875" style="279" customWidth="1"/>
    <col min="9228" max="9472" width="9.33203125" style="279" customWidth="1"/>
    <col min="9473" max="9473" width="8.33203125" style="279" customWidth="1"/>
    <col min="9474" max="9474" width="1.66796875" style="279" customWidth="1"/>
    <col min="9475" max="9476" width="5" style="279" customWidth="1"/>
    <col min="9477" max="9477" width="11.66015625" style="279" customWidth="1"/>
    <col min="9478" max="9478" width="9.16015625" style="279" customWidth="1"/>
    <col min="9479" max="9479" width="5" style="279" customWidth="1"/>
    <col min="9480" max="9480" width="77.83203125" style="279" customWidth="1"/>
    <col min="9481" max="9482" width="20" style="279" customWidth="1"/>
    <col min="9483" max="9483" width="1.66796875" style="279" customWidth="1"/>
    <col min="9484" max="9728" width="9.33203125" style="279" customWidth="1"/>
    <col min="9729" max="9729" width="8.33203125" style="279" customWidth="1"/>
    <col min="9730" max="9730" width="1.66796875" style="279" customWidth="1"/>
    <col min="9731" max="9732" width="5" style="279" customWidth="1"/>
    <col min="9733" max="9733" width="11.66015625" style="279" customWidth="1"/>
    <col min="9734" max="9734" width="9.16015625" style="279" customWidth="1"/>
    <col min="9735" max="9735" width="5" style="279" customWidth="1"/>
    <col min="9736" max="9736" width="77.83203125" style="279" customWidth="1"/>
    <col min="9737" max="9738" width="20" style="279" customWidth="1"/>
    <col min="9739" max="9739" width="1.66796875" style="279" customWidth="1"/>
    <col min="9740" max="9984" width="9.33203125" style="279" customWidth="1"/>
    <col min="9985" max="9985" width="8.33203125" style="279" customWidth="1"/>
    <col min="9986" max="9986" width="1.66796875" style="279" customWidth="1"/>
    <col min="9987" max="9988" width="5" style="279" customWidth="1"/>
    <col min="9989" max="9989" width="11.66015625" style="279" customWidth="1"/>
    <col min="9990" max="9990" width="9.16015625" style="279" customWidth="1"/>
    <col min="9991" max="9991" width="5" style="279" customWidth="1"/>
    <col min="9992" max="9992" width="77.83203125" style="279" customWidth="1"/>
    <col min="9993" max="9994" width="20" style="279" customWidth="1"/>
    <col min="9995" max="9995" width="1.66796875" style="279" customWidth="1"/>
    <col min="9996" max="10240" width="9.33203125" style="279" customWidth="1"/>
    <col min="10241" max="10241" width="8.33203125" style="279" customWidth="1"/>
    <col min="10242" max="10242" width="1.66796875" style="279" customWidth="1"/>
    <col min="10243" max="10244" width="5" style="279" customWidth="1"/>
    <col min="10245" max="10245" width="11.66015625" style="279" customWidth="1"/>
    <col min="10246" max="10246" width="9.16015625" style="279" customWidth="1"/>
    <col min="10247" max="10247" width="5" style="279" customWidth="1"/>
    <col min="10248" max="10248" width="77.83203125" style="279" customWidth="1"/>
    <col min="10249" max="10250" width="20" style="279" customWidth="1"/>
    <col min="10251" max="10251" width="1.66796875" style="279" customWidth="1"/>
    <col min="10252" max="10496" width="9.33203125" style="279" customWidth="1"/>
    <col min="10497" max="10497" width="8.33203125" style="279" customWidth="1"/>
    <col min="10498" max="10498" width="1.66796875" style="279" customWidth="1"/>
    <col min="10499" max="10500" width="5" style="279" customWidth="1"/>
    <col min="10501" max="10501" width="11.66015625" style="279" customWidth="1"/>
    <col min="10502" max="10502" width="9.16015625" style="279" customWidth="1"/>
    <col min="10503" max="10503" width="5" style="279" customWidth="1"/>
    <col min="10504" max="10504" width="77.83203125" style="279" customWidth="1"/>
    <col min="10505" max="10506" width="20" style="279" customWidth="1"/>
    <col min="10507" max="10507" width="1.66796875" style="279" customWidth="1"/>
    <col min="10508" max="10752" width="9.33203125" style="279" customWidth="1"/>
    <col min="10753" max="10753" width="8.33203125" style="279" customWidth="1"/>
    <col min="10754" max="10754" width="1.66796875" style="279" customWidth="1"/>
    <col min="10755" max="10756" width="5" style="279" customWidth="1"/>
    <col min="10757" max="10757" width="11.66015625" style="279" customWidth="1"/>
    <col min="10758" max="10758" width="9.16015625" style="279" customWidth="1"/>
    <col min="10759" max="10759" width="5" style="279" customWidth="1"/>
    <col min="10760" max="10760" width="77.83203125" style="279" customWidth="1"/>
    <col min="10761" max="10762" width="20" style="279" customWidth="1"/>
    <col min="10763" max="10763" width="1.66796875" style="279" customWidth="1"/>
    <col min="10764" max="11008" width="9.33203125" style="279" customWidth="1"/>
    <col min="11009" max="11009" width="8.33203125" style="279" customWidth="1"/>
    <col min="11010" max="11010" width="1.66796875" style="279" customWidth="1"/>
    <col min="11011" max="11012" width="5" style="279" customWidth="1"/>
    <col min="11013" max="11013" width="11.66015625" style="279" customWidth="1"/>
    <col min="11014" max="11014" width="9.16015625" style="279" customWidth="1"/>
    <col min="11015" max="11015" width="5" style="279" customWidth="1"/>
    <col min="11016" max="11016" width="77.83203125" style="279" customWidth="1"/>
    <col min="11017" max="11018" width="20" style="279" customWidth="1"/>
    <col min="11019" max="11019" width="1.66796875" style="279" customWidth="1"/>
    <col min="11020" max="11264" width="9.33203125" style="279" customWidth="1"/>
    <col min="11265" max="11265" width="8.33203125" style="279" customWidth="1"/>
    <col min="11266" max="11266" width="1.66796875" style="279" customWidth="1"/>
    <col min="11267" max="11268" width="5" style="279" customWidth="1"/>
    <col min="11269" max="11269" width="11.66015625" style="279" customWidth="1"/>
    <col min="11270" max="11270" width="9.16015625" style="279" customWidth="1"/>
    <col min="11271" max="11271" width="5" style="279" customWidth="1"/>
    <col min="11272" max="11272" width="77.83203125" style="279" customWidth="1"/>
    <col min="11273" max="11274" width="20" style="279" customWidth="1"/>
    <col min="11275" max="11275" width="1.66796875" style="279" customWidth="1"/>
    <col min="11276" max="11520" width="9.33203125" style="279" customWidth="1"/>
    <col min="11521" max="11521" width="8.33203125" style="279" customWidth="1"/>
    <col min="11522" max="11522" width="1.66796875" style="279" customWidth="1"/>
    <col min="11523" max="11524" width="5" style="279" customWidth="1"/>
    <col min="11525" max="11525" width="11.66015625" style="279" customWidth="1"/>
    <col min="11526" max="11526" width="9.16015625" style="279" customWidth="1"/>
    <col min="11527" max="11527" width="5" style="279" customWidth="1"/>
    <col min="11528" max="11528" width="77.83203125" style="279" customWidth="1"/>
    <col min="11529" max="11530" width="20" style="279" customWidth="1"/>
    <col min="11531" max="11531" width="1.66796875" style="279" customWidth="1"/>
    <col min="11532" max="11776" width="9.33203125" style="279" customWidth="1"/>
    <col min="11777" max="11777" width="8.33203125" style="279" customWidth="1"/>
    <col min="11778" max="11778" width="1.66796875" style="279" customWidth="1"/>
    <col min="11779" max="11780" width="5" style="279" customWidth="1"/>
    <col min="11781" max="11781" width="11.66015625" style="279" customWidth="1"/>
    <col min="11782" max="11782" width="9.16015625" style="279" customWidth="1"/>
    <col min="11783" max="11783" width="5" style="279" customWidth="1"/>
    <col min="11784" max="11784" width="77.83203125" style="279" customWidth="1"/>
    <col min="11785" max="11786" width="20" style="279" customWidth="1"/>
    <col min="11787" max="11787" width="1.66796875" style="279" customWidth="1"/>
    <col min="11788" max="12032" width="9.33203125" style="279" customWidth="1"/>
    <col min="12033" max="12033" width="8.33203125" style="279" customWidth="1"/>
    <col min="12034" max="12034" width="1.66796875" style="279" customWidth="1"/>
    <col min="12035" max="12036" width="5" style="279" customWidth="1"/>
    <col min="12037" max="12037" width="11.66015625" style="279" customWidth="1"/>
    <col min="12038" max="12038" width="9.16015625" style="279" customWidth="1"/>
    <col min="12039" max="12039" width="5" style="279" customWidth="1"/>
    <col min="12040" max="12040" width="77.83203125" style="279" customWidth="1"/>
    <col min="12041" max="12042" width="20" style="279" customWidth="1"/>
    <col min="12043" max="12043" width="1.66796875" style="279" customWidth="1"/>
    <col min="12044" max="12288" width="9.33203125" style="279" customWidth="1"/>
    <col min="12289" max="12289" width="8.33203125" style="279" customWidth="1"/>
    <col min="12290" max="12290" width="1.66796875" style="279" customWidth="1"/>
    <col min="12291" max="12292" width="5" style="279" customWidth="1"/>
    <col min="12293" max="12293" width="11.66015625" style="279" customWidth="1"/>
    <col min="12294" max="12294" width="9.16015625" style="279" customWidth="1"/>
    <col min="12295" max="12295" width="5" style="279" customWidth="1"/>
    <col min="12296" max="12296" width="77.83203125" style="279" customWidth="1"/>
    <col min="12297" max="12298" width="20" style="279" customWidth="1"/>
    <col min="12299" max="12299" width="1.66796875" style="279" customWidth="1"/>
    <col min="12300" max="12544" width="9.33203125" style="279" customWidth="1"/>
    <col min="12545" max="12545" width="8.33203125" style="279" customWidth="1"/>
    <col min="12546" max="12546" width="1.66796875" style="279" customWidth="1"/>
    <col min="12547" max="12548" width="5" style="279" customWidth="1"/>
    <col min="12549" max="12549" width="11.66015625" style="279" customWidth="1"/>
    <col min="12550" max="12550" width="9.16015625" style="279" customWidth="1"/>
    <col min="12551" max="12551" width="5" style="279" customWidth="1"/>
    <col min="12552" max="12552" width="77.83203125" style="279" customWidth="1"/>
    <col min="12553" max="12554" width="20" style="279" customWidth="1"/>
    <col min="12555" max="12555" width="1.66796875" style="279" customWidth="1"/>
    <col min="12556" max="12800" width="9.33203125" style="279" customWidth="1"/>
    <col min="12801" max="12801" width="8.33203125" style="279" customWidth="1"/>
    <col min="12802" max="12802" width="1.66796875" style="279" customWidth="1"/>
    <col min="12803" max="12804" width="5" style="279" customWidth="1"/>
    <col min="12805" max="12805" width="11.66015625" style="279" customWidth="1"/>
    <col min="12806" max="12806" width="9.16015625" style="279" customWidth="1"/>
    <col min="12807" max="12807" width="5" style="279" customWidth="1"/>
    <col min="12808" max="12808" width="77.83203125" style="279" customWidth="1"/>
    <col min="12809" max="12810" width="20" style="279" customWidth="1"/>
    <col min="12811" max="12811" width="1.66796875" style="279" customWidth="1"/>
    <col min="12812" max="13056" width="9.33203125" style="279" customWidth="1"/>
    <col min="13057" max="13057" width="8.33203125" style="279" customWidth="1"/>
    <col min="13058" max="13058" width="1.66796875" style="279" customWidth="1"/>
    <col min="13059" max="13060" width="5" style="279" customWidth="1"/>
    <col min="13061" max="13061" width="11.66015625" style="279" customWidth="1"/>
    <col min="13062" max="13062" width="9.16015625" style="279" customWidth="1"/>
    <col min="13063" max="13063" width="5" style="279" customWidth="1"/>
    <col min="13064" max="13064" width="77.83203125" style="279" customWidth="1"/>
    <col min="13065" max="13066" width="20" style="279" customWidth="1"/>
    <col min="13067" max="13067" width="1.66796875" style="279" customWidth="1"/>
    <col min="13068" max="13312" width="9.33203125" style="279" customWidth="1"/>
    <col min="13313" max="13313" width="8.33203125" style="279" customWidth="1"/>
    <col min="13314" max="13314" width="1.66796875" style="279" customWidth="1"/>
    <col min="13315" max="13316" width="5" style="279" customWidth="1"/>
    <col min="13317" max="13317" width="11.66015625" style="279" customWidth="1"/>
    <col min="13318" max="13318" width="9.16015625" style="279" customWidth="1"/>
    <col min="13319" max="13319" width="5" style="279" customWidth="1"/>
    <col min="13320" max="13320" width="77.83203125" style="279" customWidth="1"/>
    <col min="13321" max="13322" width="20" style="279" customWidth="1"/>
    <col min="13323" max="13323" width="1.66796875" style="279" customWidth="1"/>
    <col min="13324" max="13568" width="9.33203125" style="279" customWidth="1"/>
    <col min="13569" max="13569" width="8.33203125" style="279" customWidth="1"/>
    <col min="13570" max="13570" width="1.66796875" style="279" customWidth="1"/>
    <col min="13571" max="13572" width="5" style="279" customWidth="1"/>
    <col min="13573" max="13573" width="11.66015625" style="279" customWidth="1"/>
    <col min="13574" max="13574" width="9.16015625" style="279" customWidth="1"/>
    <col min="13575" max="13575" width="5" style="279" customWidth="1"/>
    <col min="13576" max="13576" width="77.83203125" style="279" customWidth="1"/>
    <col min="13577" max="13578" width="20" style="279" customWidth="1"/>
    <col min="13579" max="13579" width="1.66796875" style="279" customWidth="1"/>
    <col min="13580" max="13824" width="9.33203125" style="279" customWidth="1"/>
    <col min="13825" max="13825" width="8.33203125" style="279" customWidth="1"/>
    <col min="13826" max="13826" width="1.66796875" style="279" customWidth="1"/>
    <col min="13827" max="13828" width="5" style="279" customWidth="1"/>
    <col min="13829" max="13829" width="11.66015625" style="279" customWidth="1"/>
    <col min="13830" max="13830" width="9.16015625" style="279" customWidth="1"/>
    <col min="13831" max="13831" width="5" style="279" customWidth="1"/>
    <col min="13832" max="13832" width="77.83203125" style="279" customWidth="1"/>
    <col min="13833" max="13834" width="20" style="279" customWidth="1"/>
    <col min="13835" max="13835" width="1.66796875" style="279" customWidth="1"/>
    <col min="13836" max="14080" width="9.33203125" style="279" customWidth="1"/>
    <col min="14081" max="14081" width="8.33203125" style="279" customWidth="1"/>
    <col min="14082" max="14082" width="1.66796875" style="279" customWidth="1"/>
    <col min="14083" max="14084" width="5" style="279" customWidth="1"/>
    <col min="14085" max="14085" width="11.66015625" style="279" customWidth="1"/>
    <col min="14086" max="14086" width="9.16015625" style="279" customWidth="1"/>
    <col min="14087" max="14087" width="5" style="279" customWidth="1"/>
    <col min="14088" max="14088" width="77.83203125" style="279" customWidth="1"/>
    <col min="14089" max="14090" width="20" style="279" customWidth="1"/>
    <col min="14091" max="14091" width="1.66796875" style="279" customWidth="1"/>
    <col min="14092" max="14336" width="9.33203125" style="279" customWidth="1"/>
    <col min="14337" max="14337" width="8.33203125" style="279" customWidth="1"/>
    <col min="14338" max="14338" width="1.66796875" style="279" customWidth="1"/>
    <col min="14339" max="14340" width="5" style="279" customWidth="1"/>
    <col min="14341" max="14341" width="11.66015625" style="279" customWidth="1"/>
    <col min="14342" max="14342" width="9.16015625" style="279" customWidth="1"/>
    <col min="14343" max="14343" width="5" style="279" customWidth="1"/>
    <col min="14344" max="14344" width="77.83203125" style="279" customWidth="1"/>
    <col min="14345" max="14346" width="20" style="279" customWidth="1"/>
    <col min="14347" max="14347" width="1.66796875" style="279" customWidth="1"/>
    <col min="14348" max="14592" width="9.33203125" style="279" customWidth="1"/>
    <col min="14593" max="14593" width="8.33203125" style="279" customWidth="1"/>
    <col min="14594" max="14594" width="1.66796875" style="279" customWidth="1"/>
    <col min="14595" max="14596" width="5" style="279" customWidth="1"/>
    <col min="14597" max="14597" width="11.66015625" style="279" customWidth="1"/>
    <col min="14598" max="14598" width="9.16015625" style="279" customWidth="1"/>
    <col min="14599" max="14599" width="5" style="279" customWidth="1"/>
    <col min="14600" max="14600" width="77.83203125" style="279" customWidth="1"/>
    <col min="14601" max="14602" width="20" style="279" customWidth="1"/>
    <col min="14603" max="14603" width="1.66796875" style="279" customWidth="1"/>
    <col min="14604" max="14848" width="9.33203125" style="279" customWidth="1"/>
    <col min="14849" max="14849" width="8.33203125" style="279" customWidth="1"/>
    <col min="14850" max="14850" width="1.66796875" style="279" customWidth="1"/>
    <col min="14851" max="14852" width="5" style="279" customWidth="1"/>
    <col min="14853" max="14853" width="11.66015625" style="279" customWidth="1"/>
    <col min="14854" max="14854" width="9.16015625" style="279" customWidth="1"/>
    <col min="14855" max="14855" width="5" style="279" customWidth="1"/>
    <col min="14856" max="14856" width="77.83203125" style="279" customWidth="1"/>
    <col min="14857" max="14858" width="20" style="279" customWidth="1"/>
    <col min="14859" max="14859" width="1.66796875" style="279" customWidth="1"/>
    <col min="14860" max="15104" width="9.33203125" style="279" customWidth="1"/>
    <col min="15105" max="15105" width="8.33203125" style="279" customWidth="1"/>
    <col min="15106" max="15106" width="1.66796875" style="279" customWidth="1"/>
    <col min="15107" max="15108" width="5" style="279" customWidth="1"/>
    <col min="15109" max="15109" width="11.66015625" style="279" customWidth="1"/>
    <col min="15110" max="15110" width="9.16015625" style="279" customWidth="1"/>
    <col min="15111" max="15111" width="5" style="279" customWidth="1"/>
    <col min="15112" max="15112" width="77.83203125" style="279" customWidth="1"/>
    <col min="15113" max="15114" width="20" style="279" customWidth="1"/>
    <col min="15115" max="15115" width="1.66796875" style="279" customWidth="1"/>
    <col min="15116" max="15360" width="9.33203125" style="279" customWidth="1"/>
    <col min="15361" max="15361" width="8.33203125" style="279" customWidth="1"/>
    <col min="15362" max="15362" width="1.66796875" style="279" customWidth="1"/>
    <col min="15363" max="15364" width="5" style="279" customWidth="1"/>
    <col min="15365" max="15365" width="11.66015625" style="279" customWidth="1"/>
    <col min="15366" max="15366" width="9.16015625" style="279" customWidth="1"/>
    <col min="15367" max="15367" width="5" style="279" customWidth="1"/>
    <col min="15368" max="15368" width="77.83203125" style="279" customWidth="1"/>
    <col min="15369" max="15370" width="20" style="279" customWidth="1"/>
    <col min="15371" max="15371" width="1.66796875" style="279" customWidth="1"/>
    <col min="15372" max="15616" width="9.33203125" style="279" customWidth="1"/>
    <col min="15617" max="15617" width="8.33203125" style="279" customWidth="1"/>
    <col min="15618" max="15618" width="1.66796875" style="279" customWidth="1"/>
    <col min="15619" max="15620" width="5" style="279" customWidth="1"/>
    <col min="15621" max="15621" width="11.66015625" style="279" customWidth="1"/>
    <col min="15622" max="15622" width="9.16015625" style="279" customWidth="1"/>
    <col min="15623" max="15623" width="5" style="279" customWidth="1"/>
    <col min="15624" max="15624" width="77.83203125" style="279" customWidth="1"/>
    <col min="15625" max="15626" width="20" style="279" customWidth="1"/>
    <col min="15627" max="15627" width="1.66796875" style="279" customWidth="1"/>
    <col min="15628" max="15872" width="9.33203125" style="279" customWidth="1"/>
    <col min="15873" max="15873" width="8.33203125" style="279" customWidth="1"/>
    <col min="15874" max="15874" width="1.66796875" style="279" customWidth="1"/>
    <col min="15875" max="15876" width="5" style="279" customWidth="1"/>
    <col min="15877" max="15877" width="11.66015625" style="279" customWidth="1"/>
    <col min="15878" max="15878" width="9.16015625" style="279" customWidth="1"/>
    <col min="15879" max="15879" width="5" style="279" customWidth="1"/>
    <col min="15880" max="15880" width="77.83203125" style="279" customWidth="1"/>
    <col min="15881" max="15882" width="20" style="279" customWidth="1"/>
    <col min="15883" max="15883" width="1.66796875" style="279" customWidth="1"/>
    <col min="15884" max="16128" width="9.33203125" style="279" customWidth="1"/>
    <col min="16129" max="16129" width="8.33203125" style="279" customWidth="1"/>
    <col min="16130" max="16130" width="1.66796875" style="279" customWidth="1"/>
    <col min="16131" max="16132" width="5" style="279" customWidth="1"/>
    <col min="16133" max="16133" width="11.66015625" style="279" customWidth="1"/>
    <col min="16134" max="16134" width="9.16015625" style="279" customWidth="1"/>
    <col min="16135" max="16135" width="5" style="279" customWidth="1"/>
    <col min="16136" max="16136" width="77.83203125" style="279" customWidth="1"/>
    <col min="16137" max="16138" width="20" style="279" customWidth="1"/>
    <col min="16139" max="16139" width="1.66796875" style="279" customWidth="1"/>
    <col min="16140" max="16384" width="9.33203125" style="279" customWidth="1"/>
  </cols>
  <sheetData>
    <row r="1" ht="37.5" customHeight="1"/>
    <row r="2" spans="2:11" ht="7.5" customHeight="1">
      <c r="B2" s="280"/>
      <c r="C2" s="281"/>
      <c r="D2" s="281"/>
      <c r="E2" s="281"/>
      <c r="F2" s="281"/>
      <c r="G2" s="281"/>
      <c r="H2" s="281"/>
      <c r="I2" s="281"/>
      <c r="J2" s="281"/>
      <c r="K2" s="282"/>
    </row>
    <row r="3" spans="2:11" s="285" customFormat="1" ht="45" customHeight="1">
      <c r="B3" s="283"/>
      <c r="C3" s="408" t="s">
        <v>1368</v>
      </c>
      <c r="D3" s="408"/>
      <c r="E3" s="408"/>
      <c r="F3" s="408"/>
      <c r="G3" s="408"/>
      <c r="H3" s="408"/>
      <c r="I3" s="408"/>
      <c r="J3" s="408"/>
      <c r="K3" s="284"/>
    </row>
    <row r="4" spans="2:11" ht="25.5" customHeight="1">
      <c r="B4" s="286"/>
      <c r="C4" s="413" t="s">
        <v>1369</v>
      </c>
      <c r="D4" s="413"/>
      <c r="E4" s="413"/>
      <c r="F4" s="413"/>
      <c r="G4" s="413"/>
      <c r="H4" s="413"/>
      <c r="I4" s="413"/>
      <c r="J4" s="413"/>
      <c r="K4" s="287"/>
    </row>
    <row r="5" spans="2:11" ht="5.25" customHeight="1">
      <c r="B5" s="286"/>
      <c r="C5" s="288"/>
      <c r="D5" s="288"/>
      <c r="E5" s="288"/>
      <c r="F5" s="288"/>
      <c r="G5" s="288"/>
      <c r="H5" s="288"/>
      <c r="I5" s="288"/>
      <c r="J5" s="288"/>
      <c r="K5" s="287"/>
    </row>
    <row r="6" spans="2:11" ht="15" customHeight="1">
      <c r="B6" s="286"/>
      <c r="C6" s="410" t="s">
        <v>1370</v>
      </c>
      <c r="D6" s="410"/>
      <c r="E6" s="410"/>
      <c r="F6" s="410"/>
      <c r="G6" s="410"/>
      <c r="H6" s="410"/>
      <c r="I6" s="410"/>
      <c r="J6" s="410"/>
      <c r="K6" s="287"/>
    </row>
    <row r="7" spans="2:11" ht="15" customHeight="1">
      <c r="B7" s="289"/>
      <c r="C7" s="410" t="s">
        <v>1371</v>
      </c>
      <c r="D7" s="410"/>
      <c r="E7" s="410"/>
      <c r="F7" s="410"/>
      <c r="G7" s="410"/>
      <c r="H7" s="410"/>
      <c r="I7" s="410"/>
      <c r="J7" s="410"/>
      <c r="K7" s="287"/>
    </row>
    <row r="8" spans="2:11" ht="12.75" customHeight="1">
      <c r="B8" s="289"/>
      <c r="C8" s="290"/>
      <c r="D8" s="290"/>
      <c r="E8" s="290"/>
      <c r="F8" s="290"/>
      <c r="G8" s="290"/>
      <c r="H8" s="290"/>
      <c r="I8" s="290"/>
      <c r="J8" s="290"/>
      <c r="K8" s="287"/>
    </row>
    <row r="9" spans="2:11" ht="15" customHeight="1">
      <c r="B9" s="289"/>
      <c r="C9" s="410" t="s">
        <v>1372</v>
      </c>
      <c r="D9" s="410"/>
      <c r="E9" s="410"/>
      <c r="F9" s="410"/>
      <c r="G9" s="410"/>
      <c r="H9" s="410"/>
      <c r="I9" s="410"/>
      <c r="J9" s="410"/>
      <c r="K9" s="287"/>
    </row>
    <row r="10" spans="2:11" ht="15" customHeight="1">
      <c r="B10" s="289"/>
      <c r="C10" s="290"/>
      <c r="D10" s="410" t="s">
        <v>1373</v>
      </c>
      <c r="E10" s="410"/>
      <c r="F10" s="410"/>
      <c r="G10" s="410"/>
      <c r="H10" s="410"/>
      <c r="I10" s="410"/>
      <c r="J10" s="410"/>
      <c r="K10" s="287"/>
    </row>
    <row r="11" spans="2:11" ht="15" customHeight="1">
      <c r="B11" s="289"/>
      <c r="C11" s="291"/>
      <c r="D11" s="410" t="s">
        <v>1374</v>
      </c>
      <c r="E11" s="410"/>
      <c r="F11" s="410"/>
      <c r="G11" s="410"/>
      <c r="H11" s="410"/>
      <c r="I11" s="410"/>
      <c r="J11" s="410"/>
      <c r="K11" s="287"/>
    </row>
    <row r="12" spans="2:11" ht="12.75" customHeight="1">
      <c r="B12" s="289"/>
      <c r="C12" s="291"/>
      <c r="D12" s="291"/>
      <c r="E12" s="291"/>
      <c r="F12" s="291"/>
      <c r="G12" s="291"/>
      <c r="H12" s="291"/>
      <c r="I12" s="291"/>
      <c r="J12" s="291"/>
      <c r="K12" s="287"/>
    </row>
    <row r="13" spans="2:11" ht="15" customHeight="1">
      <c r="B13" s="289"/>
      <c r="C13" s="291"/>
      <c r="D13" s="410" t="s">
        <v>1375</v>
      </c>
      <c r="E13" s="410"/>
      <c r="F13" s="410"/>
      <c r="G13" s="410"/>
      <c r="H13" s="410"/>
      <c r="I13" s="410"/>
      <c r="J13" s="410"/>
      <c r="K13" s="287"/>
    </row>
    <row r="14" spans="2:11" ht="15" customHeight="1">
      <c r="B14" s="289"/>
      <c r="C14" s="291"/>
      <c r="D14" s="410" t="s">
        <v>1376</v>
      </c>
      <c r="E14" s="410"/>
      <c r="F14" s="410"/>
      <c r="G14" s="410"/>
      <c r="H14" s="410"/>
      <c r="I14" s="410"/>
      <c r="J14" s="410"/>
      <c r="K14" s="287"/>
    </row>
    <row r="15" spans="2:11" ht="15" customHeight="1">
      <c r="B15" s="289"/>
      <c r="C15" s="291"/>
      <c r="D15" s="410" t="s">
        <v>1377</v>
      </c>
      <c r="E15" s="410"/>
      <c r="F15" s="410"/>
      <c r="G15" s="410"/>
      <c r="H15" s="410"/>
      <c r="I15" s="410"/>
      <c r="J15" s="410"/>
      <c r="K15" s="287"/>
    </row>
    <row r="16" spans="2:11" ht="15" customHeight="1">
      <c r="B16" s="289"/>
      <c r="C16" s="291"/>
      <c r="D16" s="291"/>
      <c r="E16" s="292" t="s">
        <v>81</v>
      </c>
      <c r="F16" s="410" t="s">
        <v>1378</v>
      </c>
      <c r="G16" s="410"/>
      <c r="H16" s="410"/>
      <c r="I16" s="410"/>
      <c r="J16" s="410"/>
      <c r="K16" s="287"/>
    </row>
    <row r="17" spans="2:11" ht="15" customHeight="1">
      <c r="B17" s="289"/>
      <c r="C17" s="291"/>
      <c r="D17" s="291"/>
      <c r="E17" s="292" t="s">
        <v>95</v>
      </c>
      <c r="F17" s="410" t="s">
        <v>1379</v>
      </c>
      <c r="G17" s="410"/>
      <c r="H17" s="410"/>
      <c r="I17" s="410"/>
      <c r="J17" s="410"/>
      <c r="K17" s="287"/>
    </row>
    <row r="18" spans="2:11" ht="15" customHeight="1">
      <c r="B18" s="289"/>
      <c r="C18" s="291"/>
      <c r="D18" s="291"/>
      <c r="E18" s="292" t="s">
        <v>1380</v>
      </c>
      <c r="F18" s="410" t="s">
        <v>1381</v>
      </c>
      <c r="G18" s="410"/>
      <c r="H18" s="410"/>
      <c r="I18" s="410"/>
      <c r="J18" s="410"/>
      <c r="K18" s="287"/>
    </row>
    <row r="19" spans="2:11" ht="15" customHeight="1">
      <c r="B19" s="289"/>
      <c r="C19" s="291"/>
      <c r="D19" s="291"/>
      <c r="E19" s="292" t="s">
        <v>1382</v>
      </c>
      <c r="F19" s="410" t="s">
        <v>1383</v>
      </c>
      <c r="G19" s="410"/>
      <c r="H19" s="410"/>
      <c r="I19" s="410"/>
      <c r="J19" s="410"/>
      <c r="K19" s="287"/>
    </row>
    <row r="20" spans="2:11" ht="15" customHeight="1">
      <c r="B20" s="289"/>
      <c r="C20" s="291"/>
      <c r="D20" s="291"/>
      <c r="E20" s="292" t="s">
        <v>133</v>
      </c>
      <c r="F20" s="410" t="s">
        <v>1384</v>
      </c>
      <c r="G20" s="410"/>
      <c r="H20" s="410"/>
      <c r="I20" s="410"/>
      <c r="J20" s="410"/>
      <c r="K20" s="287"/>
    </row>
    <row r="21" spans="2:11" ht="15" customHeight="1">
      <c r="B21" s="289"/>
      <c r="C21" s="291"/>
      <c r="D21" s="291"/>
      <c r="E21" s="292" t="s">
        <v>100</v>
      </c>
      <c r="F21" s="410" t="s">
        <v>1385</v>
      </c>
      <c r="G21" s="410"/>
      <c r="H21" s="410"/>
      <c r="I21" s="410"/>
      <c r="J21" s="410"/>
      <c r="K21" s="287"/>
    </row>
    <row r="22" spans="2:11" ht="12.75" customHeight="1">
      <c r="B22" s="289"/>
      <c r="C22" s="291"/>
      <c r="D22" s="291"/>
      <c r="E22" s="291"/>
      <c r="F22" s="291"/>
      <c r="G22" s="291"/>
      <c r="H22" s="291"/>
      <c r="I22" s="291"/>
      <c r="J22" s="291"/>
      <c r="K22" s="287"/>
    </row>
    <row r="23" spans="2:11" ht="15" customHeight="1">
      <c r="B23" s="289"/>
      <c r="C23" s="410" t="s">
        <v>1386</v>
      </c>
      <c r="D23" s="410"/>
      <c r="E23" s="410"/>
      <c r="F23" s="410"/>
      <c r="G23" s="410"/>
      <c r="H23" s="410"/>
      <c r="I23" s="410"/>
      <c r="J23" s="410"/>
      <c r="K23" s="287"/>
    </row>
    <row r="24" spans="2:11" ht="15" customHeight="1">
      <c r="B24" s="289"/>
      <c r="C24" s="410" t="s">
        <v>1387</v>
      </c>
      <c r="D24" s="410"/>
      <c r="E24" s="410"/>
      <c r="F24" s="410"/>
      <c r="G24" s="410"/>
      <c r="H24" s="410"/>
      <c r="I24" s="410"/>
      <c r="J24" s="410"/>
      <c r="K24" s="287"/>
    </row>
    <row r="25" spans="2:11" ht="15" customHeight="1">
      <c r="B25" s="289"/>
      <c r="C25" s="290"/>
      <c r="D25" s="410" t="s">
        <v>1388</v>
      </c>
      <c r="E25" s="410"/>
      <c r="F25" s="410"/>
      <c r="G25" s="410"/>
      <c r="H25" s="410"/>
      <c r="I25" s="410"/>
      <c r="J25" s="410"/>
      <c r="K25" s="287"/>
    </row>
    <row r="26" spans="2:11" ht="15" customHeight="1">
      <c r="B26" s="289"/>
      <c r="C26" s="291"/>
      <c r="D26" s="410" t="s">
        <v>1389</v>
      </c>
      <c r="E26" s="410"/>
      <c r="F26" s="410"/>
      <c r="G26" s="410"/>
      <c r="H26" s="410"/>
      <c r="I26" s="410"/>
      <c r="J26" s="410"/>
      <c r="K26" s="287"/>
    </row>
    <row r="27" spans="2:11" ht="12.75" customHeight="1">
      <c r="B27" s="289"/>
      <c r="C27" s="291"/>
      <c r="D27" s="291"/>
      <c r="E27" s="291"/>
      <c r="F27" s="291"/>
      <c r="G27" s="291"/>
      <c r="H27" s="291"/>
      <c r="I27" s="291"/>
      <c r="J27" s="291"/>
      <c r="K27" s="287"/>
    </row>
    <row r="28" spans="2:11" ht="15" customHeight="1">
      <c r="B28" s="289"/>
      <c r="C28" s="291"/>
      <c r="D28" s="410" t="s">
        <v>1390</v>
      </c>
      <c r="E28" s="410"/>
      <c r="F28" s="410"/>
      <c r="G28" s="410"/>
      <c r="H28" s="410"/>
      <c r="I28" s="410"/>
      <c r="J28" s="410"/>
      <c r="K28" s="287"/>
    </row>
    <row r="29" spans="2:11" ht="15" customHeight="1">
      <c r="B29" s="289"/>
      <c r="C29" s="291"/>
      <c r="D29" s="410" t="s">
        <v>1391</v>
      </c>
      <c r="E29" s="410"/>
      <c r="F29" s="410"/>
      <c r="G29" s="410"/>
      <c r="H29" s="410"/>
      <c r="I29" s="410"/>
      <c r="J29" s="410"/>
      <c r="K29" s="287"/>
    </row>
    <row r="30" spans="2:11" ht="12.75" customHeight="1">
      <c r="B30" s="289"/>
      <c r="C30" s="291"/>
      <c r="D30" s="291"/>
      <c r="E30" s="291"/>
      <c r="F30" s="291"/>
      <c r="G30" s="291"/>
      <c r="H30" s="291"/>
      <c r="I30" s="291"/>
      <c r="J30" s="291"/>
      <c r="K30" s="287"/>
    </row>
    <row r="31" spans="2:11" ht="15" customHeight="1">
      <c r="B31" s="289"/>
      <c r="C31" s="291"/>
      <c r="D31" s="410" t="s">
        <v>1392</v>
      </c>
      <c r="E31" s="410"/>
      <c r="F31" s="410"/>
      <c r="G31" s="410"/>
      <c r="H31" s="410"/>
      <c r="I31" s="410"/>
      <c r="J31" s="410"/>
      <c r="K31" s="287"/>
    </row>
    <row r="32" spans="2:11" ht="15" customHeight="1">
      <c r="B32" s="289"/>
      <c r="C32" s="291"/>
      <c r="D32" s="410" t="s">
        <v>1393</v>
      </c>
      <c r="E32" s="410"/>
      <c r="F32" s="410"/>
      <c r="G32" s="410"/>
      <c r="H32" s="410"/>
      <c r="I32" s="410"/>
      <c r="J32" s="410"/>
      <c r="K32" s="287"/>
    </row>
    <row r="33" spans="2:11" ht="15" customHeight="1">
      <c r="B33" s="289"/>
      <c r="C33" s="291"/>
      <c r="D33" s="410" t="s">
        <v>1394</v>
      </c>
      <c r="E33" s="410"/>
      <c r="F33" s="410"/>
      <c r="G33" s="410"/>
      <c r="H33" s="410"/>
      <c r="I33" s="410"/>
      <c r="J33" s="410"/>
      <c r="K33" s="287"/>
    </row>
    <row r="34" spans="2:11" ht="15" customHeight="1">
      <c r="B34" s="289"/>
      <c r="C34" s="291"/>
      <c r="D34" s="290"/>
      <c r="E34" s="293" t="s">
        <v>147</v>
      </c>
      <c r="F34" s="290"/>
      <c r="G34" s="410" t="s">
        <v>1395</v>
      </c>
      <c r="H34" s="410"/>
      <c r="I34" s="410"/>
      <c r="J34" s="410"/>
      <c r="K34" s="287"/>
    </row>
    <row r="35" spans="2:11" ht="30.75" customHeight="1">
      <c r="B35" s="289"/>
      <c r="C35" s="291"/>
      <c r="D35" s="290"/>
      <c r="E35" s="293" t="s">
        <v>1396</v>
      </c>
      <c r="F35" s="290"/>
      <c r="G35" s="410" t="s">
        <v>1397</v>
      </c>
      <c r="H35" s="410"/>
      <c r="I35" s="410"/>
      <c r="J35" s="410"/>
      <c r="K35" s="287"/>
    </row>
    <row r="36" spans="2:11" ht="15" customHeight="1">
      <c r="B36" s="289"/>
      <c r="C36" s="291"/>
      <c r="D36" s="290"/>
      <c r="E36" s="293" t="s">
        <v>56</v>
      </c>
      <c r="F36" s="290"/>
      <c r="G36" s="410" t="s">
        <v>1398</v>
      </c>
      <c r="H36" s="410"/>
      <c r="I36" s="410"/>
      <c r="J36" s="410"/>
      <c r="K36" s="287"/>
    </row>
    <row r="37" spans="2:11" ht="15" customHeight="1">
      <c r="B37" s="289"/>
      <c r="C37" s="291"/>
      <c r="D37" s="290"/>
      <c r="E37" s="293" t="s">
        <v>148</v>
      </c>
      <c r="F37" s="290"/>
      <c r="G37" s="410" t="s">
        <v>1399</v>
      </c>
      <c r="H37" s="410"/>
      <c r="I37" s="410"/>
      <c r="J37" s="410"/>
      <c r="K37" s="287"/>
    </row>
    <row r="38" spans="2:11" ht="15" customHeight="1">
      <c r="B38" s="289"/>
      <c r="C38" s="291"/>
      <c r="D38" s="290"/>
      <c r="E38" s="293" t="s">
        <v>149</v>
      </c>
      <c r="F38" s="290"/>
      <c r="G38" s="410" t="s">
        <v>1400</v>
      </c>
      <c r="H38" s="410"/>
      <c r="I38" s="410"/>
      <c r="J38" s="410"/>
      <c r="K38" s="287"/>
    </row>
    <row r="39" spans="2:11" ht="15" customHeight="1">
      <c r="B39" s="289"/>
      <c r="C39" s="291"/>
      <c r="D39" s="290"/>
      <c r="E39" s="293" t="s">
        <v>150</v>
      </c>
      <c r="F39" s="290"/>
      <c r="G39" s="410" t="s">
        <v>1401</v>
      </c>
      <c r="H39" s="410"/>
      <c r="I39" s="410"/>
      <c r="J39" s="410"/>
      <c r="K39" s="287"/>
    </row>
    <row r="40" spans="2:11" ht="15" customHeight="1">
      <c r="B40" s="289"/>
      <c r="C40" s="291"/>
      <c r="D40" s="290"/>
      <c r="E40" s="293" t="s">
        <v>1402</v>
      </c>
      <c r="F40" s="290"/>
      <c r="G40" s="410" t="s">
        <v>1403</v>
      </c>
      <c r="H40" s="410"/>
      <c r="I40" s="410"/>
      <c r="J40" s="410"/>
      <c r="K40" s="287"/>
    </row>
    <row r="41" spans="2:11" ht="15" customHeight="1">
      <c r="B41" s="289"/>
      <c r="C41" s="291"/>
      <c r="D41" s="290"/>
      <c r="E41" s="293"/>
      <c r="F41" s="290"/>
      <c r="G41" s="410" t="s">
        <v>1404</v>
      </c>
      <c r="H41" s="410"/>
      <c r="I41" s="410"/>
      <c r="J41" s="410"/>
      <c r="K41" s="287"/>
    </row>
    <row r="42" spans="2:11" ht="15" customHeight="1">
      <c r="B42" s="289"/>
      <c r="C42" s="291"/>
      <c r="D42" s="290"/>
      <c r="E42" s="293" t="s">
        <v>1405</v>
      </c>
      <c r="F42" s="290"/>
      <c r="G42" s="410" t="s">
        <v>1406</v>
      </c>
      <c r="H42" s="410"/>
      <c r="I42" s="410"/>
      <c r="J42" s="410"/>
      <c r="K42" s="287"/>
    </row>
    <row r="43" spans="2:11" ht="15" customHeight="1">
      <c r="B43" s="289"/>
      <c r="C43" s="291"/>
      <c r="D43" s="290"/>
      <c r="E43" s="293" t="s">
        <v>152</v>
      </c>
      <c r="F43" s="290"/>
      <c r="G43" s="410" t="s">
        <v>1407</v>
      </c>
      <c r="H43" s="410"/>
      <c r="I43" s="410"/>
      <c r="J43" s="410"/>
      <c r="K43" s="287"/>
    </row>
    <row r="44" spans="2:11" ht="12.75" customHeight="1">
      <c r="B44" s="289"/>
      <c r="C44" s="291"/>
      <c r="D44" s="290"/>
      <c r="E44" s="290"/>
      <c r="F44" s="290"/>
      <c r="G44" s="290"/>
      <c r="H44" s="290"/>
      <c r="I44" s="290"/>
      <c r="J44" s="290"/>
      <c r="K44" s="287"/>
    </row>
    <row r="45" spans="2:11" ht="15" customHeight="1">
      <c r="B45" s="289"/>
      <c r="C45" s="291"/>
      <c r="D45" s="410" t="s">
        <v>1408</v>
      </c>
      <c r="E45" s="410"/>
      <c r="F45" s="410"/>
      <c r="G45" s="410"/>
      <c r="H45" s="410"/>
      <c r="I45" s="410"/>
      <c r="J45" s="410"/>
      <c r="K45" s="287"/>
    </row>
    <row r="46" spans="2:11" ht="15" customHeight="1">
      <c r="B46" s="289"/>
      <c r="C46" s="291"/>
      <c r="D46" s="291"/>
      <c r="E46" s="410" t="s">
        <v>1409</v>
      </c>
      <c r="F46" s="410"/>
      <c r="G46" s="410"/>
      <c r="H46" s="410"/>
      <c r="I46" s="410"/>
      <c r="J46" s="410"/>
      <c r="K46" s="287"/>
    </row>
    <row r="47" spans="2:11" ht="15" customHeight="1">
      <c r="B47" s="289"/>
      <c r="C47" s="291"/>
      <c r="D47" s="291"/>
      <c r="E47" s="410" t="s">
        <v>1410</v>
      </c>
      <c r="F47" s="410"/>
      <c r="G47" s="410"/>
      <c r="H47" s="410"/>
      <c r="I47" s="410"/>
      <c r="J47" s="410"/>
      <c r="K47" s="287"/>
    </row>
    <row r="48" spans="2:11" ht="15" customHeight="1">
      <c r="B48" s="289"/>
      <c r="C48" s="291"/>
      <c r="D48" s="291"/>
      <c r="E48" s="410" t="s">
        <v>1411</v>
      </c>
      <c r="F48" s="410"/>
      <c r="G48" s="410"/>
      <c r="H48" s="410"/>
      <c r="I48" s="410"/>
      <c r="J48" s="410"/>
      <c r="K48" s="287"/>
    </row>
    <row r="49" spans="2:11" ht="15" customHeight="1">
      <c r="B49" s="289"/>
      <c r="C49" s="291"/>
      <c r="D49" s="410" t="s">
        <v>1412</v>
      </c>
      <c r="E49" s="410"/>
      <c r="F49" s="410"/>
      <c r="G49" s="410"/>
      <c r="H49" s="410"/>
      <c r="I49" s="410"/>
      <c r="J49" s="410"/>
      <c r="K49" s="287"/>
    </row>
    <row r="50" spans="2:11" ht="25.5" customHeight="1">
      <c r="B50" s="286"/>
      <c r="C50" s="413" t="s">
        <v>1413</v>
      </c>
      <c r="D50" s="413"/>
      <c r="E50" s="413"/>
      <c r="F50" s="413"/>
      <c r="G50" s="413"/>
      <c r="H50" s="413"/>
      <c r="I50" s="413"/>
      <c r="J50" s="413"/>
      <c r="K50" s="287"/>
    </row>
    <row r="51" spans="2:11" ht="5.25" customHeight="1">
      <c r="B51" s="286"/>
      <c r="C51" s="288"/>
      <c r="D51" s="288"/>
      <c r="E51" s="288"/>
      <c r="F51" s="288"/>
      <c r="G51" s="288"/>
      <c r="H51" s="288"/>
      <c r="I51" s="288"/>
      <c r="J51" s="288"/>
      <c r="K51" s="287"/>
    </row>
    <row r="52" spans="2:11" ht="15" customHeight="1">
      <c r="B52" s="286"/>
      <c r="C52" s="410" t="s">
        <v>1414</v>
      </c>
      <c r="D52" s="410"/>
      <c r="E52" s="410"/>
      <c r="F52" s="410"/>
      <c r="G52" s="410"/>
      <c r="H52" s="410"/>
      <c r="I52" s="410"/>
      <c r="J52" s="410"/>
      <c r="K52" s="287"/>
    </row>
    <row r="53" spans="2:11" ht="15" customHeight="1">
      <c r="B53" s="286"/>
      <c r="C53" s="410" t="s">
        <v>1415</v>
      </c>
      <c r="D53" s="410"/>
      <c r="E53" s="410"/>
      <c r="F53" s="410"/>
      <c r="G53" s="410"/>
      <c r="H53" s="410"/>
      <c r="I53" s="410"/>
      <c r="J53" s="410"/>
      <c r="K53" s="287"/>
    </row>
    <row r="54" spans="2:11" ht="12.75" customHeight="1">
      <c r="B54" s="286"/>
      <c r="C54" s="290"/>
      <c r="D54" s="290"/>
      <c r="E54" s="290"/>
      <c r="F54" s="290"/>
      <c r="G54" s="290"/>
      <c r="H54" s="290"/>
      <c r="I54" s="290"/>
      <c r="J54" s="290"/>
      <c r="K54" s="287"/>
    </row>
    <row r="55" spans="2:11" ht="15" customHeight="1">
      <c r="B55" s="286"/>
      <c r="C55" s="410" t="s">
        <v>1416</v>
      </c>
      <c r="D55" s="410"/>
      <c r="E55" s="410"/>
      <c r="F55" s="410"/>
      <c r="G55" s="410"/>
      <c r="H55" s="410"/>
      <c r="I55" s="410"/>
      <c r="J55" s="410"/>
      <c r="K55" s="287"/>
    </row>
    <row r="56" spans="2:11" ht="15" customHeight="1">
      <c r="B56" s="286"/>
      <c r="C56" s="291"/>
      <c r="D56" s="410" t="s">
        <v>1417</v>
      </c>
      <c r="E56" s="410"/>
      <c r="F56" s="410"/>
      <c r="G56" s="410"/>
      <c r="H56" s="410"/>
      <c r="I56" s="410"/>
      <c r="J56" s="410"/>
      <c r="K56" s="287"/>
    </row>
    <row r="57" spans="2:11" ht="15" customHeight="1">
      <c r="B57" s="286"/>
      <c r="C57" s="291"/>
      <c r="D57" s="410" t="s">
        <v>1418</v>
      </c>
      <c r="E57" s="410"/>
      <c r="F57" s="410"/>
      <c r="G57" s="410"/>
      <c r="H57" s="410"/>
      <c r="I57" s="410"/>
      <c r="J57" s="410"/>
      <c r="K57" s="287"/>
    </row>
    <row r="58" spans="2:11" ht="15" customHeight="1">
      <c r="B58" s="286"/>
      <c r="C58" s="291"/>
      <c r="D58" s="410" t="s">
        <v>1419</v>
      </c>
      <c r="E58" s="410"/>
      <c r="F58" s="410"/>
      <c r="G58" s="410"/>
      <c r="H58" s="410"/>
      <c r="I58" s="410"/>
      <c r="J58" s="410"/>
      <c r="K58" s="287"/>
    </row>
    <row r="59" spans="2:11" ht="15" customHeight="1">
      <c r="B59" s="286"/>
      <c r="C59" s="291"/>
      <c r="D59" s="410" t="s">
        <v>1420</v>
      </c>
      <c r="E59" s="410"/>
      <c r="F59" s="410"/>
      <c r="G59" s="410"/>
      <c r="H59" s="410"/>
      <c r="I59" s="410"/>
      <c r="J59" s="410"/>
      <c r="K59" s="287"/>
    </row>
    <row r="60" spans="2:11" ht="15" customHeight="1">
      <c r="B60" s="286"/>
      <c r="C60" s="291"/>
      <c r="D60" s="412" t="s">
        <v>1421</v>
      </c>
      <c r="E60" s="412"/>
      <c r="F60" s="412"/>
      <c r="G60" s="412"/>
      <c r="H60" s="412"/>
      <c r="I60" s="412"/>
      <c r="J60" s="412"/>
      <c r="K60" s="287"/>
    </row>
    <row r="61" spans="2:11" ht="15" customHeight="1">
      <c r="B61" s="286"/>
      <c r="C61" s="291"/>
      <c r="D61" s="410" t="s">
        <v>1422</v>
      </c>
      <c r="E61" s="410"/>
      <c r="F61" s="410"/>
      <c r="G61" s="410"/>
      <c r="H61" s="410"/>
      <c r="I61" s="410"/>
      <c r="J61" s="410"/>
      <c r="K61" s="287"/>
    </row>
    <row r="62" spans="2:11" ht="12.75" customHeight="1">
      <c r="B62" s="286"/>
      <c r="C62" s="291"/>
      <c r="D62" s="291"/>
      <c r="E62" s="294"/>
      <c r="F62" s="291"/>
      <c r="G62" s="291"/>
      <c r="H62" s="291"/>
      <c r="I62" s="291"/>
      <c r="J62" s="291"/>
      <c r="K62" s="287"/>
    </row>
    <row r="63" spans="2:11" ht="15" customHeight="1">
      <c r="B63" s="286"/>
      <c r="C63" s="291"/>
      <c r="D63" s="410" t="s">
        <v>1423</v>
      </c>
      <c r="E63" s="410"/>
      <c r="F63" s="410"/>
      <c r="G63" s="410"/>
      <c r="H63" s="410"/>
      <c r="I63" s="410"/>
      <c r="J63" s="410"/>
      <c r="K63" s="287"/>
    </row>
    <row r="64" spans="2:11" ht="15" customHeight="1">
      <c r="B64" s="286"/>
      <c r="C64" s="291"/>
      <c r="D64" s="412" t="s">
        <v>1424</v>
      </c>
      <c r="E64" s="412"/>
      <c r="F64" s="412"/>
      <c r="G64" s="412"/>
      <c r="H64" s="412"/>
      <c r="I64" s="412"/>
      <c r="J64" s="412"/>
      <c r="K64" s="287"/>
    </row>
    <row r="65" spans="2:11" ht="15" customHeight="1">
      <c r="B65" s="286"/>
      <c r="C65" s="291"/>
      <c r="D65" s="410" t="s">
        <v>1425</v>
      </c>
      <c r="E65" s="410"/>
      <c r="F65" s="410"/>
      <c r="G65" s="410"/>
      <c r="H65" s="410"/>
      <c r="I65" s="410"/>
      <c r="J65" s="410"/>
      <c r="K65" s="287"/>
    </row>
    <row r="66" spans="2:11" ht="15" customHeight="1">
      <c r="B66" s="286"/>
      <c r="C66" s="291"/>
      <c r="D66" s="410" t="s">
        <v>1426</v>
      </c>
      <c r="E66" s="410"/>
      <c r="F66" s="410"/>
      <c r="G66" s="410"/>
      <c r="H66" s="410"/>
      <c r="I66" s="410"/>
      <c r="J66" s="410"/>
      <c r="K66" s="287"/>
    </row>
    <row r="67" spans="2:11" ht="15" customHeight="1">
      <c r="B67" s="286"/>
      <c r="C67" s="291"/>
      <c r="D67" s="410" t="s">
        <v>1427</v>
      </c>
      <c r="E67" s="410"/>
      <c r="F67" s="410"/>
      <c r="G67" s="410"/>
      <c r="H67" s="410"/>
      <c r="I67" s="410"/>
      <c r="J67" s="410"/>
      <c r="K67" s="287"/>
    </row>
    <row r="68" spans="2:11" ht="15" customHeight="1">
      <c r="B68" s="286"/>
      <c r="C68" s="291"/>
      <c r="D68" s="410" t="s">
        <v>1428</v>
      </c>
      <c r="E68" s="410"/>
      <c r="F68" s="410"/>
      <c r="G68" s="410"/>
      <c r="H68" s="410"/>
      <c r="I68" s="410"/>
      <c r="J68" s="410"/>
      <c r="K68" s="287"/>
    </row>
    <row r="69" spans="2:11" ht="12.75" customHeight="1">
      <c r="B69" s="295"/>
      <c r="C69" s="296"/>
      <c r="D69" s="296"/>
      <c r="E69" s="296"/>
      <c r="F69" s="296"/>
      <c r="G69" s="296"/>
      <c r="H69" s="296"/>
      <c r="I69" s="296"/>
      <c r="J69" s="296"/>
      <c r="K69" s="297"/>
    </row>
    <row r="70" spans="2:11" ht="18.75" customHeight="1">
      <c r="B70" s="298"/>
      <c r="C70" s="298"/>
      <c r="D70" s="298"/>
      <c r="E70" s="298"/>
      <c r="F70" s="298"/>
      <c r="G70" s="298"/>
      <c r="H70" s="298"/>
      <c r="I70" s="298"/>
      <c r="J70" s="298"/>
      <c r="K70" s="299"/>
    </row>
    <row r="71" spans="2:11" ht="18.75" customHeight="1">
      <c r="B71" s="299"/>
      <c r="C71" s="299"/>
      <c r="D71" s="299"/>
      <c r="E71" s="299"/>
      <c r="F71" s="299"/>
      <c r="G71" s="299"/>
      <c r="H71" s="299"/>
      <c r="I71" s="299"/>
      <c r="J71" s="299"/>
      <c r="K71" s="299"/>
    </row>
    <row r="72" spans="2:11" ht="7.5" customHeight="1">
      <c r="B72" s="300"/>
      <c r="C72" s="301"/>
      <c r="D72" s="301"/>
      <c r="E72" s="301"/>
      <c r="F72" s="301"/>
      <c r="G72" s="301"/>
      <c r="H72" s="301"/>
      <c r="I72" s="301"/>
      <c r="J72" s="301"/>
      <c r="K72" s="302"/>
    </row>
    <row r="73" spans="2:11" ht="45" customHeight="1">
      <c r="B73" s="303"/>
      <c r="C73" s="411" t="s">
        <v>1367</v>
      </c>
      <c r="D73" s="411"/>
      <c r="E73" s="411"/>
      <c r="F73" s="411"/>
      <c r="G73" s="411"/>
      <c r="H73" s="411"/>
      <c r="I73" s="411"/>
      <c r="J73" s="411"/>
      <c r="K73" s="304"/>
    </row>
    <row r="74" spans="2:11" ht="17.25" customHeight="1">
      <c r="B74" s="303"/>
      <c r="C74" s="305" t="s">
        <v>1429</v>
      </c>
      <c r="D74" s="305"/>
      <c r="E74" s="305"/>
      <c r="F74" s="305" t="s">
        <v>1430</v>
      </c>
      <c r="G74" s="306"/>
      <c r="H74" s="305" t="s">
        <v>148</v>
      </c>
      <c r="I74" s="305" t="s">
        <v>60</v>
      </c>
      <c r="J74" s="305" t="s">
        <v>1431</v>
      </c>
      <c r="K74" s="304"/>
    </row>
    <row r="75" spans="2:11" ht="17.25" customHeight="1">
      <c r="B75" s="303"/>
      <c r="C75" s="307" t="s">
        <v>1432</v>
      </c>
      <c r="D75" s="307"/>
      <c r="E75" s="307"/>
      <c r="F75" s="308" t="s">
        <v>1433</v>
      </c>
      <c r="G75" s="309"/>
      <c r="H75" s="307"/>
      <c r="I75" s="307"/>
      <c r="J75" s="307" t="s">
        <v>1434</v>
      </c>
      <c r="K75" s="304"/>
    </row>
    <row r="76" spans="2:11" ht="5.25" customHeight="1">
      <c r="B76" s="303"/>
      <c r="C76" s="310"/>
      <c r="D76" s="310"/>
      <c r="E76" s="310"/>
      <c r="F76" s="310"/>
      <c r="G76" s="311"/>
      <c r="H76" s="310"/>
      <c r="I76" s="310"/>
      <c r="J76" s="310"/>
      <c r="K76" s="304"/>
    </row>
    <row r="77" spans="2:11" ht="15" customHeight="1">
      <c r="B77" s="303"/>
      <c r="C77" s="293" t="s">
        <v>56</v>
      </c>
      <c r="D77" s="310"/>
      <c r="E77" s="310"/>
      <c r="F77" s="312" t="s">
        <v>1435</v>
      </c>
      <c r="G77" s="311"/>
      <c r="H77" s="293" t="s">
        <v>1436</v>
      </c>
      <c r="I77" s="293" t="s">
        <v>1437</v>
      </c>
      <c r="J77" s="293">
        <v>20</v>
      </c>
      <c r="K77" s="304"/>
    </row>
    <row r="78" spans="2:11" ht="15" customHeight="1">
      <c r="B78" s="303"/>
      <c r="C78" s="293" t="s">
        <v>1438</v>
      </c>
      <c r="D78" s="293"/>
      <c r="E78" s="293"/>
      <c r="F78" s="312" t="s">
        <v>1435</v>
      </c>
      <c r="G78" s="311"/>
      <c r="H78" s="293" t="s">
        <v>1439</v>
      </c>
      <c r="I78" s="293" t="s">
        <v>1437</v>
      </c>
      <c r="J78" s="293">
        <v>120</v>
      </c>
      <c r="K78" s="304"/>
    </row>
    <row r="79" spans="2:11" ht="15" customHeight="1">
      <c r="B79" s="313"/>
      <c r="C79" s="293" t="s">
        <v>1440</v>
      </c>
      <c r="D79" s="293"/>
      <c r="E79" s="293"/>
      <c r="F79" s="312" t="s">
        <v>1441</v>
      </c>
      <c r="G79" s="311"/>
      <c r="H79" s="293" t="s">
        <v>1442</v>
      </c>
      <c r="I79" s="293" t="s">
        <v>1437</v>
      </c>
      <c r="J79" s="293">
        <v>50</v>
      </c>
      <c r="K79" s="304"/>
    </row>
    <row r="80" spans="2:11" ht="15" customHeight="1">
      <c r="B80" s="313"/>
      <c r="C80" s="293" t="s">
        <v>1443</v>
      </c>
      <c r="D80" s="293"/>
      <c r="E80" s="293"/>
      <c r="F80" s="312" t="s">
        <v>1435</v>
      </c>
      <c r="G80" s="311"/>
      <c r="H80" s="293" t="s">
        <v>1444</v>
      </c>
      <c r="I80" s="293" t="s">
        <v>1445</v>
      </c>
      <c r="J80" s="293"/>
      <c r="K80" s="304"/>
    </row>
    <row r="81" spans="2:11" ht="15" customHeight="1">
      <c r="B81" s="313"/>
      <c r="C81" s="314" t="s">
        <v>1446</v>
      </c>
      <c r="D81" s="314"/>
      <c r="E81" s="314"/>
      <c r="F81" s="315" t="s">
        <v>1441</v>
      </c>
      <c r="G81" s="314"/>
      <c r="H81" s="314" t="s">
        <v>1447</v>
      </c>
      <c r="I81" s="314" t="s">
        <v>1437</v>
      </c>
      <c r="J81" s="314">
        <v>15</v>
      </c>
      <c r="K81" s="304"/>
    </row>
    <row r="82" spans="2:11" ht="15" customHeight="1">
      <c r="B82" s="313"/>
      <c r="C82" s="314" t="s">
        <v>1448</v>
      </c>
      <c r="D82" s="314"/>
      <c r="E82" s="314"/>
      <c r="F82" s="315" t="s">
        <v>1441</v>
      </c>
      <c r="G82" s="314"/>
      <c r="H82" s="314" t="s">
        <v>1449</v>
      </c>
      <c r="I82" s="314" t="s">
        <v>1437</v>
      </c>
      <c r="J82" s="314">
        <v>15</v>
      </c>
      <c r="K82" s="304"/>
    </row>
    <row r="83" spans="2:11" ht="15" customHeight="1">
      <c r="B83" s="313"/>
      <c r="C83" s="314" t="s">
        <v>1450</v>
      </c>
      <c r="D83" s="314"/>
      <c r="E83" s="314"/>
      <c r="F83" s="315" t="s">
        <v>1441</v>
      </c>
      <c r="G83" s="314"/>
      <c r="H83" s="314" t="s">
        <v>1451</v>
      </c>
      <c r="I83" s="314" t="s">
        <v>1437</v>
      </c>
      <c r="J83" s="314">
        <v>20</v>
      </c>
      <c r="K83" s="304"/>
    </row>
    <row r="84" spans="2:11" ht="15" customHeight="1">
      <c r="B84" s="313"/>
      <c r="C84" s="314" t="s">
        <v>1452</v>
      </c>
      <c r="D84" s="314"/>
      <c r="E84" s="314"/>
      <c r="F84" s="315" t="s">
        <v>1441</v>
      </c>
      <c r="G84" s="314"/>
      <c r="H84" s="314" t="s">
        <v>1453</v>
      </c>
      <c r="I84" s="314" t="s">
        <v>1437</v>
      </c>
      <c r="J84" s="314">
        <v>20</v>
      </c>
      <c r="K84" s="304"/>
    </row>
    <row r="85" spans="2:11" ht="15" customHeight="1">
      <c r="B85" s="313"/>
      <c r="C85" s="293" t="s">
        <v>1454</v>
      </c>
      <c r="D85" s="293"/>
      <c r="E85" s="293"/>
      <c r="F85" s="312" t="s">
        <v>1441</v>
      </c>
      <c r="G85" s="311"/>
      <c r="H85" s="293" t="s">
        <v>1455</v>
      </c>
      <c r="I85" s="293" t="s">
        <v>1437</v>
      </c>
      <c r="J85" s="293">
        <v>50</v>
      </c>
      <c r="K85" s="304"/>
    </row>
    <row r="86" spans="2:11" ht="15" customHeight="1">
      <c r="B86" s="313"/>
      <c r="C86" s="293" t="s">
        <v>1456</v>
      </c>
      <c r="D86" s="293"/>
      <c r="E86" s="293"/>
      <c r="F86" s="312" t="s">
        <v>1441</v>
      </c>
      <c r="G86" s="311"/>
      <c r="H86" s="293" t="s">
        <v>1457</v>
      </c>
      <c r="I86" s="293" t="s">
        <v>1437</v>
      </c>
      <c r="J86" s="293">
        <v>20</v>
      </c>
      <c r="K86" s="304"/>
    </row>
    <row r="87" spans="2:11" ht="15" customHeight="1">
      <c r="B87" s="313"/>
      <c r="C87" s="293" t="s">
        <v>1458</v>
      </c>
      <c r="D87" s="293"/>
      <c r="E87" s="293"/>
      <c r="F87" s="312" t="s">
        <v>1441</v>
      </c>
      <c r="G87" s="311"/>
      <c r="H87" s="293" t="s">
        <v>1459</v>
      </c>
      <c r="I87" s="293" t="s">
        <v>1437</v>
      </c>
      <c r="J87" s="293">
        <v>20</v>
      </c>
      <c r="K87" s="304"/>
    </row>
    <row r="88" spans="2:11" ht="15" customHeight="1">
      <c r="B88" s="313"/>
      <c r="C88" s="293" t="s">
        <v>1460</v>
      </c>
      <c r="D88" s="293"/>
      <c r="E88" s="293"/>
      <c r="F88" s="312" t="s">
        <v>1441</v>
      </c>
      <c r="G88" s="311"/>
      <c r="H88" s="293" t="s">
        <v>1461</v>
      </c>
      <c r="I88" s="293" t="s">
        <v>1437</v>
      </c>
      <c r="J88" s="293">
        <v>50</v>
      </c>
      <c r="K88" s="304"/>
    </row>
    <row r="89" spans="2:11" ht="15" customHeight="1">
      <c r="B89" s="313"/>
      <c r="C89" s="293" t="s">
        <v>1462</v>
      </c>
      <c r="D89" s="293"/>
      <c r="E89" s="293"/>
      <c r="F89" s="312" t="s">
        <v>1441</v>
      </c>
      <c r="G89" s="311"/>
      <c r="H89" s="293" t="s">
        <v>1462</v>
      </c>
      <c r="I89" s="293" t="s">
        <v>1437</v>
      </c>
      <c r="J89" s="293">
        <v>50</v>
      </c>
      <c r="K89" s="304"/>
    </row>
    <row r="90" spans="2:11" ht="15" customHeight="1">
      <c r="B90" s="313"/>
      <c r="C90" s="293" t="s">
        <v>153</v>
      </c>
      <c r="D90" s="293"/>
      <c r="E90" s="293"/>
      <c r="F90" s="312" t="s">
        <v>1441</v>
      </c>
      <c r="G90" s="311"/>
      <c r="H90" s="293" t="s">
        <v>1463</v>
      </c>
      <c r="I90" s="293" t="s">
        <v>1437</v>
      </c>
      <c r="J90" s="293">
        <v>255</v>
      </c>
      <c r="K90" s="304"/>
    </row>
    <row r="91" spans="2:11" ht="15" customHeight="1">
      <c r="B91" s="313"/>
      <c r="C91" s="293" t="s">
        <v>1464</v>
      </c>
      <c r="D91" s="293"/>
      <c r="E91" s="293"/>
      <c r="F91" s="312" t="s">
        <v>1435</v>
      </c>
      <c r="G91" s="311"/>
      <c r="H91" s="293" t="s">
        <v>1465</v>
      </c>
      <c r="I91" s="293" t="s">
        <v>1466</v>
      </c>
      <c r="J91" s="293"/>
      <c r="K91" s="304"/>
    </row>
    <row r="92" spans="2:11" ht="15" customHeight="1">
      <c r="B92" s="313"/>
      <c r="C92" s="293" t="s">
        <v>1467</v>
      </c>
      <c r="D92" s="293"/>
      <c r="E92" s="293"/>
      <c r="F92" s="312" t="s">
        <v>1435</v>
      </c>
      <c r="G92" s="311"/>
      <c r="H92" s="293" t="s">
        <v>1468</v>
      </c>
      <c r="I92" s="293" t="s">
        <v>1469</v>
      </c>
      <c r="J92" s="293"/>
      <c r="K92" s="304"/>
    </row>
    <row r="93" spans="2:11" ht="15" customHeight="1">
      <c r="B93" s="313"/>
      <c r="C93" s="293" t="s">
        <v>1470</v>
      </c>
      <c r="D93" s="293"/>
      <c r="E93" s="293"/>
      <c r="F93" s="312" t="s">
        <v>1435</v>
      </c>
      <c r="G93" s="311"/>
      <c r="H93" s="293" t="s">
        <v>1470</v>
      </c>
      <c r="I93" s="293" t="s">
        <v>1469</v>
      </c>
      <c r="J93" s="293"/>
      <c r="K93" s="304"/>
    </row>
    <row r="94" spans="2:11" ht="15" customHeight="1">
      <c r="B94" s="313"/>
      <c r="C94" s="293" t="s">
        <v>41</v>
      </c>
      <c r="D94" s="293"/>
      <c r="E94" s="293"/>
      <c r="F94" s="312" t="s">
        <v>1435</v>
      </c>
      <c r="G94" s="311"/>
      <c r="H94" s="293" t="s">
        <v>1471</v>
      </c>
      <c r="I94" s="293" t="s">
        <v>1469</v>
      </c>
      <c r="J94" s="293"/>
      <c r="K94" s="304"/>
    </row>
    <row r="95" spans="2:11" ht="15" customHeight="1">
      <c r="B95" s="313"/>
      <c r="C95" s="293" t="s">
        <v>51</v>
      </c>
      <c r="D95" s="293"/>
      <c r="E95" s="293"/>
      <c r="F95" s="312" t="s">
        <v>1435</v>
      </c>
      <c r="G95" s="311"/>
      <c r="H95" s="293" t="s">
        <v>1472</v>
      </c>
      <c r="I95" s="293" t="s">
        <v>1469</v>
      </c>
      <c r="J95" s="293"/>
      <c r="K95" s="304"/>
    </row>
    <row r="96" spans="2:11" ht="15" customHeight="1">
      <c r="B96" s="316"/>
      <c r="C96" s="317"/>
      <c r="D96" s="317"/>
      <c r="E96" s="317"/>
      <c r="F96" s="317"/>
      <c r="G96" s="317"/>
      <c r="H96" s="317"/>
      <c r="I96" s="317"/>
      <c r="J96" s="317"/>
      <c r="K96" s="318"/>
    </row>
    <row r="97" spans="2:11" ht="18.75" customHeight="1">
      <c r="B97" s="319"/>
      <c r="C97" s="320"/>
      <c r="D97" s="320"/>
      <c r="E97" s="320"/>
      <c r="F97" s="320"/>
      <c r="G97" s="320"/>
      <c r="H97" s="320"/>
      <c r="I97" s="320"/>
      <c r="J97" s="320"/>
      <c r="K97" s="319"/>
    </row>
    <row r="98" spans="2:11" ht="18.75" customHeight="1">
      <c r="B98" s="299"/>
      <c r="C98" s="299"/>
      <c r="D98" s="299"/>
      <c r="E98" s="299"/>
      <c r="F98" s="299"/>
      <c r="G98" s="299"/>
      <c r="H98" s="299"/>
      <c r="I98" s="299"/>
      <c r="J98" s="299"/>
      <c r="K98" s="299"/>
    </row>
    <row r="99" spans="2:11" ht="7.5" customHeight="1">
      <c r="B99" s="300"/>
      <c r="C99" s="301"/>
      <c r="D99" s="301"/>
      <c r="E99" s="301"/>
      <c r="F99" s="301"/>
      <c r="G99" s="301"/>
      <c r="H99" s="301"/>
      <c r="I99" s="301"/>
      <c r="J99" s="301"/>
      <c r="K99" s="302"/>
    </row>
    <row r="100" spans="2:11" ht="45" customHeight="1">
      <c r="B100" s="303"/>
      <c r="C100" s="411" t="s">
        <v>1473</v>
      </c>
      <c r="D100" s="411"/>
      <c r="E100" s="411"/>
      <c r="F100" s="411"/>
      <c r="G100" s="411"/>
      <c r="H100" s="411"/>
      <c r="I100" s="411"/>
      <c r="J100" s="411"/>
      <c r="K100" s="304"/>
    </row>
    <row r="101" spans="2:11" ht="17.25" customHeight="1">
      <c r="B101" s="303"/>
      <c r="C101" s="305" t="s">
        <v>1429</v>
      </c>
      <c r="D101" s="305"/>
      <c r="E101" s="305"/>
      <c r="F101" s="305" t="s">
        <v>1430</v>
      </c>
      <c r="G101" s="306"/>
      <c r="H101" s="305" t="s">
        <v>148</v>
      </c>
      <c r="I101" s="305" t="s">
        <v>60</v>
      </c>
      <c r="J101" s="305" t="s">
        <v>1431</v>
      </c>
      <c r="K101" s="304"/>
    </row>
    <row r="102" spans="2:11" ht="17.25" customHeight="1">
      <c r="B102" s="303"/>
      <c r="C102" s="307" t="s">
        <v>1432</v>
      </c>
      <c r="D102" s="307"/>
      <c r="E102" s="307"/>
      <c r="F102" s="308" t="s">
        <v>1433</v>
      </c>
      <c r="G102" s="309"/>
      <c r="H102" s="307"/>
      <c r="I102" s="307"/>
      <c r="J102" s="307" t="s">
        <v>1434</v>
      </c>
      <c r="K102" s="304"/>
    </row>
    <row r="103" spans="2:11" ht="5.25" customHeight="1">
      <c r="B103" s="303"/>
      <c r="C103" s="305"/>
      <c r="D103" s="305"/>
      <c r="E103" s="305"/>
      <c r="F103" s="305"/>
      <c r="G103" s="321"/>
      <c r="H103" s="305"/>
      <c r="I103" s="305"/>
      <c r="J103" s="305"/>
      <c r="K103" s="304"/>
    </row>
    <row r="104" spans="2:11" ht="15" customHeight="1">
      <c r="B104" s="303"/>
      <c r="C104" s="293" t="s">
        <v>56</v>
      </c>
      <c r="D104" s="310"/>
      <c r="E104" s="310"/>
      <c r="F104" s="312" t="s">
        <v>1435</v>
      </c>
      <c r="G104" s="321"/>
      <c r="H104" s="293" t="s">
        <v>1474</v>
      </c>
      <c r="I104" s="293" t="s">
        <v>1437</v>
      </c>
      <c r="J104" s="293">
        <v>20</v>
      </c>
      <c r="K104" s="304"/>
    </row>
    <row r="105" spans="2:11" ht="15" customHeight="1">
      <c r="B105" s="303"/>
      <c r="C105" s="293" t="s">
        <v>1438</v>
      </c>
      <c r="D105" s="293"/>
      <c r="E105" s="293"/>
      <c r="F105" s="312" t="s">
        <v>1435</v>
      </c>
      <c r="G105" s="293"/>
      <c r="H105" s="293" t="s">
        <v>1474</v>
      </c>
      <c r="I105" s="293" t="s">
        <v>1437</v>
      </c>
      <c r="J105" s="293">
        <v>120</v>
      </c>
      <c r="K105" s="304"/>
    </row>
    <row r="106" spans="2:11" ht="15" customHeight="1">
      <c r="B106" s="313"/>
      <c r="C106" s="293" t="s">
        <v>1440</v>
      </c>
      <c r="D106" s="293"/>
      <c r="E106" s="293"/>
      <c r="F106" s="312" t="s">
        <v>1441</v>
      </c>
      <c r="G106" s="293"/>
      <c r="H106" s="293" t="s">
        <v>1474</v>
      </c>
      <c r="I106" s="293" t="s">
        <v>1437</v>
      </c>
      <c r="J106" s="293">
        <v>50</v>
      </c>
      <c r="K106" s="304"/>
    </row>
    <row r="107" spans="2:11" ht="15" customHeight="1">
      <c r="B107" s="313"/>
      <c r="C107" s="293" t="s">
        <v>1443</v>
      </c>
      <c r="D107" s="293"/>
      <c r="E107" s="293"/>
      <c r="F107" s="312" t="s">
        <v>1435</v>
      </c>
      <c r="G107" s="293"/>
      <c r="H107" s="293" t="s">
        <v>1474</v>
      </c>
      <c r="I107" s="293" t="s">
        <v>1445</v>
      </c>
      <c r="J107" s="293"/>
      <c r="K107" s="304"/>
    </row>
    <row r="108" spans="2:11" ht="15" customHeight="1">
      <c r="B108" s="313"/>
      <c r="C108" s="293" t="s">
        <v>1454</v>
      </c>
      <c r="D108" s="293"/>
      <c r="E108" s="293"/>
      <c r="F108" s="312" t="s">
        <v>1441</v>
      </c>
      <c r="G108" s="293"/>
      <c r="H108" s="293" t="s">
        <v>1474</v>
      </c>
      <c r="I108" s="293" t="s">
        <v>1437</v>
      </c>
      <c r="J108" s="293">
        <v>50</v>
      </c>
      <c r="K108" s="304"/>
    </row>
    <row r="109" spans="2:11" ht="15" customHeight="1">
      <c r="B109" s="313"/>
      <c r="C109" s="293" t="s">
        <v>1462</v>
      </c>
      <c r="D109" s="293"/>
      <c r="E109" s="293"/>
      <c r="F109" s="312" t="s">
        <v>1441</v>
      </c>
      <c r="G109" s="293"/>
      <c r="H109" s="293" t="s">
        <v>1474</v>
      </c>
      <c r="I109" s="293" t="s">
        <v>1437</v>
      </c>
      <c r="J109" s="293">
        <v>50</v>
      </c>
      <c r="K109" s="304"/>
    </row>
    <row r="110" spans="2:11" ht="15" customHeight="1">
      <c r="B110" s="313"/>
      <c r="C110" s="293" t="s">
        <v>1460</v>
      </c>
      <c r="D110" s="293"/>
      <c r="E110" s="293"/>
      <c r="F110" s="312" t="s">
        <v>1441</v>
      </c>
      <c r="G110" s="293"/>
      <c r="H110" s="293" t="s">
        <v>1474</v>
      </c>
      <c r="I110" s="293" t="s">
        <v>1437</v>
      </c>
      <c r="J110" s="293">
        <v>50</v>
      </c>
      <c r="K110" s="304"/>
    </row>
    <row r="111" spans="2:11" ht="15" customHeight="1">
      <c r="B111" s="313"/>
      <c r="C111" s="293" t="s">
        <v>56</v>
      </c>
      <c r="D111" s="293"/>
      <c r="E111" s="293"/>
      <c r="F111" s="312" t="s">
        <v>1435</v>
      </c>
      <c r="G111" s="293"/>
      <c r="H111" s="293" t="s">
        <v>1475</v>
      </c>
      <c r="I111" s="293" t="s">
        <v>1437</v>
      </c>
      <c r="J111" s="293">
        <v>20</v>
      </c>
      <c r="K111" s="304"/>
    </row>
    <row r="112" spans="2:11" ht="15" customHeight="1">
      <c r="B112" s="313"/>
      <c r="C112" s="293" t="s">
        <v>1476</v>
      </c>
      <c r="D112" s="293"/>
      <c r="E112" s="293"/>
      <c r="F112" s="312" t="s">
        <v>1435</v>
      </c>
      <c r="G112" s="293"/>
      <c r="H112" s="293" t="s">
        <v>1477</v>
      </c>
      <c r="I112" s="293" t="s">
        <v>1437</v>
      </c>
      <c r="J112" s="293">
        <v>120</v>
      </c>
      <c r="K112" s="304"/>
    </row>
    <row r="113" spans="2:11" ht="15" customHeight="1">
      <c r="B113" s="313"/>
      <c r="C113" s="293" t="s">
        <v>41</v>
      </c>
      <c r="D113" s="293"/>
      <c r="E113" s="293"/>
      <c r="F113" s="312" t="s">
        <v>1435</v>
      </c>
      <c r="G113" s="293"/>
      <c r="H113" s="293" t="s">
        <v>1478</v>
      </c>
      <c r="I113" s="293" t="s">
        <v>1469</v>
      </c>
      <c r="J113" s="293"/>
      <c r="K113" s="304"/>
    </row>
    <row r="114" spans="2:11" ht="15" customHeight="1">
      <c r="B114" s="313"/>
      <c r="C114" s="293" t="s">
        <v>51</v>
      </c>
      <c r="D114" s="293"/>
      <c r="E114" s="293"/>
      <c r="F114" s="312" t="s">
        <v>1435</v>
      </c>
      <c r="G114" s="293"/>
      <c r="H114" s="293" t="s">
        <v>1479</v>
      </c>
      <c r="I114" s="293" t="s">
        <v>1469</v>
      </c>
      <c r="J114" s="293"/>
      <c r="K114" s="304"/>
    </row>
    <row r="115" spans="2:11" ht="15" customHeight="1">
      <c r="B115" s="313"/>
      <c r="C115" s="293" t="s">
        <v>60</v>
      </c>
      <c r="D115" s="293"/>
      <c r="E115" s="293"/>
      <c r="F115" s="312" t="s">
        <v>1435</v>
      </c>
      <c r="G115" s="293"/>
      <c r="H115" s="293" t="s">
        <v>1480</v>
      </c>
      <c r="I115" s="293" t="s">
        <v>1481</v>
      </c>
      <c r="J115" s="293"/>
      <c r="K115" s="304"/>
    </row>
    <row r="116" spans="2:11" ht="15" customHeight="1">
      <c r="B116" s="316"/>
      <c r="C116" s="322"/>
      <c r="D116" s="322"/>
      <c r="E116" s="322"/>
      <c r="F116" s="322"/>
      <c r="G116" s="322"/>
      <c r="H116" s="322"/>
      <c r="I116" s="322"/>
      <c r="J116" s="322"/>
      <c r="K116" s="318"/>
    </row>
    <row r="117" spans="2:11" ht="18.75" customHeight="1">
      <c r="B117" s="323"/>
      <c r="C117" s="290"/>
      <c r="D117" s="290"/>
      <c r="E117" s="290"/>
      <c r="F117" s="324"/>
      <c r="G117" s="290"/>
      <c r="H117" s="290"/>
      <c r="I117" s="290"/>
      <c r="J117" s="290"/>
      <c r="K117" s="323"/>
    </row>
    <row r="118" spans="2:11" ht="18.75" customHeight="1">
      <c r="B118" s="299"/>
      <c r="C118" s="299"/>
      <c r="D118" s="299"/>
      <c r="E118" s="299"/>
      <c r="F118" s="299"/>
      <c r="G118" s="299"/>
      <c r="H118" s="299"/>
      <c r="I118" s="299"/>
      <c r="J118" s="299"/>
      <c r="K118" s="299"/>
    </row>
    <row r="119" spans="2:11" ht="7.5" customHeight="1">
      <c r="B119" s="325"/>
      <c r="C119" s="326"/>
      <c r="D119" s="326"/>
      <c r="E119" s="326"/>
      <c r="F119" s="326"/>
      <c r="G119" s="326"/>
      <c r="H119" s="326"/>
      <c r="I119" s="326"/>
      <c r="J119" s="326"/>
      <c r="K119" s="327"/>
    </row>
    <row r="120" spans="2:11" ht="45" customHeight="1">
      <c r="B120" s="328"/>
      <c r="C120" s="408" t="s">
        <v>1482</v>
      </c>
      <c r="D120" s="408"/>
      <c r="E120" s="408"/>
      <c r="F120" s="408"/>
      <c r="G120" s="408"/>
      <c r="H120" s="408"/>
      <c r="I120" s="408"/>
      <c r="J120" s="408"/>
      <c r="K120" s="329"/>
    </row>
    <row r="121" spans="2:11" ht="17.25" customHeight="1">
      <c r="B121" s="330"/>
      <c r="C121" s="305" t="s">
        <v>1429</v>
      </c>
      <c r="D121" s="305"/>
      <c r="E121" s="305"/>
      <c r="F121" s="305" t="s">
        <v>1430</v>
      </c>
      <c r="G121" s="306"/>
      <c r="H121" s="305" t="s">
        <v>148</v>
      </c>
      <c r="I121" s="305" t="s">
        <v>60</v>
      </c>
      <c r="J121" s="305" t="s">
        <v>1431</v>
      </c>
      <c r="K121" s="331"/>
    </row>
    <row r="122" spans="2:11" ht="17.25" customHeight="1">
      <c r="B122" s="330"/>
      <c r="C122" s="307" t="s">
        <v>1432</v>
      </c>
      <c r="D122" s="307"/>
      <c r="E122" s="307"/>
      <c r="F122" s="308" t="s">
        <v>1433</v>
      </c>
      <c r="G122" s="309"/>
      <c r="H122" s="307"/>
      <c r="I122" s="307"/>
      <c r="J122" s="307" t="s">
        <v>1434</v>
      </c>
      <c r="K122" s="331"/>
    </row>
    <row r="123" spans="2:11" ht="5.25" customHeight="1">
      <c r="B123" s="332"/>
      <c r="C123" s="310"/>
      <c r="D123" s="310"/>
      <c r="E123" s="310"/>
      <c r="F123" s="310"/>
      <c r="G123" s="293"/>
      <c r="H123" s="310"/>
      <c r="I123" s="310"/>
      <c r="J123" s="310"/>
      <c r="K123" s="333"/>
    </row>
    <row r="124" spans="2:11" ht="15" customHeight="1">
      <c r="B124" s="332"/>
      <c r="C124" s="293" t="s">
        <v>1438</v>
      </c>
      <c r="D124" s="310"/>
      <c r="E124" s="310"/>
      <c r="F124" s="312" t="s">
        <v>1435</v>
      </c>
      <c r="G124" s="293"/>
      <c r="H124" s="293" t="s">
        <v>1474</v>
      </c>
      <c r="I124" s="293" t="s">
        <v>1437</v>
      </c>
      <c r="J124" s="293">
        <v>120</v>
      </c>
      <c r="K124" s="334"/>
    </row>
    <row r="125" spans="2:11" ht="15" customHeight="1">
      <c r="B125" s="332"/>
      <c r="C125" s="293" t="s">
        <v>1483</v>
      </c>
      <c r="D125" s="293"/>
      <c r="E125" s="293"/>
      <c r="F125" s="312" t="s">
        <v>1435</v>
      </c>
      <c r="G125" s="293"/>
      <c r="H125" s="293" t="s">
        <v>1484</v>
      </c>
      <c r="I125" s="293" t="s">
        <v>1437</v>
      </c>
      <c r="J125" s="293" t="s">
        <v>1485</v>
      </c>
      <c r="K125" s="334"/>
    </row>
    <row r="126" spans="2:11" ht="15" customHeight="1">
      <c r="B126" s="332"/>
      <c r="C126" s="293" t="s">
        <v>100</v>
      </c>
      <c r="D126" s="293"/>
      <c r="E126" s="293"/>
      <c r="F126" s="312" t="s">
        <v>1435</v>
      </c>
      <c r="G126" s="293"/>
      <c r="H126" s="293" t="s">
        <v>1486</v>
      </c>
      <c r="I126" s="293" t="s">
        <v>1437</v>
      </c>
      <c r="J126" s="293" t="s">
        <v>1485</v>
      </c>
      <c r="K126" s="334"/>
    </row>
    <row r="127" spans="2:11" ht="15" customHeight="1">
      <c r="B127" s="332"/>
      <c r="C127" s="293" t="s">
        <v>1446</v>
      </c>
      <c r="D127" s="293"/>
      <c r="E127" s="293"/>
      <c r="F127" s="312" t="s">
        <v>1441</v>
      </c>
      <c r="G127" s="293"/>
      <c r="H127" s="293" t="s">
        <v>1447</v>
      </c>
      <c r="I127" s="293" t="s">
        <v>1437</v>
      </c>
      <c r="J127" s="293">
        <v>15</v>
      </c>
      <c r="K127" s="334"/>
    </row>
    <row r="128" spans="2:11" ht="15" customHeight="1">
      <c r="B128" s="332"/>
      <c r="C128" s="314" t="s">
        <v>1448</v>
      </c>
      <c r="D128" s="314"/>
      <c r="E128" s="314"/>
      <c r="F128" s="315" t="s">
        <v>1441</v>
      </c>
      <c r="G128" s="314"/>
      <c r="H128" s="314" t="s">
        <v>1449</v>
      </c>
      <c r="I128" s="314" t="s">
        <v>1437</v>
      </c>
      <c r="J128" s="314">
        <v>15</v>
      </c>
      <c r="K128" s="334"/>
    </row>
    <row r="129" spans="2:11" ht="15" customHeight="1">
      <c r="B129" s="332"/>
      <c r="C129" s="314" t="s">
        <v>1450</v>
      </c>
      <c r="D129" s="314"/>
      <c r="E129" s="314"/>
      <c r="F129" s="315" t="s">
        <v>1441</v>
      </c>
      <c r="G129" s="314"/>
      <c r="H129" s="314" t="s">
        <v>1451</v>
      </c>
      <c r="I129" s="314" t="s">
        <v>1437</v>
      </c>
      <c r="J129" s="314">
        <v>20</v>
      </c>
      <c r="K129" s="334"/>
    </row>
    <row r="130" spans="2:11" ht="15" customHeight="1">
      <c r="B130" s="332"/>
      <c r="C130" s="314" t="s">
        <v>1452</v>
      </c>
      <c r="D130" s="314"/>
      <c r="E130" s="314"/>
      <c r="F130" s="315" t="s">
        <v>1441</v>
      </c>
      <c r="G130" s="314"/>
      <c r="H130" s="314" t="s">
        <v>1453</v>
      </c>
      <c r="I130" s="314" t="s">
        <v>1437</v>
      </c>
      <c r="J130" s="314">
        <v>20</v>
      </c>
      <c r="K130" s="334"/>
    </row>
    <row r="131" spans="2:11" ht="15" customHeight="1">
      <c r="B131" s="332"/>
      <c r="C131" s="293" t="s">
        <v>1440</v>
      </c>
      <c r="D131" s="293"/>
      <c r="E131" s="293"/>
      <c r="F131" s="312" t="s">
        <v>1441</v>
      </c>
      <c r="G131" s="293"/>
      <c r="H131" s="293" t="s">
        <v>1474</v>
      </c>
      <c r="I131" s="293" t="s">
        <v>1437</v>
      </c>
      <c r="J131" s="293">
        <v>50</v>
      </c>
      <c r="K131" s="334"/>
    </row>
    <row r="132" spans="2:11" ht="15" customHeight="1">
      <c r="B132" s="332"/>
      <c r="C132" s="293" t="s">
        <v>1454</v>
      </c>
      <c r="D132" s="293"/>
      <c r="E132" s="293"/>
      <c r="F132" s="312" t="s">
        <v>1441</v>
      </c>
      <c r="G132" s="293"/>
      <c r="H132" s="293" t="s">
        <v>1474</v>
      </c>
      <c r="I132" s="293" t="s">
        <v>1437</v>
      </c>
      <c r="J132" s="293">
        <v>50</v>
      </c>
      <c r="K132" s="334"/>
    </row>
    <row r="133" spans="2:11" ht="15" customHeight="1">
      <c r="B133" s="332"/>
      <c r="C133" s="293" t="s">
        <v>1460</v>
      </c>
      <c r="D133" s="293"/>
      <c r="E133" s="293"/>
      <c r="F133" s="312" t="s">
        <v>1441</v>
      </c>
      <c r="G133" s="293"/>
      <c r="H133" s="293" t="s">
        <v>1474</v>
      </c>
      <c r="I133" s="293" t="s">
        <v>1437</v>
      </c>
      <c r="J133" s="293">
        <v>50</v>
      </c>
      <c r="K133" s="334"/>
    </row>
    <row r="134" spans="2:11" ht="15" customHeight="1">
      <c r="B134" s="332"/>
      <c r="C134" s="293" t="s">
        <v>1462</v>
      </c>
      <c r="D134" s="293"/>
      <c r="E134" s="293"/>
      <c r="F134" s="312" t="s">
        <v>1441</v>
      </c>
      <c r="G134" s="293"/>
      <c r="H134" s="293" t="s">
        <v>1474</v>
      </c>
      <c r="I134" s="293" t="s">
        <v>1437</v>
      </c>
      <c r="J134" s="293">
        <v>50</v>
      </c>
      <c r="K134" s="334"/>
    </row>
    <row r="135" spans="2:11" ht="15" customHeight="1">
      <c r="B135" s="332"/>
      <c r="C135" s="293" t="s">
        <v>153</v>
      </c>
      <c r="D135" s="293"/>
      <c r="E135" s="293"/>
      <c r="F135" s="312" t="s">
        <v>1441</v>
      </c>
      <c r="G135" s="293"/>
      <c r="H135" s="293" t="s">
        <v>1487</v>
      </c>
      <c r="I135" s="293" t="s">
        <v>1437</v>
      </c>
      <c r="J135" s="293">
        <v>255</v>
      </c>
      <c r="K135" s="334"/>
    </row>
    <row r="136" spans="2:11" ht="15" customHeight="1">
      <c r="B136" s="332"/>
      <c r="C136" s="293" t="s">
        <v>1464</v>
      </c>
      <c r="D136" s="293"/>
      <c r="E136" s="293"/>
      <c r="F136" s="312" t="s">
        <v>1435</v>
      </c>
      <c r="G136" s="293"/>
      <c r="H136" s="293" t="s">
        <v>1488</v>
      </c>
      <c r="I136" s="293" t="s">
        <v>1466</v>
      </c>
      <c r="J136" s="293"/>
      <c r="K136" s="334"/>
    </row>
    <row r="137" spans="2:11" ht="15" customHeight="1">
      <c r="B137" s="332"/>
      <c r="C137" s="293" t="s">
        <v>1467</v>
      </c>
      <c r="D137" s="293"/>
      <c r="E137" s="293"/>
      <c r="F137" s="312" t="s">
        <v>1435</v>
      </c>
      <c r="G137" s="293"/>
      <c r="H137" s="293" t="s">
        <v>1489</v>
      </c>
      <c r="I137" s="293" t="s">
        <v>1469</v>
      </c>
      <c r="J137" s="293"/>
      <c r="K137" s="334"/>
    </row>
    <row r="138" spans="2:11" ht="15" customHeight="1">
      <c r="B138" s="332"/>
      <c r="C138" s="293" t="s">
        <v>1470</v>
      </c>
      <c r="D138" s="293"/>
      <c r="E138" s="293"/>
      <c r="F138" s="312" t="s">
        <v>1435</v>
      </c>
      <c r="G138" s="293"/>
      <c r="H138" s="293" t="s">
        <v>1470</v>
      </c>
      <c r="I138" s="293" t="s">
        <v>1469</v>
      </c>
      <c r="J138" s="293"/>
      <c r="K138" s="334"/>
    </row>
    <row r="139" spans="2:11" ht="15" customHeight="1">
      <c r="B139" s="332"/>
      <c r="C139" s="293" t="s">
        <v>41</v>
      </c>
      <c r="D139" s="293"/>
      <c r="E139" s="293"/>
      <c r="F139" s="312" t="s">
        <v>1435</v>
      </c>
      <c r="G139" s="293"/>
      <c r="H139" s="293" t="s">
        <v>1490</v>
      </c>
      <c r="I139" s="293" t="s">
        <v>1469</v>
      </c>
      <c r="J139" s="293"/>
      <c r="K139" s="334"/>
    </row>
    <row r="140" spans="2:11" ht="15" customHeight="1">
      <c r="B140" s="332"/>
      <c r="C140" s="293" t="s">
        <v>1491</v>
      </c>
      <c r="D140" s="293"/>
      <c r="E140" s="293"/>
      <c r="F140" s="312" t="s">
        <v>1435</v>
      </c>
      <c r="G140" s="293"/>
      <c r="H140" s="293" t="s">
        <v>1492</v>
      </c>
      <c r="I140" s="293" t="s">
        <v>1469</v>
      </c>
      <c r="J140" s="293"/>
      <c r="K140" s="334"/>
    </row>
    <row r="141" spans="2:11" ht="15" customHeight="1">
      <c r="B141" s="335"/>
      <c r="C141" s="336"/>
      <c r="D141" s="336"/>
      <c r="E141" s="336"/>
      <c r="F141" s="336"/>
      <c r="G141" s="336"/>
      <c r="H141" s="336"/>
      <c r="I141" s="336"/>
      <c r="J141" s="336"/>
      <c r="K141" s="337"/>
    </row>
    <row r="142" spans="2:11" ht="18.75" customHeight="1">
      <c r="B142" s="290"/>
      <c r="C142" s="290"/>
      <c r="D142" s="290"/>
      <c r="E142" s="290"/>
      <c r="F142" s="324"/>
      <c r="G142" s="290"/>
      <c r="H142" s="290"/>
      <c r="I142" s="290"/>
      <c r="J142" s="290"/>
      <c r="K142" s="290"/>
    </row>
    <row r="143" spans="2:11" ht="18.75" customHeight="1">
      <c r="B143" s="299"/>
      <c r="C143" s="299"/>
      <c r="D143" s="299"/>
      <c r="E143" s="299"/>
      <c r="F143" s="299"/>
      <c r="G143" s="299"/>
      <c r="H143" s="299"/>
      <c r="I143" s="299"/>
      <c r="J143" s="299"/>
      <c r="K143" s="299"/>
    </row>
    <row r="144" spans="2:11" ht="7.5" customHeight="1">
      <c r="B144" s="300"/>
      <c r="C144" s="301"/>
      <c r="D144" s="301"/>
      <c r="E144" s="301"/>
      <c r="F144" s="301"/>
      <c r="G144" s="301"/>
      <c r="H144" s="301"/>
      <c r="I144" s="301"/>
      <c r="J144" s="301"/>
      <c r="K144" s="302"/>
    </row>
    <row r="145" spans="2:11" ht="45" customHeight="1">
      <c r="B145" s="303"/>
      <c r="C145" s="411" t="s">
        <v>1493</v>
      </c>
      <c r="D145" s="411"/>
      <c r="E145" s="411"/>
      <c r="F145" s="411"/>
      <c r="G145" s="411"/>
      <c r="H145" s="411"/>
      <c r="I145" s="411"/>
      <c r="J145" s="411"/>
      <c r="K145" s="304"/>
    </row>
    <row r="146" spans="2:11" ht="17.25" customHeight="1">
      <c r="B146" s="303"/>
      <c r="C146" s="305" t="s">
        <v>1429</v>
      </c>
      <c r="D146" s="305"/>
      <c r="E146" s="305"/>
      <c r="F146" s="305" t="s">
        <v>1430</v>
      </c>
      <c r="G146" s="306"/>
      <c r="H146" s="305" t="s">
        <v>148</v>
      </c>
      <c r="I146" s="305" t="s">
        <v>60</v>
      </c>
      <c r="J146" s="305" t="s">
        <v>1431</v>
      </c>
      <c r="K146" s="304"/>
    </row>
    <row r="147" spans="2:11" ht="17.25" customHeight="1">
      <c r="B147" s="303"/>
      <c r="C147" s="307" t="s">
        <v>1432</v>
      </c>
      <c r="D147" s="307"/>
      <c r="E147" s="307"/>
      <c r="F147" s="308" t="s">
        <v>1433</v>
      </c>
      <c r="G147" s="309"/>
      <c r="H147" s="307"/>
      <c r="I147" s="307"/>
      <c r="J147" s="307" t="s">
        <v>1434</v>
      </c>
      <c r="K147" s="304"/>
    </row>
    <row r="148" spans="2:11" ht="5.25" customHeight="1">
      <c r="B148" s="313"/>
      <c r="C148" s="310"/>
      <c r="D148" s="310"/>
      <c r="E148" s="310"/>
      <c r="F148" s="310"/>
      <c r="G148" s="311"/>
      <c r="H148" s="310"/>
      <c r="I148" s="310"/>
      <c r="J148" s="310"/>
      <c r="K148" s="334"/>
    </row>
    <row r="149" spans="2:11" ht="15" customHeight="1">
      <c r="B149" s="313"/>
      <c r="C149" s="338" t="s">
        <v>1438</v>
      </c>
      <c r="D149" s="293"/>
      <c r="E149" s="293"/>
      <c r="F149" s="339" t="s">
        <v>1435</v>
      </c>
      <c r="G149" s="293"/>
      <c r="H149" s="338" t="s">
        <v>1474</v>
      </c>
      <c r="I149" s="338" t="s">
        <v>1437</v>
      </c>
      <c r="J149" s="338">
        <v>120</v>
      </c>
      <c r="K149" s="334"/>
    </row>
    <row r="150" spans="2:11" ht="15" customHeight="1">
      <c r="B150" s="313"/>
      <c r="C150" s="338" t="s">
        <v>1483</v>
      </c>
      <c r="D150" s="293"/>
      <c r="E150" s="293"/>
      <c r="F150" s="339" t="s">
        <v>1435</v>
      </c>
      <c r="G150" s="293"/>
      <c r="H150" s="338" t="s">
        <v>1494</v>
      </c>
      <c r="I150" s="338" t="s">
        <v>1437</v>
      </c>
      <c r="J150" s="338" t="s">
        <v>1485</v>
      </c>
      <c r="K150" s="334"/>
    </row>
    <row r="151" spans="2:11" ht="15" customHeight="1">
      <c r="B151" s="313"/>
      <c r="C151" s="338" t="s">
        <v>100</v>
      </c>
      <c r="D151" s="293"/>
      <c r="E151" s="293"/>
      <c r="F151" s="339" t="s">
        <v>1435</v>
      </c>
      <c r="G151" s="293"/>
      <c r="H151" s="338" t="s">
        <v>1495</v>
      </c>
      <c r="I151" s="338" t="s">
        <v>1437</v>
      </c>
      <c r="J151" s="338" t="s">
        <v>1485</v>
      </c>
      <c r="K151" s="334"/>
    </row>
    <row r="152" spans="2:11" ht="15" customHeight="1">
      <c r="B152" s="313"/>
      <c r="C152" s="338" t="s">
        <v>1440</v>
      </c>
      <c r="D152" s="293"/>
      <c r="E152" s="293"/>
      <c r="F152" s="339" t="s">
        <v>1441</v>
      </c>
      <c r="G152" s="293"/>
      <c r="H152" s="338" t="s">
        <v>1474</v>
      </c>
      <c r="I152" s="338" t="s">
        <v>1437</v>
      </c>
      <c r="J152" s="338">
        <v>50</v>
      </c>
      <c r="K152" s="334"/>
    </row>
    <row r="153" spans="2:11" ht="15" customHeight="1">
      <c r="B153" s="313"/>
      <c r="C153" s="338" t="s">
        <v>1443</v>
      </c>
      <c r="D153" s="293"/>
      <c r="E153" s="293"/>
      <c r="F153" s="339" t="s">
        <v>1435</v>
      </c>
      <c r="G153" s="293"/>
      <c r="H153" s="338" t="s">
        <v>1474</v>
      </c>
      <c r="I153" s="338" t="s">
        <v>1445</v>
      </c>
      <c r="J153" s="338"/>
      <c r="K153" s="334"/>
    </row>
    <row r="154" spans="2:11" ht="15" customHeight="1">
      <c r="B154" s="313"/>
      <c r="C154" s="338" t="s">
        <v>1454</v>
      </c>
      <c r="D154" s="293"/>
      <c r="E154" s="293"/>
      <c r="F154" s="339" t="s">
        <v>1441</v>
      </c>
      <c r="G154" s="293"/>
      <c r="H154" s="338" t="s">
        <v>1474</v>
      </c>
      <c r="I154" s="338" t="s">
        <v>1437</v>
      </c>
      <c r="J154" s="338">
        <v>50</v>
      </c>
      <c r="K154" s="334"/>
    </row>
    <row r="155" spans="2:11" ht="15" customHeight="1">
      <c r="B155" s="313"/>
      <c r="C155" s="338" t="s">
        <v>1462</v>
      </c>
      <c r="D155" s="293"/>
      <c r="E155" s="293"/>
      <c r="F155" s="339" t="s">
        <v>1441</v>
      </c>
      <c r="G155" s="293"/>
      <c r="H155" s="338" t="s">
        <v>1474</v>
      </c>
      <c r="I155" s="338" t="s">
        <v>1437</v>
      </c>
      <c r="J155" s="338">
        <v>50</v>
      </c>
      <c r="K155" s="334"/>
    </row>
    <row r="156" spans="2:11" ht="15" customHeight="1">
      <c r="B156" s="313"/>
      <c r="C156" s="338" t="s">
        <v>1460</v>
      </c>
      <c r="D156" s="293"/>
      <c r="E156" s="293"/>
      <c r="F156" s="339" t="s">
        <v>1441</v>
      </c>
      <c r="G156" s="293"/>
      <c r="H156" s="338" t="s">
        <v>1474</v>
      </c>
      <c r="I156" s="338" t="s">
        <v>1437</v>
      </c>
      <c r="J156" s="338">
        <v>50</v>
      </c>
      <c r="K156" s="334"/>
    </row>
    <row r="157" spans="2:11" ht="15" customHeight="1">
      <c r="B157" s="313"/>
      <c r="C157" s="338" t="s">
        <v>140</v>
      </c>
      <c r="D157" s="293"/>
      <c r="E157" s="293"/>
      <c r="F157" s="339" t="s">
        <v>1435</v>
      </c>
      <c r="G157" s="293"/>
      <c r="H157" s="338" t="s">
        <v>1496</v>
      </c>
      <c r="I157" s="338" t="s">
        <v>1437</v>
      </c>
      <c r="J157" s="338" t="s">
        <v>1497</v>
      </c>
      <c r="K157" s="334"/>
    </row>
    <row r="158" spans="2:11" ht="15" customHeight="1">
      <c r="B158" s="313"/>
      <c r="C158" s="338" t="s">
        <v>1498</v>
      </c>
      <c r="D158" s="293"/>
      <c r="E158" s="293"/>
      <c r="F158" s="339" t="s">
        <v>1435</v>
      </c>
      <c r="G158" s="293"/>
      <c r="H158" s="338" t="s">
        <v>1499</v>
      </c>
      <c r="I158" s="338" t="s">
        <v>1469</v>
      </c>
      <c r="J158" s="338"/>
      <c r="K158" s="334"/>
    </row>
    <row r="159" spans="2:11" ht="15" customHeight="1">
      <c r="B159" s="340"/>
      <c r="C159" s="322"/>
      <c r="D159" s="322"/>
      <c r="E159" s="322"/>
      <c r="F159" s="322"/>
      <c r="G159" s="322"/>
      <c r="H159" s="322"/>
      <c r="I159" s="322"/>
      <c r="J159" s="322"/>
      <c r="K159" s="341"/>
    </row>
    <row r="160" spans="2:11" ht="18.75" customHeight="1">
      <c r="B160" s="290"/>
      <c r="C160" s="293"/>
      <c r="D160" s="293"/>
      <c r="E160" s="293"/>
      <c r="F160" s="312"/>
      <c r="G160" s="293"/>
      <c r="H160" s="293"/>
      <c r="I160" s="293"/>
      <c r="J160" s="293"/>
      <c r="K160" s="290"/>
    </row>
    <row r="161" spans="2:11" ht="18.75" customHeight="1">
      <c r="B161" s="299"/>
      <c r="C161" s="299"/>
      <c r="D161" s="299"/>
      <c r="E161" s="299"/>
      <c r="F161" s="299"/>
      <c r="G161" s="299"/>
      <c r="H161" s="299"/>
      <c r="I161" s="299"/>
      <c r="J161" s="299"/>
      <c r="K161" s="299"/>
    </row>
    <row r="162" spans="2:11" ht="7.5" customHeight="1">
      <c r="B162" s="280"/>
      <c r="C162" s="281"/>
      <c r="D162" s="281"/>
      <c r="E162" s="281"/>
      <c r="F162" s="281"/>
      <c r="G162" s="281"/>
      <c r="H162" s="281"/>
      <c r="I162" s="281"/>
      <c r="J162" s="281"/>
      <c r="K162" s="282"/>
    </row>
    <row r="163" spans="2:11" ht="45" customHeight="1">
      <c r="B163" s="283"/>
      <c r="C163" s="408" t="s">
        <v>1500</v>
      </c>
      <c r="D163" s="408"/>
      <c r="E163" s="408"/>
      <c r="F163" s="408"/>
      <c r="G163" s="408"/>
      <c r="H163" s="408"/>
      <c r="I163" s="408"/>
      <c r="J163" s="408"/>
      <c r="K163" s="284"/>
    </row>
    <row r="164" spans="2:11" ht="17.25" customHeight="1">
      <c r="B164" s="283"/>
      <c r="C164" s="305" t="s">
        <v>1429</v>
      </c>
      <c r="D164" s="305"/>
      <c r="E164" s="305"/>
      <c r="F164" s="305" t="s">
        <v>1430</v>
      </c>
      <c r="G164" s="342"/>
      <c r="H164" s="343" t="s">
        <v>148</v>
      </c>
      <c r="I164" s="343" t="s">
        <v>60</v>
      </c>
      <c r="J164" s="305" t="s">
        <v>1431</v>
      </c>
      <c r="K164" s="284"/>
    </row>
    <row r="165" spans="2:11" ht="17.25" customHeight="1">
      <c r="B165" s="286"/>
      <c r="C165" s="307" t="s">
        <v>1432</v>
      </c>
      <c r="D165" s="307"/>
      <c r="E165" s="307"/>
      <c r="F165" s="308" t="s">
        <v>1433</v>
      </c>
      <c r="G165" s="344"/>
      <c r="H165" s="345"/>
      <c r="I165" s="345"/>
      <c r="J165" s="307" t="s">
        <v>1434</v>
      </c>
      <c r="K165" s="287"/>
    </row>
    <row r="166" spans="2:11" ht="5.25" customHeight="1">
      <c r="B166" s="313"/>
      <c r="C166" s="310"/>
      <c r="D166" s="310"/>
      <c r="E166" s="310"/>
      <c r="F166" s="310"/>
      <c r="G166" s="311"/>
      <c r="H166" s="310"/>
      <c r="I166" s="310"/>
      <c r="J166" s="310"/>
      <c r="K166" s="334"/>
    </row>
    <row r="167" spans="2:11" ht="15" customHeight="1">
      <c r="B167" s="313"/>
      <c r="C167" s="293" t="s">
        <v>1438</v>
      </c>
      <c r="D167" s="293"/>
      <c r="E167" s="293"/>
      <c r="F167" s="312" t="s">
        <v>1435</v>
      </c>
      <c r="G167" s="293"/>
      <c r="H167" s="293" t="s">
        <v>1474</v>
      </c>
      <c r="I167" s="293" t="s">
        <v>1437</v>
      </c>
      <c r="J167" s="293">
        <v>120</v>
      </c>
      <c r="K167" s="334"/>
    </row>
    <row r="168" spans="2:11" ht="15" customHeight="1">
      <c r="B168" s="313"/>
      <c r="C168" s="293" t="s">
        <v>1483</v>
      </c>
      <c r="D168" s="293"/>
      <c r="E168" s="293"/>
      <c r="F168" s="312" t="s">
        <v>1435</v>
      </c>
      <c r="G168" s="293"/>
      <c r="H168" s="293" t="s">
        <v>1484</v>
      </c>
      <c r="I168" s="293" t="s">
        <v>1437</v>
      </c>
      <c r="J168" s="293" t="s">
        <v>1485</v>
      </c>
      <c r="K168" s="334"/>
    </row>
    <row r="169" spans="2:11" ht="15" customHeight="1">
      <c r="B169" s="313"/>
      <c r="C169" s="293" t="s">
        <v>100</v>
      </c>
      <c r="D169" s="293"/>
      <c r="E169" s="293"/>
      <c r="F169" s="312" t="s">
        <v>1435</v>
      </c>
      <c r="G169" s="293"/>
      <c r="H169" s="293" t="s">
        <v>1501</v>
      </c>
      <c r="I169" s="293" t="s">
        <v>1437</v>
      </c>
      <c r="J169" s="293" t="s">
        <v>1485</v>
      </c>
      <c r="K169" s="334"/>
    </row>
    <row r="170" spans="2:11" ht="15" customHeight="1">
      <c r="B170" s="313"/>
      <c r="C170" s="293" t="s">
        <v>1440</v>
      </c>
      <c r="D170" s="293"/>
      <c r="E170" s="293"/>
      <c r="F170" s="312" t="s">
        <v>1441</v>
      </c>
      <c r="G170" s="293"/>
      <c r="H170" s="293" t="s">
        <v>1501</v>
      </c>
      <c r="I170" s="293" t="s">
        <v>1437</v>
      </c>
      <c r="J170" s="293">
        <v>50</v>
      </c>
      <c r="K170" s="334"/>
    </row>
    <row r="171" spans="2:11" ht="15" customHeight="1">
      <c r="B171" s="313"/>
      <c r="C171" s="293" t="s">
        <v>1443</v>
      </c>
      <c r="D171" s="293"/>
      <c r="E171" s="293"/>
      <c r="F171" s="312" t="s">
        <v>1435</v>
      </c>
      <c r="G171" s="293"/>
      <c r="H171" s="293" t="s">
        <v>1501</v>
      </c>
      <c r="I171" s="293" t="s">
        <v>1445</v>
      </c>
      <c r="J171" s="293"/>
      <c r="K171" s="334"/>
    </row>
    <row r="172" spans="2:11" ht="15" customHeight="1">
      <c r="B172" s="313"/>
      <c r="C172" s="293" t="s">
        <v>1454</v>
      </c>
      <c r="D172" s="293"/>
      <c r="E172" s="293"/>
      <c r="F172" s="312" t="s">
        <v>1441</v>
      </c>
      <c r="G172" s="293"/>
      <c r="H172" s="293" t="s">
        <v>1501</v>
      </c>
      <c r="I172" s="293" t="s">
        <v>1437</v>
      </c>
      <c r="J172" s="293">
        <v>50</v>
      </c>
      <c r="K172" s="334"/>
    </row>
    <row r="173" spans="2:11" ht="15" customHeight="1">
      <c r="B173" s="313"/>
      <c r="C173" s="293" t="s">
        <v>1462</v>
      </c>
      <c r="D173" s="293"/>
      <c r="E173" s="293"/>
      <c r="F173" s="312" t="s">
        <v>1441</v>
      </c>
      <c r="G173" s="293"/>
      <c r="H173" s="293" t="s">
        <v>1501</v>
      </c>
      <c r="I173" s="293" t="s">
        <v>1437</v>
      </c>
      <c r="J173" s="293">
        <v>50</v>
      </c>
      <c r="K173" s="334"/>
    </row>
    <row r="174" spans="2:11" ht="15" customHeight="1">
      <c r="B174" s="313"/>
      <c r="C174" s="293" t="s">
        <v>1460</v>
      </c>
      <c r="D174" s="293"/>
      <c r="E174" s="293"/>
      <c r="F174" s="312" t="s">
        <v>1441</v>
      </c>
      <c r="G174" s="293"/>
      <c r="H174" s="293" t="s">
        <v>1501</v>
      </c>
      <c r="I174" s="293" t="s">
        <v>1437</v>
      </c>
      <c r="J174" s="293">
        <v>50</v>
      </c>
      <c r="K174" s="334"/>
    </row>
    <row r="175" spans="2:11" ht="15" customHeight="1">
      <c r="B175" s="313"/>
      <c r="C175" s="293" t="s">
        <v>147</v>
      </c>
      <c r="D175" s="293"/>
      <c r="E175" s="293"/>
      <c r="F175" s="312" t="s">
        <v>1435</v>
      </c>
      <c r="G175" s="293"/>
      <c r="H175" s="293" t="s">
        <v>1502</v>
      </c>
      <c r="I175" s="293" t="s">
        <v>1503</v>
      </c>
      <c r="J175" s="293"/>
      <c r="K175" s="334"/>
    </row>
    <row r="176" spans="2:11" ht="15" customHeight="1">
      <c r="B176" s="313"/>
      <c r="C176" s="293" t="s">
        <v>60</v>
      </c>
      <c r="D176" s="293"/>
      <c r="E176" s="293"/>
      <c r="F176" s="312" t="s">
        <v>1435</v>
      </c>
      <c r="G176" s="293"/>
      <c r="H176" s="293" t="s">
        <v>1504</v>
      </c>
      <c r="I176" s="293" t="s">
        <v>1505</v>
      </c>
      <c r="J176" s="293">
        <v>1</v>
      </c>
      <c r="K176" s="334"/>
    </row>
    <row r="177" spans="2:11" ht="15" customHeight="1">
      <c r="B177" s="313"/>
      <c r="C177" s="293" t="s">
        <v>56</v>
      </c>
      <c r="D177" s="293"/>
      <c r="E177" s="293"/>
      <c r="F177" s="312" t="s">
        <v>1435</v>
      </c>
      <c r="G177" s="293"/>
      <c r="H177" s="293" t="s">
        <v>1506</v>
      </c>
      <c r="I177" s="293" t="s">
        <v>1437</v>
      </c>
      <c r="J177" s="293">
        <v>20</v>
      </c>
      <c r="K177" s="334"/>
    </row>
    <row r="178" spans="2:11" ht="15" customHeight="1">
      <c r="B178" s="313"/>
      <c r="C178" s="293" t="s">
        <v>148</v>
      </c>
      <c r="D178" s="293"/>
      <c r="E178" s="293"/>
      <c r="F178" s="312" t="s">
        <v>1435</v>
      </c>
      <c r="G178" s="293"/>
      <c r="H178" s="293" t="s">
        <v>1507</v>
      </c>
      <c r="I178" s="293" t="s">
        <v>1437</v>
      </c>
      <c r="J178" s="293">
        <v>255</v>
      </c>
      <c r="K178" s="334"/>
    </row>
    <row r="179" spans="2:11" ht="15" customHeight="1">
      <c r="B179" s="313"/>
      <c r="C179" s="293" t="s">
        <v>149</v>
      </c>
      <c r="D179" s="293"/>
      <c r="E179" s="293"/>
      <c r="F179" s="312" t="s">
        <v>1435</v>
      </c>
      <c r="G179" s="293"/>
      <c r="H179" s="293" t="s">
        <v>1400</v>
      </c>
      <c r="I179" s="293" t="s">
        <v>1437</v>
      </c>
      <c r="J179" s="293">
        <v>10</v>
      </c>
      <c r="K179" s="334"/>
    </row>
    <row r="180" spans="2:11" ht="15" customHeight="1">
      <c r="B180" s="313"/>
      <c r="C180" s="293" t="s">
        <v>150</v>
      </c>
      <c r="D180" s="293"/>
      <c r="E180" s="293"/>
      <c r="F180" s="312" t="s">
        <v>1435</v>
      </c>
      <c r="G180" s="293"/>
      <c r="H180" s="293" t="s">
        <v>1508</v>
      </c>
      <c r="I180" s="293" t="s">
        <v>1469</v>
      </c>
      <c r="J180" s="293"/>
      <c r="K180" s="334"/>
    </row>
    <row r="181" spans="2:11" ht="15" customHeight="1">
      <c r="B181" s="313"/>
      <c r="C181" s="293" t="s">
        <v>1509</v>
      </c>
      <c r="D181" s="293"/>
      <c r="E181" s="293"/>
      <c r="F181" s="312" t="s">
        <v>1435</v>
      </c>
      <c r="G181" s="293"/>
      <c r="H181" s="293" t="s">
        <v>1510</v>
      </c>
      <c r="I181" s="293" t="s">
        <v>1469</v>
      </c>
      <c r="J181" s="293"/>
      <c r="K181" s="334"/>
    </row>
    <row r="182" spans="2:11" ht="15" customHeight="1">
      <c r="B182" s="313"/>
      <c r="C182" s="293" t="s">
        <v>1498</v>
      </c>
      <c r="D182" s="293"/>
      <c r="E182" s="293"/>
      <c r="F182" s="312" t="s">
        <v>1435</v>
      </c>
      <c r="G182" s="293"/>
      <c r="H182" s="293" t="s">
        <v>1511</v>
      </c>
      <c r="I182" s="293" t="s">
        <v>1469</v>
      </c>
      <c r="J182" s="293"/>
      <c r="K182" s="334"/>
    </row>
    <row r="183" spans="2:11" ht="15" customHeight="1">
      <c r="B183" s="313"/>
      <c r="C183" s="293" t="s">
        <v>152</v>
      </c>
      <c r="D183" s="293"/>
      <c r="E183" s="293"/>
      <c r="F183" s="312" t="s">
        <v>1441</v>
      </c>
      <c r="G183" s="293"/>
      <c r="H183" s="293" t="s">
        <v>1512</v>
      </c>
      <c r="I183" s="293" t="s">
        <v>1437</v>
      </c>
      <c r="J183" s="293">
        <v>50</v>
      </c>
      <c r="K183" s="334"/>
    </row>
    <row r="184" spans="2:11" ht="15" customHeight="1">
      <c r="B184" s="313"/>
      <c r="C184" s="293" t="s">
        <v>1513</v>
      </c>
      <c r="D184" s="293"/>
      <c r="E184" s="293"/>
      <c r="F184" s="312" t="s">
        <v>1441</v>
      </c>
      <c r="G184" s="293"/>
      <c r="H184" s="293" t="s">
        <v>1514</v>
      </c>
      <c r="I184" s="293" t="s">
        <v>1515</v>
      </c>
      <c r="J184" s="293"/>
      <c r="K184" s="334"/>
    </row>
    <row r="185" spans="2:11" ht="15" customHeight="1">
      <c r="B185" s="313"/>
      <c r="C185" s="293" t="s">
        <v>1516</v>
      </c>
      <c r="D185" s="293"/>
      <c r="E185" s="293"/>
      <c r="F185" s="312" t="s">
        <v>1441</v>
      </c>
      <c r="G185" s="293"/>
      <c r="H185" s="293" t="s">
        <v>1517</v>
      </c>
      <c r="I185" s="293" t="s">
        <v>1515</v>
      </c>
      <c r="J185" s="293"/>
      <c r="K185" s="334"/>
    </row>
    <row r="186" spans="2:11" ht="15" customHeight="1">
      <c r="B186" s="313"/>
      <c r="C186" s="293" t="s">
        <v>1518</v>
      </c>
      <c r="D186" s="293"/>
      <c r="E186" s="293"/>
      <c r="F186" s="312" t="s">
        <v>1441</v>
      </c>
      <c r="G186" s="293"/>
      <c r="H186" s="293" t="s">
        <v>1519</v>
      </c>
      <c r="I186" s="293" t="s">
        <v>1515</v>
      </c>
      <c r="J186" s="293"/>
      <c r="K186" s="334"/>
    </row>
    <row r="187" spans="2:11" ht="15" customHeight="1">
      <c r="B187" s="313"/>
      <c r="C187" s="346" t="s">
        <v>1520</v>
      </c>
      <c r="D187" s="293"/>
      <c r="E187" s="293"/>
      <c r="F187" s="312" t="s">
        <v>1441</v>
      </c>
      <c r="G187" s="293"/>
      <c r="H187" s="293" t="s">
        <v>1521</v>
      </c>
      <c r="I187" s="293" t="s">
        <v>1522</v>
      </c>
      <c r="J187" s="347" t="s">
        <v>1523</v>
      </c>
      <c r="K187" s="334"/>
    </row>
    <row r="188" spans="2:11" ht="15" customHeight="1">
      <c r="B188" s="313"/>
      <c r="C188" s="298" t="s">
        <v>45</v>
      </c>
      <c r="D188" s="293"/>
      <c r="E188" s="293"/>
      <c r="F188" s="312" t="s">
        <v>1435</v>
      </c>
      <c r="G188" s="293"/>
      <c r="H188" s="290" t="s">
        <v>1524</v>
      </c>
      <c r="I188" s="293" t="s">
        <v>1525</v>
      </c>
      <c r="J188" s="293"/>
      <c r="K188" s="334"/>
    </row>
    <row r="189" spans="2:11" ht="15" customHeight="1">
      <c r="B189" s="313"/>
      <c r="C189" s="298" t="s">
        <v>1526</v>
      </c>
      <c r="D189" s="293"/>
      <c r="E189" s="293"/>
      <c r="F189" s="312" t="s">
        <v>1435</v>
      </c>
      <c r="G189" s="293"/>
      <c r="H189" s="293" t="s">
        <v>1527</v>
      </c>
      <c r="I189" s="293" t="s">
        <v>1469</v>
      </c>
      <c r="J189" s="293"/>
      <c r="K189" s="334"/>
    </row>
    <row r="190" spans="2:11" ht="15" customHeight="1">
      <c r="B190" s="313"/>
      <c r="C190" s="298" t="s">
        <v>1528</v>
      </c>
      <c r="D190" s="293"/>
      <c r="E190" s="293"/>
      <c r="F190" s="312" t="s">
        <v>1435</v>
      </c>
      <c r="G190" s="293"/>
      <c r="H190" s="293" t="s">
        <v>1529</v>
      </c>
      <c r="I190" s="293" t="s">
        <v>1469</v>
      </c>
      <c r="J190" s="293"/>
      <c r="K190" s="334"/>
    </row>
    <row r="191" spans="2:11" ht="15" customHeight="1">
      <c r="B191" s="313"/>
      <c r="C191" s="298" t="s">
        <v>1530</v>
      </c>
      <c r="D191" s="293"/>
      <c r="E191" s="293"/>
      <c r="F191" s="312" t="s">
        <v>1441</v>
      </c>
      <c r="G191" s="293"/>
      <c r="H191" s="293" t="s">
        <v>1531</v>
      </c>
      <c r="I191" s="293" t="s">
        <v>1469</v>
      </c>
      <c r="J191" s="293"/>
      <c r="K191" s="334"/>
    </row>
    <row r="192" spans="2:11" ht="15" customHeight="1">
      <c r="B192" s="340"/>
      <c r="C192" s="348"/>
      <c r="D192" s="322"/>
      <c r="E192" s="322"/>
      <c r="F192" s="322"/>
      <c r="G192" s="322"/>
      <c r="H192" s="322"/>
      <c r="I192" s="322"/>
      <c r="J192" s="322"/>
      <c r="K192" s="341"/>
    </row>
    <row r="193" spans="2:11" ht="18.75" customHeight="1">
      <c r="B193" s="290"/>
      <c r="C193" s="293"/>
      <c r="D193" s="293"/>
      <c r="E193" s="293"/>
      <c r="F193" s="312"/>
      <c r="G193" s="293"/>
      <c r="H193" s="293"/>
      <c r="I193" s="293"/>
      <c r="J193" s="293"/>
      <c r="K193" s="290"/>
    </row>
    <row r="194" spans="2:11" ht="18.75" customHeight="1">
      <c r="B194" s="290"/>
      <c r="C194" s="293"/>
      <c r="D194" s="293"/>
      <c r="E194" s="293"/>
      <c r="F194" s="312"/>
      <c r="G194" s="293"/>
      <c r="H194" s="293"/>
      <c r="I194" s="293"/>
      <c r="J194" s="293"/>
      <c r="K194" s="290"/>
    </row>
    <row r="195" spans="2:11" ht="18.75" customHeight="1">
      <c r="B195" s="299"/>
      <c r="C195" s="299"/>
      <c r="D195" s="299"/>
      <c r="E195" s="299"/>
      <c r="F195" s="299"/>
      <c r="G195" s="299"/>
      <c r="H195" s="299"/>
      <c r="I195" s="299"/>
      <c r="J195" s="299"/>
      <c r="K195" s="299"/>
    </row>
    <row r="196" spans="2:11" ht="13.5">
      <c r="B196" s="280"/>
      <c r="C196" s="281"/>
      <c r="D196" s="281"/>
      <c r="E196" s="281"/>
      <c r="F196" s="281"/>
      <c r="G196" s="281"/>
      <c r="H196" s="281"/>
      <c r="I196" s="281"/>
      <c r="J196" s="281"/>
      <c r="K196" s="282"/>
    </row>
    <row r="197" spans="2:11" ht="21">
      <c r="B197" s="283"/>
      <c r="C197" s="408" t="s">
        <v>1532</v>
      </c>
      <c r="D197" s="408"/>
      <c r="E197" s="408"/>
      <c r="F197" s="408"/>
      <c r="G197" s="408"/>
      <c r="H197" s="408"/>
      <c r="I197" s="408"/>
      <c r="J197" s="408"/>
      <c r="K197" s="284"/>
    </row>
    <row r="198" spans="2:11" ht="25.5" customHeight="1">
      <c r="B198" s="283"/>
      <c r="C198" s="349" t="s">
        <v>1533</v>
      </c>
      <c r="D198" s="349"/>
      <c r="E198" s="349"/>
      <c r="F198" s="349" t="s">
        <v>1534</v>
      </c>
      <c r="G198" s="350"/>
      <c r="H198" s="409" t="s">
        <v>1535</v>
      </c>
      <c r="I198" s="409"/>
      <c r="J198" s="409"/>
      <c r="K198" s="284"/>
    </row>
    <row r="199" spans="2:11" ht="5.25" customHeight="1">
      <c r="B199" s="313"/>
      <c r="C199" s="310"/>
      <c r="D199" s="310"/>
      <c r="E199" s="310"/>
      <c r="F199" s="310"/>
      <c r="G199" s="293"/>
      <c r="H199" s="310"/>
      <c r="I199" s="310"/>
      <c r="J199" s="310"/>
      <c r="K199" s="334"/>
    </row>
    <row r="200" spans="2:11" ht="15" customHeight="1">
      <c r="B200" s="313"/>
      <c r="C200" s="293" t="s">
        <v>1525</v>
      </c>
      <c r="D200" s="293"/>
      <c r="E200" s="293"/>
      <c r="F200" s="312" t="s">
        <v>46</v>
      </c>
      <c r="G200" s="293"/>
      <c r="H200" s="407" t="s">
        <v>1536</v>
      </c>
      <c r="I200" s="407"/>
      <c r="J200" s="407"/>
      <c r="K200" s="334"/>
    </row>
    <row r="201" spans="2:11" ht="15" customHeight="1">
      <c r="B201" s="313"/>
      <c r="C201" s="319"/>
      <c r="D201" s="293"/>
      <c r="E201" s="293"/>
      <c r="F201" s="312" t="s">
        <v>47</v>
      </c>
      <c r="G201" s="293"/>
      <c r="H201" s="407" t="s">
        <v>1537</v>
      </c>
      <c r="I201" s="407"/>
      <c r="J201" s="407"/>
      <c r="K201" s="334"/>
    </row>
    <row r="202" spans="2:11" ht="15" customHeight="1">
      <c r="B202" s="313"/>
      <c r="C202" s="319"/>
      <c r="D202" s="293"/>
      <c r="E202" s="293"/>
      <c r="F202" s="312" t="s">
        <v>50</v>
      </c>
      <c r="G202" s="293"/>
      <c r="H202" s="407" t="s">
        <v>1538</v>
      </c>
      <c r="I202" s="407"/>
      <c r="J202" s="407"/>
      <c r="K202" s="334"/>
    </row>
    <row r="203" spans="2:11" ht="15" customHeight="1">
      <c r="B203" s="313"/>
      <c r="C203" s="293"/>
      <c r="D203" s="293"/>
      <c r="E203" s="293"/>
      <c r="F203" s="312" t="s">
        <v>48</v>
      </c>
      <c r="G203" s="293"/>
      <c r="H203" s="407" t="s">
        <v>1539</v>
      </c>
      <c r="I203" s="407"/>
      <c r="J203" s="407"/>
      <c r="K203" s="334"/>
    </row>
    <row r="204" spans="2:11" ht="15" customHeight="1">
      <c r="B204" s="313"/>
      <c r="C204" s="293"/>
      <c r="D204" s="293"/>
      <c r="E204" s="293"/>
      <c r="F204" s="312" t="s">
        <v>49</v>
      </c>
      <c r="G204" s="293"/>
      <c r="H204" s="407" t="s">
        <v>1540</v>
      </c>
      <c r="I204" s="407"/>
      <c r="J204" s="407"/>
      <c r="K204" s="334"/>
    </row>
    <row r="205" spans="2:11" ht="15" customHeight="1">
      <c r="B205" s="313"/>
      <c r="C205" s="293"/>
      <c r="D205" s="293"/>
      <c r="E205" s="293"/>
      <c r="F205" s="312"/>
      <c r="G205" s="293"/>
      <c r="H205" s="293"/>
      <c r="I205" s="293"/>
      <c r="J205" s="293"/>
      <c r="K205" s="334"/>
    </row>
    <row r="206" spans="2:11" ht="15" customHeight="1">
      <c r="B206" s="313"/>
      <c r="C206" s="293" t="s">
        <v>1481</v>
      </c>
      <c r="D206" s="293"/>
      <c r="E206" s="293"/>
      <c r="F206" s="312" t="s">
        <v>81</v>
      </c>
      <c r="G206" s="293"/>
      <c r="H206" s="407" t="s">
        <v>1541</v>
      </c>
      <c r="I206" s="407"/>
      <c r="J206" s="407"/>
      <c r="K206" s="334"/>
    </row>
    <row r="207" spans="2:11" ht="15" customHeight="1">
      <c r="B207" s="313"/>
      <c r="C207" s="319"/>
      <c r="D207" s="293"/>
      <c r="E207" s="293"/>
      <c r="F207" s="312" t="s">
        <v>1380</v>
      </c>
      <c r="G207" s="293"/>
      <c r="H207" s="407" t="s">
        <v>1381</v>
      </c>
      <c r="I207" s="407"/>
      <c r="J207" s="407"/>
      <c r="K207" s="334"/>
    </row>
    <row r="208" spans="2:11" ht="15" customHeight="1">
      <c r="B208" s="313"/>
      <c r="C208" s="293"/>
      <c r="D208" s="293"/>
      <c r="E208" s="293"/>
      <c r="F208" s="312" t="s">
        <v>95</v>
      </c>
      <c r="G208" s="293"/>
      <c r="H208" s="407" t="s">
        <v>1542</v>
      </c>
      <c r="I208" s="407"/>
      <c r="J208" s="407"/>
      <c r="K208" s="334"/>
    </row>
    <row r="209" spans="2:11" ht="15" customHeight="1">
      <c r="B209" s="351"/>
      <c r="C209" s="319"/>
      <c r="D209" s="319"/>
      <c r="E209" s="319"/>
      <c r="F209" s="312" t="s">
        <v>1382</v>
      </c>
      <c r="G209" s="298"/>
      <c r="H209" s="406" t="s">
        <v>1383</v>
      </c>
      <c r="I209" s="406"/>
      <c r="J209" s="406"/>
      <c r="K209" s="352"/>
    </row>
    <row r="210" spans="2:11" ht="15" customHeight="1">
      <c r="B210" s="351"/>
      <c r="C210" s="319"/>
      <c r="D210" s="319"/>
      <c r="E210" s="319"/>
      <c r="F210" s="312" t="s">
        <v>133</v>
      </c>
      <c r="G210" s="298"/>
      <c r="H210" s="406" t="s">
        <v>1543</v>
      </c>
      <c r="I210" s="406"/>
      <c r="J210" s="406"/>
      <c r="K210" s="352"/>
    </row>
    <row r="211" spans="2:11" ht="15" customHeight="1">
      <c r="B211" s="351"/>
      <c r="C211" s="319"/>
      <c r="D211" s="319"/>
      <c r="E211" s="319"/>
      <c r="F211" s="353"/>
      <c r="G211" s="298"/>
      <c r="H211" s="354"/>
      <c r="I211" s="354"/>
      <c r="J211" s="354"/>
      <c r="K211" s="352"/>
    </row>
    <row r="212" spans="2:11" ht="15" customHeight="1">
      <c r="B212" s="351"/>
      <c r="C212" s="293" t="s">
        <v>1505</v>
      </c>
      <c r="D212" s="319"/>
      <c r="E212" s="319"/>
      <c r="F212" s="312">
        <v>1</v>
      </c>
      <c r="G212" s="298"/>
      <c r="H212" s="406" t="s">
        <v>1544</v>
      </c>
      <c r="I212" s="406"/>
      <c r="J212" s="406"/>
      <c r="K212" s="352"/>
    </row>
    <row r="213" spans="2:11" ht="15" customHeight="1">
      <c r="B213" s="351"/>
      <c r="C213" s="319"/>
      <c r="D213" s="319"/>
      <c r="E213" s="319"/>
      <c r="F213" s="312">
        <v>2</v>
      </c>
      <c r="G213" s="298"/>
      <c r="H213" s="406" t="s">
        <v>1545</v>
      </c>
      <c r="I213" s="406"/>
      <c r="J213" s="406"/>
      <c r="K213" s="352"/>
    </row>
    <row r="214" spans="2:11" ht="15" customHeight="1">
      <c r="B214" s="351"/>
      <c r="C214" s="319"/>
      <c r="D214" s="319"/>
      <c r="E214" s="319"/>
      <c r="F214" s="312">
        <v>3</v>
      </c>
      <c r="G214" s="298"/>
      <c r="H214" s="406" t="s">
        <v>1546</v>
      </c>
      <c r="I214" s="406"/>
      <c r="J214" s="406"/>
      <c r="K214" s="352"/>
    </row>
    <row r="215" spans="2:11" ht="15" customHeight="1">
      <c r="B215" s="351"/>
      <c r="C215" s="319"/>
      <c r="D215" s="319"/>
      <c r="E215" s="319"/>
      <c r="F215" s="312">
        <v>4</v>
      </c>
      <c r="G215" s="298"/>
      <c r="H215" s="406" t="s">
        <v>1547</v>
      </c>
      <c r="I215" s="406"/>
      <c r="J215" s="406"/>
      <c r="K215" s="352"/>
    </row>
    <row r="216" spans="2:11" ht="12.75" customHeight="1">
      <c r="B216" s="355"/>
      <c r="C216" s="356"/>
      <c r="D216" s="356"/>
      <c r="E216" s="356"/>
      <c r="F216" s="356"/>
      <c r="G216" s="356"/>
      <c r="H216" s="356"/>
      <c r="I216" s="356"/>
      <c r="J216" s="356"/>
      <c r="K216" s="357"/>
    </row>
  </sheetData>
  <mergeCells count="77">
    <mergeCell ref="F17:J17"/>
    <mergeCell ref="C3:J3"/>
    <mergeCell ref="C4:J4"/>
    <mergeCell ref="C6:J6"/>
    <mergeCell ref="C7:J7"/>
    <mergeCell ref="C9:J9"/>
    <mergeCell ref="D10:J10"/>
    <mergeCell ref="D11:J11"/>
    <mergeCell ref="D13:J13"/>
    <mergeCell ref="D14:J14"/>
    <mergeCell ref="D15:J15"/>
    <mergeCell ref="F16:J16"/>
    <mergeCell ref="D32:J32"/>
    <mergeCell ref="F18:J18"/>
    <mergeCell ref="F19:J19"/>
    <mergeCell ref="F20:J20"/>
    <mergeCell ref="F21:J21"/>
    <mergeCell ref="C23:J23"/>
    <mergeCell ref="C24:J24"/>
    <mergeCell ref="D25:J25"/>
    <mergeCell ref="D26:J26"/>
    <mergeCell ref="D28:J28"/>
    <mergeCell ref="D29:J29"/>
    <mergeCell ref="D31:J31"/>
    <mergeCell ref="D45:J45"/>
    <mergeCell ref="D33:J33"/>
    <mergeCell ref="G34:J34"/>
    <mergeCell ref="G35:J35"/>
    <mergeCell ref="G36:J36"/>
    <mergeCell ref="G37:J37"/>
    <mergeCell ref="G38:J38"/>
    <mergeCell ref="G39:J39"/>
    <mergeCell ref="G40:J40"/>
    <mergeCell ref="G41:J41"/>
    <mergeCell ref="G42:J42"/>
    <mergeCell ref="G43:J43"/>
    <mergeCell ref="D59:J59"/>
    <mergeCell ref="E46:J46"/>
    <mergeCell ref="E47:J47"/>
    <mergeCell ref="E48:J48"/>
    <mergeCell ref="D49:J49"/>
    <mergeCell ref="C50:J50"/>
    <mergeCell ref="C52:J52"/>
    <mergeCell ref="C53:J53"/>
    <mergeCell ref="C55:J55"/>
    <mergeCell ref="D56:J56"/>
    <mergeCell ref="D57:J57"/>
    <mergeCell ref="D58:J58"/>
    <mergeCell ref="C145:J145"/>
    <mergeCell ref="D60:J60"/>
    <mergeCell ref="D61:J61"/>
    <mergeCell ref="D63:J63"/>
    <mergeCell ref="D64:J64"/>
    <mergeCell ref="D65:J65"/>
    <mergeCell ref="D66:J66"/>
    <mergeCell ref="D67:J67"/>
    <mergeCell ref="D68:J68"/>
    <mergeCell ref="C73:J73"/>
    <mergeCell ref="C100:J100"/>
    <mergeCell ref="C120:J120"/>
    <mergeCell ref="H209:J209"/>
    <mergeCell ref="C163:J163"/>
    <mergeCell ref="C197:J197"/>
    <mergeCell ref="H198:J198"/>
    <mergeCell ref="H200:J200"/>
    <mergeCell ref="H201:J201"/>
    <mergeCell ref="H202:J202"/>
    <mergeCell ref="H203:J203"/>
    <mergeCell ref="H204:J204"/>
    <mergeCell ref="H206:J206"/>
    <mergeCell ref="H207:J207"/>
    <mergeCell ref="H208:J208"/>
    <mergeCell ref="H210:J210"/>
    <mergeCell ref="H212:J212"/>
    <mergeCell ref="H213:J213"/>
    <mergeCell ref="H214:J214"/>
    <mergeCell ref="H215:J215"/>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BR14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6"/>
      <c r="B1" s="272"/>
      <c r="C1" s="272"/>
      <c r="D1" s="271" t="s">
        <v>1</v>
      </c>
      <c r="E1" s="272"/>
      <c r="F1" s="273" t="s">
        <v>1364</v>
      </c>
      <c r="G1" s="402" t="s">
        <v>1365</v>
      </c>
      <c r="H1" s="402"/>
      <c r="I1" s="278"/>
      <c r="J1" s="273" t="s">
        <v>1366</v>
      </c>
      <c r="K1" s="271" t="s">
        <v>135</v>
      </c>
      <c r="L1" s="273" t="s">
        <v>1367</v>
      </c>
      <c r="M1" s="273"/>
      <c r="N1" s="273"/>
      <c r="O1" s="273"/>
      <c r="P1" s="273"/>
      <c r="Q1" s="273"/>
      <c r="R1" s="273"/>
      <c r="S1" s="273"/>
      <c r="T1" s="273"/>
      <c r="U1" s="269"/>
      <c r="V1" s="269"/>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95" customHeight="1">
      <c r="L2" s="358"/>
      <c r="M2" s="358"/>
      <c r="N2" s="358"/>
      <c r="O2" s="358"/>
      <c r="P2" s="358"/>
      <c r="Q2" s="358"/>
      <c r="R2" s="358"/>
      <c r="S2" s="358"/>
      <c r="T2" s="358"/>
      <c r="U2" s="358"/>
      <c r="V2" s="358"/>
      <c r="AT2" s="18" t="s">
        <v>82</v>
      </c>
    </row>
    <row r="3" spans="2:46" ht="6.95" customHeight="1">
      <c r="B3" s="19"/>
      <c r="C3" s="20"/>
      <c r="D3" s="20"/>
      <c r="E3" s="20"/>
      <c r="F3" s="20"/>
      <c r="G3" s="20"/>
      <c r="H3" s="20"/>
      <c r="I3" s="115"/>
      <c r="J3" s="20"/>
      <c r="K3" s="21"/>
      <c r="AT3" s="18" t="s">
        <v>84</v>
      </c>
    </row>
    <row r="4" spans="2:46" ht="36.95" customHeight="1">
      <c r="B4" s="22"/>
      <c r="C4" s="23"/>
      <c r="D4" s="24" t="s">
        <v>136</v>
      </c>
      <c r="E4" s="23"/>
      <c r="F4" s="23"/>
      <c r="G4" s="23"/>
      <c r="H4" s="23"/>
      <c r="I4" s="116"/>
      <c r="J4" s="23"/>
      <c r="K4" s="25"/>
      <c r="M4" s="26" t="s">
        <v>10</v>
      </c>
      <c r="AT4" s="18" t="s">
        <v>4</v>
      </c>
    </row>
    <row r="5" spans="2:11" ht="6.95" customHeight="1">
      <c r="B5" s="22"/>
      <c r="C5" s="23"/>
      <c r="D5" s="23"/>
      <c r="E5" s="23"/>
      <c r="F5" s="23"/>
      <c r="G5" s="23"/>
      <c r="H5" s="23"/>
      <c r="I5" s="116"/>
      <c r="J5" s="23"/>
      <c r="K5" s="25"/>
    </row>
    <row r="6" spans="2:11" ht="15">
      <c r="B6" s="22"/>
      <c r="C6" s="23"/>
      <c r="D6" s="31" t="s">
        <v>16</v>
      </c>
      <c r="E6" s="23"/>
      <c r="F6" s="23"/>
      <c r="G6" s="23"/>
      <c r="H6" s="23"/>
      <c r="I6" s="116"/>
      <c r="J6" s="23"/>
      <c r="K6" s="25"/>
    </row>
    <row r="7" spans="2:11" ht="22.5" customHeight="1">
      <c r="B7" s="22"/>
      <c r="C7" s="23"/>
      <c r="D7" s="23"/>
      <c r="E7" s="403" t="str">
        <f>'Rekapitulace stavby'!K6</f>
        <v>Komunikační propojení MÚK Jeneč - Dobrovíz</v>
      </c>
      <c r="F7" s="391"/>
      <c r="G7" s="391"/>
      <c r="H7" s="391"/>
      <c r="I7" s="116"/>
      <c r="J7" s="23"/>
      <c r="K7" s="25"/>
    </row>
    <row r="8" spans="2:11" s="1" customFormat="1" ht="15">
      <c r="B8" s="35"/>
      <c r="C8" s="36"/>
      <c r="D8" s="31" t="s">
        <v>137</v>
      </c>
      <c r="E8" s="36"/>
      <c r="F8" s="36"/>
      <c r="G8" s="36"/>
      <c r="H8" s="36"/>
      <c r="I8" s="117"/>
      <c r="J8" s="36"/>
      <c r="K8" s="39"/>
    </row>
    <row r="9" spans="2:11" s="1" customFormat="1" ht="36.95" customHeight="1">
      <c r="B9" s="35"/>
      <c r="C9" s="36"/>
      <c r="D9" s="36"/>
      <c r="E9" s="404" t="s">
        <v>138</v>
      </c>
      <c r="F9" s="382"/>
      <c r="G9" s="382"/>
      <c r="H9" s="382"/>
      <c r="I9" s="117"/>
      <c r="J9" s="36"/>
      <c r="K9" s="39"/>
    </row>
    <row r="10" spans="2:11" s="1" customFormat="1" ht="13.5">
      <c r="B10" s="35"/>
      <c r="C10" s="36"/>
      <c r="D10" s="36"/>
      <c r="E10" s="36"/>
      <c r="F10" s="36"/>
      <c r="G10" s="36"/>
      <c r="H10" s="36"/>
      <c r="I10" s="117"/>
      <c r="J10" s="36"/>
      <c r="K10" s="39"/>
    </row>
    <row r="11" spans="2:11" s="1" customFormat="1" ht="14.45" customHeight="1">
      <c r="B11" s="35"/>
      <c r="C11" s="36"/>
      <c r="D11" s="31" t="s">
        <v>19</v>
      </c>
      <c r="E11" s="36"/>
      <c r="F11" s="29" t="s">
        <v>83</v>
      </c>
      <c r="G11" s="36"/>
      <c r="H11" s="36"/>
      <c r="I11" s="118" t="s">
        <v>21</v>
      </c>
      <c r="J11" s="29" t="s">
        <v>22</v>
      </c>
      <c r="K11" s="39"/>
    </row>
    <row r="12" spans="2:11" s="1" customFormat="1" ht="14.45" customHeight="1">
      <c r="B12" s="35"/>
      <c r="C12" s="36"/>
      <c r="D12" s="31" t="s">
        <v>24</v>
      </c>
      <c r="E12" s="36"/>
      <c r="F12" s="29" t="s">
        <v>25</v>
      </c>
      <c r="G12" s="36"/>
      <c r="H12" s="36"/>
      <c r="I12" s="118" t="s">
        <v>26</v>
      </c>
      <c r="J12" s="119" t="str">
        <f>'Rekapitulace stavby'!AN8</f>
        <v>30.9.2016</v>
      </c>
      <c r="K12" s="39"/>
    </row>
    <row r="13" spans="2:11" s="1" customFormat="1" ht="10.9" customHeight="1">
      <c r="B13" s="35"/>
      <c r="C13" s="36"/>
      <c r="D13" s="36"/>
      <c r="E13" s="36"/>
      <c r="F13" s="36"/>
      <c r="G13" s="36"/>
      <c r="H13" s="36"/>
      <c r="I13" s="117"/>
      <c r="J13" s="36"/>
      <c r="K13" s="39"/>
    </row>
    <row r="14" spans="2:11" s="1" customFormat="1" ht="14.45" customHeight="1">
      <c r="B14" s="35"/>
      <c r="C14" s="36"/>
      <c r="D14" s="31" t="s">
        <v>30</v>
      </c>
      <c r="E14" s="36"/>
      <c r="F14" s="36"/>
      <c r="G14" s="36"/>
      <c r="H14" s="36"/>
      <c r="I14" s="118" t="s">
        <v>31</v>
      </c>
      <c r="J14" s="29" t="str">
        <f>IF('Rekapitulace stavby'!AN10="","",'Rekapitulace stavby'!AN10)</f>
        <v/>
      </c>
      <c r="K14" s="39"/>
    </row>
    <row r="15" spans="2:11" s="1" customFormat="1" ht="18" customHeight="1">
      <c r="B15" s="35"/>
      <c r="C15" s="36"/>
      <c r="D15" s="36"/>
      <c r="E15" s="29" t="str">
        <f>IF('Rekapitulace stavby'!E11="","",'Rekapitulace stavby'!E11)</f>
        <v xml:space="preserve"> </v>
      </c>
      <c r="F15" s="36"/>
      <c r="G15" s="36"/>
      <c r="H15" s="36"/>
      <c r="I15" s="118" t="s">
        <v>33</v>
      </c>
      <c r="J15" s="29" t="str">
        <f>IF('Rekapitulace stavby'!AN11="","",'Rekapitulace stavby'!AN11)</f>
        <v/>
      </c>
      <c r="K15" s="39"/>
    </row>
    <row r="16" spans="2:11" s="1" customFormat="1" ht="6.95" customHeight="1">
      <c r="B16" s="35"/>
      <c r="C16" s="36"/>
      <c r="D16" s="36"/>
      <c r="E16" s="36"/>
      <c r="F16" s="36"/>
      <c r="G16" s="36"/>
      <c r="H16" s="36"/>
      <c r="I16" s="117"/>
      <c r="J16" s="36"/>
      <c r="K16" s="39"/>
    </row>
    <row r="17" spans="2:11" s="1" customFormat="1" ht="14.45" customHeight="1">
      <c r="B17" s="35"/>
      <c r="C17" s="36"/>
      <c r="D17" s="31" t="s">
        <v>34</v>
      </c>
      <c r="E17" s="36"/>
      <c r="F17" s="36"/>
      <c r="G17" s="36"/>
      <c r="H17" s="36"/>
      <c r="I17" s="118" t="s">
        <v>31</v>
      </c>
      <c r="J17" s="29" t="str">
        <f>IF('Rekapitulace stavby'!AN13="Vyplň údaj","",IF('Rekapitulace stavby'!AN13="","",'Rekapitulace stavby'!AN13))</f>
        <v/>
      </c>
      <c r="K17" s="39"/>
    </row>
    <row r="18" spans="2:11" s="1" customFormat="1" ht="18" customHeight="1">
      <c r="B18" s="35"/>
      <c r="C18" s="36"/>
      <c r="D18" s="36"/>
      <c r="E18" s="29" t="str">
        <f>IF('Rekapitulace stavby'!E14="Vyplň údaj","",IF('Rekapitulace stavby'!E14="","",'Rekapitulace stavby'!E14))</f>
        <v/>
      </c>
      <c r="F18" s="36"/>
      <c r="G18" s="36"/>
      <c r="H18" s="36"/>
      <c r="I18" s="118" t="s">
        <v>33</v>
      </c>
      <c r="J18" s="29" t="str">
        <f>IF('Rekapitulace stavby'!AN14="Vyplň údaj","",IF('Rekapitulace stavby'!AN14="","",'Rekapitulace stavby'!AN14))</f>
        <v/>
      </c>
      <c r="K18" s="39"/>
    </row>
    <row r="19" spans="2:11" s="1" customFormat="1" ht="6.95" customHeight="1">
      <c r="B19" s="35"/>
      <c r="C19" s="36"/>
      <c r="D19" s="36"/>
      <c r="E19" s="36"/>
      <c r="F19" s="36"/>
      <c r="G19" s="36"/>
      <c r="H19" s="36"/>
      <c r="I19" s="117"/>
      <c r="J19" s="36"/>
      <c r="K19" s="39"/>
    </row>
    <row r="20" spans="2:11" s="1" customFormat="1" ht="14.45" customHeight="1">
      <c r="B20" s="35"/>
      <c r="C20" s="36"/>
      <c r="D20" s="31" t="s">
        <v>36</v>
      </c>
      <c r="E20" s="36"/>
      <c r="F20" s="36"/>
      <c r="G20" s="36"/>
      <c r="H20" s="36"/>
      <c r="I20" s="118" t="s">
        <v>31</v>
      </c>
      <c r="J20" s="29" t="s">
        <v>22</v>
      </c>
      <c r="K20" s="39"/>
    </row>
    <row r="21" spans="2:11" s="1" customFormat="1" ht="18" customHeight="1">
      <c r="B21" s="35"/>
      <c r="C21" s="36"/>
      <c r="D21" s="36"/>
      <c r="E21" s="29" t="s">
        <v>37</v>
      </c>
      <c r="F21" s="36"/>
      <c r="G21" s="36"/>
      <c r="H21" s="36"/>
      <c r="I21" s="118" t="s">
        <v>33</v>
      </c>
      <c r="J21" s="29" t="s">
        <v>22</v>
      </c>
      <c r="K21" s="39"/>
    </row>
    <row r="22" spans="2:11" s="1" customFormat="1" ht="6.95" customHeight="1">
      <c r="B22" s="35"/>
      <c r="C22" s="36"/>
      <c r="D22" s="36"/>
      <c r="E22" s="36"/>
      <c r="F22" s="36"/>
      <c r="G22" s="36"/>
      <c r="H22" s="36"/>
      <c r="I22" s="117"/>
      <c r="J22" s="36"/>
      <c r="K22" s="39"/>
    </row>
    <row r="23" spans="2:11" s="1" customFormat="1" ht="14.45" customHeight="1">
      <c r="B23" s="35"/>
      <c r="C23" s="36"/>
      <c r="D23" s="31" t="s">
        <v>39</v>
      </c>
      <c r="E23" s="36"/>
      <c r="F23" s="36"/>
      <c r="G23" s="36"/>
      <c r="H23" s="36"/>
      <c r="I23" s="117"/>
      <c r="J23" s="36"/>
      <c r="K23" s="39"/>
    </row>
    <row r="24" spans="2:11" s="7" customFormat="1" ht="22.5" customHeight="1">
      <c r="B24" s="120"/>
      <c r="C24" s="121"/>
      <c r="D24" s="121"/>
      <c r="E24" s="394" t="s">
        <v>22</v>
      </c>
      <c r="F24" s="405"/>
      <c r="G24" s="405"/>
      <c r="H24" s="405"/>
      <c r="I24" s="122"/>
      <c r="J24" s="121"/>
      <c r="K24" s="123"/>
    </row>
    <row r="25" spans="2:11" s="1" customFormat="1" ht="6.95" customHeight="1">
      <c r="B25" s="35"/>
      <c r="C25" s="36"/>
      <c r="D25" s="36"/>
      <c r="E25" s="36"/>
      <c r="F25" s="36"/>
      <c r="G25" s="36"/>
      <c r="H25" s="36"/>
      <c r="I25" s="117"/>
      <c r="J25" s="36"/>
      <c r="K25" s="39"/>
    </row>
    <row r="26" spans="2:11" s="1" customFormat="1" ht="6.95" customHeight="1">
      <c r="B26" s="35"/>
      <c r="C26" s="36"/>
      <c r="D26" s="80"/>
      <c r="E26" s="80"/>
      <c r="F26" s="80"/>
      <c r="G26" s="80"/>
      <c r="H26" s="80"/>
      <c r="I26" s="124"/>
      <c r="J26" s="80"/>
      <c r="K26" s="125"/>
    </row>
    <row r="27" spans="2:11" s="1" customFormat="1" ht="25.35" customHeight="1">
      <c r="B27" s="35"/>
      <c r="C27" s="36"/>
      <c r="D27" s="126" t="s">
        <v>41</v>
      </c>
      <c r="E27" s="36"/>
      <c r="F27" s="36"/>
      <c r="G27" s="36"/>
      <c r="H27" s="36"/>
      <c r="I27" s="117"/>
      <c r="J27" s="127">
        <f>ROUND(J78,2)</f>
        <v>0</v>
      </c>
      <c r="K27" s="39"/>
    </row>
    <row r="28" spans="2:11" s="1" customFormat="1" ht="6.95" customHeight="1">
      <c r="B28" s="35"/>
      <c r="C28" s="36"/>
      <c r="D28" s="80"/>
      <c r="E28" s="80"/>
      <c r="F28" s="80"/>
      <c r="G28" s="80"/>
      <c r="H28" s="80"/>
      <c r="I28" s="124"/>
      <c r="J28" s="80"/>
      <c r="K28" s="125"/>
    </row>
    <row r="29" spans="2:11" s="1" customFormat="1" ht="14.45" customHeight="1">
      <c r="B29" s="35"/>
      <c r="C29" s="36"/>
      <c r="D29" s="36"/>
      <c r="E29" s="36"/>
      <c r="F29" s="40" t="s">
        <v>43</v>
      </c>
      <c r="G29" s="36"/>
      <c r="H29" s="36"/>
      <c r="I29" s="128" t="s">
        <v>42</v>
      </c>
      <c r="J29" s="40" t="s">
        <v>44</v>
      </c>
      <c r="K29" s="39"/>
    </row>
    <row r="30" spans="2:11" s="1" customFormat="1" ht="14.45" customHeight="1">
      <c r="B30" s="35"/>
      <c r="C30" s="36"/>
      <c r="D30" s="43" t="s">
        <v>45</v>
      </c>
      <c r="E30" s="43" t="s">
        <v>46</v>
      </c>
      <c r="F30" s="129">
        <f>ROUND(SUM(BE78:BE143),2)</f>
        <v>0</v>
      </c>
      <c r="G30" s="36"/>
      <c r="H30" s="36"/>
      <c r="I30" s="130">
        <v>0.21</v>
      </c>
      <c r="J30" s="129">
        <f>ROUND(ROUND((SUM(BE78:BE143)),2)*I30,2)</f>
        <v>0</v>
      </c>
      <c r="K30" s="39"/>
    </row>
    <row r="31" spans="2:11" s="1" customFormat="1" ht="14.45" customHeight="1">
      <c r="B31" s="35"/>
      <c r="C31" s="36"/>
      <c r="D31" s="36"/>
      <c r="E31" s="43" t="s">
        <v>47</v>
      </c>
      <c r="F31" s="129">
        <f>ROUND(SUM(BF78:BF143),2)</f>
        <v>0</v>
      </c>
      <c r="G31" s="36"/>
      <c r="H31" s="36"/>
      <c r="I31" s="130">
        <v>0.15</v>
      </c>
      <c r="J31" s="129">
        <f>ROUND(ROUND((SUM(BF78:BF143)),2)*I31,2)</f>
        <v>0</v>
      </c>
      <c r="K31" s="39"/>
    </row>
    <row r="32" spans="2:11" s="1" customFormat="1" ht="14.45" customHeight="1" hidden="1">
      <c r="B32" s="35"/>
      <c r="C32" s="36"/>
      <c r="D32" s="36"/>
      <c r="E32" s="43" t="s">
        <v>48</v>
      </c>
      <c r="F32" s="129">
        <f>ROUND(SUM(BG78:BG143),2)</f>
        <v>0</v>
      </c>
      <c r="G32" s="36"/>
      <c r="H32" s="36"/>
      <c r="I32" s="130">
        <v>0.21</v>
      </c>
      <c r="J32" s="129">
        <v>0</v>
      </c>
      <c r="K32" s="39"/>
    </row>
    <row r="33" spans="2:11" s="1" customFormat="1" ht="14.45" customHeight="1" hidden="1">
      <c r="B33" s="35"/>
      <c r="C33" s="36"/>
      <c r="D33" s="36"/>
      <c r="E33" s="43" t="s">
        <v>49</v>
      </c>
      <c r="F33" s="129">
        <f>ROUND(SUM(BH78:BH143),2)</f>
        <v>0</v>
      </c>
      <c r="G33" s="36"/>
      <c r="H33" s="36"/>
      <c r="I33" s="130">
        <v>0.15</v>
      </c>
      <c r="J33" s="129">
        <v>0</v>
      </c>
      <c r="K33" s="39"/>
    </row>
    <row r="34" spans="2:11" s="1" customFormat="1" ht="14.45" customHeight="1" hidden="1">
      <c r="B34" s="35"/>
      <c r="C34" s="36"/>
      <c r="D34" s="36"/>
      <c r="E34" s="43" t="s">
        <v>50</v>
      </c>
      <c r="F34" s="129">
        <f>ROUND(SUM(BI78:BI143),2)</f>
        <v>0</v>
      </c>
      <c r="G34" s="36"/>
      <c r="H34" s="36"/>
      <c r="I34" s="130">
        <v>0</v>
      </c>
      <c r="J34" s="129">
        <v>0</v>
      </c>
      <c r="K34" s="39"/>
    </row>
    <row r="35" spans="2:11" s="1" customFormat="1" ht="6.95" customHeight="1">
      <c r="B35" s="35"/>
      <c r="C35" s="36"/>
      <c r="D35" s="36"/>
      <c r="E35" s="36"/>
      <c r="F35" s="36"/>
      <c r="G35" s="36"/>
      <c r="H35" s="36"/>
      <c r="I35" s="117"/>
      <c r="J35" s="36"/>
      <c r="K35" s="39"/>
    </row>
    <row r="36" spans="2:11" s="1" customFormat="1" ht="25.35" customHeight="1">
      <c r="B36" s="35"/>
      <c r="C36" s="131"/>
      <c r="D36" s="132" t="s">
        <v>51</v>
      </c>
      <c r="E36" s="74"/>
      <c r="F36" s="74"/>
      <c r="G36" s="133" t="s">
        <v>52</v>
      </c>
      <c r="H36" s="134" t="s">
        <v>53</v>
      </c>
      <c r="I36" s="135"/>
      <c r="J36" s="136">
        <f>SUM(J27:J34)</f>
        <v>0</v>
      </c>
      <c r="K36" s="137"/>
    </row>
    <row r="37" spans="2:11" s="1" customFormat="1" ht="14.45" customHeight="1">
      <c r="B37" s="50"/>
      <c r="C37" s="51"/>
      <c r="D37" s="51"/>
      <c r="E37" s="51"/>
      <c r="F37" s="51"/>
      <c r="G37" s="51"/>
      <c r="H37" s="51"/>
      <c r="I37" s="138"/>
      <c r="J37" s="51"/>
      <c r="K37" s="52"/>
    </row>
    <row r="41" spans="2:11" s="1" customFormat="1" ht="6.95" customHeight="1">
      <c r="B41" s="139"/>
      <c r="C41" s="140"/>
      <c r="D41" s="140"/>
      <c r="E41" s="140"/>
      <c r="F41" s="140"/>
      <c r="G41" s="140"/>
      <c r="H41" s="140"/>
      <c r="I41" s="141"/>
      <c r="J41" s="140"/>
      <c r="K41" s="142"/>
    </row>
    <row r="42" spans="2:11" s="1" customFormat="1" ht="36.95" customHeight="1">
      <c r="B42" s="35"/>
      <c r="C42" s="24" t="s">
        <v>139</v>
      </c>
      <c r="D42" s="36"/>
      <c r="E42" s="36"/>
      <c r="F42" s="36"/>
      <c r="G42" s="36"/>
      <c r="H42" s="36"/>
      <c r="I42" s="117"/>
      <c r="J42" s="36"/>
      <c r="K42" s="39"/>
    </row>
    <row r="43" spans="2:11" s="1" customFormat="1" ht="6.95" customHeight="1">
      <c r="B43" s="35"/>
      <c r="C43" s="36"/>
      <c r="D43" s="36"/>
      <c r="E43" s="36"/>
      <c r="F43" s="36"/>
      <c r="G43" s="36"/>
      <c r="H43" s="36"/>
      <c r="I43" s="117"/>
      <c r="J43" s="36"/>
      <c r="K43" s="39"/>
    </row>
    <row r="44" spans="2:11" s="1" customFormat="1" ht="14.45" customHeight="1">
      <c r="B44" s="35"/>
      <c r="C44" s="31" t="s">
        <v>16</v>
      </c>
      <c r="D44" s="36"/>
      <c r="E44" s="36"/>
      <c r="F44" s="36"/>
      <c r="G44" s="36"/>
      <c r="H44" s="36"/>
      <c r="I44" s="117"/>
      <c r="J44" s="36"/>
      <c r="K44" s="39"/>
    </row>
    <row r="45" spans="2:11" s="1" customFormat="1" ht="22.5" customHeight="1">
      <c r="B45" s="35"/>
      <c r="C45" s="36"/>
      <c r="D45" s="36"/>
      <c r="E45" s="403" t="str">
        <f>E7</f>
        <v>Komunikační propojení MÚK Jeneč - Dobrovíz</v>
      </c>
      <c r="F45" s="382"/>
      <c r="G45" s="382"/>
      <c r="H45" s="382"/>
      <c r="I45" s="117"/>
      <c r="J45" s="36"/>
      <c r="K45" s="39"/>
    </row>
    <row r="46" spans="2:11" s="1" customFormat="1" ht="14.45" customHeight="1">
      <c r="B46" s="35"/>
      <c r="C46" s="31" t="s">
        <v>137</v>
      </c>
      <c r="D46" s="36"/>
      <c r="E46" s="36"/>
      <c r="F46" s="36"/>
      <c r="G46" s="36"/>
      <c r="H46" s="36"/>
      <c r="I46" s="117"/>
      <c r="J46" s="36"/>
      <c r="K46" s="39"/>
    </row>
    <row r="47" spans="2:11" s="1" customFormat="1" ht="23.25" customHeight="1">
      <c r="B47" s="35"/>
      <c r="C47" s="36"/>
      <c r="D47" s="36"/>
      <c r="E47" s="404" t="str">
        <f>E9</f>
        <v>SO 001 - Zařízení staveniště a příprava území</v>
      </c>
      <c r="F47" s="382"/>
      <c r="G47" s="382"/>
      <c r="H47" s="382"/>
      <c r="I47" s="117"/>
      <c r="J47" s="36"/>
      <c r="K47" s="39"/>
    </row>
    <row r="48" spans="2:11" s="1" customFormat="1" ht="6.95" customHeight="1">
      <c r="B48" s="35"/>
      <c r="C48" s="36"/>
      <c r="D48" s="36"/>
      <c r="E48" s="36"/>
      <c r="F48" s="36"/>
      <c r="G48" s="36"/>
      <c r="H48" s="36"/>
      <c r="I48" s="117"/>
      <c r="J48" s="36"/>
      <c r="K48" s="39"/>
    </row>
    <row r="49" spans="2:11" s="1" customFormat="1" ht="18" customHeight="1">
      <c r="B49" s="35"/>
      <c r="C49" s="31" t="s">
        <v>24</v>
      </c>
      <c r="D49" s="36"/>
      <c r="E49" s="36"/>
      <c r="F49" s="29" t="str">
        <f>F12</f>
        <v>k.ú. Jeneč, k.ú.Dobrovíz</v>
      </c>
      <c r="G49" s="36"/>
      <c r="H49" s="36"/>
      <c r="I49" s="118" t="s">
        <v>26</v>
      </c>
      <c r="J49" s="119" t="str">
        <f>IF(J12="","",J12)</f>
        <v>30.9.2016</v>
      </c>
      <c r="K49" s="39"/>
    </row>
    <row r="50" spans="2:11" s="1" customFormat="1" ht="6.95" customHeight="1">
      <c r="B50" s="35"/>
      <c r="C50" s="36"/>
      <c r="D50" s="36"/>
      <c r="E50" s="36"/>
      <c r="F50" s="36"/>
      <c r="G50" s="36"/>
      <c r="H50" s="36"/>
      <c r="I50" s="117"/>
      <c r="J50" s="36"/>
      <c r="K50" s="39"/>
    </row>
    <row r="51" spans="2:11" s="1" customFormat="1" ht="15">
      <c r="B51" s="35"/>
      <c r="C51" s="31" t="s">
        <v>30</v>
      </c>
      <c r="D51" s="36"/>
      <c r="E51" s="36"/>
      <c r="F51" s="29" t="str">
        <f>E15</f>
        <v xml:space="preserve"> </v>
      </c>
      <c r="G51" s="36"/>
      <c r="H51" s="36"/>
      <c r="I51" s="118" t="s">
        <v>36</v>
      </c>
      <c r="J51" s="29" t="str">
        <f>E21</f>
        <v>European Transportation Consultancy s.r.o.</v>
      </c>
      <c r="K51" s="39"/>
    </row>
    <row r="52" spans="2:11" s="1" customFormat="1" ht="14.45" customHeight="1">
      <c r="B52" s="35"/>
      <c r="C52" s="31" t="s">
        <v>34</v>
      </c>
      <c r="D52" s="36"/>
      <c r="E52" s="36"/>
      <c r="F52" s="29" t="str">
        <f>IF(E18="","",E18)</f>
        <v/>
      </c>
      <c r="G52" s="36"/>
      <c r="H52" s="36"/>
      <c r="I52" s="117"/>
      <c r="J52" s="36"/>
      <c r="K52" s="39"/>
    </row>
    <row r="53" spans="2:11" s="1" customFormat="1" ht="10.35" customHeight="1">
      <c r="B53" s="35"/>
      <c r="C53" s="36"/>
      <c r="D53" s="36"/>
      <c r="E53" s="36"/>
      <c r="F53" s="36"/>
      <c r="G53" s="36"/>
      <c r="H53" s="36"/>
      <c r="I53" s="117"/>
      <c r="J53" s="36"/>
      <c r="K53" s="39"/>
    </row>
    <row r="54" spans="2:11" s="1" customFormat="1" ht="29.25" customHeight="1">
      <c r="B54" s="35"/>
      <c r="C54" s="143" t="s">
        <v>140</v>
      </c>
      <c r="D54" s="131"/>
      <c r="E54" s="131"/>
      <c r="F54" s="131"/>
      <c r="G54" s="131"/>
      <c r="H54" s="131"/>
      <c r="I54" s="144"/>
      <c r="J54" s="145" t="s">
        <v>141</v>
      </c>
      <c r="K54" s="146"/>
    </row>
    <row r="55" spans="2:11" s="1" customFormat="1" ht="10.35" customHeight="1">
      <c r="B55" s="35"/>
      <c r="C55" s="36"/>
      <c r="D55" s="36"/>
      <c r="E55" s="36"/>
      <c r="F55" s="36"/>
      <c r="G55" s="36"/>
      <c r="H55" s="36"/>
      <c r="I55" s="117"/>
      <c r="J55" s="36"/>
      <c r="K55" s="39"/>
    </row>
    <row r="56" spans="2:47" s="1" customFormat="1" ht="29.25" customHeight="1">
      <c r="B56" s="35"/>
      <c r="C56" s="147" t="s">
        <v>142</v>
      </c>
      <c r="D56" s="36"/>
      <c r="E56" s="36"/>
      <c r="F56" s="36"/>
      <c r="G56" s="36"/>
      <c r="H56" s="36"/>
      <c r="I56" s="117"/>
      <c r="J56" s="127">
        <f>J78</f>
        <v>0</v>
      </c>
      <c r="K56" s="39"/>
      <c r="AU56" s="18" t="s">
        <v>143</v>
      </c>
    </row>
    <row r="57" spans="2:11" s="8" customFormat="1" ht="24.95" customHeight="1">
      <c r="B57" s="148"/>
      <c r="C57" s="149"/>
      <c r="D57" s="150" t="s">
        <v>144</v>
      </c>
      <c r="E57" s="151"/>
      <c r="F57" s="151"/>
      <c r="G57" s="151"/>
      <c r="H57" s="151"/>
      <c r="I57" s="152"/>
      <c r="J57" s="153">
        <f>J79</f>
        <v>0</v>
      </c>
      <c r="K57" s="154"/>
    </row>
    <row r="58" spans="2:11" s="9" customFormat="1" ht="19.9" customHeight="1">
      <c r="B58" s="155"/>
      <c r="C58" s="156"/>
      <c r="D58" s="157" t="s">
        <v>145</v>
      </c>
      <c r="E58" s="158"/>
      <c r="F58" s="158"/>
      <c r="G58" s="158"/>
      <c r="H58" s="158"/>
      <c r="I58" s="159"/>
      <c r="J58" s="160">
        <f>J80</f>
        <v>0</v>
      </c>
      <c r="K58" s="161"/>
    </row>
    <row r="59" spans="2:11" s="1" customFormat="1" ht="21.75" customHeight="1">
      <c r="B59" s="35"/>
      <c r="C59" s="36"/>
      <c r="D59" s="36"/>
      <c r="E59" s="36"/>
      <c r="F59" s="36"/>
      <c r="G59" s="36"/>
      <c r="H59" s="36"/>
      <c r="I59" s="117"/>
      <c r="J59" s="36"/>
      <c r="K59" s="39"/>
    </row>
    <row r="60" spans="2:11" s="1" customFormat="1" ht="6.95" customHeight="1">
      <c r="B60" s="50"/>
      <c r="C60" s="51"/>
      <c r="D60" s="51"/>
      <c r="E60" s="51"/>
      <c r="F60" s="51"/>
      <c r="G60" s="51"/>
      <c r="H60" s="51"/>
      <c r="I60" s="138"/>
      <c r="J60" s="51"/>
      <c r="K60" s="52"/>
    </row>
    <row r="64" spans="2:12" s="1" customFormat="1" ht="6.95" customHeight="1">
      <c r="B64" s="53"/>
      <c r="C64" s="54"/>
      <c r="D64" s="54"/>
      <c r="E64" s="54"/>
      <c r="F64" s="54"/>
      <c r="G64" s="54"/>
      <c r="H64" s="54"/>
      <c r="I64" s="141"/>
      <c r="J64" s="54"/>
      <c r="K64" s="54"/>
      <c r="L64" s="55"/>
    </row>
    <row r="65" spans="2:12" s="1" customFormat="1" ht="36.95" customHeight="1">
      <c r="B65" s="35"/>
      <c r="C65" s="56" t="s">
        <v>146</v>
      </c>
      <c r="D65" s="57"/>
      <c r="E65" s="57"/>
      <c r="F65" s="57"/>
      <c r="G65" s="57"/>
      <c r="H65" s="57"/>
      <c r="I65" s="162"/>
      <c r="J65" s="57"/>
      <c r="K65" s="57"/>
      <c r="L65" s="55"/>
    </row>
    <row r="66" spans="2:12" s="1" customFormat="1" ht="6.95" customHeight="1">
      <c r="B66" s="35"/>
      <c r="C66" s="57"/>
      <c r="D66" s="57"/>
      <c r="E66" s="57"/>
      <c r="F66" s="57"/>
      <c r="G66" s="57"/>
      <c r="H66" s="57"/>
      <c r="I66" s="162"/>
      <c r="J66" s="57"/>
      <c r="K66" s="57"/>
      <c r="L66" s="55"/>
    </row>
    <row r="67" spans="2:12" s="1" customFormat="1" ht="14.45" customHeight="1">
      <c r="B67" s="35"/>
      <c r="C67" s="59" t="s">
        <v>16</v>
      </c>
      <c r="D67" s="57"/>
      <c r="E67" s="57"/>
      <c r="F67" s="57"/>
      <c r="G67" s="57"/>
      <c r="H67" s="57"/>
      <c r="I67" s="162"/>
      <c r="J67" s="57"/>
      <c r="K67" s="57"/>
      <c r="L67" s="55"/>
    </row>
    <row r="68" spans="2:12" s="1" customFormat="1" ht="22.5" customHeight="1">
      <c r="B68" s="35"/>
      <c r="C68" s="57"/>
      <c r="D68" s="57"/>
      <c r="E68" s="401" t="str">
        <f>E7</f>
        <v>Komunikační propojení MÚK Jeneč - Dobrovíz</v>
      </c>
      <c r="F68" s="375"/>
      <c r="G68" s="375"/>
      <c r="H68" s="375"/>
      <c r="I68" s="162"/>
      <c r="J68" s="57"/>
      <c r="K68" s="57"/>
      <c r="L68" s="55"/>
    </row>
    <row r="69" spans="2:12" s="1" customFormat="1" ht="14.45" customHeight="1">
      <c r="B69" s="35"/>
      <c r="C69" s="59" t="s">
        <v>137</v>
      </c>
      <c r="D69" s="57"/>
      <c r="E69" s="57"/>
      <c r="F69" s="57"/>
      <c r="G69" s="57"/>
      <c r="H69" s="57"/>
      <c r="I69" s="162"/>
      <c r="J69" s="57"/>
      <c r="K69" s="57"/>
      <c r="L69" s="55"/>
    </row>
    <row r="70" spans="2:12" s="1" customFormat="1" ht="23.25" customHeight="1">
      <c r="B70" s="35"/>
      <c r="C70" s="57"/>
      <c r="D70" s="57"/>
      <c r="E70" s="372" t="str">
        <f>E9</f>
        <v>SO 001 - Zařízení staveniště a příprava území</v>
      </c>
      <c r="F70" s="375"/>
      <c r="G70" s="375"/>
      <c r="H70" s="375"/>
      <c r="I70" s="162"/>
      <c r="J70" s="57"/>
      <c r="K70" s="57"/>
      <c r="L70" s="55"/>
    </row>
    <row r="71" spans="2:12" s="1" customFormat="1" ht="6.95" customHeight="1">
      <c r="B71" s="35"/>
      <c r="C71" s="57"/>
      <c r="D71" s="57"/>
      <c r="E71" s="57"/>
      <c r="F71" s="57"/>
      <c r="G71" s="57"/>
      <c r="H71" s="57"/>
      <c r="I71" s="162"/>
      <c r="J71" s="57"/>
      <c r="K71" s="57"/>
      <c r="L71" s="55"/>
    </row>
    <row r="72" spans="2:12" s="1" customFormat="1" ht="18" customHeight="1">
      <c r="B72" s="35"/>
      <c r="C72" s="59" t="s">
        <v>24</v>
      </c>
      <c r="D72" s="57"/>
      <c r="E72" s="57"/>
      <c r="F72" s="163" t="str">
        <f>F12</f>
        <v>k.ú. Jeneč, k.ú.Dobrovíz</v>
      </c>
      <c r="G72" s="57"/>
      <c r="H72" s="57"/>
      <c r="I72" s="164" t="s">
        <v>26</v>
      </c>
      <c r="J72" s="67" t="str">
        <f>IF(J12="","",J12)</f>
        <v>30.9.2016</v>
      </c>
      <c r="K72" s="57"/>
      <c r="L72" s="55"/>
    </row>
    <row r="73" spans="2:12" s="1" customFormat="1" ht="6.95" customHeight="1">
      <c r="B73" s="35"/>
      <c r="C73" s="57"/>
      <c r="D73" s="57"/>
      <c r="E73" s="57"/>
      <c r="F73" s="57"/>
      <c r="G73" s="57"/>
      <c r="H73" s="57"/>
      <c r="I73" s="162"/>
      <c r="J73" s="57"/>
      <c r="K73" s="57"/>
      <c r="L73" s="55"/>
    </row>
    <row r="74" spans="2:12" s="1" customFormat="1" ht="15">
      <c r="B74" s="35"/>
      <c r="C74" s="59" t="s">
        <v>30</v>
      </c>
      <c r="D74" s="57"/>
      <c r="E74" s="57"/>
      <c r="F74" s="163" t="str">
        <f>E15</f>
        <v xml:space="preserve"> </v>
      </c>
      <c r="G74" s="57"/>
      <c r="H74" s="57"/>
      <c r="I74" s="164" t="s">
        <v>36</v>
      </c>
      <c r="J74" s="163" t="str">
        <f>E21</f>
        <v>European Transportation Consultancy s.r.o.</v>
      </c>
      <c r="K74" s="57"/>
      <c r="L74" s="55"/>
    </row>
    <row r="75" spans="2:12" s="1" customFormat="1" ht="14.45" customHeight="1">
      <c r="B75" s="35"/>
      <c r="C75" s="59" t="s">
        <v>34</v>
      </c>
      <c r="D75" s="57"/>
      <c r="E75" s="57"/>
      <c r="F75" s="163" t="str">
        <f>IF(E18="","",E18)</f>
        <v/>
      </c>
      <c r="G75" s="57"/>
      <c r="H75" s="57"/>
      <c r="I75" s="162"/>
      <c r="J75" s="57"/>
      <c r="K75" s="57"/>
      <c r="L75" s="55"/>
    </row>
    <row r="76" spans="2:12" s="1" customFormat="1" ht="10.35" customHeight="1">
      <c r="B76" s="35"/>
      <c r="C76" s="57"/>
      <c r="D76" s="57"/>
      <c r="E76" s="57"/>
      <c r="F76" s="57"/>
      <c r="G76" s="57"/>
      <c r="H76" s="57"/>
      <c r="I76" s="162"/>
      <c r="J76" s="57"/>
      <c r="K76" s="57"/>
      <c r="L76" s="55"/>
    </row>
    <row r="77" spans="2:20" s="10" customFormat="1" ht="29.25" customHeight="1">
      <c r="B77" s="165"/>
      <c r="C77" s="166" t="s">
        <v>147</v>
      </c>
      <c r="D77" s="167" t="s">
        <v>60</v>
      </c>
      <c r="E77" s="167" t="s">
        <v>56</v>
      </c>
      <c r="F77" s="167" t="s">
        <v>148</v>
      </c>
      <c r="G77" s="167" t="s">
        <v>149</v>
      </c>
      <c r="H77" s="167" t="s">
        <v>150</v>
      </c>
      <c r="I77" s="168" t="s">
        <v>151</v>
      </c>
      <c r="J77" s="167" t="s">
        <v>141</v>
      </c>
      <c r="K77" s="169" t="s">
        <v>152</v>
      </c>
      <c r="L77" s="170"/>
      <c r="M77" s="76" t="s">
        <v>153</v>
      </c>
      <c r="N77" s="77" t="s">
        <v>45</v>
      </c>
      <c r="O77" s="77" t="s">
        <v>154</v>
      </c>
      <c r="P77" s="77" t="s">
        <v>155</v>
      </c>
      <c r="Q77" s="77" t="s">
        <v>156</v>
      </c>
      <c r="R77" s="77" t="s">
        <v>157</v>
      </c>
      <c r="S77" s="77" t="s">
        <v>158</v>
      </c>
      <c r="T77" s="78" t="s">
        <v>159</v>
      </c>
    </row>
    <row r="78" spans="2:63" s="1" customFormat="1" ht="29.25" customHeight="1">
      <c r="B78" s="35"/>
      <c r="C78" s="82" t="s">
        <v>142</v>
      </c>
      <c r="D78" s="57"/>
      <c r="E78" s="57"/>
      <c r="F78" s="57"/>
      <c r="G78" s="57"/>
      <c r="H78" s="57"/>
      <c r="I78" s="162"/>
      <c r="J78" s="171">
        <f>BK78</f>
        <v>0</v>
      </c>
      <c r="K78" s="57"/>
      <c r="L78" s="55"/>
      <c r="M78" s="79"/>
      <c r="N78" s="80"/>
      <c r="O78" s="80"/>
      <c r="P78" s="172">
        <f>P79</f>
        <v>0</v>
      </c>
      <c r="Q78" s="80"/>
      <c r="R78" s="172">
        <f>R79</f>
        <v>0.04805000000000001</v>
      </c>
      <c r="S78" s="80"/>
      <c r="T78" s="173">
        <f>T79</f>
        <v>0</v>
      </c>
      <c r="AT78" s="18" t="s">
        <v>74</v>
      </c>
      <c r="AU78" s="18" t="s">
        <v>143</v>
      </c>
      <c r="BK78" s="174">
        <f>BK79</f>
        <v>0</v>
      </c>
    </row>
    <row r="79" spans="2:63" s="11" customFormat="1" ht="37.35" customHeight="1">
      <c r="B79" s="175"/>
      <c r="C79" s="176"/>
      <c r="D79" s="177" t="s">
        <v>74</v>
      </c>
      <c r="E79" s="178" t="s">
        <v>160</v>
      </c>
      <c r="F79" s="178" t="s">
        <v>161</v>
      </c>
      <c r="G79" s="176"/>
      <c r="H79" s="176"/>
      <c r="I79" s="179"/>
      <c r="J79" s="180">
        <f>BK79</f>
        <v>0</v>
      </c>
      <c r="K79" s="176"/>
      <c r="L79" s="181"/>
      <c r="M79" s="182"/>
      <c r="N79" s="183"/>
      <c r="O79" s="183"/>
      <c r="P79" s="184">
        <f>P80</f>
        <v>0</v>
      </c>
      <c r="Q79" s="183"/>
      <c r="R79" s="184">
        <f>R80</f>
        <v>0.04805000000000001</v>
      </c>
      <c r="S79" s="183"/>
      <c r="T79" s="185">
        <f>T80</f>
        <v>0</v>
      </c>
      <c r="AR79" s="186" t="s">
        <v>23</v>
      </c>
      <c r="AT79" s="187" t="s">
        <v>74</v>
      </c>
      <c r="AU79" s="187" t="s">
        <v>75</v>
      </c>
      <c r="AY79" s="186" t="s">
        <v>162</v>
      </c>
      <c r="BK79" s="188">
        <f>BK80</f>
        <v>0</v>
      </c>
    </row>
    <row r="80" spans="2:63" s="11" customFormat="1" ht="19.9" customHeight="1">
      <c r="B80" s="175"/>
      <c r="C80" s="176"/>
      <c r="D80" s="189" t="s">
        <v>74</v>
      </c>
      <c r="E80" s="190" t="s">
        <v>23</v>
      </c>
      <c r="F80" s="190" t="s">
        <v>163</v>
      </c>
      <c r="G80" s="176"/>
      <c r="H80" s="176"/>
      <c r="I80" s="179"/>
      <c r="J80" s="191">
        <f>BK80</f>
        <v>0</v>
      </c>
      <c r="K80" s="176"/>
      <c r="L80" s="181"/>
      <c r="M80" s="182"/>
      <c r="N80" s="183"/>
      <c r="O80" s="183"/>
      <c r="P80" s="184">
        <f>SUM(P81:P143)</f>
        <v>0</v>
      </c>
      <c r="Q80" s="183"/>
      <c r="R80" s="184">
        <f>SUM(R81:R143)</f>
        <v>0.04805000000000001</v>
      </c>
      <c r="S80" s="183"/>
      <c r="T80" s="185">
        <f>SUM(T81:T143)</f>
        <v>0</v>
      </c>
      <c r="AR80" s="186" t="s">
        <v>23</v>
      </c>
      <c r="AT80" s="187" t="s">
        <v>74</v>
      </c>
      <c r="AU80" s="187" t="s">
        <v>23</v>
      </c>
      <c r="AY80" s="186" t="s">
        <v>162</v>
      </c>
      <c r="BK80" s="188">
        <f>SUM(BK81:BK143)</f>
        <v>0</v>
      </c>
    </row>
    <row r="81" spans="2:65" s="1" customFormat="1" ht="22.5" customHeight="1">
      <c r="B81" s="35"/>
      <c r="C81" s="192" t="s">
        <v>23</v>
      </c>
      <c r="D81" s="192" t="s">
        <v>164</v>
      </c>
      <c r="E81" s="193" t="s">
        <v>165</v>
      </c>
      <c r="F81" s="194" t="s">
        <v>166</v>
      </c>
      <c r="G81" s="195" t="s">
        <v>167</v>
      </c>
      <c r="H81" s="196">
        <v>0.227</v>
      </c>
      <c r="I81" s="197"/>
      <c r="J81" s="198">
        <f>ROUND(I81*H81,2)</f>
        <v>0</v>
      </c>
      <c r="K81" s="194" t="s">
        <v>168</v>
      </c>
      <c r="L81" s="55"/>
      <c r="M81" s="199" t="s">
        <v>22</v>
      </c>
      <c r="N81" s="200" t="s">
        <v>46</v>
      </c>
      <c r="O81" s="36"/>
      <c r="P81" s="201">
        <f>O81*H81</f>
        <v>0</v>
      </c>
      <c r="Q81" s="201">
        <v>0</v>
      </c>
      <c r="R81" s="201">
        <f>Q81*H81</f>
        <v>0</v>
      </c>
      <c r="S81" s="201">
        <v>0</v>
      </c>
      <c r="T81" s="202">
        <f>S81*H81</f>
        <v>0</v>
      </c>
      <c r="AR81" s="18" t="s">
        <v>169</v>
      </c>
      <c r="AT81" s="18" t="s">
        <v>164</v>
      </c>
      <c r="AU81" s="18" t="s">
        <v>84</v>
      </c>
      <c r="AY81" s="18" t="s">
        <v>162</v>
      </c>
      <c r="BE81" s="203">
        <f>IF(N81="základní",J81,0)</f>
        <v>0</v>
      </c>
      <c r="BF81" s="203">
        <f>IF(N81="snížená",J81,0)</f>
        <v>0</v>
      </c>
      <c r="BG81" s="203">
        <f>IF(N81="zákl. přenesená",J81,0)</f>
        <v>0</v>
      </c>
      <c r="BH81" s="203">
        <f>IF(N81="sníž. přenesená",J81,0)</f>
        <v>0</v>
      </c>
      <c r="BI81" s="203">
        <f>IF(N81="nulová",J81,0)</f>
        <v>0</v>
      </c>
      <c r="BJ81" s="18" t="s">
        <v>23</v>
      </c>
      <c r="BK81" s="203">
        <f>ROUND(I81*H81,2)</f>
        <v>0</v>
      </c>
      <c r="BL81" s="18" t="s">
        <v>169</v>
      </c>
      <c r="BM81" s="18" t="s">
        <v>170</v>
      </c>
    </row>
    <row r="82" spans="2:47" s="1" customFormat="1" ht="94.5">
      <c r="B82" s="35"/>
      <c r="C82" s="57"/>
      <c r="D82" s="204" t="s">
        <v>171</v>
      </c>
      <c r="E82" s="57"/>
      <c r="F82" s="205" t="s">
        <v>172</v>
      </c>
      <c r="G82" s="57"/>
      <c r="H82" s="57"/>
      <c r="I82" s="162"/>
      <c r="J82" s="57"/>
      <c r="K82" s="57"/>
      <c r="L82" s="55"/>
      <c r="M82" s="72"/>
      <c r="N82" s="36"/>
      <c r="O82" s="36"/>
      <c r="P82" s="36"/>
      <c r="Q82" s="36"/>
      <c r="R82" s="36"/>
      <c r="S82" s="36"/>
      <c r="T82" s="73"/>
      <c r="AT82" s="18" t="s">
        <v>171</v>
      </c>
      <c r="AU82" s="18" t="s">
        <v>84</v>
      </c>
    </row>
    <row r="83" spans="2:51" s="12" customFormat="1" ht="13.5">
      <c r="B83" s="206"/>
      <c r="C83" s="207"/>
      <c r="D83" s="204" t="s">
        <v>173</v>
      </c>
      <c r="E83" s="208" t="s">
        <v>22</v>
      </c>
      <c r="F83" s="209" t="s">
        <v>174</v>
      </c>
      <c r="G83" s="207"/>
      <c r="H83" s="210" t="s">
        <v>22</v>
      </c>
      <c r="I83" s="211"/>
      <c r="J83" s="207"/>
      <c r="K83" s="207"/>
      <c r="L83" s="212"/>
      <c r="M83" s="213"/>
      <c r="N83" s="214"/>
      <c r="O83" s="214"/>
      <c r="P83" s="214"/>
      <c r="Q83" s="214"/>
      <c r="R83" s="214"/>
      <c r="S83" s="214"/>
      <c r="T83" s="215"/>
      <c r="AT83" s="216" t="s">
        <v>173</v>
      </c>
      <c r="AU83" s="216" t="s">
        <v>84</v>
      </c>
      <c r="AV83" s="12" t="s">
        <v>23</v>
      </c>
      <c r="AW83" s="12" t="s">
        <v>38</v>
      </c>
      <c r="AX83" s="12" t="s">
        <v>75</v>
      </c>
      <c r="AY83" s="216" t="s">
        <v>162</v>
      </c>
    </row>
    <row r="84" spans="2:51" s="13" customFormat="1" ht="13.5">
      <c r="B84" s="217"/>
      <c r="C84" s="218"/>
      <c r="D84" s="219" t="s">
        <v>173</v>
      </c>
      <c r="E84" s="220" t="s">
        <v>22</v>
      </c>
      <c r="F84" s="221" t="s">
        <v>175</v>
      </c>
      <c r="G84" s="218"/>
      <c r="H84" s="222">
        <v>0.227</v>
      </c>
      <c r="I84" s="223"/>
      <c r="J84" s="218"/>
      <c r="K84" s="218"/>
      <c r="L84" s="224"/>
      <c r="M84" s="225"/>
      <c r="N84" s="226"/>
      <c r="O84" s="226"/>
      <c r="P84" s="226"/>
      <c r="Q84" s="226"/>
      <c r="R84" s="226"/>
      <c r="S84" s="226"/>
      <c r="T84" s="227"/>
      <c r="AT84" s="228" t="s">
        <v>173</v>
      </c>
      <c r="AU84" s="228" t="s">
        <v>84</v>
      </c>
      <c r="AV84" s="13" t="s">
        <v>84</v>
      </c>
      <c r="AW84" s="13" t="s">
        <v>38</v>
      </c>
      <c r="AX84" s="13" t="s">
        <v>23</v>
      </c>
      <c r="AY84" s="228" t="s">
        <v>162</v>
      </c>
    </row>
    <row r="85" spans="2:65" s="1" customFormat="1" ht="31.5" customHeight="1">
      <c r="B85" s="35"/>
      <c r="C85" s="192" t="s">
        <v>84</v>
      </c>
      <c r="D85" s="192" t="s">
        <v>164</v>
      </c>
      <c r="E85" s="193" t="s">
        <v>176</v>
      </c>
      <c r="F85" s="194" t="s">
        <v>177</v>
      </c>
      <c r="G85" s="195" t="s">
        <v>178</v>
      </c>
      <c r="H85" s="196">
        <v>110</v>
      </c>
      <c r="I85" s="197"/>
      <c r="J85" s="198">
        <f>ROUND(I85*H85,2)</f>
        <v>0</v>
      </c>
      <c r="K85" s="194" t="s">
        <v>168</v>
      </c>
      <c r="L85" s="55"/>
      <c r="M85" s="199" t="s">
        <v>22</v>
      </c>
      <c r="N85" s="200" t="s">
        <v>46</v>
      </c>
      <c r="O85" s="36"/>
      <c r="P85" s="201">
        <f>O85*H85</f>
        <v>0</v>
      </c>
      <c r="Q85" s="201">
        <v>0</v>
      </c>
      <c r="R85" s="201">
        <f>Q85*H85</f>
        <v>0</v>
      </c>
      <c r="S85" s="201">
        <v>0</v>
      </c>
      <c r="T85" s="202">
        <f>S85*H85</f>
        <v>0</v>
      </c>
      <c r="AR85" s="18" t="s">
        <v>169</v>
      </c>
      <c r="AT85" s="18" t="s">
        <v>164</v>
      </c>
      <c r="AU85" s="18" t="s">
        <v>84</v>
      </c>
      <c r="AY85" s="18" t="s">
        <v>162</v>
      </c>
      <c r="BE85" s="203">
        <f>IF(N85="základní",J85,0)</f>
        <v>0</v>
      </c>
      <c r="BF85" s="203">
        <f>IF(N85="snížená",J85,0)</f>
        <v>0</v>
      </c>
      <c r="BG85" s="203">
        <f>IF(N85="zákl. přenesená",J85,0)</f>
        <v>0</v>
      </c>
      <c r="BH85" s="203">
        <f>IF(N85="sníž. přenesená",J85,0)</f>
        <v>0</v>
      </c>
      <c r="BI85" s="203">
        <f>IF(N85="nulová",J85,0)</f>
        <v>0</v>
      </c>
      <c r="BJ85" s="18" t="s">
        <v>23</v>
      </c>
      <c r="BK85" s="203">
        <f>ROUND(I85*H85,2)</f>
        <v>0</v>
      </c>
      <c r="BL85" s="18" t="s">
        <v>169</v>
      </c>
      <c r="BM85" s="18" t="s">
        <v>179</v>
      </c>
    </row>
    <row r="86" spans="2:47" s="1" customFormat="1" ht="148.5">
      <c r="B86" s="35"/>
      <c r="C86" s="57"/>
      <c r="D86" s="204" t="s">
        <v>171</v>
      </c>
      <c r="E86" s="57"/>
      <c r="F86" s="205" t="s">
        <v>180</v>
      </c>
      <c r="G86" s="57"/>
      <c r="H86" s="57"/>
      <c r="I86" s="162"/>
      <c r="J86" s="57"/>
      <c r="K86" s="57"/>
      <c r="L86" s="55"/>
      <c r="M86" s="72"/>
      <c r="N86" s="36"/>
      <c r="O86" s="36"/>
      <c r="P86" s="36"/>
      <c r="Q86" s="36"/>
      <c r="R86" s="36"/>
      <c r="S86" s="36"/>
      <c r="T86" s="73"/>
      <c r="AT86" s="18" t="s">
        <v>171</v>
      </c>
      <c r="AU86" s="18" t="s">
        <v>84</v>
      </c>
    </row>
    <row r="87" spans="2:51" s="12" customFormat="1" ht="13.5">
      <c r="B87" s="206"/>
      <c r="C87" s="207"/>
      <c r="D87" s="204" t="s">
        <v>173</v>
      </c>
      <c r="E87" s="208" t="s">
        <v>22</v>
      </c>
      <c r="F87" s="209" t="s">
        <v>181</v>
      </c>
      <c r="G87" s="207"/>
      <c r="H87" s="210" t="s">
        <v>22</v>
      </c>
      <c r="I87" s="211"/>
      <c r="J87" s="207"/>
      <c r="K87" s="207"/>
      <c r="L87" s="212"/>
      <c r="M87" s="213"/>
      <c r="N87" s="214"/>
      <c r="O87" s="214"/>
      <c r="P87" s="214"/>
      <c r="Q87" s="214"/>
      <c r="R87" s="214"/>
      <c r="S87" s="214"/>
      <c r="T87" s="215"/>
      <c r="AT87" s="216" t="s">
        <v>173</v>
      </c>
      <c r="AU87" s="216" t="s">
        <v>84</v>
      </c>
      <c r="AV87" s="12" t="s">
        <v>23</v>
      </c>
      <c r="AW87" s="12" t="s">
        <v>38</v>
      </c>
      <c r="AX87" s="12" t="s">
        <v>75</v>
      </c>
      <c r="AY87" s="216" t="s">
        <v>162</v>
      </c>
    </row>
    <row r="88" spans="2:51" s="13" customFormat="1" ht="13.5">
      <c r="B88" s="217"/>
      <c r="C88" s="218"/>
      <c r="D88" s="219" t="s">
        <v>173</v>
      </c>
      <c r="E88" s="220" t="s">
        <v>22</v>
      </c>
      <c r="F88" s="221" t="s">
        <v>182</v>
      </c>
      <c r="G88" s="218"/>
      <c r="H88" s="222">
        <v>110</v>
      </c>
      <c r="I88" s="223"/>
      <c r="J88" s="218"/>
      <c r="K88" s="218"/>
      <c r="L88" s="224"/>
      <c r="M88" s="225"/>
      <c r="N88" s="226"/>
      <c r="O88" s="226"/>
      <c r="P88" s="226"/>
      <c r="Q88" s="226"/>
      <c r="R88" s="226"/>
      <c r="S88" s="226"/>
      <c r="T88" s="227"/>
      <c r="AT88" s="228" t="s">
        <v>173</v>
      </c>
      <c r="AU88" s="228" t="s">
        <v>84</v>
      </c>
      <c r="AV88" s="13" t="s">
        <v>84</v>
      </c>
      <c r="AW88" s="13" t="s">
        <v>38</v>
      </c>
      <c r="AX88" s="13" t="s">
        <v>23</v>
      </c>
      <c r="AY88" s="228" t="s">
        <v>162</v>
      </c>
    </row>
    <row r="89" spans="2:65" s="1" customFormat="1" ht="31.5" customHeight="1">
      <c r="B89" s="35"/>
      <c r="C89" s="192" t="s">
        <v>183</v>
      </c>
      <c r="D89" s="192" t="s">
        <v>164</v>
      </c>
      <c r="E89" s="193" t="s">
        <v>184</v>
      </c>
      <c r="F89" s="194" t="s">
        <v>185</v>
      </c>
      <c r="G89" s="195" t="s">
        <v>178</v>
      </c>
      <c r="H89" s="196">
        <v>110</v>
      </c>
      <c r="I89" s="197"/>
      <c r="J89" s="198">
        <f>ROUND(I89*H89,2)</f>
        <v>0</v>
      </c>
      <c r="K89" s="194" t="s">
        <v>168</v>
      </c>
      <c r="L89" s="55"/>
      <c r="M89" s="199" t="s">
        <v>22</v>
      </c>
      <c r="N89" s="200" t="s">
        <v>46</v>
      </c>
      <c r="O89" s="36"/>
      <c r="P89" s="201">
        <f>O89*H89</f>
        <v>0</v>
      </c>
      <c r="Q89" s="201">
        <v>0.00018</v>
      </c>
      <c r="R89" s="201">
        <f>Q89*H89</f>
        <v>0.0198</v>
      </c>
      <c r="S89" s="201">
        <v>0</v>
      </c>
      <c r="T89" s="202">
        <f>S89*H89</f>
        <v>0</v>
      </c>
      <c r="AR89" s="18" t="s">
        <v>169</v>
      </c>
      <c r="AT89" s="18" t="s">
        <v>164</v>
      </c>
      <c r="AU89" s="18" t="s">
        <v>84</v>
      </c>
      <c r="AY89" s="18" t="s">
        <v>162</v>
      </c>
      <c r="BE89" s="203">
        <f>IF(N89="základní",J89,0)</f>
        <v>0</v>
      </c>
      <c r="BF89" s="203">
        <f>IF(N89="snížená",J89,0)</f>
        <v>0</v>
      </c>
      <c r="BG89" s="203">
        <f>IF(N89="zákl. přenesená",J89,0)</f>
        <v>0</v>
      </c>
      <c r="BH89" s="203">
        <f>IF(N89="sníž. přenesená",J89,0)</f>
        <v>0</v>
      </c>
      <c r="BI89" s="203">
        <f>IF(N89="nulová",J89,0)</f>
        <v>0</v>
      </c>
      <c r="BJ89" s="18" t="s">
        <v>23</v>
      </c>
      <c r="BK89" s="203">
        <f>ROUND(I89*H89,2)</f>
        <v>0</v>
      </c>
      <c r="BL89" s="18" t="s">
        <v>169</v>
      </c>
      <c r="BM89" s="18" t="s">
        <v>186</v>
      </c>
    </row>
    <row r="90" spans="2:47" s="1" customFormat="1" ht="67.5">
      <c r="B90" s="35"/>
      <c r="C90" s="57"/>
      <c r="D90" s="204" t="s">
        <v>171</v>
      </c>
      <c r="E90" s="57"/>
      <c r="F90" s="205" t="s">
        <v>187</v>
      </c>
      <c r="G90" s="57"/>
      <c r="H90" s="57"/>
      <c r="I90" s="162"/>
      <c r="J90" s="57"/>
      <c r="K90" s="57"/>
      <c r="L90" s="55"/>
      <c r="M90" s="72"/>
      <c r="N90" s="36"/>
      <c r="O90" s="36"/>
      <c r="P90" s="36"/>
      <c r="Q90" s="36"/>
      <c r="R90" s="36"/>
      <c r="S90" s="36"/>
      <c r="T90" s="73"/>
      <c r="AT90" s="18" t="s">
        <v>171</v>
      </c>
      <c r="AU90" s="18" t="s">
        <v>84</v>
      </c>
    </row>
    <row r="91" spans="2:51" s="12" customFormat="1" ht="13.5">
      <c r="B91" s="206"/>
      <c r="C91" s="207"/>
      <c r="D91" s="204" t="s">
        <v>173</v>
      </c>
      <c r="E91" s="208" t="s">
        <v>22</v>
      </c>
      <c r="F91" s="209" t="s">
        <v>181</v>
      </c>
      <c r="G91" s="207"/>
      <c r="H91" s="210" t="s">
        <v>22</v>
      </c>
      <c r="I91" s="211"/>
      <c r="J91" s="207"/>
      <c r="K91" s="207"/>
      <c r="L91" s="212"/>
      <c r="M91" s="213"/>
      <c r="N91" s="214"/>
      <c r="O91" s="214"/>
      <c r="P91" s="214"/>
      <c r="Q91" s="214"/>
      <c r="R91" s="214"/>
      <c r="S91" s="214"/>
      <c r="T91" s="215"/>
      <c r="AT91" s="216" t="s">
        <v>173</v>
      </c>
      <c r="AU91" s="216" t="s">
        <v>84</v>
      </c>
      <c r="AV91" s="12" t="s">
        <v>23</v>
      </c>
      <c r="AW91" s="12" t="s">
        <v>38</v>
      </c>
      <c r="AX91" s="12" t="s">
        <v>75</v>
      </c>
      <c r="AY91" s="216" t="s">
        <v>162</v>
      </c>
    </row>
    <row r="92" spans="2:51" s="13" customFormat="1" ht="13.5">
      <c r="B92" s="217"/>
      <c r="C92" s="218"/>
      <c r="D92" s="219" t="s">
        <v>173</v>
      </c>
      <c r="E92" s="220" t="s">
        <v>22</v>
      </c>
      <c r="F92" s="221" t="s">
        <v>182</v>
      </c>
      <c r="G92" s="218"/>
      <c r="H92" s="222">
        <v>110</v>
      </c>
      <c r="I92" s="223"/>
      <c r="J92" s="218"/>
      <c r="K92" s="218"/>
      <c r="L92" s="224"/>
      <c r="M92" s="225"/>
      <c r="N92" s="226"/>
      <c r="O92" s="226"/>
      <c r="P92" s="226"/>
      <c r="Q92" s="226"/>
      <c r="R92" s="226"/>
      <c r="S92" s="226"/>
      <c r="T92" s="227"/>
      <c r="AT92" s="228" t="s">
        <v>173</v>
      </c>
      <c r="AU92" s="228" t="s">
        <v>84</v>
      </c>
      <c r="AV92" s="13" t="s">
        <v>84</v>
      </c>
      <c r="AW92" s="13" t="s">
        <v>38</v>
      </c>
      <c r="AX92" s="13" t="s">
        <v>23</v>
      </c>
      <c r="AY92" s="228" t="s">
        <v>162</v>
      </c>
    </row>
    <row r="93" spans="2:65" s="1" customFormat="1" ht="31.5" customHeight="1">
      <c r="B93" s="35"/>
      <c r="C93" s="192" t="s">
        <v>169</v>
      </c>
      <c r="D93" s="192" t="s">
        <v>164</v>
      </c>
      <c r="E93" s="193" t="s">
        <v>188</v>
      </c>
      <c r="F93" s="194" t="s">
        <v>189</v>
      </c>
      <c r="G93" s="195" t="s">
        <v>190</v>
      </c>
      <c r="H93" s="196">
        <v>1</v>
      </c>
      <c r="I93" s="197"/>
      <c r="J93" s="198">
        <f>ROUND(I93*H93,2)</f>
        <v>0</v>
      </c>
      <c r="K93" s="194" t="s">
        <v>168</v>
      </c>
      <c r="L93" s="55"/>
      <c r="M93" s="199" t="s">
        <v>22</v>
      </c>
      <c r="N93" s="200" t="s">
        <v>46</v>
      </c>
      <c r="O93" s="36"/>
      <c r="P93" s="201">
        <f>O93*H93</f>
        <v>0</v>
      </c>
      <c r="Q93" s="201">
        <v>0</v>
      </c>
      <c r="R93" s="201">
        <f>Q93*H93</f>
        <v>0</v>
      </c>
      <c r="S93" s="201">
        <v>0</v>
      </c>
      <c r="T93" s="202">
        <f>S93*H93</f>
        <v>0</v>
      </c>
      <c r="AR93" s="18" t="s">
        <v>169</v>
      </c>
      <c r="AT93" s="18" t="s">
        <v>164</v>
      </c>
      <c r="AU93" s="18" t="s">
        <v>84</v>
      </c>
      <c r="AY93" s="18" t="s">
        <v>162</v>
      </c>
      <c r="BE93" s="203">
        <f>IF(N93="základní",J93,0)</f>
        <v>0</v>
      </c>
      <c r="BF93" s="203">
        <f>IF(N93="snížená",J93,0)</f>
        <v>0</v>
      </c>
      <c r="BG93" s="203">
        <f>IF(N93="zákl. přenesená",J93,0)</f>
        <v>0</v>
      </c>
      <c r="BH93" s="203">
        <f>IF(N93="sníž. přenesená",J93,0)</f>
        <v>0</v>
      </c>
      <c r="BI93" s="203">
        <f>IF(N93="nulová",J93,0)</f>
        <v>0</v>
      </c>
      <c r="BJ93" s="18" t="s">
        <v>23</v>
      </c>
      <c r="BK93" s="203">
        <f>ROUND(I93*H93,2)</f>
        <v>0</v>
      </c>
      <c r="BL93" s="18" t="s">
        <v>169</v>
      </c>
      <c r="BM93" s="18" t="s">
        <v>191</v>
      </c>
    </row>
    <row r="94" spans="2:47" s="1" customFormat="1" ht="121.5">
      <c r="B94" s="35"/>
      <c r="C94" s="57"/>
      <c r="D94" s="204" t="s">
        <v>171</v>
      </c>
      <c r="E94" s="57"/>
      <c r="F94" s="205" t="s">
        <v>192</v>
      </c>
      <c r="G94" s="57"/>
      <c r="H94" s="57"/>
      <c r="I94" s="162"/>
      <c r="J94" s="57"/>
      <c r="K94" s="57"/>
      <c r="L94" s="55"/>
      <c r="M94" s="72"/>
      <c r="N94" s="36"/>
      <c r="O94" s="36"/>
      <c r="P94" s="36"/>
      <c r="Q94" s="36"/>
      <c r="R94" s="36"/>
      <c r="S94" s="36"/>
      <c r="T94" s="73"/>
      <c r="AT94" s="18" t="s">
        <v>171</v>
      </c>
      <c r="AU94" s="18" t="s">
        <v>84</v>
      </c>
    </row>
    <row r="95" spans="2:51" s="12" customFormat="1" ht="13.5">
      <c r="B95" s="206"/>
      <c r="C95" s="207"/>
      <c r="D95" s="204" t="s">
        <v>173</v>
      </c>
      <c r="E95" s="208" t="s">
        <v>22</v>
      </c>
      <c r="F95" s="209" t="s">
        <v>193</v>
      </c>
      <c r="G95" s="207"/>
      <c r="H95" s="210" t="s">
        <v>22</v>
      </c>
      <c r="I95" s="211"/>
      <c r="J95" s="207"/>
      <c r="K95" s="207"/>
      <c r="L95" s="212"/>
      <c r="M95" s="213"/>
      <c r="N95" s="214"/>
      <c r="O95" s="214"/>
      <c r="P95" s="214"/>
      <c r="Q95" s="214"/>
      <c r="R95" s="214"/>
      <c r="S95" s="214"/>
      <c r="T95" s="215"/>
      <c r="AT95" s="216" t="s">
        <v>173</v>
      </c>
      <c r="AU95" s="216" t="s">
        <v>84</v>
      </c>
      <c r="AV95" s="12" t="s">
        <v>23</v>
      </c>
      <c r="AW95" s="12" t="s">
        <v>38</v>
      </c>
      <c r="AX95" s="12" t="s">
        <v>75</v>
      </c>
      <c r="AY95" s="216" t="s">
        <v>162</v>
      </c>
    </row>
    <row r="96" spans="2:51" s="13" customFormat="1" ht="13.5">
      <c r="B96" s="217"/>
      <c r="C96" s="218"/>
      <c r="D96" s="219" t="s">
        <v>173</v>
      </c>
      <c r="E96" s="220" t="s">
        <v>22</v>
      </c>
      <c r="F96" s="221" t="s">
        <v>23</v>
      </c>
      <c r="G96" s="218"/>
      <c r="H96" s="222">
        <v>1</v>
      </c>
      <c r="I96" s="223"/>
      <c r="J96" s="218"/>
      <c r="K96" s="218"/>
      <c r="L96" s="224"/>
      <c r="M96" s="225"/>
      <c r="N96" s="226"/>
      <c r="O96" s="226"/>
      <c r="P96" s="226"/>
      <c r="Q96" s="226"/>
      <c r="R96" s="226"/>
      <c r="S96" s="226"/>
      <c r="T96" s="227"/>
      <c r="AT96" s="228" t="s">
        <v>173</v>
      </c>
      <c r="AU96" s="228" t="s">
        <v>84</v>
      </c>
      <c r="AV96" s="13" t="s">
        <v>84</v>
      </c>
      <c r="AW96" s="13" t="s">
        <v>38</v>
      </c>
      <c r="AX96" s="13" t="s">
        <v>23</v>
      </c>
      <c r="AY96" s="228" t="s">
        <v>162</v>
      </c>
    </row>
    <row r="97" spans="2:65" s="1" customFormat="1" ht="31.5" customHeight="1">
      <c r="B97" s="35"/>
      <c r="C97" s="192" t="s">
        <v>194</v>
      </c>
      <c r="D97" s="192" t="s">
        <v>164</v>
      </c>
      <c r="E97" s="193" t="s">
        <v>195</v>
      </c>
      <c r="F97" s="194" t="s">
        <v>196</v>
      </c>
      <c r="G97" s="195" t="s">
        <v>197</v>
      </c>
      <c r="H97" s="196">
        <v>2452</v>
      </c>
      <c r="I97" s="197"/>
      <c r="J97" s="198">
        <f>ROUND(I97*H97,2)</f>
        <v>0</v>
      </c>
      <c r="K97" s="194" t="s">
        <v>168</v>
      </c>
      <c r="L97" s="55"/>
      <c r="M97" s="199" t="s">
        <v>22</v>
      </c>
      <c r="N97" s="200" t="s">
        <v>46</v>
      </c>
      <c r="O97" s="36"/>
      <c r="P97" s="201">
        <f>O97*H97</f>
        <v>0</v>
      </c>
      <c r="Q97" s="201">
        <v>0</v>
      </c>
      <c r="R97" s="201">
        <f>Q97*H97</f>
        <v>0</v>
      </c>
      <c r="S97" s="201">
        <v>0</v>
      </c>
      <c r="T97" s="202">
        <f>S97*H97</f>
        <v>0</v>
      </c>
      <c r="AR97" s="18" t="s">
        <v>169</v>
      </c>
      <c r="AT97" s="18" t="s">
        <v>164</v>
      </c>
      <c r="AU97" s="18" t="s">
        <v>84</v>
      </c>
      <c r="AY97" s="18" t="s">
        <v>162</v>
      </c>
      <c r="BE97" s="203">
        <f>IF(N97="základní",J97,0)</f>
        <v>0</v>
      </c>
      <c r="BF97" s="203">
        <f>IF(N97="snížená",J97,0)</f>
        <v>0</v>
      </c>
      <c r="BG97" s="203">
        <f>IF(N97="zákl. přenesená",J97,0)</f>
        <v>0</v>
      </c>
      <c r="BH97" s="203">
        <f>IF(N97="sníž. přenesená",J97,0)</f>
        <v>0</v>
      </c>
      <c r="BI97" s="203">
        <f>IF(N97="nulová",J97,0)</f>
        <v>0</v>
      </c>
      <c r="BJ97" s="18" t="s">
        <v>23</v>
      </c>
      <c r="BK97" s="203">
        <f>ROUND(I97*H97,2)</f>
        <v>0</v>
      </c>
      <c r="BL97" s="18" t="s">
        <v>169</v>
      </c>
      <c r="BM97" s="18" t="s">
        <v>198</v>
      </c>
    </row>
    <row r="98" spans="2:47" s="1" customFormat="1" ht="148.5">
      <c r="B98" s="35"/>
      <c r="C98" s="57"/>
      <c r="D98" s="204" t="s">
        <v>171</v>
      </c>
      <c r="E98" s="57"/>
      <c r="F98" s="205" t="s">
        <v>199</v>
      </c>
      <c r="G98" s="57"/>
      <c r="H98" s="57"/>
      <c r="I98" s="162"/>
      <c r="J98" s="57"/>
      <c r="K98" s="57"/>
      <c r="L98" s="55"/>
      <c r="M98" s="72"/>
      <c r="N98" s="36"/>
      <c r="O98" s="36"/>
      <c r="P98" s="36"/>
      <c r="Q98" s="36"/>
      <c r="R98" s="36"/>
      <c r="S98" s="36"/>
      <c r="T98" s="73"/>
      <c r="AT98" s="18" t="s">
        <v>171</v>
      </c>
      <c r="AU98" s="18" t="s">
        <v>84</v>
      </c>
    </row>
    <row r="99" spans="2:51" s="12" customFormat="1" ht="13.5">
      <c r="B99" s="206"/>
      <c r="C99" s="207"/>
      <c r="D99" s="204" t="s">
        <v>173</v>
      </c>
      <c r="E99" s="208" t="s">
        <v>22</v>
      </c>
      <c r="F99" s="209" t="s">
        <v>200</v>
      </c>
      <c r="G99" s="207"/>
      <c r="H99" s="210" t="s">
        <v>22</v>
      </c>
      <c r="I99" s="211"/>
      <c r="J99" s="207"/>
      <c r="K99" s="207"/>
      <c r="L99" s="212"/>
      <c r="M99" s="213"/>
      <c r="N99" s="214"/>
      <c r="O99" s="214"/>
      <c r="P99" s="214"/>
      <c r="Q99" s="214"/>
      <c r="R99" s="214"/>
      <c r="S99" s="214"/>
      <c r="T99" s="215"/>
      <c r="AT99" s="216" t="s">
        <v>173</v>
      </c>
      <c r="AU99" s="216" t="s">
        <v>84</v>
      </c>
      <c r="AV99" s="12" t="s">
        <v>23</v>
      </c>
      <c r="AW99" s="12" t="s">
        <v>38</v>
      </c>
      <c r="AX99" s="12" t="s">
        <v>75</v>
      </c>
      <c r="AY99" s="216" t="s">
        <v>162</v>
      </c>
    </row>
    <row r="100" spans="2:51" s="13" customFormat="1" ht="13.5">
      <c r="B100" s="217"/>
      <c r="C100" s="218"/>
      <c r="D100" s="204" t="s">
        <v>173</v>
      </c>
      <c r="E100" s="229" t="s">
        <v>22</v>
      </c>
      <c r="F100" s="230" t="s">
        <v>201</v>
      </c>
      <c r="G100" s="218"/>
      <c r="H100" s="231">
        <v>1483</v>
      </c>
      <c r="I100" s="223"/>
      <c r="J100" s="218"/>
      <c r="K100" s="218"/>
      <c r="L100" s="224"/>
      <c r="M100" s="225"/>
      <c r="N100" s="226"/>
      <c r="O100" s="226"/>
      <c r="P100" s="226"/>
      <c r="Q100" s="226"/>
      <c r="R100" s="226"/>
      <c r="S100" s="226"/>
      <c r="T100" s="227"/>
      <c r="AT100" s="228" t="s">
        <v>173</v>
      </c>
      <c r="AU100" s="228" t="s">
        <v>84</v>
      </c>
      <c r="AV100" s="13" t="s">
        <v>84</v>
      </c>
      <c r="AW100" s="13" t="s">
        <v>38</v>
      </c>
      <c r="AX100" s="13" t="s">
        <v>75</v>
      </c>
      <c r="AY100" s="228" t="s">
        <v>162</v>
      </c>
    </row>
    <row r="101" spans="2:51" s="13" customFormat="1" ht="13.5">
      <c r="B101" s="217"/>
      <c r="C101" s="218"/>
      <c r="D101" s="204" t="s">
        <v>173</v>
      </c>
      <c r="E101" s="229" t="s">
        <v>22</v>
      </c>
      <c r="F101" s="230" t="s">
        <v>202</v>
      </c>
      <c r="G101" s="218"/>
      <c r="H101" s="231">
        <v>969</v>
      </c>
      <c r="I101" s="223"/>
      <c r="J101" s="218"/>
      <c r="K101" s="218"/>
      <c r="L101" s="224"/>
      <c r="M101" s="225"/>
      <c r="N101" s="226"/>
      <c r="O101" s="226"/>
      <c r="P101" s="226"/>
      <c r="Q101" s="226"/>
      <c r="R101" s="226"/>
      <c r="S101" s="226"/>
      <c r="T101" s="227"/>
      <c r="AT101" s="228" t="s">
        <v>173</v>
      </c>
      <c r="AU101" s="228" t="s">
        <v>84</v>
      </c>
      <c r="AV101" s="13" t="s">
        <v>84</v>
      </c>
      <c r="AW101" s="13" t="s">
        <v>38</v>
      </c>
      <c r="AX101" s="13" t="s">
        <v>75</v>
      </c>
      <c r="AY101" s="228" t="s">
        <v>162</v>
      </c>
    </row>
    <row r="102" spans="2:51" s="14" customFormat="1" ht="13.5">
      <c r="B102" s="232"/>
      <c r="C102" s="233"/>
      <c r="D102" s="219" t="s">
        <v>173</v>
      </c>
      <c r="E102" s="234" t="s">
        <v>22</v>
      </c>
      <c r="F102" s="235" t="s">
        <v>203</v>
      </c>
      <c r="G102" s="233"/>
      <c r="H102" s="236">
        <v>2452</v>
      </c>
      <c r="I102" s="237"/>
      <c r="J102" s="233"/>
      <c r="K102" s="233"/>
      <c r="L102" s="238"/>
      <c r="M102" s="239"/>
      <c r="N102" s="240"/>
      <c r="O102" s="240"/>
      <c r="P102" s="240"/>
      <c r="Q102" s="240"/>
      <c r="R102" s="240"/>
      <c r="S102" s="240"/>
      <c r="T102" s="241"/>
      <c r="AT102" s="242" t="s">
        <v>173</v>
      </c>
      <c r="AU102" s="242" t="s">
        <v>84</v>
      </c>
      <c r="AV102" s="14" t="s">
        <v>169</v>
      </c>
      <c r="AW102" s="14" t="s">
        <v>38</v>
      </c>
      <c r="AX102" s="14" t="s">
        <v>23</v>
      </c>
      <c r="AY102" s="242" t="s">
        <v>162</v>
      </c>
    </row>
    <row r="103" spans="2:65" s="1" customFormat="1" ht="31.5" customHeight="1">
      <c r="B103" s="35"/>
      <c r="C103" s="192" t="s">
        <v>204</v>
      </c>
      <c r="D103" s="192" t="s">
        <v>164</v>
      </c>
      <c r="E103" s="193" t="s">
        <v>205</v>
      </c>
      <c r="F103" s="194" t="s">
        <v>206</v>
      </c>
      <c r="G103" s="195" t="s">
        <v>190</v>
      </c>
      <c r="H103" s="196">
        <v>1</v>
      </c>
      <c r="I103" s="197"/>
      <c r="J103" s="198">
        <f>ROUND(I103*H103,2)</f>
        <v>0</v>
      </c>
      <c r="K103" s="194" t="s">
        <v>168</v>
      </c>
      <c r="L103" s="55"/>
      <c r="M103" s="199" t="s">
        <v>22</v>
      </c>
      <c r="N103" s="200" t="s">
        <v>46</v>
      </c>
      <c r="O103" s="36"/>
      <c r="P103" s="201">
        <f>O103*H103</f>
        <v>0</v>
      </c>
      <c r="Q103" s="201">
        <v>5E-05</v>
      </c>
      <c r="R103" s="201">
        <f>Q103*H103</f>
        <v>5E-05</v>
      </c>
      <c r="S103" s="201">
        <v>0</v>
      </c>
      <c r="T103" s="202">
        <f>S103*H103</f>
        <v>0</v>
      </c>
      <c r="AR103" s="18" t="s">
        <v>169</v>
      </c>
      <c r="AT103" s="18" t="s">
        <v>164</v>
      </c>
      <c r="AU103" s="18" t="s">
        <v>84</v>
      </c>
      <c r="AY103" s="18" t="s">
        <v>162</v>
      </c>
      <c r="BE103" s="203">
        <f>IF(N103="základní",J103,0)</f>
        <v>0</v>
      </c>
      <c r="BF103" s="203">
        <f>IF(N103="snížená",J103,0)</f>
        <v>0</v>
      </c>
      <c r="BG103" s="203">
        <f>IF(N103="zákl. přenesená",J103,0)</f>
        <v>0</v>
      </c>
      <c r="BH103" s="203">
        <f>IF(N103="sníž. přenesená",J103,0)</f>
        <v>0</v>
      </c>
      <c r="BI103" s="203">
        <f>IF(N103="nulová",J103,0)</f>
        <v>0</v>
      </c>
      <c r="BJ103" s="18" t="s">
        <v>23</v>
      </c>
      <c r="BK103" s="203">
        <f>ROUND(I103*H103,2)</f>
        <v>0</v>
      </c>
      <c r="BL103" s="18" t="s">
        <v>169</v>
      </c>
      <c r="BM103" s="18" t="s">
        <v>207</v>
      </c>
    </row>
    <row r="104" spans="2:47" s="1" customFormat="1" ht="108">
      <c r="B104" s="35"/>
      <c r="C104" s="57"/>
      <c r="D104" s="204" t="s">
        <v>171</v>
      </c>
      <c r="E104" s="57"/>
      <c r="F104" s="205" t="s">
        <v>208</v>
      </c>
      <c r="G104" s="57"/>
      <c r="H104" s="57"/>
      <c r="I104" s="162"/>
      <c r="J104" s="57"/>
      <c r="K104" s="57"/>
      <c r="L104" s="55"/>
      <c r="M104" s="72"/>
      <c r="N104" s="36"/>
      <c r="O104" s="36"/>
      <c r="P104" s="36"/>
      <c r="Q104" s="36"/>
      <c r="R104" s="36"/>
      <c r="S104" s="36"/>
      <c r="T104" s="73"/>
      <c r="AT104" s="18" t="s">
        <v>171</v>
      </c>
      <c r="AU104" s="18" t="s">
        <v>84</v>
      </c>
    </row>
    <row r="105" spans="2:51" s="12" customFormat="1" ht="13.5">
      <c r="B105" s="206"/>
      <c r="C105" s="207"/>
      <c r="D105" s="204" t="s">
        <v>173</v>
      </c>
      <c r="E105" s="208" t="s">
        <v>22</v>
      </c>
      <c r="F105" s="209" t="s">
        <v>193</v>
      </c>
      <c r="G105" s="207"/>
      <c r="H105" s="210" t="s">
        <v>22</v>
      </c>
      <c r="I105" s="211"/>
      <c r="J105" s="207"/>
      <c r="K105" s="207"/>
      <c r="L105" s="212"/>
      <c r="M105" s="213"/>
      <c r="N105" s="214"/>
      <c r="O105" s="214"/>
      <c r="P105" s="214"/>
      <c r="Q105" s="214"/>
      <c r="R105" s="214"/>
      <c r="S105" s="214"/>
      <c r="T105" s="215"/>
      <c r="AT105" s="216" t="s">
        <v>173</v>
      </c>
      <c r="AU105" s="216" t="s">
        <v>84</v>
      </c>
      <c r="AV105" s="12" t="s">
        <v>23</v>
      </c>
      <c r="AW105" s="12" t="s">
        <v>38</v>
      </c>
      <c r="AX105" s="12" t="s">
        <v>75</v>
      </c>
      <c r="AY105" s="216" t="s">
        <v>162</v>
      </c>
    </row>
    <row r="106" spans="2:51" s="13" customFormat="1" ht="13.5">
      <c r="B106" s="217"/>
      <c r="C106" s="218"/>
      <c r="D106" s="219" t="s">
        <v>173</v>
      </c>
      <c r="E106" s="220" t="s">
        <v>22</v>
      </c>
      <c r="F106" s="221" t="s">
        <v>23</v>
      </c>
      <c r="G106" s="218"/>
      <c r="H106" s="222">
        <v>1</v>
      </c>
      <c r="I106" s="223"/>
      <c r="J106" s="218"/>
      <c r="K106" s="218"/>
      <c r="L106" s="224"/>
      <c r="M106" s="225"/>
      <c r="N106" s="226"/>
      <c r="O106" s="226"/>
      <c r="P106" s="226"/>
      <c r="Q106" s="226"/>
      <c r="R106" s="226"/>
      <c r="S106" s="226"/>
      <c r="T106" s="227"/>
      <c r="AT106" s="228" t="s">
        <v>173</v>
      </c>
      <c r="AU106" s="228" t="s">
        <v>84</v>
      </c>
      <c r="AV106" s="13" t="s">
        <v>84</v>
      </c>
      <c r="AW106" s="13" t="s">
        <v>38</v>
      </c>
      <c r="AX106" s="13" t="s">
        <v>23</v>
      </c>
      <c r="AY106" s="228" t="s">
        <v>162</v>
      </c>
    </row>
    <row r="107" spans="2:65" s="1" customFormat="1" ht="22.5" customHeight="1">
      <c r="B107" s="35"/>
      <c r="C107" s="192" t="s">
        <v>209</v>
      </c>
      <c r="D107" s="192" t="s">
        <v>164</v>
      </c>
      <c r="E107" s="193" t="s">
        <v>210</v>
      </c>
      <c r="F107" s="194" t="s">
        <v>211</v>
      </c>
      <c r="G107" s="195" t="s">
        <v>212</v>
      </c>
      <c r="H107" s="196">
        <v>1</v>
      </c>
      <c r="I107" s="197"/>
      <c r="J107" s="198">
        <f>ROUND(I107*H107,2)</f>
        <v>0</v>
      </c>
      <c r="K107" s="194" t="s">
        <v>22</v>
      </c>
      <c r="L107" s="55"/>
      <c r="M107" s="199" t="s">
        <v>22</v>
      </c>
      <c r="N107" s="200" t="s">
        <v>46</v>
      </c>
      <c r="O107" s="36"/>
      <c r="P107" s="201">
        <f>O107*H107</f>
        <v>0</v>
      </c>
      <c r="Q107" s="201">
        <v>0</v>
      </c>
      <c r="R107" s="201">
        <f>Q107*H107</f>
        <v>0</v>
      </c>
      <c r="S107" s="201">
        <v>0</v>
      </c>
      <c r="T107" s="202">
        <f>S107*H107</f>
        <v>0</v>
      </c>
      <c r="AR107" s="18" t="s">
        <v>169</v>
      </c>
      <c r="AT107" s="18" t="s">
        <v>164</v>
      </c>
      <c r="AU107" s="18" t="s">
        <v>84</v>
      </c>
      <c r="AY107" s="18" t="s">
        <v>162</v>
      </c>
      <c r="BE107" s="203">
        <f>IF(N107="základní",J107,0)</f>
        <v>0</v>
      </c>
      <c r="BF107" s="203">
        <f>IF(N107="snížená",J107,0)</f>
        <v>0</v>
      </c>
      <c r="BG107" s="203">
        <f>IF(N107="zákl. přenesená",J107,0)</f>
        <v>0</v>
      </c>
      <c r="BH107" s="203">
        <f>IF(N107="sníž. přenesená",J107,0)</f>
        <v>0</v>
      </c>
      <c r="BI107" s="203">
        <f>IF(N107="nulová",J107,0)</f>
        <v>0</v>
      </c>
      <c r="BJ107" s="18" t="s">
        <v>23</v>
      </c>
      <c r="BK107" s="203">
        <f>ROUND(I107*H107,2)</f>
        <v>0</v>
      </c>
      <c r="BL107" s="18" t="s">
        <v>169</v>
      </c>
      <c r="BM107" s="18" t="s">
        <v>213</v>
      </c>
    </row>
    <row r="108" spans="2:51" s="12" customFormat="1" ht="13.5">
      <c r="B108" s="206"/>
      <c r="C108" s="207"/>
      <c r="D108" s="204" t="s">
        <v>173</v>
      </c>
      <c r="E108" s="208" t="s">
        <v>22</v>
      </c>
      <c r="F108" s="209" t="s">
        <v>193</v>
      </c>
      <c r="G108" s="207"/>
      <c r="H108" s="210" t="s">
        <v>22</v>
      </c>
      <c r="I108" s="211"/>
      <c r="J108" s="207"/>
      <c r="K108" s="207"/>
      <c r="L108" s="212"/>
      <c r="M108" s="213"/>
      <c r="N108" s="214"/>
      <c r="O108" s="214"/>
      <c r="P108" s="214"/>
      <c r="Q108" s="214"/>
      <c r="R108" s="214"/>
      <c r="S108" s="214"/>
      <c r="T108" s="215"/>
      <c r="AT108" s="216" t="s">
        <v>173</v>
      </c>
      <c r="AU108" s="216" t="s">
        <v>84</v>
      </c>
      <c r="AV108" s="12" t="s">
        <v>23</v>
      </c>
      <c r="AW108" s="12" t="s">
        <v>38</v>
      </c>
      <c r="AX108" s="12" t="s">
        <v>75</v>
      </c>
      <c r="AY108" s="216" t="s">
        <v>162</v>
      </c>
    </row>
    <row r="109" spans="2:51" s="13" customFormat="1" ht="13.5">
      <c r="B109" s="217"/>
      <c r="C109" s="218"/>
      <c r="D109" s="219" t="s">
        <v>173</v>
      </c>
      <c r="E109" s="220" t="s">
        <v>22</v>
      </c>
      <c r="F109" s="221" t="s">
        <v>23</v>
      </c>
      <c r="G109" s="218"/>
      <c r="H109" s="222">
        <v>1</v>
      </c>
      <c r="I109" s="223"/>
      <c r="J109" s="218"/>
      <c r="K109" s="218"/>
      <c r="L109" s="224"/>
      <c r="M109" s="225"/>
      <c r="N109" s="226"/>
      <c r="O109" s="226"/>
      <c r="P109" s="226"/>
      <c r="Q109" s="226"/>
      <c r="R109" s="226"/>
      <c r="S109" s="226"/>
      <c r="T109" s="227"/>
      <c r="AT109" s="228" t="s">
        <v>173</v>
      </c>
      <c r="AU109" s="228" t="s">
        <v>84</v>
      </c>
      <c r="AV109" s="13" t="s">
        <v>84</v>
      </c>
      <c r="AW109" s="13" t="s">
        <v>38</v>
      </c>
      <c r="AX109" s="13" t="s">
        <v>23</v>
      </c>
      <c r="AY109" s="228" t="s">
        <v>162</v>
      </c>
    </row>
    <row r="110" spans="2:65" s="1" customFormat="1" ht="31.5" customHeight="1">
      <c r="B110" s="35"/>
      <c r="C110" s="192" t="s">
        <v>214</v>
      </c>
      <c r="D110" s="192" t="s">
        <v>164</v>
      </c>
      <c r="E110" s="193" t="s">
        <v>215</v>
      </c>
      <c r="F110" s="194" t="s">
        <v>216</v>
      </c>
      <c r="G110" s="195" t="s">
        <v>197</v>
      </c>
      <c r="H110" s="196">
        <v>2452</v>
      </c>
      <c r="I110" s="197"/>
      <c r="J110" s="198">
        <f>ROUND(I110*H110,2)</f>
        <v>0</v>
      </c>
      <c r="K110" s="194" t="s">
        <v>168</v>
      </c>
      <c r="L110" s="55"/>
      <c r="M110" s="199" t="s">
        <v>22</v>
      </c>
      <c r="N110" s="200" t="s">
        <v>46</v>
      </c>
      <c r="O110" s="36"/>
      <c r="P110" s="201">
        <f>O110*H110</f>
        <v>0</v>
      </c>
      <c r="Q110" s="201">
        <v>0</v>
      </c>
      <c r="R110" s="201">
        <f>Q110*H110</f>
        <v>0</v>
      </c>
      <c r="S110" s="201">
        <v>0</v>
      </c>
      <c r="T110" s="202">
        <f>S110*H110</f>
        <v>0</v>
      </c>
      <c r="AR110" s="18" t="s">
        <v>169</v>
      </c>
      <c r="AT110" s="18" t="s">
        <v>164</v>
      </c>
      <c r="AU110" s="18" t="s">
        <v>84</v>
      </c>
      <c r="AY110" s="18" t="s">
        <v>162</v>
      </c>
      <c r="BE110" s="203">
        <f>IF(N110="základní",J110,0)</f>
        <v>0</v>
      </c>
      <c r="BF110" s="203">
        <f>IF(N110="snížená",J110,0)</f>
        <v>0</v>
      </c>
      <c r="BG110" s="203">
        <f>IF(N110="zákl. přenesená",J110,0)</f>
        <v>0</v>
      </c>
      <c r="BH110" s="203">
        <f>IF(N110="sníž. přenesená",J110,0)</f>
        <v>0</v>
      </c>
      <c r="BI110" s="203">
        <f>IF(N110="nulová",J110,0)</f>
        <v>0</v>
      </c>
      <c r="BJ110" s="18" t="s">
        <v>23</v>
      </c>
      <c r="BK110" s="203">
        <f>ROUND(I110*H110,2)</f>
        <v>0</v>
      </c>
      <c r="BL110" s="18" t="s">
        <v>169</v>
      </c>
      <c r="BM110" s="18" t="s">
        <v>217</v>
      </c>
    </row>
    <row r="111" spans="2:47" s="1" customFormat="1" ht="175.5">
      <c r="B111" s="35"/>
      <c r="C111" s="57"/>
      <c r="D111" s="204" t="s">
        <v>171</v>
      </c>
      <c r="E111" s="57"/>
      <c r="F111" s="205" t="s">
        <v>218</v>
      </c>
      <c r="G111" s="57"/>
      <c r="H111" s="57"/>
      <c r="I111" s="162"/>
      <c r="J111" s="57"/>
      <c r="K111" s="57"/>
      <c r="L111" s="55"/>
      <c r="M111" s="72"/>
      <c r="N111" s="36"/>
      <c r="O111" s="36"/>
      <c r="P111" s="36"/>
      <c r="Q111" s="36"/>
      <c r="R111" s="36"/>
      <c r="S111" s="36"/>
      <c r="T111" s="73"/>
      <c r="AT111" s="18" t="s">
        <v>171</v>
      </c>
      <c r="AU111" s="18" t="s">
        <v>84</v>
      </c>
    </row>
    <row r="112" spans="2:51" s="12" customFormat="1" ht="13.5">
      <c r="B112" s="206"/>
      <c r="C112" s="207"/>
      <c r="D112" s="204" t="s">
        <v>173</v>
      </c>
      <c r="E112" s="208" t="s">
        <v>22</v>
      </c>
      <c r="F112" s="209" t="s">
        <v>219</v>
      </c>
      <c r="G112" s="207"/>
      <c r="H112" s="210" t="s">
        <v>22</v>
      </c>
      <c r="I112" s="211"/>
      <c r="J112" s="207"/>
      <c r="K112" s="207"/>
      <c r="L112" s="212"/>
      <c r="M112" s="213"/>
      <c r="N112" s="214"/>
      <c r="O112" s="214"/>
      <c r="P112" s="214"/>
      <c r="Q112" s="214"/>
      <c r="R112" s="214"/>
      <c r="S112" s="214"/>
      <c r="T112" s="215"/>
      <c r="AT112" s="216" t="s">
        <v>173</v>
      </c>
      <c r="AU112" s="216" t="s">
        <v>84</v>
      </c>
      <c r="AV112" s="12" t="s">
        <v>23</v>
      </c>
      <c r="AW112" s="12" t="s">
        <v>38</v>
      </c>
      <c r="AX112" s="12" t="s">
        <v>75</v>
      </c>
      <c r="AY112" s="216" t="s">
        <v>162</v>
      </c>
    </row>
    <row r="113" spans="2:51" s="13" customFormat="1" ht="13.5">
      <c r="B113" s="217"/>
      <c r="C113" s="218"/>
      <c r="D113" s="204" t="s">
        <v>173</v>
      </c>
      <c r="E113" s="229" t="s">
        <v>22</v>
      </c>
      <c r="F113" s="230" t="s">
        <v>201</v>
      </c>
      <c r="G113" s="218"/>
      <c r="H113" s="231">
        <v>1483</v>
      </c>
      <c r="I113" s="223"/>
      <c r="J113" s="218"/>
      <c r="K113" s="218"/>
      <c r="L113" s="224"/>
      <c r="M113" s="225"/>
      <c r="N113" s="226"/>
      <c r="O113" s="226"/>
      <c r="P113" s="226"/>
      <c r="Q113" s="226"/>
      <c r="R113" s="226"/>
      <c r="S113" s="226"/>
      <c r="T113" s="227"/>
      <c r="AT113" s="228" t="s">
        <v>173</v>
      </c>
      <c r="AU113" s="228" t="s">
        <v>84</v>
      </c>
      <c r="AV113" s="13" t="s">
        <v>84</v>
      </c>
      <c r="AW113" s="13" t="s">
        <v>38</v>
      </c>
      <c r="AX113" s="13" t="s">
        <v>75</v>
      </c>
      <c r="AY113" s="228" t="s">
        <v>162</v>
      </c>
    </row>
    <row r="114" spans="2:51" s="13" customFormat="1" ht="13.5">
      <c r="B114" s="217"/>
      <c r="C114" s="218"/>
      <c r="D114" s="204" t="s">
        <v>173</v>
      </c>
      <c r="E114" s="229" t="s">
        <v>22</v>
      </c>
      <c r="F114" s="230" t="s">
        <v>220</v>
      </c>
      <c r="G114" s="218"/>
      <c r="H114" s="231">
        <v>969</v>
      </c>
      <c r="I114" s="223"/>
      <c r="J114" s="218"/>
      <c r="K114" s="218"/>
      <c r="L114" s="224"/>
      <c r="M114" s="225"/>
      <c r="N114" s="226"/>
      <c r="O114" s="226"/>
      <c r="P114" s="226"/>
      <c r="Q114" s="226"/>
      <c r="R114" s="226"/>
      <c r="S114" s="226"/>
      <c r="T114" s="227"/>
      <c r="AT114" s="228" t="s">
        <v>173</v>
      </c>
      <c r="AU114" s="228" t="s">
        <v>84</v>
      </c>
      <c r="AV114" s="13" t="s">
        <v>84</v>
      </c>
      <c r="AW114" s="13" t="s">
        <v>38</v>
      </c>
      <c r="AX114" s="13" t="s">
        <v>75</v>
      </c>
      <c r="AY114" s="228" t="s">
        <v>162</v>
      </c>
    </row>
    <row r="115" spans="2:51" s="14" customFormat="1" ht="13.5">
      <c r="B115" s="232"/>
      <c r="C115" s="233"/>
      <c r="D115" s="219" t="s">
        <v>173</v>
      </c>
      <c r="E115" s="234" t="s">
        <v>22</v>
      </c>
      <c r="F115" s="235" t="s">
        <v>203</v>
      </c>
      <c r="G115" s="233"/>
      <c r="H115" s="236">
        <v>2452</v>
      </c>
      <c r="I115" s="237"/>
      <c r="J115" s="233"/>
      <c r="K115" s="233"/>
      <c r="L115" s="238"/>
      <c r="M115" s="239"/>
      <c r="N115" s="240"/>
      <c r="O115" s="240"/>
      <c r="P115" s="240"/>
      <c r="Q115" s="240"/>
      <c r="R115" s="240"/>
      <c r="S115" s="240"/>
      <c r="T115" s="241"/>
      <c r="AT115" s="242" t="s">
        <v>173</v>
      </c>
      <c r="AU115" s="242" t="s">
        <v>84</v>
      </c>
      <c r="AV115" s="14" t="s">
        <v>169</v>
      </c>
      <c r="AW115" s="14" t="s">
        <v>38</v>
      </c>
      <c r="AX115" s="14" t="s">
        <v>23</v>
      </c>
      <c r="AY115" s="242" t="s">
        <v>162</v>
      </c>
    </row>
    <row r="116" spans="2:65" s="1" customFormat="1" ht="44.25" customHeight="1">
      <c r="B116" s="35"/>
      <c r="C116" s="192" t="s">
        <v>221</v>
      </c>
      <c r="D116" s="192" t="s">
        <v>164</v>
      </c>
      <c r="E116" s="193" t="s">
        <v>222</v>
      </c>
      <c r="F116" s="194" t="s">
        <v>223</v>
      </c>
      <c r="G116" s="195" t="s">
        <v>197</v>
      </c>
      <c r="H116" s="196">
        <v>2452</v>
      </c>
      <c r="I116" s="197"/>
      <c r="J116" s="198">
        <f>ROUND(I116*H116,2)</f>
        <v>0</v>
      </c>
      <c r="K116" s="194" t="s">
        <v>168</v>
      </c>
      <c r="L116" s="55"/>
      <c r="M116" s="199" t="s">
        <v>22</v>
      </c>
      <c r="N116" s="200" t="s">
        <v>46</v>
      </c>
      <c r="O116" s="36"/>
      <c r="P116" s="201">
        <f>O116*H116</f>
        <v>0</v>
      </c>
      <c r="Q116" s="201">
        <v>0</v>
      </c>
      <c r="R116" s="201">
        <f>Q116*H116</f>
        <v>0</v>
      </c>
      <c r="S116" s="201">
        <v>0</v>
      </c>
      <c r="T116" s="202">
        <f>S116*H116</f>
        <v>0</v>
      </c>
      <c r="AR116" s="18" t="s">
        <v>169</v>
      </c>
      <c r="AT116" s="18" t="s">
        <v>164</v>
      </c>
      <c r="AU116" s="18" t="s">
        <v>84</v>
      </c>
      <c r="AY116" s="18" t="s">
        <v>162</v>
      </c>
      <c r="BE116" s="203">
        <f>IF(N116="základní",J116,0)</f>
        <v>0</v>
      </c>
      <c r="BF116" s="203">
        <f>IF(N116="snížená",J116,0)</f>
        <v>0</v>
      </c>
      <c r="BG116" s="203">
        <f>IF(N116="zákl. přenesená",J116,0)</f>
        <v>0</v>
      </c>
      <c r="BH116" s="203">
        <f>IF(N116="sníž. přenesená",J116,0)</f>
        <v>0</v>
      </c>
      <c r="BI116" s="203">
        <f>IF(N116="nulová",J116,0)</f>
        <v>0</v>
      </c>
      <c r="BJ116" s="18" t="s">
        <v>23</v>
      </c>
      <c r="BK116" s="203">
        <f>ROUND(I116*H116,2)</f>
        <v>0</v>
      </c>
      <c r="BL116" s="18" t="s">
        <v>169</v>
      </c>
      <c r="BM116" s="18" t="s">
        <v>224</v>
      </c>
    </row>
    <row r="117" spans="2:47" s="1" customFormat="1" ht="175.5">
      <c r="B117" s="35"/>
      <c r="C117" s="57"/>
      <c r="D117" s="204" t="s">
        <v>171</v>
      </c>
      <c r="E117" s="57"/>
      <c r="F117" s="205" t="s">
        <v>225</v>
      </c>
      <c r="G117" s="57"/>
      <c r="H117" s="57"/>
      <c r="I117" s="162"/>
      <c r="J117" s="57"/>
      <c r="K117" s="57"/>
      <c r="L117" s="55"/>
      <c r="M117" s="72"/>
      <c r="N117" s="36"/>
      <c r="O117" s="36"/>
      <c r="P117" s="36"/>
      <c r="Q117" s="36"/>
      <c r="R117" s="36"/>
      <c r="S117" s="36"/>
      <c r="T117" s="73"/>
      <c r="AT117" s="18" t="s">
        <v>171</v>
      </c>
      <c r="AU117" s="18" t="s">
        <v>84</v>
      </c>
    </row>
    <row r="118" spans="2:51" s="12" customFormat="1" ht="13.5">
      <c r="B118" s="206"/>
      <c r="C118" s="207"/>
      <c r="D118" s="204" t="s">
        <v>173</v>
      </c>
      <c r="E118" s="208" t="s">
        <v>22</v>
      </c>
      <c r="F118" s="209" t="s">
        <v>200</v>
      </c>
      <c r="G118" s="207"/>
      <c r="H118" s="210" t="s">
        <v>22</v>
      </c>
      <c r="I118" s="211"/>
      <c r="J118" s="207"/>
      <c r="K118" s="207"/>
      <c r="L118" s="212"/>
      <c r="M118" s="213"/>
      <c r="N118" s="214"/>
      <c r="O118" s="214"/>
      <c r="P118" s="214"/>
      <c r="Q118" s="214"/>
      <c r="R118" s="214"/>
      <c r="S118" s="214"/>
      <c r="T118" s="215"/>
      <c r="AT118" s="216" t="s">
        <v>173</v>
      </c>
      <c r="AU118" s="216" t="s">
        <v>84</v>
      </c>
      <c r="AV118" s="12" t="s">
        <v>23</v>
      </c>
      <c r="AW118" s="12" t="s">
        <v>38</v>
      </c>
      <c r="AX118" s="12" t="s">
        <v>75</v>
      </c>
      <c r="AY118" s="216" t="s">
        <v>162</v>
      </c>
    </row>
    <row r="119" spans="2:51" s="13" customFormat="1" ht="13.5">
      <c r="B119" s="217"/>
      <c r="C119" s="218"/>
      <c r="D119" s="204" t="s">
        <v>173</v>
      </c>
      <c r="E119" s="229" t="s">
        <v>22</v>
      </c>
      <c r="F119" s="230" t="s">
        <v>201</v>
      </c>
      <c r="G119" s="218"/>
      <c r="H119" s="231">
        <v>1483</v>
      </c>
      <c r="I119" s="223"/>
      <c r="J119" s="218"/>
      <c r="K119" s="218"/>
      <c r="L119" s="224"/>
      <c r="M119" s="225"/>
      <c r="N119" s="226"/>
      <c r="O119" s="226"/>
      <c r="P119" s="226"/>
      <c r="Q119" s="226"/>
      <c r="R119" s="226"/>
      <c r="S119" s="226"/>
      <c r="T119" s="227"/>
      <c r="AT119" s="228" t="s">
        <v>173</v>
      </c>
      <c r="AU119" s="228" t="s">
        <v>84</v>
      </c>
      <c r="AV119" s="13" t="s">
        <v>84</v>
      </c>
      <c r="AW119" s="13" t="s">
        <v>38</v>
      </c>
      <c r="AX119" s="13" t="s">
        <v>75</v>
      </c>
      <c r="AY119" s="228" t="s">
        <v>162</v>
      </c>
    </row>
    <row r="120" spans="2:51" s="13" customFormat="1" ht="13.5">
      <c r="B120" s="217"/>
      <c r="C120" s="218"/>
      <c r="D120" s="204" t="s">
        <v>173</v>
      </c>
      <c r="E120" s="229" t="s">
        <v>22</v>
      </c>
      <c r="F120" s="230" t="s">
        <v>202</v>
      </c>
      <c r="G120" s="218"/>
      <c r="H120" s="231">
        <v>969</v>
      </c>
      <c r="I120" s="223"/>
      <c r="J120" s="218"/>
      <c r="K120" s="218"/>
      <c r="L120" s="224"/>
      <c r="M120" s="225"/>
      <c r="N120" s="226"/>
      <c r="O120" s="226"/>
      <c r="P120" s="226"/>
      <c r="Q120" s="226"/>
      <c r="R120" s="226"/>
      <c r="S120" s="226"/>
      <c r="T120" s="227"/>
      <c r="AT120" s="228" t="s">
        <v>173</v>
      </c>
      <c r="AU120" s="228" t="s">
        <v>84</v>
      </c>
      <c r="AV120" s="13" t="s">
        <v>84</v>
      </c>
      <c r="AW120" s="13" t="s">
        <v>38</v>
      </c>
      <c r="AX120" s="13" t="s">
        <v>75</v>
      </c>
      <c r="AY120" s="228" t="s">
        <v>162</v>
      </c>
    </row>
    <row r="121" spans="2:51" s="14" customFormat="1" ht="13.5">
      <c r="B121" s="232"/>
      <c r="C121" s="233"/>
      <c r="D121" s="219" t="s">
        <v>173</v>
      </c>
      <c r="E121" s="234" t="s">
        <v>22</v>
      </c>
      <c r="F121" s="235" t="s">
        <v>203</v>
      </c>
      <c r="G121" s="233"/>
      <c r="H121" s="236">
        <v>2452</v>
      </c>
      <c r="I121" s="237"/>
      <c r="J121" s="233"/>
      <c r="K121" s="233"/>
      <c r="L121" s="238"/>
      <c r="M121" s="239"/>
      <c r="N121" s="240"/>
      <c r="O121" s="240"/>
      <c r="P121" s="240"/>
      <c r="Q121" s="240"/>
      <c r="R121" s="240"/>
      <c r="S121" s="240"/>
      <c r="T121" s="241"/>
      <c r="AT121" s="242" t="s">
        <v>173</v>
      </c>
      <c r="AU121" s="242" t="s">
        <v>84</v>
      </c>
      <c r="AV121" s="14" t="s">
        <v>169</v>
      </c>
      <c r="AW121" s="14" t="s">
        <v>38</v>
      </c>
      <c r="AX121" s="14" t="s">
        <v>23</v>
      </c>
      <c r="AY121" s="242" t="s">
        <v>162</v>
      </c>
    </row>
    <row r="122" spans="2:65" s="1" customFormat="1" ht="31.5" customHeight="1">
      <c r="B122" s="35"/>
      <c r="C122" s="192" t="s">
        <v>28</v>
      </c>
      <c r="D122" s="192" t="s">
        <v>164</v>
      </c>
      <c r="E122" s="193" t="s">
        <v>226</v>
      </c>
      <c r="F122" s="194" t="s">
        <v>227</v>
      </c>
      <c r="G122" s="195" t="s">
        <v>197</v>
      </c>
      <c r="H122" s="196">
        <v>2452</v>
      </c>
      <c r="I122" s="197"/>
      <c r="J122" s="198">
        <f>ROUND(I122*H122,2)</f>
        <v>0</v>
      </c>
      <c r="K122" s="194" t="s">
        <v>168</v>
      </c>
      <c r="L122" s="55"/>
      <c r="M122" s="199" t="s">
        <v>22</v>
      </c>
      <c r="N122" s="200" t="s">
        <v>46</v>
      </c>
      <c r="O122" s="36"/>
      <c r="P122" s="201">
        <f>O122*H122</f>
        <v>0</v>
      </c>
      <c r="Q122" s="201">
        <v>0</v>
      </c>
      <c r="R122" s="201">
        <f>Q122*H122</f>
        <v>0</v>
      </c>
      <c r="S122" s="201">
        <v>0</v>
      </c>
      <c r="T122" s="202">
        <f>S122*H122</f>
        <v>0</v>
      </c>
      <c r="AR122" s="18" t="s">
        <v>169</v>
      </c>
      <c r="AT122" s="18" t="s">
        <v>164</v>
      </c>
      <c r="AU122" s="18" t="s">
        <v>84</v>
      </c>
      <c r="AY122" s="18" t="s">
        <v>162</v>
      </c>
      <c r="BE122" s="203">
        <f>IF(N122="základní",J122,0)</f>
        <v>0</v>
      </c>
      <c r="BF122" s="203">
        <f>IF(N122="snížená",J122,0)</f>
        <v>0</v>
      </c>
      <c r="BG122" s="203">
        <f>IF(N122="zákl. přenesená",J122,0)</f>
        <v>0</v>
      </c>
      <c r="BH122" s="203">
        <f>IF(N122="sníž. přenesená",J122,0)</f>
        <v>0</v>
      </c>
      <c r="BI122" s="203">
        <f>IF(N122="nulová",J122,0)</f>
        <v>0</v>
      </c>
      <c r="BJ122" s="18" t="s">
        <v>23</v>
      </c>
      <c r="BK122" s="203">
        <f>ROUND(I122*H122,2)</f>
        <v>0</v>
      </c>
      <c r="BL122" s="18" t="s">
        <v>169</v>
      </c>
      <c r="BM122" s="18" t="s">
        <v>228</v>
      </c>
    </row>
    <row r="123" spans="2:47" s="1" customFormat="1" ht="175.5">
      <c r="B123" s="35"/>
      <c r="C123" s="57"/>
      <c r="D123" s="204" t="s">
        <v>171</v>
      </c>
      <c r="E123" s="57"/>
      <c r="F123" s="205" t="s">
        <v>229</v>
      </c>
      <c r="G123" s="57"/>
      <c r="H123" s="57"/>
      <c r="I123" s="162"/>
      <c r="J123" s="57"/>
      <c r="K123" s="57"/>
      <c r="L123" s="55"/>
      <c r="M123" s="72"/>
      <c r="N123" s="36"/>
      <c r="O123" s="36"/>
      <c r="P123" s="36"/>
      <c r="Q123" s="36"/>
      <c r="R123" s="36"/>
      <c r="S123" s="36"/>
      <c r="T123" s="73"/>
      <c r="AT123" s="18" t="s">
        <v>171</v>
      </c>
      <c r="AU123" s="18" t="s">
        <v>84</v>
      </c>
    </row>
    <row r="124" spans="2:51" s="12" customFormat="1" ht="13.5">
      <c r="B124" s="206"/>
      <c r="C124" s="207"/>
      <c r="D124" s="204" t="s">
        <v>173</v>
      </c>
      <c r="E124" s="208" t="s">
        <v>22</v>
      </c>
      <c r="F124" s="209" t="s">
        <v>230</v>
      </c>
      <c r="G124" s="207"/>
      <c r="H124" s="210" t="s">
        <v>22</v>
      </c>
      <c r="I124" s="211"/>
      <c r="J124" s="207"/>
      <c r="K124" s="207"/>
      <c r="L124" s="212"/>
      <c r="M124" s="213"/>
      <c r="N124" s="214"/>
      <c r="O124" s="214"/>
      <c r="P124" s="214"/>
      <c r="Q124" s="214"/>
      <c r="R124" s="214"/>
      <c r="S124" s="214"/>
      <c r="T124" s="215"/>
      <c r="AT124" s="216" t="s">
        <v>173</v>
      </c>
      <c r="AU124" s="216" t="s">
        <v>84</v>
      </c>
      <c r="AV124" s="12" t="s">
        <v>23</v>
      </c>
      <c r="AW124" s="12" t="s">
        <v>38</v>
      </c>
      <c r="AX124" s="12" t="s">
        <v>75</v>
      </c>
      <c r="AY124" s="216" t="s">
        <v>162</v>
      </c>
    </row>
    <row r="125" spans="2:51" s="13" customFormat="1" ht="13.5">
      <c r="B125" s="217"/>
      <c r="C125" s="218"/>
      <c r="D125" s="204" t="s">
        <v>173</v>
      </c>
      <c r="E125" s="229" t="s">
        <v>22</v>
      </c>
      <c r="F125" s="230" t="s">
        <v>201</v>
      </c>
      <c r="G125" s="218"/>
      <c r="H125" s="231">
        <v>1483</v>
      </c>
      <c r="I125" s="223"/>
      <c r="J125" s="218"/>
      <c r="K125" s="218"/>
      <c r="L125" s="224"/>
      <c r="M125" s="225"/>
      <c r="N125" s="226"/>
      <c r="O125" s="226"/>
      <c r="P125" s="226"/>
      <c r="Q125" s="226"/>
      <c r="R125" s="226"/>
      <c r="S125" s="226"/>
      <c r="T125" s="227"/>
      <c r="AT125" s="228" t="s">
        <v>173</v>
      </c>
      <c r="AU125" s="228" t="s">
        <v>84</v>
      </c>
      <c r="AV125" s="13" t="s">
        <v>84</v>
      </c>
      <c r="AW125" s="13" t="s">
        <v>38</v>
      </c>
      <c r="AX125" s="13" t="s">
        <v>75</v>
      </c>
      <c r="AY125" s="228" t="s">
        <v>162</v>
      </c>
    </row>
    <row r="126" spans="2:51" s="13" customFormat="1" ht="13.5">
      <c r="B126" s="217"/>
      <c r="C126" s="218"/>
      <c r="D126" s="204" t="s">
        <v>173</v>
      </c>
      <c r="E126" s="229" t="s">
        <v>22</v>
      </c>
      <c r="F126" s="230" t="s">
        <v>202</v>
      </c>
      <c r="G126" s="218"/>
      <c r="H126" s="231">
        <v>969</v>
      </c>
      <c r="I126" s="223"/>
      <c r="J126" s="218"/>
      <c r="K126" s="218"/>
      <c r="L126" s="224"/>
      <c r="M126" s="225"/>
      <c r="N126" s="226"/>
      <c r="O126" s="226"/>
      <c r="P126" s="226"/>
      <c r="Q126" s="226"/>
      <c r="R126" s="226"/>
      <c r="S126" s="226"/>
      <c r="T126" s="227"/>
      <c r="AT126" s="228" t="s">
        <v>173</v>
      </c>
      <c r="AU126" s="228" t="s">
        <v>84</v>
      </c>
      <c r="AV126" s="13" t="s">
        <v>84</v>
      </c>
      <c r="AW126" s="13" t="s">
        <v>38</v>
      </c>
      <c r="AX126" s="13" t="s">
        <v>75</v>
      </c>
      <c r="AY126" s="228" t="s">
        <v>162</v>
      </c>
    </row>
    <row r="127" spans="2:51" s="14" customFormat="1" ht="13.5">
      <c r="B127" s="232"/>
      <c r="C127" s="233"/>
      <c r="D127" s="219" t="s">
        <v>173</v>
      </c>
      <c r="E127" s="234" t="s">
        <v>22</v>
      </c>
      <c r="F127" s="235" t="s">
        <v>203</v>
      </c>
      <c r="G127" s="233"/>
      <c r="H127" s="236">
        <v>2452</v>
      </c>
      <c r="I127" s="237"/>
      <c r="J127" s="233"/>
      <c r="K127" s="233"/>
      <c r="L127" s="238"/>
      <c r="M127" s="239"/>
      <c r="N127" s="240"/>
      <c r="O127" s="240"/>
      <c r="P127" s="240"/>
      <c r="Q127" s="240"/>
      <c r="R127" s="240"/>
      <c r="S127" s="240"/>
      <c r="T127" s="241"/>
      <c r="AT127" s="242" t="s">
        <v>173</v>
      </c>
      <c r="AU127" s="242" t="s">
        <v>84</v>
      </c>
      <c r="AV127" s="14" t="s">
        <v>169</v>
      </c>
      <c r="AW127" s="14" t="s">
        <v>38</v>
      </c>
      <c r="AX127" s="14" t="s">
        <v>23</v>
      </c>
      <c r="AY127" s="242" t="s">
        <v>162</v>
      </c>
    </row>
    <row r="128" spans="2:65" s="1" customFormat="1" ht="22.5" customHeight="1">
      <c r="B128" s="35"/>
      <c r="C128" s="192" t="s">
        <v>231</v>
      </c>
      <c r="D128" s="192" t="s">
        <v>164</v>
      </c>
      <c r="E128" s="193" t="s">
        <v>232</v>
      </c>
      <c r="F128" s="194" t="s">
        <v>233</v>
      </c>
      <c r="G128" s="195" t="s">
        <v>178</v>
      </c>
      <c r="H128" s="196">
        <v>3</v>
      </c>
      <c r="I128" s="197"/>
      <c r="J128" s="198">
        <f>ROUND(I128*H128,2)</f>
        <v>0</v>
      </c>
      <c r="K128" s="194" t="s">
        <v>168</v>
      </c>
      <c r="L128" s="55"/>
      <c r="M128" s="199" t="s">
        <v>22</v>
      </c>
      <c r="N128" s="200" t="s">
        <v>46</v>
      </c>
      <c r="O128" s="36"/>
      <c r="P128" s="201">
        <f>O128*H128</f>
        <v>0</v>
      </c>
      <c r="Q128" s="201">
        <v>0.0094</v>
      </c>
      <c r="R128" s="201">
        <f>Q128*H128</f>
        <v>0.028200000000000003</v>
      </c>
      <c r="S128" s="201">
        <v>0</v>
      </c>
      <c r="T128" s="202">
        <f>S128*H128</f>
        <v>0</v>
      </c>
      <c r="AR128" s="18" t="s">
        <v>169</v>
      </c>
      <c r="AT128" s="18" t="s">
        <v>164</v>
      </c>
      <c r="AU128" s="18" t="s">
        <v>84</v>
      </c>
      <c r="AY128" s="18" t="s">
        <v>162</v>
      </c>
      <c r="BE128" s="203">
        <f>IF(N128="základní",J128,0)</f>
        <v>0</v>
      </c>
      <c r="BF128" s="203">
        <f>IF(N128="snížená",J128,0)</f>
        <v>0</v>
      </c>
      <c r="BG128" s="203">
        <f>IF(N128="zákl. přenesená",J128,0)</f>
        <v>0</v>
      </c>
      <c r="BH128" s="203">
        <f>IF(N128="sníž. přenesená",J128,0)</f>
        <v>0</v>
      </c>
      <c r="BI128" s="203">
        <f>IF(N128="nulová",J128,0)</f>
        <v>0</v>
      </c>
      <c r="BJ128" s="18" t="s">
        <v>23</v>
      </c>
      <c r="BK128" s="203">
        <f>ROUND(I128*H128,2)</f>
        <v>0</v>
      </c>
      <c r="BL128" s="18" t="s">
        <v>169</v>
      </c>
      <c r="BM128" s="18" t="s">
        <v>234</v>
      </c>
    </row>
    <row r="129" spans="2:47" s="1" customFormat="1" ht="40.5">
      <c r="B129" s="35"/>
      <c r="C129" s="57"/>
      <c r="D129" s="204" t="s">
        <v>171</v>
      </c>
      <c r="E129" s="57"/>
      <c r="F129" s="205" t="s">
        <v>235</v>
      </c>
      <c r="G129" s="57"/>
      <c r="H129" s="57"/>
      <c r="I129" s="162"/>
      <c r="J129" s="57"/>
      <c r="K129" s="57"/>
      <c r="L129" s="55"/>
      <c r="M129" s="72"/>
      <c r="N129" s="36"/>
      <c r="O129" s="36"/>
      <c r="P129" s="36"/>
      <c r="Q129" s="36"/>
      <c r="R129" s="36"/>
      <c r="S129" s="36"/>
      <c r="T129" s="73"/>
      <c r="AT129" s="18" t="s">
        <v>171</v>
      </c>
      <c r="AU129" s="18" t="s">
        <v>84</v>
      </c>
    </row>
    <row r="130" spans="2:51" s="12" customFormat="1" ht="13.5">
      <c r="B130" s="206"/>
      <c r="C130" s="207"/>
      <c r="D130" s="204" t="s">
        <v>173</v>
      </c>
      <c r="E130" s="208" t="s">
        <v>22</v>
      </c>
      <c r="F130" s="209" t="s">
        <v>236</v>
      </c>
      <c r="G130" s="207"/>
      <c r="H130" s="210" t="s">
        <v>22</v>
      </c>
      <c r="I130" s="211"/>
      <c r="J130" s="207"/>
      <c r="K130" s="207"/>
      <c r="L130" s="212"/>
      <c r="M130" s="213"/>
      <c r="N130" s="214"/>
      <c r="O130" s="214"/>
      <c r="P130" s="214"/>
      <c r="Q130" s="214"/>
      <c r="R130" s="214"/>
      <c r="S130" s="214"/>
      <c r="T130" s="215"/>
      <c r="AT130" s="216" t="s">
        <v>173</v>
      </c>
      <c r="AU130" s="216" t="s">
        <v>84</v>
      </c>
      <c r="AV130" s="12" t="s">
        <v>23</v>
      </c>
      <c r="AW130" s="12" t="s">
        <v>38</v>
      </c>
      <c r="AX130" s="12" t="s">
        <v>75</v>
      </c>
      <c r="AY130" s="216" t="s">
        <v>162</v>
      </c>
    </row>
    <row r="131" spans="2:51" s="13" customFormat="1" ht="13.5">
      <c r="B131" s="217"/>
      <c r="C131" s="218"/>
      <c r="D131" s="219" t="s">
        <v>173</v>
      </c>
      <c r="E131" s="220" t="s">
        <v>22</v>
      </c>
      <c r="F131" s="221" t="s">
        <v>183</v>
      </c>
      <c r="G131" s="218"/>
      <c r="H131" s="222">
        <v>3</v>
      </c>
      <c r="I131" s="223"/>
      <c r="J131" s="218"/>
      <c r="K131" s="218"/>
      <c r="L131" s="224"/>
      <c r="M131" s="225"/>
      <c r="N131" s="226"/>
      <c r="O131" s="226"/>
      <c r="P131" s="226"/>
      <c r="Q131" s="226"/>
      <c r="R131" s="226"/>
      <c r="S131" s="226"/>
      <c r="T131" s="227"/>
      <c r="AT131" s="228" t="s">
        <v>173</v>
      </c>
      <c r="AU131" s="228" t="s">
        <v>84</v>
      </c>
      <c r="AV131" s="13" t="s">
        <v>84</v>
      </c>
      <c r="AW131" s="13" t="s">
        <v>38</v>
      </c>
      <c r="AX131" s="13" t="s">
        <v>23</v>
      </c>
      <c r="AY131" s="228" t="s">
        <v>162</v>
      </c>
    </row>
    <row r="132" spans="2:65" s="1" customFormat="1" ht="44.25" customHeight="1">
      <c r="B132" s="35"/>
      <c r="C132" s="192" t="s">
        <v>237</v>
      </c>
      <c r="D132" s="192" t="s">
        <v>164</v>
      </c>
      <c r="E132" s="193" t="s">
        <v>238</v>
      </c>
      <c r="F132" s="194" t="s">
        <v>239</v>
      </c>
      <c r="G132" s="195" t="s">
        <v>197</v>
      </c>
      <c r="H132" s="196">
        <v>693</v>
      </c>
      <c r="I132" s="197"/>
      <c r="J132" s="198">
        <f>ROUND(I132*H132,2)</f>
        <v>0</v>
      </c>
      <c r="K132" s="194" t="s">
        <v>168</v>
      </c>
      <c r="L132" s="55"/>
      <c r="M132" s="199" t="s">
        <v>22</v>
      </c>
      <c r="N132" s="200" t="s">
        <v>46</v>
      </c>
      <c r="O132" s="36"/>
      <c r="P132" s="201">
        <f>O132*H132</f>
        <v>0</v>
      </c>
      <c r="Q132" s="201">
        <v>0</v>
      </c>
      <c r="R132" s="201">
        <f>Q132*H132</f>
        <v>0</v>
      </c>
      <c r="S132" s="201">
        <v>0</v>
      </c>
      <c r="T132" s="202">
        <f>S132*H132</f>
        <v>0</v>
      </c>
      <c r="AR132" s="18" t="s">
        <v>169</v>
      </c>
      <c r="AT132" s="18" t="s">
        <v>164</v>
      </c>
      <c r="AU132" s="18" t="s">
        <v>84</v>
      </c>
      <c r="AY132" s="18" t="s">
        <v>162</v>
      </c>
      <c r="BE132" s="203">
        <f>IF(N132="základní",J132,0)</f>
        <v>0</v>
      </c>
      <c r="BF132" s="203">
        <f>IF(N132="snížená",J132,0)</f>
        <v>0</v>
      </c>
      <c r="BG132" s="203">
        <f>IF(N132="zákl. přenesená",J132,0)</f>
        <v>0</v>
      </c>
      <c r="BH132" s="203">
        <f>IF(N132="sníž. přenesená",J132,0)</f>
        <v>0</v>
      </c>
      <c r="BI132" s="203">
        <f>IF(N132="nulová",J132,0)</f>
        <v>0</v>
      </c>
      <c r="BJ132" s="18" t="s">
        <v>23</v>
      </c>
      <c r="BK132" s="203">
        <f>ROUND(I132*H132,2)</f>
        <v>0</v>
      </c>
      <c r="BL132" s="18" t="s">
        <v>169</v>
      </c>
      <c r="BM132" s="18" t="s">
        <v>240</v>
      </c>
    </row>
    <row r="133" spans="2:47" s="1" customFormat="1" ht="175.5">
      <c r="B133" s="35"/>
      <c r="C133" s="57"/>
      <c r="D133" s="204" t="s">
        <v>171</v>
      </c>
      <c r="E133" s="57"/>
      <c r="F133" s="205" t="s">
        <v>225</v>
      </c>
      <c r="G133" s="57"/>
      <c r="H133" s="57"/>
      <c r="I133" s="162"/>
      <c r="J133" s="57"/>
      <c r="K133" s="57"/>
      <c r="L133" s="55"/>
      <c r="M133" s="72"/>
      <c r="N133" s="36"/>
      <c r="O133" s="36"/>
      <c r="P133" s="36"/>
      <c r="Q133" s="36"/>
      <c r="R133" s="36"/>
      <c r="S133" s="36"/>
      <c r="T133" s="73"/>
      <c r="AT133" s="18" t="s">
        <v>171</v>
      </c>
      <c r="AU133" s="18" t="s">
        <v>84</v>
      </c>
    </row>
    <row r="134" spans="2:51" s="12" customFormat="1" ht="13.5">
      <c r="B134" s="206"/>
      <c r="C134" s="207"/>
      <c r="D134" s="204" t="s">
        <v>173</v>
      </c>
      <c r="E134" s="208" t="s">
        <v>22</v>
      </c>
      <c r="F134" s="209" t="s">
        <v>241</v>
      </c>
      <c r="G134" s="207"/>
      <c r="H134" s="210" t="s">
        <v>22</v>
      </c>
      <c r="I134" s="211"/>
      <c r="J134" s="207"/>
      <c r="K134" s="207"/>
      <c r="L134" s="212"/>
      <c r="M134" s="213"/>
      <c r="N134" s="214"/>
      <c r="O134" s="214"/>
      <c r="P134" s="214"/>
      <c r="Q134" s="214"/>
      <c r="R134" s="214"/>
      <c r="S134" s="214"/>
      <c r="T134" s="215"/>
      <c r="AT134" s="216" t="s">
        <v>173</v>
      </c>
      <c r="AU134" s="216" t="s">
        <v>84</v>
      </c>
      <c r="AV134" s="12" t="s">
        <v>23</v>
      </c>
      <c r="AW134" s="12" t="s">
        <v>38</v>
      </c>
      <c r="AX134" s="12" t="s">
        <v>75</v>
      </c>
      <c r="AY134" s="216" t="s">
        <v>162</v>
      </c>
    </row>
    <row r="135" spans="2:51" s="13" customFormat="1" ht="13.5">
      <c r="B135" s="217"/>
      <c r="C135" s="218"/>
      <c r="D135" s="219" t="s">
        <v>173</v>
      </c>
      <c r="E135" s="220" t="s">
        <v>22</v>
      </c>
      <c r="F135" s="221" t="s">
        <v>242</v>
      </c>
      <c r="G135" s="218"/>
      <c r="H135" s="222">
        <v>693</v>
      </c>
      <c r="I135" s="223"/>
      <c r="J135" s="218"/>
      <c r="K135" s="218"/>
      <c r="L135" s="224"/>
      <c r="M135" s="225"/>
      <c r="N135" s="226"/>
      <c r="O135" s="226"/>
      <c r="P135" s="226"/>
      <c r="Q135" s="226"/>
      <c r="R135" s="226"/>
      <c r="S135" s="226"/>
      <c r="T135" s="227"/>
      <c r="AT135" s="228" t="s">
        <v>173</v>
      </c>
      <c r="AU135" s="228" t="s">
        <v>84</v>
      </c>
      <c r="AV135" s="13" t="s">
        <v>84</v>
      </c>
      <c r="AW135" s="13" t="s">
        <v>38</v>
      </c>
      <c r="AX135" s="13" t="s">
        <v>75</v>
      </c>
      <c r="AY135" s="228" t="s">
        <v>162</v>
      </c>
    </row>
    <row r="136" spans="2:65" s="1" customFormat="1" ht="22.5" customHeight="1">
      <c r="B136" s="35"/>
      <c r="C136" s="192" t="s">
        <v>243</v>
      </c>
      <c r="D136" s="192" t="s">
        <v>164</v>
      </c>
      <c r="E136" s="193" t="s">
        <v>244</v>
      </c>
      <c r="F136" s="194" t="s">
        <v>245</v>
      </c>
      <c r="G136" s="195" t="s">
        <v>178</v>
      </c>
      <c r="H136" s="196">
        <v>3</v>
      </c>
      <c r="I136" s="197"/>
      <c r="J136" s="198">
        <f>ROUND(I136*H136,2)</f>
        <v>0</v>
      </c>
      <c r="K136" s="194" t="s">
        <v>168</v>
      </c>
      <c r="L136" s="55"/>
      <c r="M136" s="199" t="s">
        <v>22</v>
      </c>
      <c r="N136" s="200" t="s">
        <v>46</v>
      </c>
      <c r="O136" s="36"/>
      <c r="P136" s="201">
        <f>O136*H136</f>
        <v>0</v>
      </c>
      <c r="Q136" s="201">
        <v>0</v>
      </c>
      <c r="R136" s="201">
        <f>Q136*H136</f>
        <v>0</v>
      </c>
      <c r="S136" s="201">
        <v>0</v>
      </c>
      <c r="T136" s="202">
        <f>S136*H136</f>
        <v>0</v>
      </c>
      <c r="AR136" s="18" t="s">
        <v>169</v>
      </c>
      <c r="AT136" s="18" t="s">
        <v>164</v>
      </c>
      <c r="AU136" s="18" t="s">
        <v>84</v>
      </c>
      <c r="AY136" s="18" t="s">
        <v>162</v>
      </c>
      <c r="BE136" s="203">
        <f>IF(N136="základní",J136,0)</f>
        <v>0</v>
      </c>
      <c r="BF136" s="203">
        <f>IF(N136="snížená",J136,0)</f>
        <v>0</v>
      </c>
      <c r="BG136" s="203">
        <f>IF(N136="zákl. přenesená",J136,0)</f>
        <v>0</v>
      </c>
      <c r="BH136" s="203">
        <f>IF(N136="sníž. přenesená",J136,0)</f>
        <v>0</v>
      </c>
      <c r="BI136" s="203">
        <f>IF(N136="nulová",J136,0)</f>
        <v>0</v>
      </c>
      <c r="BJ136" s="18" t="s">
        <v>23</v>
      </c>
      <c r="BK136" s="203">
        <f>ROUND(I136*H136,2)</f>
        <v>0</v>
      </c>
      <c r="BL136" s="18" t="s">
        <v>169</v>
      </c>
      <c r="BM136" s="18" t="s">
        <v>246</v>
      </c>
    </row>
    <row r="137" spans="2:47" s="1" customFormat="1" ht="40.5">
      <c r="B137" s="35"/>
      <c r="C137" s="57"/>
      <c r="D137" s="204" t="s">
        <v>171</v>
      </c>
      <c r="E137" s="57"/>
      <c r="F137" s="205" t="s">
        <v>235</v>
      </c>
      <c r="G137" s="57"/>
      <c r="H137" s="57"/>
      <c r="I137" s="162"/>
      <c r="J137" s="57"/>
      <c r="K137" s="57"/>
      <c r="L137" s="55"/>
      <c r="M137" s="72"/>
      <c r="N137" s="36"/>
      <c r="O137" s="36"/>
      <c r="P137" s="36"/>
      <c r="Q137" s="36"/>
      <c r="R137" s="36"/>
      <c r="S137" s="36"/>
      <c r="T137" s="73"/>
      <c r="AT137" s="18" t="s">
        <v>171</v>
      </c>
      <c r="AU137" s="18" t="s">
        <v>84</v>
      </c>
    </row>
    <row r="138" spans="2:51" s="12" customFormat="1" ht="13.5">
      <c r="B138" s="206"/>
      <c r="C138" s="207"/>
      <c r="D138" s="204" t="s">
        <v>173</v>
      </c>
      <c r="E138" s="208" t="s">
        <v>22</v>
      </c>
      <c r="F138" s="209" t="s">
        <v>236</v>
      </c>
      <c r="G138" s="207"/>
      <c r="H138" s="210" t="s">
        <v>22</v>
      </c>
      <c r="I138" s="211"/>
      <c r="J138" s="207"/>
      <c r="K138" s="207"/>
      <c r="L138" s="212"/>
      <c r="M138" s="213"/>
      <c r="N138" s="214"/>
      <c r="O138" s="214"/>
      <c r="P138" s="214"/>
      <c r="Q138" s="214"/>
      <c r="R138" s="214"/>
      <c r="S138" s="214"/>
      <c r="T138" s="215"/>
      <c r="AT138" s="216" t="s">
        <v>173</v>
      </c>
      <c r="AU138" s="216" t="s">
        <v>84</v>
      </c>
      <c r="AV138" s="12" t="s">
        <v>23</v>
      </c>
      <c r="AW138" s="12" t="s">
        <v>38</v>
      </c>
      <c r="AX138" s="12" t="s">
        <v>75</v>
      </c>
      <c r="AY138" s="216" t="s">
        <v>162</v>
      </c>
    </row>
    <row r="139" spans="2:51" s="13" customFormat="1" ht="13.5">
      <c r="B139" s="217"/>
      <c r="C139" s="218"/>
      <c r="D139" s="219" t="s">
        <v>173</v>
      </c>
      <c r="E139" s="220" t="s">
        <v>22</v>
      </c>
      <c r="F139" s="221" t="s">
        <v>183</v>
      </c>
      <c r="G139" s="218"/>
      <c r="H139" s="222">
        <v>3</v>
      </c>
      <c r="I139" s="223"/>
      <c r="J139" s="218"/>
      <c r="K139" s="218"/>
      <c r="L139" s="224"/>
      <c r="M139" s="225"/>
      <c r="N139" s="226"/>
      <c r="O139" s="226"/>
      <c r="P139" s="226"/>
      <c r="Q139" s="226"/>
      <c r="R139" s="226"/>
      <c r="S139" s="226"/>
      <c r="T139" s="227"/>
      <c r="AT139" s="228" t="s">
        <v>173</v>
      </c>
      <c r="AU139" s="228" t="s">
        <v>84</v>
      </c>
      <c r="AV139" s="13" t="s">
        <v>84</v>
      </c>
      <c r="AW139" s="13" t="s">
        <v>38</v>
      </c>
      <c r="AX139" s="13" t="s">
        <v>23</v>
      </c>
      <c r="AY139" s="228" t="s">
        <v>162</v>
      </c>
    </row>
    <row r="140" spans="2:65" s="1" customFormat="1" ht="22.5" customHeight="1">
      <c r="B140" s="35"/>
      <c r="C140" s="192" t="s">
        <v>247</v>
      </c>
      <c r="D140" s="192" t="s">
        <v>164</v>
      </c>
      <c r="E140" s="193" t="s">
        <v>248</v>
      </c>
      <c r="F140" s="194" t="s">
        <v>249</v>
      </c>
      <c r="G140" s="195" t="s">
        <v>250</v>
      </c>
      <c r="H140" s="196">
        <v>2501.73</v>
      </c>
      <c r="I140" s="197"/>
      <c r="J140" s="198">
        <f>ROUND(I140*H140,2)</f>
        <v>0</v>
      </c>
      <c r="K140" s="194" t="s">
        <v>168</v>
      </c>
      <c r="L140" s="55"/>
      <c r="M140" s="199" t="s">
        <v>22</v>
      </c>
      <c r="N140" s="200" t="s">
        <v>46</v>
      </c>
      <c r="O140" s="36"/>
      <c r="P140" s="201">
        <f>O140*H140</f>
        <v>0</v>
      </c>
      <c r="Q140" s="201">
        <v>0</v>
      </c>
      <c r="R140" s="201">
        <f>Q140*H140</f>
        <v>0</v>
      </c>
      <c r="S140" s="201">
        <v>0</v>
      </c>
      <c r="T140" s="202">
        <f>S140*H140</f>
        <v>0</v>
      </c>
      <c r="AR140" s="18" t="s">
        <v>169</v>
      </c>
      <c r="AT140" s="18" t="s">
        <v>164</v>
      </c>
      <c r="AU140" s="18" t="s">
        <v>84</v>
      </c>
      <c r="AY140" s="18" t="s">
        <v>162</v>
      </c>
      <c r="BE140" s="203">
        <f>IF(N140="základní",J140,0)</f>
        <v>0</v>
      </c>
      <c r="BF140" s="203">
        <f>IF(N140="snížená",J140,0)</f>
        <v>0</v>
      </c>
      <c r="BG140" s="203">
        <f>IF(N140="zákl. přenesená",J140,0)</f>
        <v>0</v>
      </c>
      <c r="BH140" s="203">
        <f>IF(N140="sníž. přenesená",J140,0)</f>
        <v>0</v>
      </c>
      <c r="BI140" s="203">
        <f>IF(N140="nulová",J140,0)</f>
        <v>0</v>
      </c>
      <c r="BJ140" s="18" t="s">
        <v>23</v>
      </c>
      <c r="BK140" s="203">
        <f>ROUND(I140*H140,2)</f>
        <v>0</v>
      </c>
      <c r="BL140" s="18" t="s">
        <v>169</v>
      </c>
      <c r="BM140" s="18" t="s">
        <v>251</v>
      </c>
    </row>
    <row r="141" spans="2:47" s="1" customFormat="1" ht="175.5">
      <c r="B141" s="35"/>
      <c r="C141" s="57"/>
      <c r="D141" s="204" t="s">
        <v>171</v>
      </c>
      <c r="E141" s="57"/>
      <c r="F141" s="205" t="s">
        <v>252</v>
      </c>
      <c r="G141" s="57"/>
      <c r="H141" s="57"/>
      <c r="I141" s="162"/>
      <c r="J141" s="57"/>
      <c r="K141" s="57"/>
      <c r="L141" s="55"/>
      <c r="M141" s="72"/>
      <c r="N141" s="36"/>
      <c r="O141" s="36"/>
      <c r="P141" s="36"/>
      <c r="Q141" s="36"/>
      <c r="R141" s="36"/>
      <c r="S141" s="36"/>
      <c r="T141" s="73"/>
      <c r="AT141" s="18" t="s">
        <v>171</v>
      </c>
      <c r="AU141" s="18" t="s">
        <v>84</v>
      </c>
    </row>
    <row r="142" spans="2:51" s="13" customFormat="1" ht="13.5">
      <c r="B142" s="217"/>
      <c r="C142" s="218"/>
      <c r="D142" s="204" t="s">
        <v>173</v>
      </c>
      <c r="E142" s="229" t="s">
        <v>22</v>
      </c>
      <c r="F142" s="230" t="s">
        <v>253</v>
      </c>
      <c r="G142" s="218"/>
      <c r="H142" s="231">
        <v>1316.7</v>
      </c>
      <c r="I142" s="223"/>
      <c r="J142" s="218"/>
      <c r="K142" s="218"/>
      <c r="L142" s="224"/>
      <c r="M142" s="225"/>
      <c r="N142" s="226"/>
      <c r="O142" s="226"/>
      <c r="P142" s="226"/>
      <c r="Q142" s="226"/>
      <c r="R142" s="226"/>
      <c r="S142" s="226"/>
      <c r="T142" s="227"/>
      <c r="AT142" s="228" t="s">
        <v>173</v>
      </c>
      <c r="AU142" s="228" t="s">
        <v>84</v>
      </c>
      <c r="AV142" s="13" t="s">
        <v>84</v>
      </c>
      <c r="AW142" s="13" t="s">
        <v>38</v>
      </c>
      <c r="AX142" s="13" t="s">
        <v>75</v>
      </c>
      <c r="AY142" s="228" t="s">
        <v>162</v>
      </c>
    </row>
    <row r="143" spans="2:51" s="13" customFormat="1" ht="13.5">
      <c r="B143" s="217"/>
      <c r="C143" s="218"/>
      <c r="D143" s="204" t="s">
        <v>173</v>
      </c>
      <c r="E143" s="218"/>
      <c r="F143" s="230" t="s">
        <v>254</v>
      </c>
      <c r="G143" s="218"/>
      <c r="H143" s="231">
        <v>2501.73</v>
      </c>
      <c r="I143" s="223"/>
      <c r="J143" s="218"/>
      <c r="K143" s="218"/>
      <c r="L143" s="224"/>
      <c r="M143" s="243"/>
      <c r="N143" s="244"/>
      <c r="O143" s="244"/>
      <c r="P143" s="244"/>
      <c r="Q143" s="244"/>
      <c r="R143" s="244"/>
      <c r="S143" s="244"/>
      <c r="T143" s="245"/>
      <c r="AT143" s="228" t="s">
        <v>173</v>
      </c>
      <c r="AU143" s="228" t="s">
        <v>84</v>
      </c>
      <c r="AV143" s="13" t="s">
        <v>84</v>
      </c>
      <c r="AW143" s="13" t="s">
        <v>4</v>
      </c>
      <c r="AX143" s="13" t="s">
        <v>23</v>
      </c>
      <c r="AY143" s="228" t="s">
        <v>162</v>
      </c>
    </row>
    <row r="144" spans="2:12" s="1" customFormat="1" ht="6.95" customHeight="1">
      <c r="B144" s="50"/>
      <c r="C144" s="51"/>
      <c r="D144" s="51"/>
      <c r="E144" s="51"/>
      <c r="F144" s="51"/>
      <c r="G144" s="51"/>
      <c r="H144" s="51"/>
      <c r="I144" s="138"/>
      <c r="J144" s="51"/>
      <c r="K144" s="51"/>
      <c r="L144" s="55"/>
    </row>
  </sheetData>
  <sheetProtection password="CC35" sheet="1" objects="1" scenarios="1" formatColumns="0" formatRows="0" sort="0" autoFilter="0"/>
  <autoFilter ref="C77:K77"/>
  <mergeCells count="9">
    <mergeCell ref="E68:H68"/>
    <mergeCell ref="E70:H70"/>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77"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41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6"/>
      <c r="B1" s="272"/>
      <c r="C1" s="272"/>
      <c r="D1" s="271" t="s">
        <v>1</v>
      </c>
      <c r="E1" s="272"/>
      <c r="F1" s="273" t="s">
        <v>1364</v>
      </c>
      <c r="G1" s="402" t="s">
        <v>1365</v>
      </c>
      <c r="H1" s="402"/>
      <c r="I1" s="278"/>
      <c r="J1" s="273" t="s">
        <v>1366</v>
      </c>
      <c r="K1" s="271" t="s">
        <v>135</v>
      </c>
      <c r="L1" s="273" t="s">
        <v>1367</v>
      </c>
      <c r="M1" s="273"/>
      <c r="N1" s="273"/>
      <c r="O1" s="273"/>
      <c r="P1" s="273"/>
      <c r="Q1" s="273"/>
      <c r="R1" s="273"/>
      <c r="S1" s="273"/>
      <c r="T1" s="273"/>
      <c r="U1" s="269"/>
      <c r="V1" s="269"/>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95" customHeight="1">
      <c r="L2" s="358"/>
      <c r="M2" s="358"/>
      <c r="N2" s="358"/>
      <c r="O2" s="358"/>
      <c r="P2" s="358"/>
      <c r="Q2" s="358"/>
      <c r="R2" s="358"/>
      <c r="S2" s="358"/>
      <c r="T2" s="358"/>
      <c r="U2" s="358"/>
      <c r="V2" s="358"/>
      <c r="AT2" s="18" t="s">
        <v>87</v>
      </c>
    </row>
    <row r="3" spans="2:46" ht="6.95" customHeight="1">
      <c r="B3" s="19"/>
      <c r="C3" s="20"/>
      <c r="D3" s="20"/>
      <c r="E3" s="20"/>
      <c r="F3" s="20"/>
      <c r="G3" s="20"/>
      <c r="H3" s="20"/>
      <c r="I3" s="115"/>
      <c r="J3" s="20"/>
      <c r="K3" s="21"/>
      <c r="AT3" s="18" t="s">
        <v>84</v>
      </c>
    </row>
    <row r="4" spans="2:46" ht="36.95" customHeight="1">
      <c r="B4" s="22"/>
      <c r="C4" s="23"/>
      <c r="D4" s="24" t="s">
        <v>136</v>
      </c>
      <c r="E4" s="23"/>
      <c r="F4" s="23"/>
      <c r="G4" s="23"/>
      <c r="H4" s="23"/>
      <c r="I4" s="116"/>
      <c r="J4" s="23"/>
      <c r="K4" s="25"/>
      <c r="M4" s="26" t="s">
        <v>10</v>
      </c>
      <c r="AT4" s="18" t="s">
        <v>4</v>
      </c>
    </row>
    <row r="5" spans="2:11" ht="6.95" customHeight="1">
      <c r="B5" s="22"/>
      <c r="C5" s="23"/>
      <c r="D5" s="23"/>
      <c r="E5" s="23"/>
      <c r="F5" s="23"/>
      <c r="G5" s="23"/>
      <c r="H5" s="23"/>
      <c r="I5" s="116"/>
      <c r="J5" s="23"/>
      <c r="K5" s="25"/>
    </row>
    <row r="6" spans="2:11" ht="15">
      <c r="B6" s="22"/>
      <c r="C6" s="23"/>
      <c r="D6" s="31" t="s">
        <v>16</v>
      </c>
      <c r="E6" s="23"/>
      <c r="F6" s="23"/>
      <c r="G6" s="23"/>
      <c r="H6" s="23"/>
      <c r="I6" s="116"/>
      <c r="J6" s="23"/>
      <c r="K6" s="25"/>
    </row>
    <row r="7" spans="2:11" ht="22.5" customHeight="1">
      <c r="B7" s="22"/>
      <c r="C7" s="23"/>
      <c r="D7" s="23"/>
      <c r="E7" s="403" t="str">
        <f>'Rekapitulace stavby'!K6</f>
        <v>Komunikační propojení MÚK Jeneč - Dobrovíz</v>
      </c>
      <c r="F7" s="391"/>
      <c r="G7" s="391"/>
      <c r="H7" s="391"/>
      <c r="I7" s="116"/>
      <c r="J7" s="23"/>
      <c r="K7" s="25"/>
    </row>
    <row r="8" spans="2:11" s="1" customFormat="1" ht="15">
      <c r="B8" s="35"/>
      <c r="C8" s="36"/>
      <c r="D8" s="31" t="s">
        <v>137</v>
      </c>
      <c r="E8" s="36"/>
      <c r="F8" s="36"/>
      <c r="G8" s="36"/>
      <c r="H8" s="36"/>
      <c r="I8" s="117"/>
      <c r="J8" s="36"/>
      <c r="K8" s="39"/>
    </row>
    <row r="9" spans="2:11" s="1" customFormat="1" ht="36.95" customHeight="1">
      <c r="B9" s="35"/>
      <c r="C9" s="36"/>
      <c r="D9" s="36"/>
      <c r="E9" s="404" t="s">
        <v>255</v>
      </c>
      <c r="F9" s="382"/>
      <c r="G9" s="382"/>
      <c r="H9" s="382"/>
      <c r="I9" s="117"/>
      <c r="J9" s="36"/>
      <c r="K9" s="39"/>
    </row>
    <row r="10" spans="2:11" s="1" customFormat="1" ht="13.5">
      <c r="B10" s="35"/>
      <c r="C10" s="36"/>
      <c r="D10" s="36"/>
      <c r="E10" s="36"/>
      <c r="F10" s="36"/>
      <c r="G10" s="36"/>
      <c r="H10" s="36"/>
      <c r="I10" s="117"/>
      <c r="J10" s="36"/>
      <c r="K10" s="39"/>
    </row>
    <row r="11" spans="2:11" s="1" customFormat="1" ht="14.45" customHeight="1">
      <c r="B11" s="35"/>
      <c r="C11" s="36"/>
      <c r="D11" s="31" t="s">
        <v>19</v>
      </c>
      <c r="E11" s="36"/>
      <c r="F11" s="29" t="s">
        <v>88</v>
      </c>
      <c r="G11" s="36"/>
      <c r="H11" s="36"/>
      <c r="I11" s="118" t="s">
        <v>21</v>
      </c>
      <c r="J11" s="29" t="s">
        <v>22</v>
      </c>
      <c r="K11" s="39"/>
    </row>
    <row r="12" spans="2:11" s="1" customFormat="1" ht="14.45" customHeight="1">
      <c r="B12" s="35"/>
      <c r="C12" s="36"/>
      <c r="D12" s="31" t="s">
        <v>24</v>
      </c>
      <c r="E12" s="36"/>
      <c r="F12" s="29" t="s">
        <v>25</v>
      </c>
      <c r="G12" s="36"/>
      <c r="H12" s="36"/>
      <c r="I12" s="118" t="s">
        <v>26</v>
      </c>
      <c r="J12" s="119" t="str">
        <f>'Rekapitulace stavby'!AN8</f>
        <v>30.9.2016</v>
      </c>
      <c r="K12" s="39"/>
    </row>
    <row r="13" spans="2:11" s="1" customFormat="1" ht="10.9" customHeight="1">
      <c r="B13" s="35"/>
      <c r="C13" s="36"/>
      <c r="D13" s="36"/>
      <c r="E13" s="36"/>
      <c r="F13" s="36"/>
      <c r="G13" s="36"/>
      <c r="H13" s="36"/>
      <c r="I13" s="117"/>
      <c r="J13" s="36"/>
      <c r="K13" s="39"/>
    </row>
    <row r="14" spans="2:11" s="1" customFormat="1" ht="14.45" customHeight="1">
      <c r="B14" s="35"/>
      <c r="C14" s="36"/>
      <c r="D14" s="31" t="s">
        <v>30</v>
      </c>
      <c r="E14" s="36"/>
      <c r="F14" s="36"/>
      <c r="G14" s="36"/>
      <c r="H14" s="36"/>
      <c r="I14" s="118" t="s">
        <v>31</v>
      </c>
      <c r="J14" s="29" t="str">
        <f>IF('Rekapitulace stavby'!AN10="","",'Rekapitulace stavby'!AN10)</f>
        <v/>
      </c>
      <c r="K14" s="39"/>
    </row>
    <row r="15" spans="2:11" s="1" customFormat="1" ht="18" customHeight="1">
      <c r="B15" s="35"/>
      <c r="C15" s="36"/>
      <c r="D15" s="36"/>
      <c r="E15" s="29" t="str">
        <f>IF('Rekapitulace stavby'!E11="","",'Rekapitulace stavby'!E11)</f>
        <v xml:space="preserve"> </v>
      </c>
      <c r="F15" s="36"/>
      <c r="G15" s="36"/>
      <c r="H15" s="36"/>
      <c r="I15" s="118" t="s">
        <v>33</v>
      </c>
      <c r="J15" s="29" t="str">
        <f>IF('Rekapitulace stavby'!AN11="","",'Rekapitulace stavby'!AN11)</f>
        <v/>
      </c>
      <c r="K15" s="39"/>
    </row>
    <row r="16" spans="2:11" s="1" customFormat="1" ht="6.95" customHeight="1">
      <c r="B16" s="35"/>
      <c r="C16" s="36"/>
      <c r="D16" s="36"/>
      <c r="E16" s="36"/>
      <c r="F16" s="36"/>
      <c r="G16" s="36"/>
      <c r="H16" s="36"/>
      <c r="I16" s="117"/>
      <c r="J16" s="36"/>
      <c r="K16" s="39"/>
    </row>
    <row r="17" spans="2:11" s="1" customFormat="1" ht="14.45" customHeight="1">
      <c r="B17" s="35"/>
      <c r="C17" s="36"/>
      <c r="D17" s="31" t="s">
        <v>34</v>
      </c>
      <c r="E17" s="36"/>
      <c r="F17" s="36"/>
      <c r="G17" s="36"/>
      <c r="H17" s="36"/>
      <c r="I17" s="118" t="s">
        <v>31</v>
      </c>
      <c r="J17" s="29" t="str">
        <f>IF('Rekapitulace stavby'!AN13="Vyplň údaj","",IF('Rekapitulace stavby'!AN13="","",'Rekapitulace stavby'!AN13))</f>
        <v/>
      </c>
      <c r="K17" s="39"/>
    </row>
    <row r="18" spans="2:11" s="1" customFormat="1" ht="18" customHeight="1">
      <c r="B18" s="35"/>
      <c r="C18" s="36"/>
      <c r="D18" s="36"/>
      <c r="E18" s="29" t="str">
        <f>IF('Rekapitulace stavby'!E14="Vyplň údaj","",IF('Rekapitulace stavby'!E14="","",'Rekapitulace stavby'!E14))</f>
        <v/>
      </c>
      <c r="F18" s="36"/>
      <c r="G18" s="36"/>
      <c r="H18" s="36"/>
      <c r="I18" s="118" t="s">
        <v>33</v>
      </c>
      <c r="J18" s="29" t="str">
        <f>IF('Rekapitulace stavby'!AN14="Vyplň údaj","",IF('Rekapitulace stavby'!AN14="","",'Rekapitulace stavby'!AN14))</f>
        <v/>
      </c>
      <c r="K18" s="39"/>
    </row>
    <row r="19" spans="2:11" s="1" customFormat="1" ht="6.95" customHeight="1">
      <c r="B19" s="35"/>
      <c r="C19" s="36"/>
      <c r="D19" s="36"/>
      <c r="E19" s="36"/>
      <c r="F19" s="36"/>
      <c r="G19" s="36"/>
      <c r="H19" s="36"/>
      <c r="I19" s="117"/>
      <c r="J19" s="36"/>
      <c r="K19" s="39"/>
    </row>
    <row r="20" spans="2:11" s="1" customFormat="1" ht="14.45" customHeight="1">
      <c r="B20" s="35"/>
      <c r="C20" s="36"/>
      <c r="D20" s="31" t="s">
        <v>36</v>
      </c>
      <c r="E20" s="36"/>
      <c r="F20" s="36"/>
      <c r="G20" s="36"/>
      <c r="H20" s="36"/>
      <c r="I20" s="118" t="s">
        <v>31</v>
      </c>
      <c r="J20" s="29" t="s">
        <v>22</v>
      </c>
      <c r="K20" s="39"/>
    </row>
    <row r="21" spans="2:11" s="1" customFormat="1" ht="18" customHeight="1">
      <c r="B21" s="35"/>
      <c r="C21" s="36"/>
      <c r="D21" s="36"/>
      <c r="E21" s="29" t="s">
        <v>37</v>
      </c>
      <c r="F21" s="36"/>
      <c r="G21" s="36"/>
      <c r="H21" s="36"/>
      <c r="I21" s="118" t="s">
        <v>33</v>
      </c>
      <c r="J21" s="29" t="s">
        <v>22</v>
      </c>
      <c r="K21" s="39"/>
    </row>
    <row r="22" spans="2:11" s="1" customFormat="1" ht="6.95" customHeight="1">
      <c r="B22" s="35"/>
      <c r="C22" s="36"/>
      <c r="D22" s="36"/>
      <c r="E22" s="36"/>
      <c r="F22" s="36"/>
      <c r="G22" s="36"/>
      <c r="H22" s="36"/>
      <c r="I22" s="117"/>
      <c r="J22" s="36"/>
      <c r="K22" s="39"/>
    </row>
    <row r="23" spans="2:11" s="1" customFormat="1" ht="14.45" customHeight="1">
      <c r="B23" s="35"/>
      <c r="C23" s="36"/>
      <c r="D23" s="31" t="s">
        <v>39</v>
      </c>
      <c r="E23" s="36"/>
      <c r="F23" s="36"/>
      <c r="G23" s="36"/>
      <c r="H23" s="36"/>
      <c r="I23" s="117"/>
      <c r="J23" s="36"/>
      <c r="K23" s="39"/>
    </row>
    <row r="24" spans="2:11" s="7" customFormat="1" ht="22.5" customHeight="1">
      <c r="B24" s="120"/>
      <c r="C24" s="121"/>
      <c r="D24" s="121"/>
      <c r="E24" s="394" t="s">
        <v>22</v>
      </c>
      <c r="F24" s="405"/>
      <c r="G24" s="405"/>
      <c r="H24" s="405"/>
      <c r="I24" s="122"/>
      <c r="J24" s="121"/>
      <c r="K24" s="123"/>
    </row>
    <row r="25" spans="2:11" s="1" customFormat="1" ht="6.95" customHeight="1">
      <c r="B25" s="35"/>
      <c r="C25" s="36"/>
      <c r="D25" s="36"/>
      <c r="E25" s="36"/>
      <c r="F25" s="36"/>
      <c r="G25" s="36"/>
      <c r="H25" s="36"/>
      <c r="I25" s="117"/>
      <c r="J25" s="36"/>
      <c r="K25" s="39"/>
    </row>
    <row r="26" spans="2:11" s="1" customFormat="1" ht="6.95" customHeight="1">
      <c r="B26" s="35"/>
      <c r="C26" s="36"/>
      <c r="D26" s="80"/>
      <c r="E26" s="80"/>
      <c r="F26" s="80"/>
      <c r="G26" s="80"/>
      <c r="H26" s="80"/>
      <c r="I26" s="124"/>
      <c r="J26" s="80"/>
      <c r="K26" s="125"/>
    </row>
    <row r="27" spans="2:11" s="1" customFormat="1" ht="25.35" customHeight="1">
      <c r="B27" s="35"/>
      <c r="C27" s="36"/>
      <c r="D27" s="126" t="s">
        <v>41</v>
      </c>
      <c r="E27" s="36"/>
      <c r="F27" s="36"/>
      <c r="G27" s="36"/>
      <c r="H27" s="36"/>
      <c r="I27" s="117"/>
      <c r="J27" s="127">
        <f>ROUND(J84,2)</f>
        <v>0</v>
      </c>
      <c r="K27" s="39"/>
    </row>
    <row r="28" spans="2:11" s="1" customFormat="1" ht="6.95" customHeight="1">
      <c r="B28" s="35"/>
      <c r="C28" s="36"/>
      <c r="D28" s="80"/>
      <c r="E28" s="80"/>
      <c r="F28" s="80"/>
      <c r="G28" s="80"/>
      <c r="H28" s="80"/>
      <c r="I28" s="124"/>
      <c r="J28" s="80"/>
      <c r="K28" s="125"/>
    </row>
    <row r="29" spans="2:11" s="1" customFormat="1" ht="14.45" customHeight="1">
      <c r="B29" s="35"/>
      <c r="C29" s="36"/>
      <c r="D29" s="36"/>
      <c r="E29" s="36"/>
      <c r="F29" s="40" t="s">
        <v>43</v>
      </c>
      <c r="G29" s="36"/>
      <c r="H29" s="36"/>
      <c r="I29" s="128" t="s">
        <v>42</v>
      </c>
      <c r="J29" s="40" t="s">
        <v>44</v>
      </c>
      <c r="K29" s="39"/>
    </row>
    <row r="30" spans="2:11" s="1" customFormat="1" ht="14.45" customHeight="1">
      <c r="B30" s="35"/>
      <c r="C30" s="36"/>
      <c r="D30" s="43" t="s">
        <v>45</v>
      </c>
      <c r="E30" s="43" t="s">
        <v>46</v>
      </c>
      <c r="F30" s="129">
        <f>ROUND(SUM(BE84:BE412),2)</f>
        <v>0</v>
      </c>
      <c r="G30" s="36"/>
      <c r="H30" s="36"/>
      <c r="I30" s="130">
        <v>0.21</v>
      </c>
      <c r="J30" s="129">
        <f>ROUND(ROUND((SUM(BE84:BE412)),2)*I30,2)</f>
        <v>0</v>
      </c>
      <c r="K30" s="39"/>
    </row>
    <row r="31" spans="2:11" s="1" customFormat="1" ht="14.45" customHeight="1">
      <c r="B31" s="35"/>
      <c r="C31" s="36"/>
      <c r="D31" s="36"/>
      <c r="E31" s="43" t="s">
        <v>47</v>
      </c>
      <c r="F31" s="129">
        <f>ROUND(SUM(BF84:BF412),2)</f>
        <v>0</v>
      </c>
      <c r="G31" s="36"/>
      <c r="H31" s="36"/>
      <c r="I31" s="130">
        <v>0.15</v>
      </c>
      <c r="J31" s="129">
        <f>ROUND(ROUND((SUM(BF84:BF412)),2)*I31,2)</f>
        <v>0</v>
      </c>
      <c r="K31" s="39"/>
    </row>
    <row r="32" spans="2:11" s="1" customFormat="1" ht="14.45" customHeight="1" hidden="1">
      <c r="B32" s="35"/>
      <c r="C32" s="36"/>
      <c r="D32" s="36"/>
      <c r="E32" s="43" t="s">
        <v>48</v>
      </c>
      <c r="F32" s="129">
        <f>ROUND(SUM(BG84:BG412),2)</f>
        <v>0</v>
      </c>
      <c r="G32" s="36"/>
      <c r="H32" s="36"/>
      <c r="I32" s="130">
        <v>0.21</v>
      </c>
      <c r="J32" s="129">
        <v>0</v>
      </c>
      <c r="K32" s="39"/>
    </row>
    <row r="33" spans="2:11" s="1" customFormat="1" ht="14.45" customHeight="1" hidden="1">
      <c r="B33" s="35"/>
      <c r="C33" s="36"/>
      <c r="D33" s="36"/>
      <c r="E33" s="43" t="s">
        <v>49</v>
      </c>
      <c r="F33" s="129">
        <f>ROUND(SUM(BH84:BH412),2)</f>
        <v>0</v>
      </c>
      <c r="G33" s="36"/>
      <c r="H33" s="36"/>
      <c r="I33" s="130">
        <v>0.15</v>
      </c>
      <c r="J33" s="129">
        <v>0</v>
      </c>
      <c r="K33" s="39"/>
    </row>
    <row r="34" spans="2:11" s="1" customFormat="1" ht="14.45" customHeight="1" hidden="1">
      <c r="B34" s="35"/>
      <c r="C34" s="36"/>
      <c r="D34" s="36"/>
      <c r="E34" s="43" t="s">
        <v>50</v>
      </c>
      <c r="F34" s="129">
        <f>ROUND(SUM(BI84:BI412),2)</f>
        <v>0</v>
      </c>
      <c r="G34" s="36"/>
      <c r="H34" s="36"/>
      <c r="I34" s="130">
        <v>0</v>
      </c>
      <c r="J34" s="129">
        <v>0</v>
      </c>
      <c r="K34" s="39"/>
    </row>
    <row r="35" spans="2:11" s="1" customFormat="1" ht="6.95" customHeight="1">
      <c r="B35" s="35"/>
      <c r="C35" s="36"/>
      <c r="D35" s="36"/>
      <c r="E35" s="36"/>
      <c r="F35" s="36"/>
      <c r="G35" s="36"/>
      <c r="H35" s="36"/>
      <c r="I35" s="117"/>
      <c r="J35" s="36"/>
      <c r="K35" s="39"/>
    </row>
    <row r="36" spans="2:11" s="1" customFormat="1" ht="25.35" customHeight="1">
      <c r="B36" s="35"/>
      <c r="C36" s="131"/>
      <c r="D36" s="132" t="s">
        <v>51</v>
      </c>
      <c r="E36" s="74"/>
      <c r="F36" s="74"/>
      <c r="G36" s="133" t="s">
        <v>52</v>
      </c>
      <c r="H36" s="134" t="s">
        <v>53</v>
      </c>
      <c r="I36" s="135"/>
      <c r="J36" s="136">
        <f>SUM(J27:J34)</f>
        <v>0</v>
      </c>
      <c r="K36" s="137"/>
    </row>
    <row r="37" spans="2:11" s="1" customFormat="1" ht="14.45" customHeight="1">
      <c r="B37" s="50"/>
      <c r="C37" s="51"/>
      <c r="D37" s="51"/>
      <c r="E37" s="51"/>
      <c r="F37" s="51"/>
      <c r="G37" s="51"/>
      <c r="H37" s="51"/>
      <c r="I37" s="138"/>
      <c r="J37" s="51"/>
      <c r="K37" s="52"/>
    </row>
    <row r="41" spans="2:11" s="1" customFormat="1" ht="6.95" customHeight="1">
      <c r="B41" s="139"/>
      <c r="C41" s="140"/>
      <c r="D41" s="140"/>
      <c r="E41" s="140"/>
      <c r="F41" s="140"/>
      <c r="G41" s="140"/>
      <c r="H41" s="140"/>
      <c r="I41" s="141"/>
      <c r="J41" s="140"/>
      <c r="K41" s="142"/>
    </row>
    <row r="42" spans="2:11" s="1" customFormat="1" ht="36.95" customHeight="1">
      <c r="B42" s="35"/>
      <c r="C42" s="24" t="s">
        <v>139</v>
      </c>
      <c r="D42" s="36"/>
      <c r="E42" s="36"/>
      <c r="F42" s="36"/>
      <c r="G42" s="36"/>
      <c r="H42" s="36"/>
      <c r="I42" s="117"/>
      <c r="J42" s="36"/>
      <c r="K42" s="39"/>
    </row>
    <row r="43" spans="2:11" s="1" customFormat="1" ht="6.95" customHeight="1">
      <c r="B43" s="35"/>
      <c r="C43" s="36"/>
      <c r="D43" s="36"/>
      <c r="E43" s="36"/>
      <c r="F43" s="36"/>
      <c r="G43" s="36"/>
      <c r="H43" s="36"/>
      <c r="I43" s="117"/>
      <c r="J43" s="36"/>
      <c r="K43" s="39"/>
    </row>
    <row r="44" spans="2:11" s="1" customFormat="1" ht="14.45" customHeight="1">
      <c r="B44" s="35"/>
      <c r="C44" s="31" t="s">
        <v>16</v>
      </c>
      <c r="D44" s="36"/>
      <c r="E44" s="36"/>
      <c r="F44" s="36"/>
      <c r="G44" s="36"/>
      <c r="H44" s="36"/>
      <c r="I44" s="117"/>
      <c r="J44" s="36"/>
      <c r="K44" s="39"/>
    </row>
    <row r="45" spans="2:11" s="1" customFormat="1" ht="22.5" customHeight="1">
      <c r="B45" s="35"/>
      <c r="C45" s="36"/>
      <c r="D45" s="36"/>
      <c r="E45" s="403" t="str">
        <f>E7</f>
        <v>Komunikační propojení MÚK Jeneč - Dobrovíz</v>
      </c>
      <c r="F45" s="382"/>
      <c r="G45" s="382"/>
      <c r="H45" s="382"/>
      <c r="I45" s="117"/>
      <c r="J45" s="36"/>
      <c r="K45" s="39"/>
    </row>
    <row r="46" spans="2:11" s="1" customFormat="1" ht="14.45" customHeight="1">
      <c r="B46" s="35"/>
      <c r="C46" s="31" t="s">
        <v>137</v>
      </c>
      <c r="D46" s="36"/>
      <c r="E46" s="36"/>
      <c r="F46" s="36"/>
      <c r="G46" s="36"/>
      <c r="H46" s="36"/>
      <c r="I46" s="117"/>
      <c r="J46" s="36"/>
      <c r="K46" s="39"/>
    </row>
    <row r="47" spans="2:11" s="1" customFormat="1" ht="23.25" customHeight="1">
      <c r="B47" s="35"/>
      <c r="C47" s="36"/>
      <c r="D47" s="36"/>
      <c r="E47" s="404" t="str">
        <f>E9</f>
        <v>SO 101 - Prodloužení silnice III/0073</v>
      </c>
      <c r="F47" s="382"/>
      <c r="G47" s="382"/>
      <c r="H47" s="382"/>
      <c r="I47" s="117"/>
      <c r="J47" s="36"/>
      <c r="K47" s="39"/>
    </row>
    <row r="48" spans="2:11" s="1" customFormat="1" ht="6.95" customHeight="1">
      <c r="B48" s="35"/>
      <c r="C48" s="36"/>
      <c r="D48" s="36"/>
      <c r="E48" s="36"/>
      <c r="F48" s="36"/>
      <c r="G48" s="36"/>
      <c r="H48" s="36"/>
      <c r="I48" s="117"/>
      <c r="J48" s="36"/>
      <c r="K48" s="39"/>
    </row>
    <row r="49" spans="2:11" s="1" customFormat="1" ht="18" customHeight="1">
      <c r="B49" s="35"/>
      <c r="C49" s="31" t="s">
        <v>24</v>
      </c>
      <c r="D49" s="36"/>
      <c r="E49" s="36"/>
      <c r="F49" s="29" t="str">
        <f>F12</f>
        <v>k.ú. Jeneč, k.ú.Dobrovíz</v>
      </c>
      <c r="G49" s="36"/>
      <c r="H49" s="36"/>
      <c r="I49" s="118" t="s">
        <v>26</v>
      </c>
      <c r="J49" s="119" t="str">
        <f>IF(J12="","",J12)</f>
        <v>30.9.2016</v>
      </c>
      <c r="K49" s="39"/>
    </row>
    <row r="50" spans="2:11" s="1" customFormat="1" ht="6.95" customHeight="1">
      <c r="B50" s="35"/>
      <c r="C50" s="36"/>
      <c r="D50" s="36"/>
      <c r="E50" s="36"/>
      <c r="F50" s="36"/>
      <c r="G50" s="36"/>
      <c r="H50" s="36"/>
      <c r="I50" s="117"/>
      <c r="J50" s="36"/>
      <c r="K50" s="39"/>
    </row>
    <row r="51" spans="2:11" s="1" customFormat="1" ht="15">
      <c r="B51" s="35"/>
      <c r="C51" s="31" t="s">
        <v>30</v>
      </c>
      <c r="D51" s="36"/>
      <c r="E51" s="36"/>
      <c r="F51" s="29" t="str">
        <f>E15</f>
        <v xml:space="preserve"> </v>
      </c>
      <c r="G51" s="36"/>
      <c r="H51" s="36"/>
      <c r="I51" s="118" t="s">
        <v>36</v>
      </c>
      <c r="J51" s="29" t="str">
        <f>E21</f>
        <v>European Transportation Consultancy s.r.o.</v>
      </c>
      <c r="K51" s="39"/>
    </row>
    <row r="52" spans="2:11" s="1" customFormat="1" ht="14.45" customHeight="1">
      <c r="B52" s="35"/>
      <c r="C52" s="31" t="s">
        <v>34</v>
      </c>
      <c r="D52" s="36"/>
      <c r="E52" s="36"/>
      <c r="F52" s="29" t="str">
        <f>IF(E18="","",E18)</f>
        <v/>
      </c>
      <c r="G52" s="36"/>
      <c r="H52" s="36"/>
      <c r="I52" s="117"/>
      <c r="J52" s="36"/>
      <c r="K52" s="39"/>
    </row>
    <row r="53" spans="2:11" s="1" customFormat="1" ht="10.35" customHeight="1">
      <c r="B53" s="35"/>
      <c r="C53" s="36"/>
      <c r="D53" s="36"/>
      <c r="E53" s="36"/>
      <c r="F53" s="36"/>
      <c r="G53" s="36"/>
      <c r="H53" s="36"/>
      <c r="I53" s="117"/>
      <c r="J53" s="36"/>
      <c r="K53" s="39"/>
    </row>
    <row r="54" spans="2:11" s="1" customFormat="1" ht="29.25" customHeight="1">
      <c r="B54" s="35"/>
      <c r="C54" s="143" t="s">
        <v>140</v>
      </c>
      <c r="D54" s="131"/>
      <c r="E54" s="131"/>
      <c r="F54" s="131"/>
      <c r="G54" s="131"/>
      <c r="H54" s="131"/>
      <c r="I54" s="144"/>
      <c r="J54" s="145" t="s">
        <v>141</v>
      </c>
      <c r="K54" s="146"/>
    </row>
    <row r="55" spans="2:11" s="1" customFormat="1" ht="10.35" customHeight="1">
      <c r="B55" s="35"/>
      <c r="C55" s="36"/>
      <c r="D55" s="36"/>
      <c r="E55" s="36"/>
      <c r="F55" s="36"/>
      <c r="G55" s="36"/>
      <c r="H55" s="36"/>
      <c r="I55" s="117"/>
      <c r="J55" s="36"/>
      <c r="K55" s="39"/>
    </row>
    <row r="56" spans="2:47" s="1" customFormat="1" ht="29.25" customHeight="1">
      <c r="B56" s="35"/>
      <c r="C56" s="147" t="s">
        <v>142</v>
      </c>
      <c r="D56" s="36"/>
      <c r="E56" s="36"/>
      <c r="F56" s="36"/>
      <c r="G56" s="36"/>
      <c r="H56" s="36"/>
      <c r="I56" s="117"/>
      <c r="J56" s="127">
        <f>J84</f>
        <v>0</v>
      </c>
      <c r="K56" s="39"/>
      <c r="AU56" s="18" t="s">
        <v>143</v>
      </c>
    </row>
    <row r="57" spans="2:11" s="8" customFormat="1" ht="24.95" customHeight="1">
      <c r="B57" s="148"/>
      <c r="C57" s="149"/>
      <c r="D57" s="150" t="s">
        <v>144</v>
      </c>
      <c r="E57" s="151"/>
      <c r="F57" s="151"/>
      <c r="G57" s="151"/>
      <c r="H57" s="151"/>
      <c r="I57" s="152"/>
      <c r="J57" s="153">
        <f>J85</f>
        <v>0</v>
      </c>
      <c r="K57" s="154"/>
    </row>
    <row r="58" spans="2:11" s="9" customFormat="1" ht="19.9" customHeight="1">
      <c r="B58" s="155"/>
      <c r="C58" s="156"/>
      <c r="D58" s="157" t="s">
        <v>145</v>
      </c>
      <c r="E58" s="158"/>
      <c r="F58" s="158"/>
      <c r="G58" s="158"/>
      <c r="H58" s="158"/>
      <c r="I58" s="159"/>
      <c r="J58" s="160">
        <f>J86</f>
        <v>0</v>
      </c>
      <c r="K58" s="161"/>
    </row>
    <row r="59" spans="2:11" s="9" customFormat="1" ht="19.9" customHeight="1">
      <c r="B59" s="155"/>
      <c r="C59" s="156"/>
      <c r="D59" s="157" t="s">
        <v>256</v>
      </c>
      <c r="E59" s="158"/>
      <c r="F59" s="158"/>
      <c r="G59" s="158"/>
      <c r="H59" s="158"/>
      <c r="I59" s="159"/>
      <c r="J59" s="160">
        <f>J220</f>
        <v>0</v>
      </c>
      <c r="K59" s="161"/>
    </row>
    <row r="60" spans="2:11" s="9" customFormat="1" ht="19.9" customHeight="1">
      <c r="B60" s="155"/>
      <c r="C60" s="156"/>
      <c r="D60" s="157" t="s">
        <v>257</v>
      </c>
      <c r="E60" s="158"/>
      <c r="F60" s="158"/>
      <c r="G60" s="158"/>
      <c r="H60" s="158"/>
      <c r="I60" s="159"/>
      <c r="J60" s="160">
        <f>J232</f>
        <v>0</v>
      </c>
      <c r="K60" s="161"/>
    </row>
    <row r="61" spans="2:11" s="9" customFormat="1" ht="19.9" customHeight="1">
      <c r="B61" s="155"/>
      <c r="C61" s="156"/>
      <c r="D61" s="157" t="s">
        <v>258</v>
      </c>
      <c r="E61" s="158"/>
      <c r="F61" s="158"/>
      <c r="G61" s="158"/>
      <c r="H61" s="158"/>
      <c r="I61" s="159"/>
      <c r="J61" s="160">
        <f>J243</f>
        <v>0</v>
      </c>
      <c r="K61" s="161"/>
    </row>
    <row r="62" spans="2:11" s="9" customFormat="1" ht="19.9" customHeight="1">
      <c r="B62" s="155"/>
      <c r="C62" s="156"/>
      <c r="D62" s="157" t="s">
        <v>259</v>
      </c>
      <c r="E62" s="158"/>
      <c r="F62" s="158"/>
      <c r="G62" s="158"/>
      <c r="H62" s="158"/>
      <c r="I62" s="159"/>
      <c r="J62" s="160">
        <f>J282</f>
        <v>0</v>
      </c>
      <c r="K62" s="161"/>
    </row>
    <row r="63" spans="2:11" s="9" customFormat="1" ht="19.9" customHeight="1">
      <c r="B63" s="155"/>
      <c r="C63" s="156"/>
      <c r="D63" s="157" t="s">
        <v>260</v>
      </c>
      <c r="E63" s="158"/>
      <c r="F63" s="158"/>
      <c r="G63" s="158"/>
      <c r="H63" s="158"/>
      <c r="I63" s="159"/>
      <c r="J63" s="160">
        <f>J387</f>
        <v>0</v>
      </c>
      <c r="K63" s="161"/>
    </row>
    <row r="64" spans="2:11" s="9" customFormat="1" ht="19.9" customHeight="1">
      <c r="B64" s="155"/>
      <c r="C64" s="156"/>
      <c r="D64" s="157" t="s">
        <v>261</v>
      </c>
      <c r="E64" s="158"/>
      <c r="F64" s="158"/>
      <c r="G64" s="158"/>
      <c r="H64" s="158"/>
      <c r="I64" s="159"/>
      <c r="J64" s="160">
        <f>J408</f>
        <v>0</v>
      </c>
      <c r="K64" s="161"/>
    </row>
    <row r="65" spans="2:11" s="1" customFormat="1" ht="21.75" customHeight="1">
      <c r="B65" s="35"/>
      <c r="C65" s="36"/>
      <c r="D65" s="36"/>
      <c r="E65" s="36"/>
      <c r="F65" s="36"/>
      <c r="G65" s="36"/>
      <c r="H65" s="36"/>
      <c r="I65" s="117"/>
      <c r="J65" s="36"/>
      <c r="K65" s="39"/>
    </row>
    <row r="66" spans="2:11" s="1" customFormat="1" ht="6.95" customHeight="1">
      <c r="B66" s="50"/>
      <c r="C66" s="51"/>
      <c r="D66" s="51"/>
      <c r="E66" s="51"/>
      <c r="F66" s="51"/>
      <c r="G66" s="51"/>
      <c r="H66" s="51"/>
      <c r="I66" s="138"/>
      <c r="J66" s="51"/>
      <c r="K66" s="52"/>
    </row>
    <row r="70" spans="2:12" s="1" customFormat="1" ht="6.95" customHeight="1">
      <c r="B70" s="53"/>
      <c r="C70" s="54"/>
      <c r="D70" s="54"/>
      <c r="E70" s="54"/>
      <c r="F70" s="54"/>
      <c r="G70" s="54"/>
      <c r="H70" s="54"/>
      <c r="I70" s="141"/>
      <c r="J70" s="54"/>
      <c r="K70" s="54"/>
      <c r="L70" s="55"/>
    </row>
    <row r="71" spans="2:12" s="1" customFormat="1" ht="36.95" customHeight="1">
      <c r="B71" s="35"/>
      <c r="C71" s="56" t="s">
        <v>146</v>
      </c>
      <c r="D71" s="57"/>
      <c r="E71" s="57"/>
      <c r="F71" s="57"/>
      <c r="G71" s="57"/>
      <c r="H71" s="57"/>
      <c r="I71" s="162"/>
      <c r="J71" s="57"/>
      <c r="K71" s="57"/>
      <c r="L71" s="55"/>
    </row>
    <row r="72" spans="2:12" s="1" customFormat="1" ht="6.95" customHeight="1">
      <c r="B72" s="35"/>
      <c r="C72" s="57"/>
      <c r="D72" s="57"/>
      <c r="E72" s="57"/>
      <c r="F72" s="57"/>
      <c r="G72" s="57"/>
      <c r="H72" s="57"/>
      <c r="I72" s="162"/>
      <c r="J72" s="57"/>
      <c r="K72" s="57"/>
      <c r="L72" s="55"/>
    </row>
    <row r="73" spans="2:12" s="1" customFormat="1" ht="14.45" customHeight="1">
      <c r="B73" s="35"/>
      <c r="C73" s="59" t="s">
        <v>16</v>
      </c>
      <c r="D73" s="57"/>
      <c r="E73" s="57"/>
      <c r="F73" s="57"/>
      <c r="G73" s="57"/>
      <c r="H73" s="57"/>
      <c r="I73" s="162"/>
      <c r="J73" s="57"/>
      <c r="K73" s="57"/>
      <c r="L73" s="55"/>
    </row>
    <row r="74" spans="2:12" s="1" customFormat="1" ht="22.5" customHeight="1">
      <c r="B74" s="35"/>
      <c r="C74" s="57"/>
      <c r="D74" s="57"/>
      <c r="E74" s="401" t="str">
        <f>E7</f>
        <v>Komunikační propojení MÚK Jeneč - Dobrovíz</v>
      </c>
      <c r="F74" s="375"/>
      <c r="G74" s="375"/>
      <c r="H74" s="375"/>
      <c r="I74" s="162"/>
      <c r="J74" s="57"/>
      <c r="K74" s="57"/>
      <c r="L74" s="55"/>
    </row>
    <row r="75" spans="2:12" s="1" customFormat="1" ht="14.45" customHeight="1">
      <c r="B75" s="35"/>
      <c r="C75" s="59" t="s">
        <v>137</v>
      </c>
      <c r="D75" s="57"/>
      <c r="E75" s="57"/>
      <c r="F75" s="57"/>
      <c r="G75" s="57"/>
      <c r="H75" s="57"/>
      <c r="I75" s="162"/>
      <c r="J75" s="57"/>
      <c r="K75" s="57"/>
      <c r="L75" s="55"/>
    </row>
    <row r="76" spans="2:12" s="1" customFormat="1" ht="23.25" customHeight="1">
      <c r="B76" s="35"/>
      <c r="C76" s="57"/>
      <c r="D76" s="57"/>
      <c r="E76" s="372" t="str">
        <f>E9</f>
        <v>SO 101 - Prodloužení silnice III/0073</v>
      </c>
      <c r="F76" s="375"/>
      <c r="G76" s="375"/>
      <c r="H76" s="375"/>
      <c r="I76" s="162"/>
      <c r="J76" s="57"/>
      <c r="K76" s="57"/>
      <c r="L76" s="55"/>
    </row>
    <row r="77" spans="2:12" s="1" customFormat="1" ht="6.95" customHeight="1">
      <c r="B77" s="35"/>
      <c r="C77" s="57"/>
      <c r="D77" s="57"/>
      <c r="E77" s="57"/>
      <c r="F77" s="57"/>
      <c r="G77" s="57"/>
      <c r="H77" s="57"/>
      <c r="I77" s="162"/>
      <c r="J77" s="57"/>
      <c r="K77" s="57"/>
      <c r="L77" s="55"/>
    </row>
    <row r="78" spans="2:12" s="1" customFormat="1" ht="18" customHeight="1">
      <c r="B78" s="35"/>
      <c r="C78" s="59" t="s">
        <v>24</v>
      </c>
      <c r="D78" s="57"/>
      <c r="E78" s="57"/>
      <c r="F78" s="163" t="str">
        <f>F12</f>
        <v>k.ú. Jeneč, k.ú.Dobrovíz</v>
      </c>
      <c r="G78" s="57"/>
      <c r="H78" s="57"/>
      <c r="I78" s="164" t="s">
        <v>26</v>
      </c>
      <c r="J78" s="67" t="str">
        <f>IF(J12="","",J12)</f>
        <v>30.9.2016</v>
      </c>
      <c r="K78" s="57"/>
      <c r="L78" s="55"/>
    </row>
    <row r="79" spans="2:12" s="1" customFormat="1" ht="6.95" customHeight="1">
      <c r="B79" s="35"/>
      <c r="C79" s="57"/>
      <c r="D79" s="57"/>
      <c r="E79" s="57"/>
      <c r="F79" s="57"/>
      <c r="G79" s="57"/>
      <c r="H79" s="57"/>
      <c r="I79" s="162"/>
      <c r="J79" s="57"/>
      <c r="K79" s="57"/>
      <c r="L79" s="55"/>
    </row>
    <row r="80" spans="2:12" s="1" customFormat="1" ht="15">
      <c r="B80" s="35"/>
      <c r="C80" s="59" t="s">
        <v>30</v>
      </c>
      <c r="D80" s="57"/>
      <c r="E80" s="57"/>
      <c r="F80" s="163" t="str">
        <f>E15</f>
        <v xml:space="preserve"> </v>
      </c>
      <c r="G80" s="57"/>
      <c r="H80" s="57"/>
      <c r="I80" s="164" t="s">
        <v>36</v>
      </c>
      <c r="J80" s="163" t="str">
        <f>E21</f>
        <v>European Transportation Consultancy s.r.o.</v>
      </c>
      <c r="K80" s="57"/>
      <c r="L80" s="55"/>
    </row>
    <row r="81" spans="2:12" s="1" customFormat="1" ht="14.45" customHeight="1">
      <c r="B81" s="35"/>
      <c r="C81" s="59" t="s">
        <v>34</v>
      </c>
      <c r="D81" s="57"/>
      <c r="E81" s="57"/>
      <c r="F81" s="163" t="str">
        <f>IF(E18="","",E18)</f>
        <v/>
      </c>
      <c r="G81" s="57"/>
      <c r="H81" s="57"/>
      <c r="I81" s="162"/>
      <c r="J81" s="57"/>
      <c r="K81" s="57"/>
      <c r="L81" s="55"/>
    </row>
    <row r="82" spans="2:12" s="1" customFormat="1" ht="10.35" customHeight="1">
      <c r="B82" s="35"/>
      <c r="C82" s="57"/>
      <c r="D82" s="57"/>
      <c r="E82" s="57"/>
      <c r="F82" s="57"/>
      <c r="G82" s="57"/>
      <c r="H82" s="57"/>
      <c r="I82" s="162"/>
      <c r="J82" s="57"/>
      <c r="K82" s="57"/>
      <c r="L82" s="55"/>
    </row>
    <row r="83" spans="2:20" s="10" customFormat="1" ht="29.25" customHeight="1">
      <c r="B83" s="165"/>
      <c r="C83" s="166" t="s">
        <v>147</v>
      </c>
      <c r="D83" s="167" t="s">
        <v>60</v>
      </c>
      <c r="E83" s="167" t="s">
        <v>56</v>
      </c>
      <c r="F83" s="167" t="s">
        <v>148</v>
      </c>
      <c r="G83" s="167" t="s">
        <v>149</v>
      </c>
      <c r="H83" s="167" t="s">
        <v>150</v>
      </c>
      <c r="I83" s="168" t="s">
        <v>151</v>
      </c>
      <c r="J83" s="167" t="s">
        <v>141</v>
      </c>
      <c r="K83" s="169" t="s">
        <v>152</v>
      </c>
      <c r="L83" s="170"/>
      <c r="M83" s="76" t="s">
        <v>153</v>
      </c>
      <c r="N83" s="77" t="s">
        <v>45</v>
      </c>
      <c r="O83" s="77" t="s">
        <v>154</v>
      </c>
      <c r="P83" s="77" t="s">
        <v>155</v>
      </c>
      <c r="Q83" s="77" t="s">
        <v>156</v>
      </c>
      <c r="R83" s="77" t="s">
        <v>157</v>
      </c>
      <c r="S83" s="77" t="s">
        <v>158</v>
      </c>
      <c r="T83" s="78" t="s">
        <v>159</v>
      </c>
    </row>
    <row r="84" spans="2:63" s="1" customFormat="1" ht="29.25" customHeight="1">
      <c r="B84" s="35"/>
      <c r="C84" s="82" t="s">
        <v>142</v>
      </c>
      <c r="D84" s="57"/>
      <c r="E84" s="57"/>
      <c r="F84" s="57"/>
      <c r="G84" s="57"/>
      <c r="H84" s="57"/>
      <c r="I84" s="162"/>
      <c r="J84" s="171">
        <f>BK84</f>
        <v>0</v>
      </c>
      <c r="K84" s="57"/>
      <c r="L84" s="55"/>
      <c r="M84" s="79"/>
      <c r="N84" s="80"/>
      <c r="O84" s="80"/>
      <c r="P84" s="172">
        <f>P85</f>
        <v>0</v>
      </c>
      <c r="Q84" s="80"/>
      <c r="R84" s="172">
        <f>R85</f>
        <v>355.95236234000004</v>
      </c>
      <c r="S84" s="80"/>
      <c r="T84" s="173">
        <f>T85</f>
        <v>207.0931</v>
      </c>
      <c r="AT84" s="18" t="s">
        <v>74</v>
      </c>
      <c r="AU84" s="18" t="s">
        <v>143</v>
      </c>
      <c r="BK84" s="174">
        <f>BK85</f>
        <v>0</v>
      </c>
    </row>
    <row r="85" spans="2:63" s="11" customFormat="1" ht="37.35" customHeight="1">
      <c r="B85" s="175"/>
      <c r="C85" s="176"/>
      <c r="D85" s="177" t="s">
        <v>74</v>
      </c>
      <c r="E85" s="178" t="s">
        <v>160</v>
      </c>
      <c r="F85" s="178" t="s">
        <v>161</v>
      </c>
      <c r="G85" s="176"/>
      <c r="H85" s="176"/>
      <c r="I85" s="179"/>
      <c r="J85" s="180">
        <f>BK85</f>
        <v>0</v>
      </c>
      <c r="K85" s="176"/>
      <c r="L85" s="181"/>
      <c r="M85" s="182"/>
      <c r="N85" s="183"/>
      <c r="O85" s="183"/>
      <c r="P85" s="184">
        <f>P86+P220+P232+P243+P282+P387+P408</f>
        <v>0</v>
      </c>
      <c r="Q85" s="183"/>
      <c r="R85" s="184">
        <f>R86+R220+R232+R243+R282+R387+R408</f>
        <v>355.95236234000004</v>
      </c>
      <c r="S85" s="183"/>
      <c r="T85" s="185">
        <f>T86+T220+T232+T243+T282+T387+T408</f>
        <v>207.0931</v>
      </c>
      <c r="AR85" s="186" t="s">
        <v>23</v>
      </c>
      <c r="AT85" s="187" t="s">
        <v>74</v>
      </c>
      <c r="AU85" s="187" t="s">
        <v>75</v>
      </c>
      <c r="AY85" s="186" t="s">
        <v>162</v>
      </c>
      <c r="BK85" s="188">
        <f>BK86+BK220+BK232+BK243+BK282+BK387+BK408</f>
        <v>0</v>
      </c>
    </row>
    <row r="86" spans="2:63" s="11" customFormat="1" ht="19.9" customHeight="1">
      <c r="B86" s="175"/>
      <c r="C86" s="176"/>
      <c r="D86" s="189" t="s">
        <v>74</v>
      </c>
      <c r="E86" s="190" t="s">
        <v>23</v>
      </c>
      <c r="F86" s="190" t="s">
        <v>163</v>
      </c>
      <c r="G86" s="176"/>
      <c r="H86" s="176"/>
      <c r="I86" s="179"/>
      <c r="J86" s="191">
        <f>BK86</f>
        <v>0</v>
      </c>
      <c r="K86" s="176"/>
      <c r="L86" s="181"/>
      <c r="M86" s="182"/>
      <c r="N86" s="183"/>
      <c r="O86" s="183"/>
      <c r="P86" s="184">
        <f>SUM(P87:P219)</f>
        <v>0</v>
      </c>
      <c r="Q86" s="183"/>
      <c r="R86" s="184">
        <f>SUM(R87:R219)</f>
        <v>48.86618</v>
      </c>
      <c r="S86" s="183"/>
      <c r="T86" s="185">
        <f>SUM(T87:T219)</f>
        <v>197.1851</v>
      </c>
      <c r="AR86" s="186" t="s">
        <v>23</v>
      </c>
      <c r="AT86" s="187" t="s">
        <v>74</v>
      </c>
      <c r="AU86" s="187" t="s">
        <v>23</v>
      </c>
      <c r="AY86" s="186" t="s">
        <v>162</v>
      </c>
      <c r="BK86" s="188">
        <f>SUM(BK87:BK219)</f>
        <v>0</v>
      </c>
    </row>
    <row r="87" spans="2:65" s="1" customFormat="1" ht="22.5" customHeight="1">
      <c r="B87" s="35"/>
      <c r="C87" s="192" t="s">
        <v>23</v>
      </c>
      <c r="D87" s="192" t="s">
        <v>164</v>
      </c>
      <c r="E87" s="193" t="s">
        <v>262</v>
      </c>
      <c r="F87" s="194" t="s">
        <v>263</v>
      </c>
      <c r="G87" s="195" t="s">
        <v>167</v>
      </c>
      <c r="H87" s="196">
        <v>0.358</v>
      </c>
      <c r="I87" s="197"/>
      <c r="J87" s="198">
        <f>ROUND(I87*H87,2)</f>
        <v>0</v>
      </c>
      <c r="K87" s="194" t="s">
        <v>168</v>
      </c>
      <c r="L87" s="55"/>
      <c r="M87" s="199" t="s">
        <v>22</v>
      </c>
      <c r="N87" s="200" t="s">
        <v>46</v>
      </c>
      <c r="O87" s="36"/>
      <c r="P87" s="201">
        <f>O87*H87</f>
        <v>0</v>
      </c>
      <c r="Q87" s="201">
        <v>0</v>
      </c>
      <c r="R87" s="201">
        <f>Q87*H87</f>
        <v>0</v>
      </c>
      <c r="S87" s="201">
        <v>0</v>
      </c>
      <c r="T87" s="202">
        <f>S87*H87</f>
        <v>0</v>
      </c>
      <c r="AR87" s="18" t="s">
        <v>169</v>
      </c>
      <c r="AT87" s="18" t="s">
        <v>164</v>
      </c>
      <c r="AU87" s="18" t="s">
        <v>84</v>
      </c>
      <c r="AY87" s="18" t="s">
        <v>162</v>
      </c>
      <c r="BE87" s="203">
        <f>IF(N87="základní",J87,0)</f>
        <v>0</v>
      </c>
      <c r="BF87" s="203">
        <f>IF(N87="snížená",J87,0)</f>
        <v>0</v>
      </c>
      <c r="BG87" s="203">
        <f>IF(N87="zákl. přenesená",J87,0)</f>
        <v>0</v>
      </c>
      <c r="BH87" s="203">
        <f>IF(N87="sníž. přenesená",J87,0)</f>
        <v>0</v>
      </c>
      <c r="BI87" s="203">
        <f>IF(N87="nulová",J87,0)</f>
        <v>0</v>
      </c>
      <c r="BJ87" s="18" t="s">
        <v>23</v>
      </c>
      <c r="BK87" s="203">
        <f>ROUND(I87*H87,2)</f>
        <v>0</v>
      </c>
      <c r="BL87" s="18" t="s">
        <v>169</v>
      </c>
      <c r="BM87" s="18" t="s">
        <v>264</v>
      </c>
    </row>
    <row r="88" spans="2:47" s="1" customFormat="1" ht="94.5">
      <c r="B88" s="35"/>
      <c r="C88" s="57"/>
      <c r="D88" s="204" t="s">
        <v>171</v>
      </c>
      <c r="E88" s="57"/>
      <c r="F88" s="205" t="s">
        <v>172</v>
      </c>
      <c r="G88" s="57"/>
      <c r="H88" s="57"/>
      <c r="I88" s="162"/>
      <c r="J88" s="57"/>
      <c r="K88" s="57"/>
      <c r="L88" s="55"/>
      <c r="M88" s="72"/>
      <c r="N88" s="36"/>
      <c r="O88" s="36"/>
      <c r="P88" s="36"/>
      <c r="Q88" s="36"/>
      <c r="R88" s="36"/>
      <c r="S88" s="36"/>
      <c r="T88" s="73"/>
      <c r="AT88" s="18" t="s">
        <v>171</v>
      </c>
      <c r="AU88" s="18" t="s">
        <v>84</v>
      </c>
    </row>
    <row r="89" spans="2:51" s="12" customFormat="1" ht="13.5">
      <c r="B89" s="206"/>
      <c r="C89" s="207"/>
      <c r="D89" s="204" t="s">
        <v>173</v>
      </c>
      <c r="E89" s="208" t="s">
        <v>22</v>
      </c>
      <c r="F89" s="209" t="s">
        <v>265</v>
      </c>
      <c r="G89" s="207"/>
      <c r="H89" s="210" t="s">
        <v>22</v>
      </c>
      <c r="I89" s="211"/>
      <c r="J89" s="207"/>
      <c r="K89" s="207"/>
      <c r="L89" s="212"/>
      <c r="M89" s="213"/>
      <c r="N89" s="214"/>
      <c r="O89" s="214"/>
      <c r="P89" s="214"/>
      <c r="Q89" s="214"/>
      <c r="R89" s="214"/>
      <c r="S89" s="214"/>
      <c r="T89" s="215"/>
      <c r="AT89" s="216" t="s">
        <v>173</v>
      </c>
      <c r="AU89" s="216" t="s">
        <v>84</v>
      </c>
      <c r="AV89" s="12" t="s">
        <v>23</v>
      </c>
      <c r="AW89" s="12" t="s">
        <v>38</v>
      </c>
      <c r="AX89" s="12" t="s">
        <v>75</v>
      </c>
      <c r="AY89" s="216" t="s">
        <v>162</v>
      </c>
    </row>
    <row r="90" spans="2:51" s="13" customFormat="1" ht="13.5">
      <c r="B90" s="217"/>
      <c r="C90" s="218"/>
      <c r="D90" s="219" t="s">
        <v>173</v>
      </c>
      <c r="E90" s="220" t="s">
        <v>22</v>
      </c>
      <c r="F90" s="221" t="s">
        <v>266</v>
      </c>
      <c r="G90" s="218"/>
      <c r="H90" s="222">
        <v>0.358</v>
      </c>
      <c r="I90" s="223"/>
      <c r="J90" s="218"/>
      <c r="K90" s="218"/>
      <c r="L90" s="224"/>
      <c r="M90" s="225"/>
      <c r="N90" s="226"/>
      <c r="O90" s="226"/>
      <c r="P90" s="226"/>
      <c r="Q90" s="226"/>
      <c r="R90" s="226"/>
      <c r="S90" s="226"/>
      <c r="T90" s="227"/>
      <c r="AT90" s="228" t="s">
        <v>173</v>
      </c>
      <c r="AU90" s="228" t="s">
        <v>84</v>
      </c>
      <c r="AV90" s="13" t="s">
        <v>84</v>
      </c>
      <c r="AW90" s="13" t="s">
        <v>38</v>
      </c>
      <c r="AX90" s="13" t="s">
        <v>23</v>
      </c>
      <c r="AY90" s="228" t="s">
        <v>162</v>
      </c>
    </row>
    <row r="91" spans="2:65" s="1" customFormat="1" ht="44.25" customHeight="1">
      <c r="B91" s="35"/>
      <c r="C91" s="192" t="s">
        <v>84</v>
      </c>
      <c r="D91" s="192" t="s">
        <v>164</v>
      </c>
      <c r="E91" s="193" t="s">
        <v>267</v>
      </c>
      <c r="F91" s="194" t="s">
        <v>268</v>
      </c>
      <c r="G91" s="195" t="s">
        <v>178</v>
      </c>
      <c r="H91" s="196">
        <v>438.4</v>
      </c>
      <c r="I91" s="197"/>
      <c r="J91" s="198">
        <f>ROUND(I91*H91,2)</f>
        <v>0</v>
      </c>
      <c r="K91" s="194" t="s">
        <v>168</v>
      </c>
      <c r="L91" s="55"/>
      <c r="M91" s="199" t="s">
        <v>22</v>
      </c>
      <c r="N91" s="200" t="s">
        <v>46</v>
      </c>
      <c r="O91" s="36"/>
      <c r="P91" s="201">
        <f>O91*H91</f>
        <v>0</v>
      </c>
      <c r="Q91" s="201">
        <v>0</v>
      </c>
      <c r="R91" s="201">
        <f>Q91*H91</f>
        <v>0</v>
      </c>
      <c r="S91" s="201">
        <v>0.235</v>
      </c>
      <c r="T91" s="202">
        <f>S91*H91</f>
        <v>103.02399999999999</v>
      </c>
      <c r="AR91" s="18" t="s">
        <v>169</v>
      </c>
      <c r="AT91" s="18" t="s">
        <v>164</v>
      </c>
      <c r="AU91" s="18" t="s">
        <v>84</v>
      </c>
      <c r="AY91" s="18" t="s">
        <v>162</v>
      </c>
      <c r="BE91" s="203">
        <f>IF(N91="základní",J91,0)</f>
        <v>0</v>
      </c>
      <c r="BF91" s="203">
        <f>IF(N91="snížená",J91,0)</f>
        <v>0</v>
      </c>
      <c r="BG91" s="203">
        <f>IF(N91="zákl. přenesená",J91,0)</f>
        <v>0</v>
      </c>
      <c r="BH91" s="203">
        <f>IF(N91="sníž. přenesená",J91,0)</f>
        <v>0</v>
      </c>
      <c r="BI91" s="203">
        <f>IF(N91="nulová",J91,0)</f>
        <v>0</v>
      </c>
      <c r="BJ91" s="18" t="s">
        <v>23</v>
      </c>
      <c r="BK91" s="203">
        <f>ROUND(I91*H91,2)</f>
        <v>0</v>
      </c>
      <c r="BL91" s="18" t="s">
        <v>169</v>
      </c>
      <c r="BM91" s="18" t="s">
        <v>269</v>
      </c>
    </row>
    <row r="92" spans="2:47" s="1" customFormat="1" ht="175.5">
      <c r="B92" s="35"/>
      <c r="C92" s="57"/>
      <c r="D92" s="204" t="s">
        <v>171</v>
      </c>
      <c r="E92" s="57"/>
      <c r="F92" s="205" t="s">
        <v>270</v>
      </c>
      <c r="G92" s="57"/>
      <c r="H92" s="57"/>
      <c r="I92" s="162"/>
      <c r="J92" s="57"/>
      <c r="K92" s="57"/>
      <c r="L92" s="55"/>
      <c r="M92" s="72"/>
      <c r="N92" s="36"/>
      <c r="O92" s="36"/>
      <c r="P92" s="36"/>
      <c r="Q92" s="36"/>
      <c r="R92" s="36"/>
      <c r="S92" s="36"/>
      <c r="T92" s="73"/>
      <c r="AT92" s="18" t="s">
        <v>171</v>
      </c>
      <c r="AU92" s="18" t="s">
        <v>84</v>
      </c>
    </row>
    <row r="93" spans="2:51" s="12" customFormat="1" ht="13.5">
      <c r="B93" s="206"/>
      <c r="C93" s="207"/>
      <c r="D93" s="204" t="s">
        <v>173</v>
      </c>
      <c r="E93" s="208" t="s">
        <v>22</v>
      </c>
      <c r="F93" s="209" t="s">
        <v>271</v>
      </c>
      <c r="G93" s="207"/>
      <c r="H93" s="210" t="s">
        <v>22</v>
      </c>
      <c r="I93" s="211"/>
      <c r="J93" s="207"/>
      <c r="K93" s="207"/>
      <c r="L93" s="212"/>
      <c r="M93" s="213"/>
      <c r="N93" s="214"/>
      <c r="O93" s="214"/>
      <c r="P93" s="214"/>
      <c r="Q93" s="214"/>
      <c r="R93" s="214"/>
      <c r="S93" s="214"/>
      <c r="T93" s="215"/>
      <c r="AT93" s="216" t="s">
        <v>173</v>
      </c>
      <c r="AU93" s="216" t="s">
        <v>84</v>
      </c>
      <c r="AV93" s="12" t="s">
        <v>23</v>
      </c>
      <c r="AW93" s="12" t="s">
        <v>38</v>
      </c>
      <c r="AX93" s="12" t="s">
        <v>75</v>
      </c>
      <c r="AY93" s="216" t="s">
        <v>162</v>
      </c>
    </row>
    <row r="94" spans="2:51" s="13" customFormat="1" ht="13.5">
      <c r="B94" s="217"/>
      <c r="C94" s="218"/>
      <c r="D94" s="219" t="s">
        <v>173</v>
      </c>
      <c r="E94" s="220" t="s">
        <v>22</v>
      </c>
      <c r="F94" s="221" t="s">
        <v>272</v>
      </c>
      <c r="G94" s="218"/>
      <c r="H94" s="222">
        <v>438.4</v>
      </c>
      <c r="I94" s="223"/>
      <c r="J94" s="218"/>
      <c r="K94" s="218"/>
      <c r="L94" s="224"/>
      <c r="M94" s="225"/>
      <c r="N94" s="226"/>
      <c r="O94" s="226"/>
      <c r="P94" s="226"/>
      <c r="Q94" s="226"/>
      <c r="R94" s="226"/>
      <c r="S94" s="226"/>
      <c r="T94" s="227"/>
      <c r="AT94" s="228" t="s">
        <v>173</v>
      </c>
      <c r="AU94" s="228" t="s">
        <v>84</v>
      </c>
      <c r="AV94" s="13" t="s">
        <v>84</v>
      </c>
      <c r="AW94" s="13" t="s">
        <v>38</v>
      </c>
      <c r="AX94" s="13" t="s">
        <v>23</v>
      </c>
      <c r="AY94" s="228" t="s">
        <v>162</v>
      </c>
    </row>
    <row r="95" spans="2:65" s="1" customFormat="1" ht="44.25" customHeight="1">
      <c r="B95" s="35"/>
      <c r="C95" s="192" t="s">
        <v>183</v>
      </c>
      <c r="D95" s="192" t="s">
        <v>164</v>
      </c>
      <c r="E95" s="193" t="s">
        <v>273</v>
      </c>
      <c r="F95" s="194" t="s">
        <v>274</v>
      </c>
      <c r="G95" s="195" t="s">
        <v>178</v>
      </c>
      <c r="H95" s="196">
        <v>342.3</v>
      </c>
      <c r="I95" s="197"/>
      <c r="J95" s="198">
        <f>ROUND(I95*H95,2)</f>
        <v>0</v>
      </c>
      <c r="K95" s="194" t="s">
        <v>168</v>
      </c>
      <c r="L95" s="55"/>
      <c r="M95" s="199" t="s">
        <v>22</v>
      </c>
      <c r="N95" s="200" t="s">
        <v>46</v>
      </c>
      <c r="O95" s="36"/>
      <c r="P95" s="201">
        <f>O95*H95</f>
        <v>0</v>
      </c>
      <c r="Q95" s="201">
        <v>0</v>
      </c>
      <c r="R95" s="201">
        <f>Q95*H95</f>
        <v>0</v>
      </c>
      <c r="S95" s="201">
        <v>0.181</v>
      </c>
      <c r="T95" s="202">
        <f>S95*H95</f>
        <v>61.9563</v>
      </c>
      <c r="AR95" s="18" t="s">
        <v>169</v>
      </c>
      <c r="AT95" s="18" t="s">
        <v>164</v>
      </c>
      <c r="AU95" s="18" t="s">
        <v>84</v>
      </c>
      <c r="AY95" s="18" t="s">
        <v>162</v>
      </c>
      <c r="BE95" s="203">
        <f>IF(N95="základní",J95,0)</f>
        <v>0</v>
      </c>
      <c r="BF95" s="203">
        <f>IF(N95="snížená",J95,0)</f>
        <v>0</v>
      </c>
      <c r="BG95" s="203">
        <f>IF(N95="zákl. přenesená",J95,0)</f>
        <v>0</v>
      </c>
      <c r="BH95" s="203">
        <f>IF(N95="sníž. přenesená",J95,0)</f>
        <v>0</v>
      </c>
      <c r="BI95" s="203">
        <f>IF(N95="nulová",J95,0)</f>
        <v>0</v>
      </c>
      <c r="BJ95" s="18" t="s">
        <v>23</v>
      </c>
      <c r="BK95" s="203">
        <f>ROUND(I95*H95,2)</f>
        <v>0</v>
      </c>
      <c r="BL95" s="18" t="s">
        <v>169</v>
      </c>
      <c r="BM95" s="18" t="s">
        <v>275</v>
      </c>
    </row>
    <row r="96" spans="2:47" s="1" customFormat="1" ht="175.5">
      <c r="B96" s="35"/>
      <c r="C96" s="57"/>
      <c r="D96" s="204" t="s">
        <v>171</v>
      </c>
      <c r="E96" s="57"/>
      <c r="F96" s="205" t="s">
        <v>270</v>
      </c>
      <c r="G96" s="57"/>
      <c r="H96" s="57"/>
      <c r="I96" s="162"/>
      <c r="J96" s="57"/>
      <c r="K96" s="57"/>
      <c r="L96" s="55"/>
      <c r="M96" s="72"/>
      <c r="N96" s="36"/>
      <c r="O96" s="36"/>
      <c r="P96" s="36"/>
      <c r="Q96" s="36"/>
      <c r="R96" s="36"/>
      <c r="S96" s="36"/>
      <c r="T96" s="73"/>
      <c r="AT96" s="18" t="s">
        <v>171</v>
      </c>
      <c r="AU96" s="18" t="s">
        <v>84</v>
      </c>
    </row>
    <row r="97" spans="2:51" s="12" customFormat="1" ht="13.5">
      <c r="B97" s="206"/>
      <c r="C97" s="207"/>
      <c r="D97" s="204" t="s">
        <v>173</v>
      </c>
      <c r="E97" s="208" t="s">
        <v>22</v>
      </c>
      <c r="F97" s="209" t="s">
        <v>271</v>
      </c>
      <c r="G97" s="207"/>
      <c r="H97" s="210" t="s">
        <v>22</v>
      </c>
      <c r="I97" s="211"/>
      <c r="J97" s="207"/>
      <c r="K97" s="207"/>
      <c r="L97" s="212"/>
      <c r="M97" s="213"/>
      <c r="N97" s="214"/>
      <c r="O97" s="214"/>
      <c r="P97" s="214"/>
      <c r="Q97" s="214"/>
      <c r="R97" s="214"/>
      <c r="S97" s="214"/>
      <c r="T97" s="215"/>
      <c r="AT97" s="216" t="s">
        <v>173</v>
      </c>
      <c r="AU97" s="216" t="s">
        <v>84</v>
      </c>
      <c r="AV97" s="12" t="s">
        <v>23</v>
      </c>
      <c r="AW97" s="12" t="s">
        <v>38</v>
      </c>
      <c r="AX97" s="12" t="s">
        <v>75</v>
      </c>
      <c r="AY97" s="216" t="s">
        <v>162</v>
      </c>
    </row>
    <row r="98" spans="2:51" s="13" customFormat="1" ht="13.5">
      <c r="B98" s="217"/>
      <c r="C98" s="218"/>
      <c r="D98" s="219" t="s">
        <v>173</v>
      </c>
      <c r="E98" s="220" t="s">
        <v>22</v>
      </c>
      <c r="F98" s="221" t="s">
        <v>276</v>
      </c>
      <c r="G98" s="218"/>
      <c r="H98" s="222">
        <v>342.3</v>
      </c>
      <c r="I98" s="223"/>
      <c r="J98" s="218"/>
      <c r="K98" s="218"/>
      <c r="L98" s="224"/>
      <c r="M98" s="225"/>
      <c r="N98" s="226"/>
      <c r="O98" s="226"/>
      <c r="P98" s="226"/>
      <c r="Q98" s="226"/>
      <c r="R98" s="226"/>
      <c r="S98" s="226"/>
      <c r="T98" s="227"/>
      <c r="AT98" s="228" t="s">
        <v>173</v>
      </c>
      <c r="AU98" s="228" t="s">
        <v>84</v>
      </c>
      <c r="AV98" s="13" t="s">
        <v>84</v>
      </c>
      <c r="AW98" s="13" t="s">
        <v>38</v>
      </c>
      <c r="AX98" s="13" t="s">
        <v>23</v>
      </c>
      <c r="AY98" s="228" t="s">
        <v>162</v>
      </c>
    </row>
    <row r="99" spans="2:65" s="1" customFormat="1" ht="31.5" customHeight="1">
      <c r="B99" s="35"/>
      <c r="C99" s="192" t="s">
        <v>169</v>
      </c>
      <c r="D99" s="192" t="s">
        <v>164</v>
      </c>
      <c r="E99" s="193" t="s">
        <v>277</v>
      </c>
      <c r="F99" s="194" t="s">
        <v>278</v>
      </c>
      <c r="G99" s="195" t="s">
        <v>178</v>
      </c>
      <c r="H99" s="196">
        <v>251.6</v>
      </c>
      <c r="I99" s="197"/>
      <c r="J99" s="198">
        <f>ROUND(I99*H99,2)</f>
        <v>0</v>
      </c>
      <c r="K99" s="194" t="s">
        <v>168</v>
      </c>
      <c r="L99" s="55"/>
      <c r="M99" s="199" t="s">
        <v>22</v>
      </c>
      <c r="N99" s="200" t="s">
        <v>46</v>
      </c>
      <c r="O99" s="36"/>
      <c r="P99" s="201">
        <f>O99*H99</f>
        <v>0</v>
      </c>
      <c r="Q99" s="201">
        <v>5E-05</v>
      </c>
      <c r="R99" s="201">
        <f>Q99*H99</f>
        <v>0.012580000000000001</v>
      </c>
      <c r="S99" s="201">
        <v>0.128</v>
      </c>
      <c r="T99" s="202">
        <f>S99*H99</f>
        <v>32.2048</v>
      </c>
      <c r="AR99" s="18" t="s">
        <v>169</v>
      </c>
      <c r="AT99" s="18" t="s">
        <v>164</v>
      </c>
      <c r="AU99" s="18" t="s">
        <v>84</v>
      </c>
      <c r="AY99" s="18" t="s">
        <v>162</v>
      </c>
      <c r="BE99" s="203">
        <f>IF(N99="základní",J99,0)</f>
        <v>0</v>
      </c>
      <c r="BF99" s="203">
        <f>IF(N99="snížená",J99,0)</f>
        <v>0</v>
      </c>
      <c r="BG99" s="203">
        <f>IF(N99="zákl. přenesená",J99,0)</f>
        <v>0</v>
      </c>
      <c r="BH99" s="203">
        <f>IF(N99="sníž. přenesená",J99,0)</f>
        <v>0</v>
      </c>
      <c r="BI99" s="203">
        <f>IF(N99="nulová",J99,0)</f>
        <v>0</v>
      </c>
      <c r="BJ99" s="18" t="s">
        <v>23</v>
      </c>
      <c r="BK99" s="203">
        <f>ROUND(I99*H99,2)</f>
        <v>0</v>
      </c>
      <c r="BL99" s="18" t="s">
        <v>169</v>
      </c>
      <c r="BM99" s="18" t="s">
        <v>279</v>
      </c>
    </row>
    <row r="100" spans="2:47" s="1" customFormat="1" ht="175.5">
      <c r="B100" s="35"/>
      <c r="C100" s="57"/>
      <c r="D100" s="204" t="s">
        <v>171</v>
      </c>
      <c r="E100" s="57"/>
      <c r="F100" s="205" t="s">
        <v>280</v>
      </c>
      <c r="G100" s="57"/>
      <c r="H100" s="57"/>
      <c r="I100" s="162"/>
      <c r="J100" s="57"/>
      <c r="K100" s="57"/>
      <c r="L100" s="55"/>
      <c r="M100" s="72"/>
      <c r="N100" s="36"/>
      <c r="O100" s="36"/>
      <c r="P100" s="36"/>
      <c r="Q100" s="36"/>
      <c r="R100" s="36"/>
      <c r="S100" s="36"/>
      <c r="T100" s="73"/>
      <c r="AT100" s="18" t="s">
        <v>171</v>
      </c>
      <c r="AU100" s="18" t="s">
        <v>84</v>
      </c>
    </row>
    <row r="101" spans="2:51" s="12" customFormat="1" ht="13.5">
      <c r="B101" s="206"/>
      <c r="C101" s="207"/>
      <c r="D101" s="204" t="s">
        <v>173</v>
      </c>
      <c r="E101" s="208" t="s">
        <v>22</v>
      </c>
      <c r="F101" s="209" t="s">
        <v>281</v>
      </c>
      <c r="G101" s="207"/>
      <c r="H101" s="210" t="s">
        <v>22</v>
      </c>
      <c r="I101" s="211"/>
      <c r="J101" s="207"/>
      <c r="K101" s="207"/>
      <c r="L101" s="212"/>
      <c r="M101" s="213"/>
      <c r="N101" s="214"/>
      <c r="O101" s="214"/>
      <c r="P101" s="214"/>
      <c r="Q101" s="214"/>
      <c r="R101" s="214"/>
      <c r="S101" s="214"/>
      <c r="T101" s="215"/>
      <c r="AT101" s="216" t="s">
        <v>173</v>
      </c>
      <c r="AU101" s="216" t="s">
        <v>84</v>
      </c>
      <c r="AV101" s="12" t="s">
        <v>23</v>
      </c>
      <c r="AW101" s="12" t="s">
        <v>38</v>
      </c>
      <c r="AX101" s="12" t="s">
        <v>75</v>
      </c>
      <c r="AY101" s="216" t="s">
        <v>162</v>
      </c>
    </row>
    <row r="102" spans="2:51" s="13" customFormat="1" ht="13.5">
      <c r="B102" s="217"/>
      <c r="C102" s="218"/>
      <c r="D102" s="219" t="s">
        <v>173</v>
      </c>
      <c r="E102" s="220" t="s">
        <v>22</v>
      </c>
      <c r="F102" s="221" t="s">
        <v>282</v>
      </c>
      <c r="G102" s="218"/>
      <c r="H102" s="222">
        <v>251.6</v>
      </c>
      <c r="I102" s="223"/>
      <c r="J102" s="218"/>
      <c r="K102" s="218"/>
      <c r="L102" s="224"/>
      <c r="M102" s="225"/>
      <c r="N102" s="226"/>
      <c r="O102" s="226"/>
      <c r="P102" s="226"/>
      <c r="Q102" s="226"/>
      <c r="R102" s="226"/>
      <c r="S102" s="226"/>
      <c r="T102" s="227"/>
      <c r="AT102" s="228" t="s">
        <v>173</v>
      </c>
      <c r="AU102" s="228" t="s">
        <v>84</v>
      </c>
      <c r="AV102" s="13" t="s">
        <v>84</v>
      </c>
      <c r="AW102" s="13" t="s">
        <v>38</v>
      </c>
      <c r="AX102" s="13" t="s">
        <v>23</v>
      </c>
      <c r="AY102" s="228" t="s">
        <v>162</v>
      </c>
    </row>
    <row r="103" spans="2:65" s="1" customFormat="1" ht="31.5" customHeight="1">
      <c r="B103" s="35"/>
      <c r="C103" s="192" t="s">
        <v>194</v>
      </c>
      <c r="D103" s="192" t="s">
        <v>164</v>
      </c>
      <c r="E103" s="193" t="s">
        <v>283</v>
      </c>
      <c r="F103" s="194" t="s">
        <v>284</v>
      </c>
      <c r="G103" s="195" t="s">
        <v>178</v>
      </c>
      <c r="H103" s="196">
        <v>2755.2</v>
      </c>
      <c r="I103" s="197"/>
      <c r="J103" s="198">
        <f>ROUND(I103*H103,2)</f>
        <v>0</v>
      </c>
      <c r="K103" s="194" t="s">
        <v>168</v>
      </c>
      <c r="L103" s="55"/>
      <c r="M103" s="199" t="s">
        <v>22</v>
      </c>
      <c r="N103" s="200" t="s">
        <v>46</v>
      </c>
      <c r="O103" s="36"/>
      <c r="P103" s="201">
        <f>O103*H103</f>
        <v>0</v>
      </c>
      <c r="Q103" s="201">
        <v>0</v>
      </c>
      <c r="R103" s="201">
        <f>Q103*H103</f>
        <v>0</v>
      </c>
      <c r="S103" s="201">
        <v>0</v>
      </c>
      <c r="T103" s="202">
        <f>S103*H103</f>
        <v>0</v>
      </c>
      <c r="AR103" s="18" t="s">
        <v>169</v>
      </c>
      <c r="AT103" s="18" t="s">
        <v>164</v>
      </c>
      <c r="AU103" s="18" t="s">
        <v>84</v>
      </c>
      <c r="AY103" s="18" t="s">
        <v>162</v>
      </c>
      <c r="BE103" s="203">
        <f>IF(N103="základní",J103,0)</f>
        <v>0</v>
      </c>
      <c r="BF103" s="203">
        <f>IF(N103="snížená",J103,0)</f>
        <v>0</v>
      </c>
      <c r="BG103" s="203">
        <f>IF(N103="zákl. přenesená",J103,0)</f>
        <v>0</v>
      </c>
      <c r="BH103" s="203">
        <f>IF(N103="sníž. přenesená",J103,0)</f>
        <v>0</v>
      </c>
      <c r="BI103" s="203">
        <f>IF(N103="nulová",J103,0)</f>
        <v>0</v>
      </c>
      <c r="BJ103" s="18" t="s">
        <v>23</v>
      </c>
      <c r="BK103" s="203">
        <f>ROUND(I103*H103,2)</f>
        <v>0</v>
      </c>
      <c r="BL103" s="18" t="s">
        <v>169</v>
      </c>
      <c r="BM103" s="18" t="s">
        <v>285</v>
      </c>
    </row>
    <row r="104" spans="2:47" s="1" customFormat="1" ht="94.5">
      <c r="B104" s="35"/>
      <c r="C104" s="57"/>
      <c r="D104" s="204" t="s">
        <v>171</v>
      </c>
      <c r="E104" s="57"/>
      <c r="F104" s="205" t="s">
        <v>286</v>
      </c>
      <c r="G104" s="57"/>
      <c r="H104" s="57"/>
      <c r="I104" s="162"/>
      <c r="J104" s="57"/>
      <c r="K104" s="57"/>
      <c r="L104" s="55"/>
      <c r="M104" s="72"/>
      <c r="N104" s="36"/>
      <c r="O104" s="36"/>
      <c r="P104" s="36"/>
      <c r="Q104" s="36"/>
      <c r="R104" s="36"/>
      <c r="S104" s="36"/>
      <c r="T104" s="73"/>
      <c r="AT104" s="18" t="s">
        <v>171</v>
      </c>
      <c r="AU104" s="18" t="s">
        <v>84</v>
      </c>
    </row>
    <row r="105" spans="2:51" s="12" customFormat="1" ht="27">
      <c r="B105" s="206"/>
      <c r="C105" s="207"/>
      <c r="D105" s="204" t="s">
        <v>173</v>
      </c>
      <c r="E105" s="208" t="s">
        <v>22</v>
      </c>
      <c r="F105" s="209" t="s">
        <v>287</v>
      </c>
      <c r="G105" s="207"/>
      <c r="H105" s="210" t="s">
        <v>22</v>
      </c>
      <c r="I105" s="211"/>
      <c r="J105" s="207"/>
      <c r="K105" s="207"/>
      <c r="L105" s="212"/>
      <c r="M105" s="213"/>
      <c r="N105" s="214"/>
      <c r="O105" s="214"/>
      <c r="P105" s="214"/>
      <c r="Q105" s="214"/>
      <c r="R105" s="214"/>
      <c r="S105" s="214"/>
      <c r="T105" s="215"/>
      <c r="AT105" s="216" t="s">
        <v>173</v>
      </c>
      <c r="AU105" s="216" t="s">
        <v>84</v>
      </c>
      <c r="AV105" s="12" t="s">
        <v>23</v>
      </c>
      <c r="AW105" s="12" t="s">
        <v>38</v>
      </c>
      <c r="AX105" s="12" t="s">
        <v>75</v>
      </c>
      <c r="AY105" s="216" t="s">
        <v>162</v>
      </c>
    </row>
    <row r="106" spans="2:51" s="13" customFormat="1" ht="13.5">
      <c r="B106" s="217"/>
      <c r="C106" s="218"/>
      <c r="D106" s="219" t="s">
        <v>173</v>
      </c>
      <c r="E106" s="220" t="s">
        <v>22</v>
      </c>
      <c r="F106" s="221" t="s">
        <v>288</v>
      </c>
      <c r="G106" s="218"/>
      <c r="H106" s="222">
        <v>2755.2</v>
      </c>
      <c r="I106" s="223"/>
      <c r="J106" s="218"/>
      <c r="K106" s="218"/>
      <c r="L106" s="224"/>
      <c r="M106" s="225"/>
      <c r="N106" s="226"/>
      <c r="O106" s="226"/>
      <c r="P106" s="226"/>
      <c r="Q106" s="226"/>
      <c r="R106" s="226"/>
      <c r="S106" s="226"/>
      <c r="T106" s="227"/>
      <c r="AT106" s="228" t="s">
        <v>173</v>
      </c>
      <c r="AU106" s="228" t="s">
        <v>84</v>
      </c>
      <c r="AV106" s="13" t="s">
        <v>84</v>
      </c>
      <c r="AW106" s="13" t="s">
        <v>38</v>
      </c>
      <c r="AX106" s="13" t="s">
        <v>23</v>
      </c>
      <c r="AY106" s="228" t="s">
        <v>162</v>
      </c>
    </row>
    <row r="107" spans="2:65" s="1" customFormat="1" ht="22.5" customHeight="1">
      <c r="B107" s="35"/>
      <c r="C107" s="246" t="s">
        <v>204</v>
      </c>
      <c r="D107" s="246" t="s">
        <v>289</v>
      </c>
      <c r="E107" s="247" t="s">
        <v>290</v>
      </c>
      <c r="F107" s="248" t="s">
        <v>291</v>
      </c>
      <c r="G107" s="249" t="s">
        <v>250</v>
      </c>
      <c r="H107" s="250">
        <v>48.764</v>
      </c>
      <c r="I107" s="251"/>
      <c r="J107" s="252">
        <f>ROUND(I107*H107,2)</f>
        <v>0</v>
      </c>
      <c r="K107" s="248" t="s">
        <v>168</v>
      </c>
      <c r="L107" s="253"/>
      <c r="M107" s="254" t="s">
        <v>22</v>
      </c>
      <c r="N107" s="255" t="s">
        <v>46</v>
      </c>
      <c r="O107" s="36"/>
      <c r="P107" s="201">
        <f>O107*H107</f>
        <v>0</v>
      </c>
      <c r="Q107" s="201">
        <v>1</v>
      </c>
      <c r="R107" s="201">
        <f>Q107*H107</f>
        <v>48.764</v>
      </c>
      <c r="S107" s="201">
        <v>0</v>
      </c>
      <c r="T107" s="202">
        <f>S107*H107</f>
        <v>0</v>
      </c>
      <c r="AR107" s="18" t="s">
        <v>214</v>
      </c>
      <c r="AT107" s="18" t="s">
        <v>289</v>
      </c>
      <c r="AU107" s="18" t="s">
        <v>84</v>
      </c>
      <c r="AY107" s="18" t="s">
        <v>162</v>
      </c>
      <c r="BE107" s="203">
        <f>IF(N107="základní",J107,0)</f>
        <v>0</v>
      </c>
      <c r="BF107" s="203">
        <f>IF(N107="snížená",J107,0)</f>
        <v>0</v>
      </c>
      <c r="BG107" s="203">
        <f>IF(N107="zákl. přenesená",J107,0)</f>
        <v>0</v>
      </c>
      <c r="BH107" s="203">
        <f>IF(N107="sníž. přenesená",J107,0)</f>
        <v>0</v>
      </c>
      <c r="BI107" s="203">
        <f>IF(N107="nulová",J107,0)</f>
        <v>0</v>
      </c>
      <c r="BJ107" s="18" t="s">
        <v>23</v>
      </c>
      <c r="BK107" s="203">
        <f>ROUND(I107*H107,2)</f>
        <v>0</v>
      </c>
      <c r="BL107" s="18" t="s">
        <v>169</v>
      </c>
      <c r="BM107" s="18" t="s">
        <v>292</v>
      </c>
    </row>
    <row r="108" spans="2:47" s="1" customFormat="1" ht="54">
      <c r="B108" s="35"/>
      <c r="C108" s="57"/>
      <c r="D108" s="204" t="s">
        <v>293</v>
      </c>
      <c r="E108" s="57"/>
      <c r="F108" s="205" t="s">
        <v>294</v>
      </c>
      <c r="G108" s="57"/>
      <c r="H108" s="57"/>
      <c r="I108" s="162"/>
      <c r="J108" s="57"/>
      <c r="K108" s="57"/>
      <c r="L108" s="55"/>
      <c r="M108" s="72"/>
      <c r="N108" s="36"/>
      <c r="O108" s="36"/>
      <c r="P108" s="36"/>
      <c r="Q108" s="36"/>
      <c r="R108" s="36"/>
      <c r="S108" s="36"/>
      <c r="T108" s="73"/>
      <c r="AT108" s="18" t="s">
        <v>293</v>
      </c>
      <c r="AU108" s="18" t="s">
        <v>84</v>
      </c>
    </row>
    <row r="109" spans="2:51" s="12" customFormat="1" ht="13.5">
      <c r="B109" s="206"/>
      <c r="C109" s="207"/>
      <c r="D109" s="204" t="s">
        <v>173</v>
      </c>
      <c r="E109" s="208" t="s">
        <v>22</v>
      </c>
      <c r="F109" s="209" t="s">
        <v>295</v>
      </c>
      <c r="G109" s="207"/>
      <c r="H109" s="210" t="s">
        <v>22</v>
      </c>
      <c r="I109" s="211"/>
      <c r="J109" s="207"/>
      <c r="K109" s="207"/>
      <c r="L109" s="212"/>
      <c r="M109" s="213"/>
      <c r="N109" s="214"/>
      <c r="O109" s="214"/>
      <c r="P109" s="214"/>
      <c r="Q109" s="214"/>
      <c r="R109" s="214"/>
      <c r="S109" s="214"/>
      <c r="T109" s="215"/>
      <c r="AT109" s="216" t="s">
        <v>173</v>
      </c>
      <c r="AU109" s="216" t="s">
        <v>84</v>
      </c>
      <c r="AV109" s="12" t="s">
        <v>23</v>
      </c>
      <c r="AW109" s="12" t="s">
        <v>38</v>
      </c>
      <c r="AX109" s="12" t="s">
        <v>75</v>
      </c>
      <c r="AY109" s="216" t="s">
        <v>162</v>
      </c>
    </row>
    <row r="110" spans="2:51" s="13" customFormat="1" ht="13.5">
      <c r="B110" s="217"/>
      <c r="C110" s="218"/>
      <c r="D110" s="219" t="s">
        <v>173</v>
      </c>
      <c r="E110" s="220" t="s">
        <v>22</v>
      </c>
      <c r="F110" s="221" t="s">
        <v>296</v>
      </c>
      <c r="G110" s="218"/>
      <c r="H110" s="222">
        <v>48.764</v>
      </c>
      <c r="I110" s="223"/>
      <c r="J110" s="218"/>
      <c r="K110" s="218"/>
      <c r="L110" s="224"/>
      <c r="M110" s="225"/>
      <c r="N110" s="226"/>
      <c r="O110" s="226"/>
      <c r="P110" s="226"/>
      <c r="Q110" s="226"/>
      <c r="R110" s="226"/>
      <c r="S110" s="226"/>
      <c r="T110" s="227"/>
      <c r="AT110" s="228" t="s">
        <v>173</v>
      </c>
      <c r="AU110" s="228" t="s">
        <v>84</v>
      </c>
      <c r="AV110" s="13" t="s">
        <v>84</v>
      </c>
      <c r="AW110" s="13" t="s">
        <v>38</v>
      </c>
      <c r="AX110" s="13" t="s">
        <v>23</v>
      </c>
      <c r="AY110" s="228" t="s">
        <v>162</v>
      </c>
    </row>
    <row r="111" spans="2:65" s="1" customFormat="1" ht="31.5" customHeight="1">
      <c r="B111" s="35"/>
      <c r="C111" s="192" t="s">
        <v>209</v>
      </c>
      <c r="D111" s="192" t="s">
        <v>164</v>
      </c>
      <c r="E111" s="193" t="s">
        <v>297</v>
      </c>
      <c r="F111" s="194" t="s">
        <v>298</v>
      </c>
      <c r="G111" s="195" t="s">
        <v>197</v>
      </c>
      <c r="H111" s="196">
        <v>338.4</v>
      </c>
      <c r="I111" s="197"/>
      <c r="J111" s="198">
        <f>ROUND(I111*H111,2)</f>
        <v>0</v>
      </c>
      <c r="K111" s="194" t="s">
        <v>168</v>
      </c>
      <c r="L111" s="55"/>
      <c r="M111" s="199" t="s">
        <v>22</v>
      </c>
      <c r="N111" s="200" t="s">
        <v>46</v>
      </c>
      <c r="O111" s="36"/>
      <c r="P111" s="201">
        <f>O111*H111</f>
        <v>0</v>
      </c>
      <c r="Q111" s="201">
        <v>0</v>
      </c>
      <c r="R111" s="201">
        <f>Q111*H111</f>
        <v>0</v>
      </c>
      <c r="S111" s="201">
        <v>0</v>
      </c>
      <c r="T111" s="202">
        <f>S111*H111</f>
        <v>0</v>
      </c>
      <c r="AR111" s="18" t="s">
        <v>169</v>
      </c>
      <c r="AT111" s="18" t="s">
        <v>164</v>
      </c>
      <c r="AU111" s="18" t="s">
        <v>84</v>
      </c>
      <c r="AY111" s="18" t="s">
        <v>162</v>
      </c>
      <c r="BE111" s="203">
        <f>IF(N111="základní",J111,0)</f>
        <v>0</v>
      </c>
      <c r="BF111" s="203">
        <f>IF(N111="snížená",J111,0)</f>
        <v>0</v>
      </c>
      <c r="BG111" s="203">
        <f>IF(N111="zákl. přenesená",J111,0)</f>
        <v>0</v>
      </c>
      <c r="BH111" s="203">
        <f>IF(N111="sníž. přenesená",J111,0)</f>
        <v>0</v>
      </c>
      <c r="BI111" s="203">
        <f>IF(N111="nulová",J111,0)</f>
        <v>0</v>
      </c>
      <c r="BJ111" s="18" t="s">
        <v>23</v>
      </c>
      <c r="BK111" s="203">
        <f>ROUND(I111*H111,2)</f>
        <v>0</v>
      </c>
      <c r="BL111" s="18" t="s">
        <v>169</v>
      </c>
      <c r="BM111" s="18" t="s">
        <v>299</v>
      </c>
    </row>
    <row r="112" spans="2:47" s="1" customFormat="1" ht="108">
      <c r="B112" s="35"/>
      <c r="C112" s="57"/>
      <c r="D112" s="204" t="s">
        <v>171</v>
      </c>
      <c r="E112" s="57"/>
      <c r="F112" s="205" t="s">
        <v>300</v>
      </c>
      <c r="G112" s="57"/>
      <c r="H112" s="57"/>
      <c r="I112" s="162"/>
      <c r="J112" s="57"/>
      <c r="K112" s="57"/>
      <c r="L112" s="55"/>
      <c r="M112" s="72"/>
      <c r="N112" s="36"/>
      <c r="O112" s="36"/>
      <c r="P112" s="36"/>
      <c r="Q112" s="36"/>
      <c r="R112" s="36"/>
      <c r="S112" s="36"/>
      <c r="T112" s="73"/>
      <c r="AT112" s="18" t="s">
        <v>171</v>
      </c>
      <c r="AU112" s="18" t="s">
        <v>84</v>
      </c>
    </row>
    <row r="113" spans="2:51" s="12" customFormat="1" ht="13.5">
      <c r="B113" s="206"/>
      <c r="C113" s="207"/>
      <c r="D113" s="204" t="s">
        <v>173</v>
      </c>
      <c r="E113" s="208" t="s">
        <v>22</v>
      </c>
      <c r="F113" s="209" t="s">
        <v>301</v>
      </c>
      <c r="G113" s="207"/>
      <c r="H113" s="210" t="s">
        <v>22</v>
      </c>
      <c r="I113" s="211"/>
      <c r="J113" s="207"/>
      <c r="K113" s="207"/>
      <c r="L113" s="212"/>
      <c r="M113" s="213"/>
      <c r="N113" s="214"/>
      <c r="O113" s="214"/>
      <c r="P113" s="214"/>
      <c r="Q113" s="214"/>
      <c r="R113" s="214"/>
      <c r="S113" s="214"/>
      <c r="T113" s="215"/>
      <c r="AT113" s="216" t="s">
        <v>173</v>
      </c>
      <c r="AU113" s="216" t="s">
        <v>84</v>
      </c>
      <c r="AV113" s="12" t="s">
        <v>23</v>
      </c>
      <c r="AW113" s="12" t="s">
        <v>38</v>
      </c>
      <c r="AX113" s="12" t="s">
        <v>75</v>
      </c>
      <c r="AY113" s="216" t="s">
        <v>162</v>
      </c>
    </row>
    <row r="114" spans="2:51" s="13" customFormat="1" ht="13.5">
      <c r="B114" s="217"/>
      <c r="C114" s="218"/>
      <c r="D114" s="219" t="s">
        <v>173</v>
      </c>
      <c r="E114" s="220" t="s">
        <v>22</v>
      </c>
      <c r="F114" s="221" t="s">
        <v>302</v>
      </c>
      <c r="G114" s="218"/>
      <c r="H114" s="222">
        <v>338.4</v>
      </c>
      <c r="I114" s="223"/>
      <c r="J114" s="218"/>
      <c r="K114" s="218"/>
      <c r="L114" s="224"/>
      <c r="M114" s="225"/>
      <c r="N114" s="226"/>
      <c r="O114" s="226"/>
      <c r="P114" s="226"/>
      <c r="Q114" s="226"/>
      <c r="R114" s="226"/>
      <c r="S114" s="226"/>
      <c r="T114" s="227"/>
      <c r="AT114" s="228" t="s">
        <v>173</v>
      </c>
      <c r="AU114" s="228" t="s">
        <v>84</v>
      </c>
      <c r="AV114" s="13" t="s">
        <v>84</v>
      </c>
      <c r="AW114" s="13" t="s">
        <v>38</v>
      </c>
      <c r="AX114" s="13" t="s">
        <v>23</v>
      </c>
      <c r="AY114" s="228" t="s">
        <v>162</v>
      </c>
    </row>
    <row r="115" spans="2:65" s="1" customFormat="1" ht="31.5" customHeight="1">
      <c r="B115" s="35"/>
      <c r="C115" s="192" t="s">
        <v>214</v>
      </c>
      <c r="D115" s="192" t="s">
        <v>164</v>
      </c>
      <c r="E115" s="193" t="s">
        <v>303</v>
      </c>
      <c r="F115" s="194" t="s">
        <v>304</v>
      </c>
      <c r="G115" s="195" t="s">
        <v>197</v>
      </c>
      <c r="H115" s="196">
        <v>1880.28</v>
      </c>
      <c r="I115" s="197"/>
      <c r="J115" s="198">
        <f>ROUND(I115*H115,2)</f>
        <v>0</v>
      </c>
      <c r="K115" s="194" t="s">
        <v>22</v>
      </c>
      <c r="L115" s="55"/>
      <c r="M115" s="199" t="s">
        <v>22</v>
      </c>
      <c r="N115" s="200" t="s">
        <v>46</v>
      </c>
      <c r="O115" s="36"/>
      <c r="P115" s="201">
        <f>O115*H115</f>
        <v>0</v>
      </c>
      <c r="Q115" s="201">
        <v>0</v>
      </c>
      <c r="R115" s="201">
        <f>Q115*H115</f>
        <v>0</v>
      </c>
      <c r="S115" s="201">
        <v>0</v>
      </c>
      <c r="T115" s="202">
        <f>S115*H115</f>
        <v>0</v>
      </c>
      <c r="AR115" s="18" t="s">
        <v>169</v>
      </c>
      <c r="AT115" s="18" t="s">
        <v>164</v>
      </c>
      <c r="AU115" s="18" t="s">
        <v>84</v>
      </c>
      <c r="AY115" s="18" t="s">
        <v>162</v>
      </c>
      <c r="BE115" s="203">
        <f>IF(N115="základní",J115,0)</f>
        <v>0</v>
      </c>
      <c r="BF115" s="203">
        <f>IF(N115="snížená",J115,0)</f>
        <v>0</v>
      </c>
      <c r="BG115" s="203">
        <f>IF(N115="zákl. přenesená",J115,0)</f>
        <v>0</v>
      </c>
      <c r="BH115" s="203">
        <f>IF(N115="sníž. přenesená",J115,0)</f>
        <v>0</v>
      </c>
      <c r="BI115" s="203">
        <f>IF(N115="nulová",J115,0)</f>
        <v>0</v>
      </c>
      <c r="BJ115" s="18" t="s">
        <v>23</v>
      </c>
      <c r="BK115" s="203">
        <f>ROUND(I115*H115,2)</f>
        <v>0</v>
      </c>
      <c r="BL115" s="18" t="s">
        <v>169</v>
      </c>
      <c r="BM115" s="18" t="s">
        <v>305</v>
      </c>
    </row>
    <row r="116" spans="2:51" s="13" customFormat="1" ht="13.5">
      <c r="B116" s="217"/>
      <c r="C116" s="218"/>
      <c r="D116" s="219" t="s">
        <v>173</v>
      </c>
      <c r="E116" s="220" t="s">
        <v>22</v>
      </c>
      <c r="F116" s="221" t="s">
        <v>306</v>
      </c>
      <c r="G116" s="218"/>
      <c r="H116" s="222">
        <v>1880.28</v>
      </c>
      <c r="I116" s="223"/>
      <c r="J116" s="218"/>
      <c r="K116" s="218"/>
      <c r="L116" s="224"/>
      <c r="M116" s="225"/>
      <c r="N116" s="226"/>
      <c r="O116" s="226"/>
      <c r="P116" s="226"/>
      <c r="Q116" s="226"/>
      <c r="R116" s="226"/>
      <c r="S116" s="226"/>
      <c r="T116" s="227"/>
      <c r="AT116" s="228" t="s">
        <v>173</v>
      </c>
      <c r="AU116" s="228" t="s">
        <v>84</v>
      </c>
      <c r="AV116" s="13" t="s">
        <v>84</v>
      </c>
      <c r="AW116" s="13" t="s">
        <v>38</v>
      </c>
      <c r="AX116" s="13" t="s">
        <v>75</v>
      </c>
      <c r="AY116" s="228" t="s">
        <v>162</v>
      </c>
    </row>
    <row r="117" spans="2:65" s="1" customFormat="1" ht="31.5" customHeight="1">
      <c r="B117" s="35"/>
      <c r="C117" s="192" t="s">
        <v>221</v>
      </c>
      <c r="D117" s="192" t="s">
        <v>164</v>
      </c>
      <c r="E117" s="193" t="s">
        <v>307</v>
      </c>
      <c r="F117" s="194" t="s">
        <v>308</v>
      </c>
      <c r="G117" s="195" t="s">
        <v>197</v>
      </c>
      <c r="H117" s="196">
        <v>59.74</v>
      </c>
      <c r="I117" s="197"/>
      <c r="J117" s="198">
        <f>ROUND(I117*H117,2)</f>
        <v>0</v>
      </c>
      <c r="K117" s="194" t="s">
        <v>168</v>
      </c>
      <c r="L117" s="55"/>
      <c r="M117" s="199" t="s">
        <v>22</v>
      </c>
      <c r="N117" s="200" t="s">
        <v>46</v>
      </c>
      <c r="O117" s="36"/>
      <c r="P117" s="201">
        <f>O117*H117</f>
        <v>0</v>
      </c>
      <c r="Q117" s="201">
        <v>0</v>
      </c>
      <c r="R117" s="201">
        <f>Q117*H117</f>
        <v>0</v>
      </c>
      <c r="S117" s="201">
        <v>0</v>
      </c>
      <c r="T117" s="202">
        <f>S117*H117</f>
        <v>0</v>
      </c>
      <c r="AR117" s="18" t="s">
        <v>169</v>
      </c>
      <c r="AT117" s="18" t="s">
        <v>164</v>
      </c>
      <c r="AU117" s="18" t="s">
        <v>84</v>
      </c>
      <c r="AY117" s="18" t="s">
        <v>162</v>
      </c>
      <c r="BE117" s="203">
        <f>IF(N117="základní",J117,0)</f>
        <v>0</v>
      </c>
      <c r="BF117" s="203">
        <f>IF(N117="snížená",J117,0)</f>
        <v>0</v>
      </c>
      <c r="BG117" s="203">
        <f>IF(N117="zákl. přenesená",J117,0)</f>
        <v>0</v>
      </c>
      <c r="BH117" s="203">
        <f>IF(N117="sníž. přenesená",J117,0)</f>
        <v>0</v>
      </c>
      <c r="BI117" s="203">
        <f>IF(N117="nulová",J117,0)</f>
        <v>0</v>
      </c>
      <c r="BJ117" s="18" t="s">
        <v>23</v>
      </c>
      <c r="BK117" s="203">
        <f>ROUND(I117*H117,2)</f>
        <v>0</v>
      </c>
      <c r="BL117" s="18" t="s">
        <v>169</v>
      </c>
      <c r="BM117" s="18" t="s">
        <v>309</v>
      </c>
    </row>
    <row r="118" spans="2:47" s="1" customFormat="1" ht="94.5">
      <c r="B118" s="35"/>
      <c r="C118" s="57"/>
      <c r="D118" s="204" t="s">
        <v>171</v>
      </c>
      <c r="E118" s="57"/>
      <c r="F118" s="205" t="s">
        <v>310</v>
      </c>
      <c r="G118" s="57"/>
      <c r="H118" s="57"/>
      <c r="I118" s="162"/>
      <c r="J118" s="57"/>
      <c r="K118" s="57"/>
      <c r="L118" s="55"/>
      <c r="M118" s="72"/>
      <c r="N118" s="36"/>
      <c r="O118" s="36"/>
      <c r="P118" s="36"/>
      <c r="Q118" s="36"/>
      <c r="R118" s="36"/>
      <c r="S118" s="36"/>
      <c r="T118" s="73"/>
      <c r="AT118" s="18" t="s">
        <v>171</v>
      </c>
      <c r="AU118" s="18" t="s">
        <v>84</v>
      </c>
    </row>
    <row r="119" spans="2:51" s="12" customFormat="1" ht="13.5">
      <c r="B119" s="206"/>
      <c r="C119" s="207"/>
      <c r="D119" s="204" t="s">
        <v>173</v>
      </c>
      <c r="E119" s="208" t="s">
        <v>22</v>
      </c>
      <c r="F119" s="209" t="s">
        <v>311</v>
      </c>
      <c r="G119" s="207"/>
      <c r="H119" s="210" t="s">
        <v>22</v>
      </c>
      <c r="I119" s="211"/>
      <c r="J119" s="207"/>
      <c r="K119" s="207"/>
      <c r="L119" s="212"/>
      <c r="M119" s="213"/>
      <c r="N119" s="214"/>
      <c r="O119" s="214"/>
      <c r="P119" s="214"/>
      <c r="Q119" s="214"/>
      <c r="R119" s="214"/>
      <c r="S119" s="214"/>
      <c r="T119" s="215"/>
      <c r="AT119" s="216" t="s">
        <v>173</v>
      </c>
      <c r="AU119" s="216" t="s">
        <v>84</v>
      </c>
      <c r="AV119" s="12" t="s">
        <v>23</v>
      </c>
      <c r="AW119" s="12" t="s">
        <v>38</v>
      </c>
      <c r="AX119" s="12" t="s">
        <v>75</v>
      </c>
      <c r="AY119" s="216" t="s">
        <v>162</v>
      </c>
    </row>
    <row r="120" spans="2:51" s="13" customFormat="1" ht="13.5">
      <c r="B120" s="217"/>
      <c r="C120" s="218"/>
      <c r="D120" s="219" t="s">
        <v>173</v>
      </c>
      <c r="E120" s="220" t="s">
        <v>22</v>
      </c>
      <c r="F120" s="221" t="s">
        <v>312</v>
      </c>
      <c r="G120" s="218"/>
      <c r="H120" s="222">
        <v>59.74</v>
      </c>
      <c r="I120" s="223"/>
      <c r="J120" s="218"/>
      <c r="K120" s="218"/>
      <c r="L120" s="224"/>
      <c r="M120" s="225"/>
      <c r="N120" s="226"/>
      <c r="O120" s="226"/>
      <c r="P120" s="226"/>
      <c r="Q120" s="226"/>
      <c r="R120" s="226"/>
      <c r="S120" s="226"/>
      <c r="T120" s="227"/>
      <c r="AT120" s="228" t="s">
        <v>173</v>
      </c>
      <c r="AU120" s="228" t="s">
        <v>84</v>
      </c>
      <c r="AV120" s="13" t="s">
        <v>84</v>
      </c>
      <c r="AW120" s="13" t="s">
        <v>38</v>
      </c>
      <c r="AX120" s="13" t="s">
        <v>23</v>
      </c>
      <c r="AY120" s="228" t="s">
        <v>162</v>
      </c>
    </row>
    <row r="121" spans="2:65" s="1" customFormat="1" ht="44.25" customHeight="1">
      <c r="B121" s="35"/>
      <c r="C121" s="192" t="s">
        <v>28</v>
      </c>
      <c r="D121" s="192" t="s">
        <v>164</v>
      </c>
      <c r="E121" s="193" t="s">
        <v>313</v>
      </c>
      <c r="F121" s="194" t="s">
        <v>314</v>
      </c>
      <c r="G121" s="195" t="s">
        <v>197</v>
      </c>
      <c r="H121" s="196">
        <v>29.87</v>
      </c>
      <c r="I121" s="197"/>
      <c r="J121" s="198">
        <f>ROUND(I121*H121,2)</f>
        <v>0</v>
      </c>
      <c r="K121" s="194" t="s">
        <v>168</v>
      </c>
      <c r="L121" s="55"/>
      <c r="M121" s="199" t="s">
        <v>22</v>
      </c>
      <c r="N121" s="200" t="s">
        <v>46</v>
      </c>
      <c r="O121" s="36"/>
      <c r="P121" s="201">
        <f>O121*H121</f>
        <v>0</v>
      </c>
      <c r="Q121" s="201">
        <v>0</v>
      </c>
      <c r="R121" s="201">
        <f>Q121*H121</f>
        <v>0</v>
      </c>
      <c r="S121" s="201">
        <v>0</v>
      </c>
      <c r="T121" s="202">
        <f>S121*H121</f>
        <v>0</v>
      </c>
      <c r="AR121" s="18" t="s">
        <v>169</v>
      </c>
      <c r="AT121" s="18" t="s">
        <v>164</v>
      </c>
      <c r="AU121" s="18" t="s">
        <v>84</v>
      </c>
      <c r="AY121" s="18" t="s">
        <v>162</v>
      </c>
      <c r="BE121" s="203">
        <f>IF(N121="základní",J121,0)</f>
        <v>0</v>
      </c>
      <c r="BF121" s="203">
        <f>IF(N121="snížená",J121,0)</f>
        <v>0</v>
      </c>
      <c r="BG121" s="203">
        <f>IF(N121="zákl. přenesená",J121,0)</f>
        <v>0</v>
      </c>
      <c r="BH121" s="203">
        <f>IF(N121="sníž. přenesená",J121,0)</f>
        <v>0</v>
      </c>
      <c r="BI121" s="203">
        <f>IF(N121="nulová",J121,0)</f>
        <v>0</v>
      </c>
      <c r="BJ121" s="18" t="s">
        <v>23</v>
      </c>
      <c r="BK121" s="203">
        <f>ROUND(I121*H121,2)</f>
        <v>0</v>
      </c>
      <c r="BL121" s="18" t="s">
        <v>169</v>
      </c>
      <c r="BM121" s="18" t="s">
        <v>315</v>
      </c>
    </row>
    <row r="122" spans="2:47" s="1" customFormat="1" ht="94.5">
      <c r="B122" s="35"/>
      <c r="C122" s="57"/>
      <c r="D122" s="204" t="s">
        <v>171</v>
      </c>
      <c r="E122" s="57"/>
      <c r="F122" s="205" t="s">
        <v>310</v>
      </c>
      <c r="G122" s="57"/>
      <c r="H122" s="57"/>
      <c r="I122" s="162"/>
      <c r="J122" s="57"/>
      <c r="K122" s="57"/>
      <c r="L122" s="55"/>
      <c r="M122" s="72"/>
      <c r="N122" s="36"/>
      <c r="O122" s="36"/>
      <c r="P122" s="36"/>
      <c r="Q122" s="36"/>
      <c r="R122" s="36"/>
      <c r="S122" s="36"/>
      <c r="T122" s="73"/>
      <c r="AT122" s="18" t="s">
        <v>171</v>
      </c>
      <c r="AU122" s="18" t="s">
        <v>84</v>
      </c>
    </row>
    <row r="123" spans="2:51" s="12" customFormat="1" ht="27">
      <c r="B123" s="206"/>
      <c r="C123" s="207"/>
      <c r="D123" s="204" t="s">
        <v>173</v>
      </c>
      <c r="E123" s="208" t="s">
        <v>22</v>
      </c>
      <c r="F123" s="209" t="s">
        <v>316</v>
      </c>
      <c r="G123" s="207"/>
      <c r="H123" s="210" t="s">
        <v>22</v>
      </c>
      <c r="I123" s="211"/>
      <c r="J123" s="207"/>
      <c r="K123" s="207"/>
      <c r="L123" s="212"/>
      <c r="M123" s="213"/>
      <c r="N123" s="214"/>
      <c r="O123" s="214"/>
      <c r="P123" s="214"/>
      <c r="Q123" s="214"/>
      <c r="R123" s="214"/>
      <c r="S123" s="214"/>
      <c r="T123" s="215"/>
      <c r="AT123" s="216" t="s">
        <v>173</v>
      </c>
      <c r="AU123" s="216" t="s">
        <v>84</v>
      </c>
      <c r="AV123" s="12" t="s">
        <v>23</v>
      </c>
      <c r="AW123" s="12" t="s">
        <v>38</v>
      </c>
      <c r="AX123" s="12" t="s">
        <v>75</v>
      </c>
      <c r="AY123" s="216" t="s">
        <v>162</v>
      </c>
    </row>
    <row r="124" spans="2:51" s="13" customFormat="1" ht="13.5">
      <c r="B124" s="217"/>
      <c r="C124" s="218"/>
      <c r="D124" s="219" t="s">
        <v>173</v>
      </c>
      <c r="E124" s="220" t="s">
        <v>22</v>
      </c>
      <c r="F124" s="221" t="s">
        <v>317</v>
      </c>
      <c r="G124" s="218"/>
      <c r="H124" s="222">
        <v>29.87</v>
      </c>
      <c r="I124" s="223"/>
      <c r="J124" s="218"/>
      <c r="K124" s="218"/>
      <c r="L124" s="224"/>
      <c r="M124" s="225"/>
      <c r="N124" s="226"/>
      <c r="O124" s="226"/>
      <c r="P124" s="226"/>
      <c r="Q124" s="226"/>
      <c r="R124" s="226"/>
      <c r="S124" s="226"/>
      <c r="T124" s="227"/>
      <c r="AT124" s="228" t="s">
        <v>173</v>
      </c>
      <c r="AU124" s="228" t="s">
        <v>84</v>
      </c>
      <c r="AV124" s="13" t="s">
        <v>84</v>
      </c>
      <c r="AW124" s="13" t="s">
        <v>38</v>
      </c>
      <c r="AX124" s="13" t="s">
        <v>23</v>
      </c>
      <c r="AY124" s="228" t="s">
        <v>162</v>
      </c>
    </row>
    <row r="125" spans="2:65" s="1" customFormat="1" ht="31.5" customHeight="1">
      <c r="B125" s="35"/>
      <c r="C125" s="192" t="s">
        <v>231</v>
      </c>
      <c r="D125" s="192" t="s">
        <v>164</v>
      </c>
      <c r="E125" s="193" t="s">
        <v>318</v>
      </c>
      <c r="F125" s="194" t="s">
        <v>319</v>
      </c>
      <c r="G125" s="195" t="s">
        <v>197</v>
      </c>
      <c r="H125" s="196">
        <v>59.74</v>
      </c>
      <c r="I125" s="197"/>
      <c r="J125" s="198">
        <f>ROUND(I125*H125,2)</f>
        <v>0</v>
      </c>
      <c r="K125" s="194" t="s">
        <v>168</v>
      </c>
      <c r="L125" s="55"/>
      <c r="M125" s="199" t="s">
        <v>22</v>
      </c>
      <c r="N125" s="200" t="s">
        <v>46</v>
      </c>
      <c r="O125" s="36"/>
      <c r="P125" s="201">
        <f>O125*H125</f>
        <v>0</v>
      </c>
      <c r="Q125" s="201">
        <v>0</v>
      </c>
      <c r="R125" s="201">
        <f>Q125*H125</f>
        <v>0</v>
      </c>
      <c r="S125" s="201">
        <v>0</v>
      </c>
      <c r="T125" s="202">
        <f>S125*H125</f>
        <v>0</v>
      </c>
      <c r="AR125" s="18" t="s">
        <v>169</v>
      </c>
      <c r="AT125" s="18" t="s">
        <v>164</v>
      </c>
      <c r="AU125" s="18" t="s">
        <v>84</v>
      </c>
      <c r="AY125" s="18" t="s">
        <v>162</v>
      </c>
      <c r="BE125" s="203">
        <f>IF(N125="základní",J125,0)</f>
        <v>0</v>
      </c>
      <c r="BF125" s="203">
        <f>IF(N125="snížená",J125,0)</f>
        <v>0</v>
      </c>
      <c r="BG125" s="203">
        <f>IF(N125="zákl. přenesená",J125,0)</f>
        <v>0</v>
      </c>
      <c r="BH125" s="203">
        <f>IF(N125="sníž. přenesená",J125,0)</f>
        <v>0</v>
      </c>
      <c r="BI125" s="203">
        <f>IF(N125="nulová",J125,0)</f>
        <v>0</v>
      </c>
      <c r="BJ125" s="18" t="s">
        <v>23</v>
      </c>
      <c r="BK125" s="203">
        <f>ROUND(I125*H125,2)</f>
        <v>0</v>
      </c>
      <c r="BL125" s="18" t="s">
        <v>169</v>
      </c>
      <c r="BM125" s="18" t="s">
        <v>320</v>
      </c>
    </row>
    <row r="126" spans="2:47" s="1" customFormat="1" ht="94.5">
      <c r="B126" s="35"/>
      <c r="C126" s="57"/>
      <c r="D126" s="204" t="s">
        <v>171</v>
      </c>
      <c r="E126" s="57"/>
      <c r="F126" s="205" t="s">
        <v>310</v>
      </c>
      <c r="G126" s="57"/>
      <c r="H126" s="57"/>
      <c r="I126" s="162"/>
      <c r="J126" s="57"/>
      <c r="K126" s="57"/>
      <c r="L126" s="55"/>
      <c r="M126" s="72"/>
      <c r="N126" s="36"/>
      <c r="O126" s="36"/>
      <c r="P126" s="36"/>
      <c r="Q126" s="36"/>
      <c r="R126" s="36"/>
      <c r="S126" s="36"/>
      <c r="T126" s="73"/>
      <c r="AT126" s="18" t="s">
        <v>171</v>
      </c>
      <c r="AU126" s="18" t="s">
        <v>84</v>
      </c>
    </row>
    <row r="127" spans="2:51" s="12" customFormat="1" ht="13.5">
      <c r="B127" s="206"/>
      <c r="C127" s="207"/>
      <c r="D127" s="204" t="s">
        <v>173</v>
      </c>
      <c r="E127" s="208" t="s">
        <v>22</v>
      </c>
      <c r="F127" s="209" t="s">
        <v>311</v>
      </c>
      <c r="G127" s="207"/>
      <c r="H127" s="210" t="s">
        <v>22</v>
      </c>
      <c r="I127" s="211"/>
      <c r="J127" s="207"/>
      <c r="K127" s="207"/>
      <c r="L127" s="212"/>
      <c r="M127" s="213"/>
      <c r="N127" s="214"/>
      <c r="O127" s="214"/>
      <c r="P127" s="214"/>
      <c r="Q127" s="214"/>
      <c r="R127" s="214"/>
      <c r="S127" s="214"/>
      <c r="T127" s="215"/>
      <c r="AT127" s="216" t="s">
        <v>173</v>
      </c>
      <c r="AU127" s="216" t="s">
        <v>84</v>
      </c>
      <c r="AV127" s="12" t="s">
        <v>23</v>
      </c>
      <c r="AW127" s="12" t="s">
        <v>38</v>
      </c>
      <c r="AX127" s="12" t="s">
        <v>75</v>
      </c>
      <c r="AY127" s="216" t="s">
        <v>162</v>
      </c>
    </row>
    <row r="128" spans="2:51" s="13" customFormat="1" ht="13.5">
      <c r="B128" s="217"/>
      <c r="C128" s="218"/>
      <c r="D128" s="219" t="s">
        <v>173</v>
      </c>
      <c r="E128" s="220" t="s">
        <v>22</v>
      </c>
      <c r="F128" s="221" t="s">
        <v>312</v>
      </c>
      <c r="G128" s="218"/>
      <c r="H128" s="222">
        <v>59.74</v>
      </c>
      <c r="I128" s="223"/>
      <c r="J128" s="218"/>
      <c r="K128" s="218"/>
      <c r="L128" s="224"/>
      <c r="M128" s="225"/>
      <c r="N128" s="226"/>
      <c r="O128" s="226"/>
      <c r="P128" s="226"/>
      <c r="Q128" s="226"/>
      <c r="R128" s="226"/>
      <c r="S128" s="226"/>
      <c r="T128" s="227"/>
      <c r="AT128" s="228" t="s">
        <v>173</v>
      </c>
      <c r="AU128" s="228" t="s">
        <v>84</v>
      </c>
      <c r="AV128" s="13" t="s">
        <v>84</v>
      </c>
      <c r="AW128" s="13" t="s">
        <v>38</v>
      </c>
      <c r="AX128" s="13" t="s">
        <v>23</v>
      </c>
      <c r="AY128" s="228" t="s">
        <v>162</v>
      </c>
    </row>
    <row r="129" spans="2:65" s="1" customFormat="1" ht="44.25" customHeight="1">
      <c r="B129" s="35"/>
      <c r="C129" s="192" t="s">
        <v>237</v>
      </c>
      <c r="D129" s="192" t="s">
        <v>164</v>
      </c>
      <c r="E129" s="193" t="s">
        <v>321</v>
      </c>
      <c r="F129" s="194" t="s">
        <v>322</v>
      </c>
      <c r="G129" s="195" t="s">
        <v>197</v>
      </c>
      <c r="H129" s="196">
        <v>29.87</v>
      </c>
      <c r="I129" s="197"/>
      <c r="J129" s="198">
        <f>ROUND(I129*H129,2)</f>
        <v>0</v>
      </c>
      <c r="K129" s="194" t="s">
        <v>168</v>
      </c>
      <c r="L129" s="55"/>
      <c r="M129" s="199" t="s">
        <v>22</v>
      </c>
      <c r="N129" s="200" t="s">
        <v>46</v>
      </c>
      <c r="O129" s="36"/>
      <c r="P129" s="201">
        <f>O129*H129</f>
        <v>0</v>
      </c>
      <c r="Q129" s="201">
        <v>0</v>
      </c>
      <c r="R129" s="201">
        <f>Q129*H129</f>
        <v>0</v>
      </c>
      <c r="S129" s="201">
        <v>0</v>
      </c>
      <c r="T129" s="202">
        <f>S129*H129</f>
        <v>0</v>
      </c>
      <c r="AR129" s="18" t="s">
        <v>169</v>
      </c>
      <c r="AT129" s="18" t="s">
        <v>164</v>
      </c>
      <c r="AU129" s="18" t="s">
        <v>84</v>
      </c>
      <c r="AY129" s="18" t="s">
        <v>162</v>
      </c>
      <c r="BE129" s="203">
        <f>IF(N129="základní",J129,0)</f>
        <v>0</v>
      </c>
      <c r="BF129" s="203">
        <f>IF(N129="snížená",J129,0)</f>
        <v>0</v>
      </c>
      <c r="BG129" s="203">
        <f>IF(N129="zákl. přenesená",J129,0)</f>
        <v>0</v>
      </c>
      <c r="BH129" s="203">
        <f>IF(N129="sníž. přenesená",J129,0)</f>
        <v>0</v>
      </c>
      <c r="BI129" s="203">
        <f>IF(N129="nulová",J129,0)</f>
        <v>0</v>
      </c>
      <c r="BJ129" s="18" t="s">
        <v>23</v>
      </c>
      <c r="BK129" s="203">
        <f>ROUND(I129*H129,2)</f>
        <v>0</v>
      </c>
      <c r="BL129" s="18" t="s">
        <v>169</v>
      </c>
      <c r="BM129" s="18" t="s">
        <v>323</v>
      </c>
    </row>
    <row r="130" spans="2:47" s="1" customFormat="1" ht="94.5">
      <c r="B130" s="35"/>
      <c r="C130" s="57"/>
      <c r="D130" s="204" t="s">
        <v>171</v>
      </c>
      <c r="E130" s="57"/>
      <c r="F130" s="205" t="s">
        <v>310</v>
      </c>
      <c r="G130" s="57"/>
      <c r="H130" s="57"/>
      <c r="I130" s="162"/>
      <c r="J130" s="57"/>
      <c r="K130" s="57"/>
      <c r="L130" s="55"/>
      <c r="M130" s="72"/>
      <c r="N130" s="36"/>
      <c r="O130" s="36"/>
      <c r="P130" s="36"/>
      <c r="Q130" s="36"/>
      <c r="R130" s="36"/>
      <c r="S130" s="36"/>
      <c r="T130" s="73"/>
      <c r="AT130" s="18" t="s">
        <v>171</v>
      </c>
      <c r="AU130" s="18" t="s">
        <v>84</v>
      </c>
    </row>
    <row r="131" spans="2:51" s="12" customFormat="1" ht="27">
      <c r="B131" s="206"/>
      <c r="C131" s="207"/>
      <c r="D131" s="204" t="s">
        <v>173</v>
      </c>
      <c r="E131" s="208" t="s">
        <v>22</v>
      </c>
      <c r="F131" s="209" t="s">
        <v>324</v>
      </c>
      <c r="G131" s="207"/>
      <c r="H131" s="210" t="s">
        <v>22</v>
      </c>
      <c r="I131" s="211"/>
      <c r="J131" s="207"/>
      <c r="K131" s="207"/>
      <c r="L131" s="212"/>
      <c r="M131" s="213"/>
      <c r="N131" s="214"/>
      <c r="O131" s="214"/>
      <c r="P131" s="214"/>
      <c r="Q131" s="214"/>
      <c r="R131" s="214"/>
      <c r="S131" s="214"/>
      <c r="T131" s="215"/>
      <c r="AT131" s="216" t="s">
        <v>173</v>
      </c>
      <c r="AU131" s="216" t="s">
        <v>84</v>
      </c>
      <c r="AV131" s="12" t="s">
        <v>23</v>
      </c>
      <c r="AW131" s="12" t="s">
        <v>38</v>
      </c>
      <c r="AX131" s="12" t="s">
        <v>75</v>
      </c>
      <c r="AY131" s="216" t="s">
        <v>162</v>
      </c>
    </row>
    <row r="132" spans="2:51" s="13" customFormat="1" ht="13.5">
      <c r="B132" s="217"/>
      <c r="C132" s="218"/>
      <c r="D132" s="219" t="s">
        <v>173</v>
      </c>
      <c r="E132" s="220" t="s">
        <v>22</v>
      </c>
      <c r="F132" s="221" t="s">
        <v>317</v>
      </c>
      <c r="G132" s="218"/>
      <c r="H132" s="222">
        <v>29.87</v>
      </c>
      <c r="I132" s="223"/>
      <c r="J132" s="218"/>
      <c r="K132" s="218"/>
      <c r="L132" s="224"/>
      <c r="M132" s="225"/>
      <c r="N132" s="226"/>
      <c r="O132" s="226"/>
      <c r="P132" s="226"/>
      <c r="Q132" s="226"/>
      <c r="R132" s="226"/>
      <c r="S132" s="226"/>
      <c r="T132" s="227"/>
      <c r="AT132" s="228" t="s">
        <v>173</v>
      </c>
      <c r="AU132" s="228" t="s">
        <v>84</v>
      </c>
      <c r="AV132" s="13" t="s">
        <v>84</v>
      </c>
      <c r="AW132" s="13" t="s">
        <v>38</v>
      </c>
      <c r="AX132" s="13" t="s">
        <v>23</v>
      </c>
      <c r="AY132" s="228" t="s">
        <v>162</v>
      </c>
    </row>
    <row r="133" spans="2:65" s="1" customFormat="1" ht="31.5" customHeight="1">
      <c r="B133" s="35"/>
      <c r="C133" s="192" t="s">
        <v>243</v>
      </c>
      <c r="D133" s="192" t="s">
        <v>164</v>
      </c>
      <c r="E133" s="193" t="s">
        <v>325</v>
      </c>
      <c r="F133" s="194" t="s">
        <v>326</v>
      </c>
      <c r="G133" s="195" t="s">
        <v>197</v>
      </c>
      <c r="H133" s="196">
        <v>27.075</v>
      </c>
      <c r="I133" s="197"/>
      <c r="J133" s="198">
        <f>ROUND(I133*H133,2)</f>
        <v>0</v>
      </c>
      <c r="K133" s="194" t="s">
        <v>168</v>
      </c>
      <c r="L133" s="55"/>
      <c r="M133" s="199" t="s">
        <v>22</v>
      </c>
      <c r="N133" s="200" t="s">
        <v>46</v>
      </c>
      <c r="O133" s="36"/>
      <c r="P133" s="201">
        <f>O133*H133</f>
        <v>0</v>
      </c>
      <c r="Q133" s="201">
        <v>0</v>
      </c>
      <c r="R133" s="201">
        <f>Q133*H133</f>
        <v>0</v>
      </c>
      <c r="S133" s="201">
        <v>0</v>
      </c>
      <c r="T133" s="202">
        <f>S133*H133</f>
        <v>0</v>
      </c>
      <c r="AR133" s="18" t="s">
        <v>169</v>
      </c>
      <c r="AT133" s="18" t="s">
        <v>164</v>
      </c>
      <c r="AU133" s="18" t="s">
        <v>84</v>
      </c>
      <c r="AY133" s="18" t="s">
        <v>162</v>
      </c>
      <c r="BE133" s="203">
        <f>IF(N133="základní",J133,0)</f>
        <v>0</v>
      </c>
      <c r="BF133" s="203">
        <f>IF(N133="snížená",J133,0)</f>
        <v>0</v>
      </c>
      <c r="BG133" s="203">
        <f>IF(N133="zákl. přenesená",J133,0)</f>
        <v>0</v>
      </c>
      <c r="BH133" s="203">
        <f>IF(N133="sníž. přenesená",J133,0)</f>
        <v>0</v>
      </c>
      <c r="BI133" s="203">
        <f>IF(N133="nulová",J133,0)</f>
        <v>0</v>
      </c>
      <c r="BJ133" s="18" t="s">
        <v>23</v>
      </c>
      <c r="BK133" s="203">
        <f>ROUND(I133*H133,2)</f>
        <v>0</v>
      </c>
      <c r="BL133" s="18" t="s">
        <v>169</v>
      </c>
      <c r="BM133" s="18" t="s">
        <v>327</v>
      </c>
    </row>
    <row r="134" spans="2:47" s="1" customFormat="1" ht="94.5">
      <c r="B134" s="35"/>
      <c r="C134" s="57"/>
      <c r="D134" s="204" t="s">
        <v>171</v>
      </c>
      <c r="E134" s="57"/>
      <c r="F134" s="205" t="s">
        <v>328</v>
      </c>
      <c r="G134" s="57"/>
      <c r="H134" s="57"/>
      <c r="I134" s="162"/>
      <c r="J134" s="57"/>
      <c r="K134" s="57"/>
      <c r="L134" s="55"/>
      <c r="M134" s="72"/>
      <c r="N134" s="36"/>
      <c r="O134" s="36"/>
      <c r="P134" s="36"/>
      <c r="Q134" s="36"/>
      <c r="R134" s="36"/>
      <c r="S134" s="36"/>
      <c r="T134" s="73"/>
      <c r="AT134" s="18" t="s">
        <v>171</v>
      </c>
      <c r="AU134" s="18" t="s">
        <v>84</v>
      </c>
    </row>
    <row r="135" spans="2:51" s="12" customFormat="1" ht="13.5">
      <c r="B135" s="206"/>
      <c r="C135" s="207"/>
      <c r="D135" s="204" t="s">
        <v>173</v>
      </c>
      <c r="E135" s="208" t="s">
        <v>22</v>
      </c>
      <c r="F135" s="209" t="s">
        <v>329</v>
      </c>
      <c r="G135" s="207"/>
      <c r="H135" s="210" t="s">
        <v>22</v>
      </c>
      <c r="I135" s="211"/>
      <c r="J135" s="207"/>
      <c r="K135" s="207"/>
      <c r="L135" s="212"/>
      <c r="M135" s="213"/>
      <c r="N135" s="214"/>
      <c r="O135" s="214"/>
      <c r="P135" s="214"/>
      <c r="Q135" s="214"/>
      <c r="R135" s="214"/>
      <c r="S135" s="214"/>
      <c r="T135" s="215"/>
      <c r="AT135" s="216" t="s">
        <v>173</v>
      </c>
      <c r="AU135" s="216" t="s">
        <v>84</v>
      </c>
      <c r="AV135" s="12" t="s">
        <v>23</v>
      </c>
      <c r="AW135" s="12" t="s">
        <v>38</v>
      </c>
      <c r="AX135" s="12" t="s">
        <v>75</v>
      </c>
      <c r="AY135" s="216" t="s">
        <v>162</v>
      </c>
    </row>
    <row r="136" spans="2:51" s="13" customFormat="1" ht="13.5">
      <c r="B136" s="217"/>
      <c r="C136" s="218"/>
      <c r="D136" s="219" t="s">
        <v>173</v>
      </c>
      <c r="E136" s="220" t="s">
        <v>22</v>
      </c>
      <c r="F136" s="221" t="s">
        <v>330</v>
      </c>
      <c r="G136" s="218"/>
      <c r="H136" s="222">
        <v>27.075</v>
      </c>
      <c r="I136" s="223"/>
      <c r="J136" s="218"/>
      <c r="K136" s="218"/>
      <c r="L136" s="224"/>
      <c r="M136" s="225"/>
      <c r="N136" s="226"/>
      <c r="O136" s="226"/>
      <c r="P136" s="226"/>
      <c r="Q136" s="226"/>
      <c r="R136" s="226"/>
      <c r="S136" s="226"/>
      <c r="T136" s="227"/>
      <c r="AT136" s="228" t="s">
        <v>173</v>
      </c>
      <c r="AU136" s="228" t="s">
        <v>84</v>
      </c>
      <c r="AV136" s="13" t="s">
        <v>84</v>
      </c>
      <c r="AW136" s="13" t="s">
        <v>38</v>
      </c>
      <c r="AX136" s="13" t="s">
        <v>23</v>
      </c>
      <c r="AY136" s="228" t="s">
        <v>162</v>
      </c>
    </row>
    <row r="137" spans="2:65" s="1" customFormat="1" ht="31.5" customHeight="1">
      <c r="B137" s="35"/>
      <c r="C137" s="192" t="s">
        <v>247</v>
      </c>
      <c r="D137" s="192" t="s">
        <v>164</v>
      </c>
      <c r="E137" s="193" t="s">
        <v>331</v>
      </c>
      <c r="F137" s="194" t="s">
        <v>332</v>
      </c>
      <c r="G137" s="195" t="s">
        <v>197</v>
      </c>
      <c r="H137" s="196">
        <v>13.538</v>
      </c>
      <c r="I137" s="197"/>
      <c r="J137" s="198">
        <f>ROUND(I137*H137,2)</f>
        <v>0</v>
      </c>
      <c r="K137" s="194" t="s">
        <v>168</v>
      </c>
      <c r="L137" s="55"/>
      <c r="M137" s="199" t="s">
        <v>22</v>
      </c>
      <c r="N137" s="200" t="s">
        <v>46</v>
      </c>
      <c r="O137" s="36"/>
      <c r="P137" s="201">
        <f>O137*H137</f>
        <v>0</v>
      </c>
      <c r="Q137" s="201">
        <v>0</v>
      </c>
      <c r="R137" s="201">
        <f>Q137*H137</f>
        <v>0</v>
      </c>
      <c r="S137" s="201">
        <v>0</v>
      </c>
      <c r="T137" s="202">
        <f>S137*H137</f>
        <v>0</v>
      </c>
      <c r="AR137" s="18" t="s">
        <v>169</v>
      </c>
      <c r="AT137" s="18" t="s">
        <v>164</v>
      </c>
      <c r="AU137" s="18" t="s">
        <v>84</v>
      </c>
      <c r="AY137" s="18" t="s">
        <v>162</v>
      </c>
      <c r="BE137" s="203">
        <f>IF(N137="základní",J137,0)</f>
        <v>0</v>
      </c>
      <c r="BF137" s="203">
        <f>IF(N137="snížená",J137,0)</f>
        <v>0</v>
      </c>
      <c r="BG137" s="203">
        <f>IF(N137="zákl. přenesená",J137,0)</f>
        <v>0</v>
      </c>
      <c r="BH137" s="203">
        <f>IF(N137="sníž. přenesená",J137,0)</f>
        <v>0</v>
      </c>
      <c r="BI137" s="203">
        <f>IF(N137="nulová",J137,0)</f>
        <v>0</v>
      </c>
      <c r="BJ137" s="18" t="s">
        <v>23</v>
      </c>
      <c r="BK137" s="203">
        <f>ROUND(I137*H137,2)</f>
        <v>0</v>
      </c>
      <c r="BL137" s="18" t="s">
        <v>169</v>
      </c>
      <c r="BM137" s="18" t="s">
        <v>333</v>
      </c>
    </row>
    <row r="138" spans="2:47" s="1" customFormat="1" ht="94.5">
      <c r="B138" s="35"/>
      <c r="C138" s="57"/>
      <c r="D138" s="204" t="s">
        <v>171</v>
      </c>
      <c r="E138" s="57"/>
      <c r="F138" s="205" t="s">
        <v>328</v>
      </c>
      <c r="G138" s="57"/>
      <c r="H138" s="57"/>
      <c r="I138" s="162"/>
      <c r="J138" s="57"/>
      <c r="K138" s="57"/>
      <c r="L138" s="55"/>
      <c r="M138" s="72"/>
      <c r="N138" s="36"/>
      <c r="O138" s="36"/>
      <c r="P138" s="36"/>
      <c r="Q138" s="36"/>
      <c r="R138" s="36"/>
      <c r="S138" s="36"/>
      <c r="T138" s="73"/>
      <c r="AT138" s="18" t="s">
        <v>171</v>
      </c>
      <c r="AU138" s="18" t="s">
        <v>84</v>
      </c>
    </row>
    <row r="139" spans="2:51" s="12" customFormat="1" ht="13.5">
      <c r="B139" s="206"/>
      <c r="C139" s="207"/>
      <c r="D139" s="204" t="s">
        <v>173</v>
      </c>
      <c r="E139" s="208" t="s">
        <v>22</v>
      </c>
      <c r="F139" s="209" t="s">
        <v>334</v>
      </c>
      <c r="G139" s="207"/>
      <c r="H139" s="210" t="s">
        <v>22</v>
      </c>
      <c r="I139" s="211"/>
      <c r="J139" s="207"/>
      <c r="K139" s="207"/>
      <c r="L139" s="212"/>
      <c r="M139" s="213"/>
      <c r="N139" s="214"/>
      <c r="O139" s="214"/>
      <c r="P139" s="214"/>
      <c r="Q139" s="214"/>
      <c r="R139" s="214"/>
      <c r="S139" s="214"/>
      <c r="T139" s="215"/>
      <c r="AT139" s="216" t="s">
        <v>173</v>
      </c>
      <c r="AU139" s="216" t="s">
        <v>84</v>
      </c>
      <c r="AV139" s="12" t="s">
        <v>23</v>
      </c>
      <c r="AW139" s="12" t="s">
        <v>38</v>
      </c>
      <c r="AX139" s="12" t="s">
        <v>75</v>
      </c>
      <c r="AY139" s="216" t="s">
        <v>162</v>
      </c>
    </row>
    <row r="140" spans="2:51" s="13" customFormat="1" ht="13.5">
      <c r="B140" s="217"/>
      <c r="C140" s="218"/>
      <c r="D140" s="219" t="s">
        <v>173</v>
      </c>
      <c r="E140" s="220" t="s">
        <v>22</v>
      </c>
      <c r="F140" s="221" t="s">
        <v>335</v>
      </c>
      <c r="G140" s="218"/>
      <c r="H140" s="222">
        <v>13.538</v>
      </c>
      <c r="I140" s="223"/>
      <c r="J140" s="218"/>
      <c r="K140" s="218"/>
      <c r="L140" s="224"/>
      <c r="M140" s="225"/>
      <c r="N140" s="226"/>
      <c r="O140" s="226"/>
      <c r="P140" s="226"/>
      <c r="Q140" s="226"/>
      <c r="R140" s="226"/>
      <c r="S140" s="226"/>
      <c r="T140" s="227"/>
      <c r="AT140" s="228" t="s">
        <v>173</v>
      </c>
      <c r="AU140" s="228" t="s">
        <v>84</v>
      </c>
      <c r="AV140" s="13" t="s">
        <v>84</v>
      </c>
      <c r="AW140" s="13" t="s">
        <v>38</v>
      </c>
      <c r="AX140" s="13" t="s">
        <v>23</v>
      </c>
      <c r="AY140" s="228" t="s">
        <v>162</v>
      </c>
    </row>
    <row r="141" spans="2:65" s="1" customFormat="1" ht="31.5" customHeight="1">
      <c r="B141" s="35"/>
      <c r="C141" s="192" t="s">
        <v>8</v>
      </c>
      <c r="D141" s="192" t="s">
        <v>164</v>
      </c>
      <c r="E141" s="193" t="s">
        <v>336</v>
      </c>
      <c r="F141" s="194" t="s">
        <v>337</v>
      </c>
      <c r="G141" s="195" t="s">
        <v>197</v>
      </c>
      <c r="H141" s="196">
        <v>1.701</v>
      </c>
      <c r="I141" s="197"/>
      <c r="J141" s="198">
        <f>ROUND(I141*H141,2)</f>
        <v>0</v>
      </c>
      <c r="K141" s="194" t="s">
        <v>168</v>
      </c>
      <c r="L141" s="55"/>
      <c r="M141" s="199" t="s">
        <v>22</v>
      </c>
      <c r="N141" s="200" t="s">
        <v>46</v>
      </c>
      <c r="O141" s="36"/>
      <c r="P141" s="201">
        <f>O141*H141</f>
        <v>0</v>
      </c>
      <c r="Q141" s="201">
        <v>0</v>
      </c>
      <c r="R141" s="201">
        <f>Q141*H141</f>
        <v>0</v>
      </c>
      <c r="S141" s="201">
        <v>0</v>
      </c>
      <c r="T141" s="202">
        <f>S141*H141</f>
        <v>0</v>
      </c>
      <c r="AR141" s="18" t="s">
        <v>169</v>
      </c>
      <c r="AT141" s="18" t="s">
        <v>164</v>
      </c>
      <c r="AU141" s="18" t="s">
        <v>84</v>
      </c>
      <c r="AY141" s="18" t="s">
        <v>162</v>
      </c>
      <c r="BE141" s="203">
        <f>IF(N141="základní",J141,0)</f>
        <v>0</v>
      </c>
      <c r="BF141" s="203">
        <f>IF(N141="snížená",J141,0)</f>
        <v>0</v>
      </c>
      <c r="BG141" s="203">
        <f>IF(N141="zákl. přenesená",J141,0)</f>
        <v>0</v>
      </c>
      <c r="BH141" s="203">
        <f>IF(N141="sníž. přenesená",J141,0)</f>
        <v>0</v>
      </c>
      <c r="BI141" s="203">
        <f>IF(N141="nulová",J141,0)</f>
        <v>0</v>
      </c>
      <c r="BJ141" s="18" t="s">
        <v>23</v>
      </c>
      <c r="BK141" s="203">
        <f>ROUND(I141*H141,2)</f>
        <v>0</v>
      </c>
      <c r="BL141" s="18" t="s">
        <v>169</v>
      </c>
      <c r="BM141" s="18" t="s">
        <v>338</v>
      </c>
    </row>
    <row r="142" spans="2:47" s="1" customFormat="1" ht="175.5">
      <c r="B142" s="35"/>
      <c r="C142" s="57"/>
      <c r="D142" s="204" t="s">
        <v>171</v>
      </c>
      <c r="E142" s="57"/>
      <c r="F142" s="205" t="s">
        <v>339</v>
      </c>
      <c r="G142" s="57"/>
      <c r="H142" s="57"/>
      <c r="I142" s="162"/>
      <c r="J142" s="57"/>
      <c r="K142" s="57"/>
      <c r="L142" s="55"/>
      <c r="M142" s="72"/>
      <c r="N142" s="36"/>
      <c r="O142" s="36"/>
      <c r="P142" s="36"/>
      <c r="Q142" s="36"/>
      <c r="R142" s="36"/>
      <c r="S142" s="36"/>
      <c r="T142" s="73"/>
      <c r="AT142" s="18" t="s">
        <v>171</v>
      </c>
      <c r="AU142" s="18" t="s">
        <v>84</v>
      </c>
    </row>
    <row r="143" spans="2:51" s="13" customFormat="1" ht="13.5">
      <c r="B143" s="217"/>
      <c r="C143" s="218"/>
      <c r="D143" s="204" t="s">
        <v>173</v>
      </c>
      <c r="E143" s="229" t="s">
        <v>22</v>
      </c>
      <c r="F143" s="230" t="s">
        <v>340</v>
      </c>
      <c r="G143" s="218"/>
      <c r="H143" s="231">
        <v>1.053</v>
      </c>
      <c r="I143" s="223"/>
      <c r="J143" s="218"/>
      <c r="K143" s="218"/>
      <c r="L143" s="224"/>
      <c r="M143" s="225"/>
      <c r="N143" s="226"/>
      <c r="O143" s="226"/>
      <c r="P143" s="226"/>
      <c r="Q143" s="226"/>
      <c r="R143" s="226"/>
      <c r="S143" s="226"/>
      <c r="T143" s="227"/>
      <c r="AT143" s="228" t="s">
        <v>173</v>
      </c>
      <c r="AU143" s="228" t="s">
        <v>84</v>
      </c>
      <c r="AV143" s="13" t="s">
        <v>84</v>
      </c>
      <c r="AW143" s="13" t="s">
        <v>38</v>
      </c>
      <c r="AX143" s="13" t="s">
        <v>75</v>
      </c>
      <c r="AY143" s="228" t="s">
        <v>162</v>
      </c>
    </row>
    <row r="144" spans="2:51" s="13" customFormat="1" ht="13.5">
      <c r="B144" s="217"/>
      <c r="C144" s="218"/>
      <c r="D144" s="219" t="s">
        <v>173</v>
      </c>
      <c r="E144" s="220" t="s">
        <v>22</v>
      </c>
      <c r="F144" s="221" t="s">
        <v>341</v>
      </c>
      <c r="G144" s="218"/>
      <c r="H144" s="222">
        <v>0.648</v>
      </c>
      <c r="I144" s="223"/>
      <c r="J144" s="218"/>
      <c r="K144" s="218"/>
      <c r="L144" s="224"/>
      <c r="M144" s="225"/>
      <c r="N144" s="226"/>
      <c r="O144" s="226"/>
      <c r="P144" s="226"/>
      <c r="Q144" s="226"/>
      <c r="R144" s="226"/>
      <c r="S144" s="226"/>
      <c r="T144" s="227"/>
      <c r="AT144" s="228" t="s">
        <v>173</v>
      </c>
      <c r="AU144" s="228" t="s">
        <v>84</v>
      </c>
      <c r="AV144" s="13" t="s">
        <v>84</v>
      </c>
      <c r="AW144" s="13" t="s">
        <v>38</v>
      </c>
      <c r="AX144" s="13" t="s">
        <v>75</v>
      </c>
      <c r="AY144" s="228" t="s">
        <v>162</v>
      </c>
    </row>
    <row r="145" spans="2:65" s="1" customFormat="1" ht="31.5" customHeight="1">
      <c r="B145" s="35"/>
      <c r="C145" s="192" t="s">
        <v>342</v>
      </c>
      <c r="D145" s="192" t="s">
        <v>164</v>
      </c>
      <c r="E145" s="193" t="s">
        <v>343</v>
      </c>
      <c r="F145" s="194" t="s">
        <v>344</v>
      </c>
      <c r="G145" s="195" t="s">
        <v>197</v>
      </c>
      <c r="H145" s="196">
        <v>0.851</v>
      </c>
      <c r="I145" s="197"/>
      <c r="J145" s="198">
        <f>ROUND(I145*H145,2)</f>
        <v>0</v>
      </c>
      <c r="K145" s="194" t="s">
        <v>168</v>
      </c>
      <c r="L145" s="55"/>
      <c r="M145" s="199" t="s">
        <v>22</v>
      </c>
      <c r="N145" s="200" t="s">
        <v>46</v>
      </c>
      <c r="O145" s="36"/>
      <c r="P145" s="201">
        <f>O145*H145</f>
        <v>0</v>
      </c>
      <c r="Q145" s="201">
        <v>0</v>
      </c>
      <c r="R145" s="201">
        <f>Q145*H145</f>
        <v>0</v>
      </c>
      <c r="S145" s="201">
        <v>0</v>
      </c>
      <c r="T145" s="202">
        <f>S145*H145</f>
        <v>0</v>
      </c>
      <c r="AR145" s="18" t="s">
        <v>169</v>
      </c>
      <c r="AT145" s="18" t="s">
        <v>164</v>
      </c>
      <c r="AU145" s="18" t="s">
        <v>84</v>
      </c>
      <c r="AY145" s="18" t="s">
        <v>162</v>
      </c>
      <c r="BE145" s="203">
        <f>IF(N145="základní",J145,0)</f>
        <v>0</v>
      </c>
      <c r="BF145" s="203">
        <f>IF(N145="snížená",J145,0)</f>
        <v>0</v>
      </c>
      <c r="BG145" s="203">
        <f>IF(N145="zákl. přenesená",J145,0)</f>
        <v>0</v>
      </c>
      <c r="BH145" s="203">
        <f>IF(N145="sníž. přenesená",J145,0)</f>
        <v>0</v>
      </c>
      <c r="BI145" s="203">
        <f>IF(N145="nulová",J145,0)</f>
        <v>0</v>
      </c>
      <c r="BJ145" s="18" t="s">
        <v>23</v>
      </c>
      <c r="BK145" s="203">
        <f>ROUND(I145*H145,2)</f>
        <v>0</v>
      </c>
      <c r="BL145" s="18" t="s">
        <v>169</v>
      </c>
      <c r="BM145" s="18" t="s">
        <v>345</v>
      </c>
    </row>
    <row r="146" spans="2:47" s="1" customFormat="1" ht="175.5">
      <c r="B146" s="35"/>
      <c r="C146" s="57"/>
      <c r="D146" s="204" t="s">
        <v>171</v>
      </c>
      <c r="E146" s="57"/>
      <c r="F146" s="205" t="s">
        <v>339</v>
      </c>
      <c r="G146" s="57"/>
      <c r="H146" s="57"/>
      <c r="I146" s="162"/>
      <c r="J146" s="57"/>
      <c r="K146" s="57"/>
      <c r="L146" s="55"/>
      <c r="M146" s="72"/>
      <c r="N146" s="36"/>
      <c r="O146" s="36"/>
      <c r="P146" s="36"/>
      <c r="Q146" s="36"/>
      <c r="R146" s="36"/>
      <c r="S146" s="36"/>
      <c r="T146" s="73"/>
      <c r="AT146" s="18" t="s">
        <v>171</v>
      </c>
      <c r="AU146" s="18" t="s">
        <v>84</v>
      </c>
    </row>
    <row r="147" spans="2:51" s="12" customFormat="1" ht="13.5">
      <c r="B147" s="206"/>
      <c r="C147" s="207"/>
      <c r="D147" s="204" t="s">
        <v>173</v>
      </c>
      <c r="E147" s="208" t="s">
        <v>22</v>
      </c>
      <c r="F147" s="209" t="s">
        <v>346</v>
      </c>
      <c r="G147" s="207"/>
      <c r="H147" s="210" t="s">
        <v>22</v>
      </c>
      <c r="I147" s="211"/>
      <c r="J147" s="207"/>
      <c r="K147" s="207"/>
      <c r="L147" s="212"/>
      <c r="M147" s="213"/>
      <c r="N147" s="214"/>
      <c r="O147" s="214"/>
      <c r="P147" s="214"/>
      <c r="Q147" s="214"/>
      <c r="R147" s="214"/>
      <c r="S147" s="214"/>
      <c r="T147" s="215"/>
      <c r="AT147" s="216" t="s">
        <v>173</v>
      </c>
      <c r="AU147" s="216" t="s">
        <v>84</v>
      </c>
      <c r="AV147" s="12" t="s">
        <v>23</v>
      </c>
      <c r="AW147" s="12" t="s">
        <v>38</v>
      </c>
      <c r="AX147" s="12" t="s">
        <v>75</v>
      </c>
      <c r="AY147" s="216" t="s">
        <v>162</v>
      </c>
    </row>
    <row r="148" spans="2:51" s="13" customFormat="1" ht="13.5">
      <c r="B148" s="217"/>
      <c r="C148" s="218"/>
      <c r="D148" s="219" t="s">
        <v>173</v>
      </c>
      <c r="E148" s="220" t="s">
        <v>22</v>
      </c>
      <c r="F148" s="221" t="s">
        <v>347</v>
      </c>
      <c r="G148" s="218"/>
      <c r="H148" s="222">
        <v>0.851</v>
      </c>
      <c r="I148" s="223"/>
      <c r="J148" s="218"/>
      <c r="K148" s="218"/>
      <c r="L148" s="224"/>
      <c r="M148" s="225"/>
      <c r="N148" s="226"/>
      <c r="O148" s="226"/>
      <c r="P148" s="226"/>
      <c r="Q148" s="226"/>
      <c r="R148" s="226"/>
      <c r="S148" s="226"/>
      <c r="T148" s="227"/>
      <c r="AT148" s="228" t="s">
        <v>173</v>
      </c>
      <c r="AU148" s="228" t="s">
        <v>84</v>
      </c>
      <c r="AV148" s="13" t="s">
        <v>84</v>
      </c>
      <c r="AW148" s="13" t="s">
        <v>38</v>
      </c>
      <c r="AX148" s="13" t="s">
        <v>23</v>
      </c>
      <c r="AY148" s="228" t="s">
        <v>162</v>
      </c>
    </row>
    <row r="149" spans="2:65" s="1" customFormat="1" ht="31.5" customHeight="1">
      <c r="B149" s="35"/>
      <c r="C149" s="192" t="s">
        <v>348</v>
      </c>
      <c r="D149" s="192" t="s">
        <v>164</v>
      </c>
      <c r="E149" s="193" t="s">
        <v>349</v>
      </c>
      <c r="F149" s="194" t="s">
        <v>350</v>
      </c>
      <c r="G149" s="195" t="s">
        <v>197</v>
      </c>
      <c r="H149" s="196">
        <v>27.075</v>
      </c>
      <c r="I149" s="197"/>
      <c r="J149" s="198">
        <f>ROUND(I149*H149,2)</f>
        <v>0</v>
      </c>
      <c r="K149" s="194" t="s">
        <v>168</v>
      </c>
      <c r="L149" s="55"/>
      <c r="M149" s="199" t="s">
        <v>22</v>
      </c>
      <c r="N149" s="200" t="s">
        <v>46</v>
      </c>
      <c r="O149" s="36"/>
      <c r="P149" s="201">
        <f>O149*H149</f>
        <v>0</v>
      </c>
      <c r="Q149" s="201">
        <v>0</v>
      </c>
      <c r="R149" s="201">
        <f>Q149*H149</f>
        <v>0</v>
      </c>
      <c r="S149" s="201">
        <v>0</v>
      </c>
      <c r="T149" s="202">
        <f>S149*H149</f>
        <v>0</v>
      </c>
      <c r="AR149" s="18" t="s">
        <v>169</v>
      </c>
      <c r="AT149" s="18" t="s">
        <v>164</v>
      </c>
      <c r="AU149" s="18" t="s">
        <v>84</v>
      </c>
      <c r="AY149" s="18" t="s">
        <v>162</v>
      </c>
      <c r="BE149" s="203">
        <f>IF(N149="základní",J149,0)</f>
        <v>0</v>
      </c>
      <c r="BF149" s="203">
        <f>IF(N149="snížená",J149,0)</f>
        <v>0</v>
      </c>
      <c r="BG149" s="203">
        <f>IF(N149="zákl. přenesená",J149,0)</f>
        <v>0</v>
      </c>
      <c r="BH149" s="203">
        <f>IF(N149="sníž. přenesená",J149,0)</f>
        <v>0</v>
      </c>
      <c r="BI149" s="203">
        <f>IF(N149="nulová",J149,0)</f>
        <v>0</v>
      </c>
      <c r="BJ149" s="18" t="s">
        <v>23</v>
      </c>
      <c r="BK149" s="203">
        <f>ROUND(I149*H149,2)</f>
        <v>0</v>
      </c>
      <c r="BL149" s="18" t="s">
        <v>169</v>
      </c>
      <c r="BM149" s="18" t="s">
        <v>351</v>
      </c>
    </row>
    <row r="150" spans="2:47" s="1" customFormat="1" ht="94.5">
      <c r="B150" s="35"/>
      <c r="C150" s="57"/>
      <c r="D150" s="204" t="s">
        <v>171</v>
      </c>
      <c r="E150" s="57"/>
      <c r="F150" s="205" t="s">
        <v>328</v>
      </c>
      <c r="G150" s="57"/>
      <c r="H150" s="57"/>
      <c r="I150" s="162"/>
      <c r="J150" s="57"/>
      <c r="K150" s="57"/>
      <c r="L150" s="55"/>
      <c r="M150" s="72"/>
      <c r="N150" s="36"/>
      <c r="O150" s="36"/>
      <c r="P150" s="36"/>
      <c r="Q150" s="36"/>
      <c r="R150" s="36"/>
      <c r="S150" s="36"/>
      <c r="T150" s="73"/>
      <c r="AT150" s="18" t="s">
        <v>171</v>
      </c>
      <c r="AU150" s="18" t="s">
        <v>84</v>
      </c>
    </row>
    <row r="151" spans="2:51" s="12" customFormat="1" ht="13.5">
      <c r="B151" s="206"/>
      <c r="C151" s="207"/>
      <c r="D151" s="204" t="s">
        <v>173</v>
      </c>
      <c r="E151" s="208" t="s">
        <v>22</v>
      </c>
      <c r="F151" s="209" t="s">
        <v>329</v>
      </c>
      <c r="G151" s="207"/>
      <c r="H151" s="210" t="s">
        <v>22</v>
      </c>
      <c r="I151" s="211"/>
      <c r="J151" s="207"/>
      <c r="K151" s="207"/>
      <c r="L151" s="212"/>
      <c r="M151" s="213"/>
      <c r="N151" s="214"/>
      <c r="O151" s="214"/>
      <c r="P151" s="214"/>
      <c r="Q151" s="214"/>
      <c r="R151" s="214"/>
      <c r="S151" s="214"/>
      <c r="T151" s="215"/>
      <c r="AT151" s="216" t="s">
        <v>173</v>
      </c>
      <c r="AU151" s="216" t="s">
        <v>84</v>
      </c>
      <c r="AV151" s="12" t="s">
        <v>23</v>
      </c>
      <c r="AW151" s="12" t="s">
        <v>38</v>
      </c>
      <c r="AX151" s="12" t="s">
        <v>75</v>
      </c>
      <c r="AY151" s="216" t="s">
        <v>162</v>
      </c>
    </row>
    <row r="152" spans="2:51" s="13" customFormat="1" ht="13.5">
      <c r="B152" s="217"/>
      <c r="C152" s="218"/>
      <c r="D152" s="219" t="s">
        <v>173</v>
      </c>
      <c r="E152" s="220" t="s">
        <v>22</v>
      </c>
      <c r="F152" s="221" t="s">
        <v>330</v>
      </c>
      <c r="G152" s="218"/>
      <c r="H152" s="222">
        <v>27.075</v>
      </c>
      <c r="I152" s="223"/>
      <c r="J152" s="218"/>
      <c r="K152" s="218"/>
      <c r="L152" s="224"/>
      <c r="M152" s="225"/>
      <c r="N152" s="226"/>
      <c r="O152" s="226"/>
      <c r="P152" s="226"/>
      <c r="Q152" s="226"/>
      <c r="R152" s="226"/>
      <c r="S152" s="226"/>
      <c r="T152" s="227"/>
      <c r="AT152" s="228" t="s">
        <v>173</v>
      </c>
      <c r="AU152" s="228" t="s">
        <v>84</v>
      </c>
      <c r="AV152" s="13" t="s">
        <v>84</v>
      </c>
      <c r="AW152" s="13" t="s">
        <v>38</v>
      </c>
      <c r="AX152" s="13" t="s">
        <v>23</v>
      </c>
      <c r="AY152" s="228" t="s">
        <v>162</v>
      </c>
    </row>
    <row r="153" spans="2:65" s="1" customFormat="1" ht="31.5" customHeight="1">
      <c r="B153" s="35"/>
      <c r="C153" s="192" t="s">
        <v>352</v>
      </c>
      <c r="D153" s="192" t="s">
        <v>164</v>
      </c>
      <c r="E153" s="193" t="s">
        <v>353</v>
      </c>
      <c r="F153" s="194" t="s">
        <v>354</v>
      </c>
      <c r="G153" s="195" t="s">
        <v>197</v>
      </c>
      <c r="H153" s="196">
        <v>13.538</v>
      </c>
      <c r="I153" s="197"/>
      <c r="J153" s="198">
        <f>ROUND(I153*H153,2)</f>
        <v>0</v>
      </c>
      <c r="K153" s="194" t="s">
        <v>168</v>
      </c>
      <c r="L153" s="55"/>
      <c r="M153" s="199" t="s">
        <v>22</v>
      </c>
      <c r="N153" s="200" t="s">
        <v>46</v>
      </c>
      <c r="O153" s="36"/>
      <c r="P153" s="201">
        <f>O153*H153</f>
        <v>0</v>
      </c>
      <c r="Q153" s="201">
        <v>0</v>
      </c>
      <c r="R153" s="201">
        <f>Q153*H153</f>
        <v>0</v>
      </c>
      <c r="S153" s="201">
        <v>0</v>
      </c>
      <c r="T153" s="202">
        <f>S153*H153</f>
        <v>0</v>
      </c>
      <c r="AR153" s="18" t="s">
        <v>169</v>
      </c>
      <c r="AT153" s="18" t="s">
        <v>164</v>
      </c>
      <c r="AU153" s="18" t="s">
        <v>84</v>
      </c>
      <c r="AY153" s="18" t="s">
        <v>162</v>
      </c>
      <c r="BE153" s="203">
        <f>IF(N153="základní",J153,0)</f>
        <v>0</v>
      </c>
      <c r="BF153" s="203">
        <f>IF(N153="snížená",J153,0)</f>
        <v>0</v>
      </c>
      <c r="BG153" s="203">
        <f>IF(N153="zákl. přenesená",J153,0)</f>
        <v>0</v>
      </c>
      <c r="BH153" s="203">
        <f>IF(N153="sníž. přenesená",J153,0)</f>
        <v>0</v>
      </c>
      <c r="BI153" s="203">
        <f>IF(N153="nulová",J153,0)</f>
        <v>0</v>
      </c>
      <c r="BJ153" s="18" t="s">
        <v>23</v>
      </c>
      <c r="BK153" s="203">
        <f>ROUND(I153*H153,2)</f>
        <v>0</v>
      </c>
      <c r="BL153" s="18" t="s">
        <v>169</v>
      </c>
      <c r="BM153" s="18" t="s">
        <v>355</v>
      </c>
    </row>
    <row r="154" spans="2:47" s="1" customFormat="1" ht="94.5">
      <c r="B154" s="35"/>
      <c r="C154" s="57"/>
      <c r="D154" s="204" t="s">
        <v>171</v>
      </c>
      <c r="E154" s="57"/>
      <c r="F154" s="205" t="s">
        <v>328</v>
      </c>
      <c r="G154" s="57"/>
      <c r="H154" s="57"/>
      <c r="I154" s="162"/>
      <c r="J154" s="57"/>
      <c r="K154" s="57"/>
      <c r="L154" s="55"/>
      <c r="M154" s="72"/>
      <c r="N154" s="36"/>
      <c r="O154" s="36"/>
      <c r="P154" s="36"/>
      <c r="Q154" s="36"/>
      <c r="R154" s="36"/>
      <c r="S154" s="36"/>
      <c r="T154" s="73"/>
      <c r="AT154" s="18" t="s">
        <v>171</v>
      </c>
      <c r="AU154" s="18" t="s">
        <v>84</v>
      </c>
    </row>
    <row r="155" spans="2:51" s="12" customFormat="1" ht="13.5">
      <c r="B155" s="206"/>
      <c r="C155" s="207"/>
      <c r="D155" s="204" t="s">
        <v>173</v>
      </c>
      <c r="E155" s="208" t="s">
        <v>22</v>
      </c>
      <c r="F155" s="209" t="s">
        <v>334</v>
      </c>
      <c r="G155" s="207"/>
      <c r="H155" s="210" t="s">
        <v>22</v>
      </c>
      <c r="I155" s="211"/>
      <c r="J155" s="207"/>
      <c r="K155" s="207"/>
      <c r="L155" s="212"/>
      <c r="M155" s="213"/>
      <c r="N155" s="214"/>
      <c r="O155" s="214"/>
      <c r="P155" s="214"/>
      <c r="Q155" s="214"/>
      <c r="R155" s="214"/>
      <c r="S155" s="214"/>
      <c r="T155" s="215"/>
      <c r="AT155" s="216" t="s">
        <v>173</v>
      </c>
      <c r="AU155" s="216" t="s">
        <v>84</v>
      </c>
      <c r="AV155" s="12" t="s">
        <v>23</v>
      </c>
      <c r="AW155" s="12" t="s">
        <v>38</v>
      </c>
      <c r="AX155" s="12" t="s">
        <v>75</v>
      </c>
      <c r="AY155" s="216" t="s">
        <v>162</v>
      </c>
    </row>
    <row r="156" spans="2:51" s="13" customFormat="1" ht="13.5">
      <c r="B156" s="217"/>
      <c r="C156" s="218"/>
      <c r="D156" s="219" t="s">
        <v>173</v>
      </c>
      <c r="E156" s="220" t="s">
        <v>22</v>
      </c>
      <c r="F156" s="221" t="s">
        <v>335</v>
      </c>
      <c r="G156" s="218"/>
      <c r="H156" s="222">
        <v>13.538</v>
      </c>
      <c r="I156" s="223"/>
      <c r="J156" s="218"/>
      <c r="K156" s="218"/>
      <c r="L156" s="224"/>
      <c r="M156" s="225"/>
      <c r="N156" s="226"/>
      <c r="O156" s="226"/>
      <c r="P156" s="226"/>
      <c r="Q156" s="226"/>
      <c r="R156" s="226"/>
      <c r="S156" s="226"/>
      <c r="T156" s="227"/>
      <c r="AT156" s="228" t="s">
        <v>173</v>
      </c>
      <c r="AU156" s="228" t="s">
        <v>84</v>
      </c>
      <c r="AV156" s="13" t="s">
        <v>84</v>
      </c>
      <c r="AW156" s="13" t="s">
        <v>38</v>
      </c>
      <c r="AX156" s="13" t="s">
        <v>23</v>
      </c>
      <c r="AY156" s="228" t="s">
        <v>162</v>
      </c>
    </row>
    <row r="157" spans="2:65" s="1" customFormat="1" ht="44.25" customHeight="1">
      <c r="B157" s="35"/>
      <c r="C157" s="192" t="s">
        <v>356</v>
      </c>
      <c r="D157" s="192" t="s">
        <v>164</v>
      </c>
      <c r="E157" s="193" t="s">
        <v>357</v>
      </c>
      <c r="F157" s="194" t="s">
        <v>358</v>
      </c>
      <c r="G157" s="195" t="s">
        <v>197</v>
      </c>
      <c r="H157" s="196">
        <v>175.331</v>
      </c>
      <c r="I157" s="197"/>
      <c r="J157" s="198">
        <f>ROUND(I157*H157,2)</f>
        <v>0</v>
      </c>
      <c r="K157" s="194" t="s">
        <v>168</v>
      </c>
      <c r="L157" s="55"/>
      <c r="M157" s="199" t="s">
        <v>22</v>
      </c>
      <c r="N157" s="200" t="s">
        <v>46</v>
      </c>
      <c r="O157" s="36"/>
      <c r="P157" s="201">
        <f>O157*H157</f>
        <v>0</v>
      </c>
      <c r="Q157" s="201">
        <v>0</v>
      </c>
      <c r="R157" s="201">
        <f>Q157*H157</f>
        <v>0</v>
      </c>
      <c r="S157" s="201">
        <v>0</v>
      </c>
      <c r="T157" s="202">
        <f>S157*H157</f>
        <v>0</v>
      </c>
      <c r="AR157" s="18" t="s">
        <v>169</v>
      </c>
      <c r="AT157" s="18" t="s">
        <v>164</v>
      </c>
      <c r="AU157" s="18" t="s">
        <v>84</v>
      </c>
      <c r="AY157" s="18" t="s">
        <v>162</v>
      </c>
      <c r="BE157" s="203">
        <f>IF(N157="základní",J157,0)</f>
        <v>0</v>
      </c>
      <c r="BF157" s="203">
        <f>IF(N157="snížená",J157,0)</f>
        <v>0</v>
      </c>
      <c r="BG157" s="203">
        <f>IF(N157="zákl. přenesená",J157,0)</f>
        <v>0</v>
      </c>
      <c r="BH157" s="203">
        <f>IF(N157="sníž. přenesená",J157,0)</f>
        <v>0</v>
      </c>
      <c r="BI157" s="203">
        <f>IF(N157="nulová",J157,0)</f>
        <v>0</v>
      </c>
      <c r="BJ157" s="18" t="s">
        <v>23</v>
      </c>
      <c r="BK157" s="203">
        <f>ROUND(I157*H157,2)</f>
        <v>0</v>
      </c>
      <c r="BL157" s="18" t="s">
        <v>169</v>
      </c>
      <c r="BM157" s="18" t="s">
        <v>359</v>
      </c>
    </row>
    <row r="158" spans="2:47" s="1" customFormat="1" ht="175.5">
      <c r="B158" s="35"/>
      <c r="C158" s="57"/>
      <c r="D158" s="204" t="s">
        <v>171</v>
      </c>
      <c r="E158" s="57"/>
      <c r="F158" s="205" t="s">
        <v>225</v>
      </c>
      <c r="G158" s="57"/>
      <c r="H158" s="57"/>
      <c r="I158" s="162"/>
      <c r="J158" s="57"/>
      <c r="K158" s="57"/>
      <c r="L158" s="55"/>
      <c r="M158" s="72"/>
      <c r="N158" s="36"/>
      <c r="O158" s="36"/>
      <c r="P158" s="36"/>
      <c r="Q158" s="36"/>
      <c r="R158" s="36"/>
      <c r="S158" s="36"/>
      <c r="T158" s="73"/>
      <c r="AT158" s="18" t="s">
        <v>171</v>
      </c>
      <c r="AU158" s="18" t="s">
        <v>84</v>
      </c>
    </row>
    <row r="159" spans="2:51" s="13" customFormat="1" ht="13.5">
      <c r="B159" s="217"/>
      <c r="C159" s="218"/>
      <c r="D159" s="219" t="s">
        <v>173</v>
      </c>
      <c r="E159" s="220" t="s">
        <v>22</v>
      </c>
      <c r="F159" s="221" t="s">
        <v>360</v>
      </c>
      <c r="G159" s="218"/>
      <c r="H159" s="222">
        <v>175.331</v>
      </c>
      <c r="I159" s="223"/>
      <c r="J159" s="218"/>
      <c r="K159" s="218"/>
      <c r="L159" s="224"/>
      <c r="M159" s="225"/>
      <c r="N159" s="226"/>
      <c r="O159" s="226"/>
      <c r="P159" s="226"/>
      <c r="Q159" s="226"/>
      <c r="R159" s="226"/>
      <c r="S159" s="226"/>
      <c r="T159" s="227"/>
      <c r="AT159" s="228" t="s">
        <v>173</v>
      </c>
      <c r="AU159" s="228" t="s">
        <v>84</v>
      </c>
      <c r="AV159" s="13" t="s">
        <v>84</v>
      </c>
      <c r="AW159" s="13" t="s">
        <v>38</v>
      </c>
      <c r="AX159" s="13" t="s">
        <v>75</v>
      </c>
      <c r="AY159" s="228" t="s">
        <v>162</v>
      </c>
    </row>
    <row r="160" spans="2:65" s="1" customFormat="1" ht="44.25" customHeight="1">
      <c r="B160" s="35"/>
      <c r="C160" s="192" t="s">
        <v>361</v>
      </c>
      <c r="D160" s="192" t="s">
        <v>164</v>
      </c>
      <c r="E160" s="193" t="s">
        <v>222</v>
      </c>
      <c r="F160" s="194" t="s">
        <v>223</v>
      </c>
      <c r="G160" s="195" t="s">
        <v>197</v>
      </c>
      <c r="H160" s="196">
        <v>2218.68</v>
      </c>
      <c r="I160" s="197"/>
      <c r="J160" s="198">
        <f>ROUND(I160*H160,2)</f>
        <v>0</v>
      </c>
      <c r="K160" s="194" t="s">
        <v>168</v>
      </c>
      <c r="L160" s="55"/>
      <c r="M160" s="199" t="s">
        <v>22</v>
      </c>
      <c r="N160" s="200" t="s">
        <v>46</v>
      </c>
      <c r="O160" s="36"/>
      <c r="P160" s="201">
        <f>O160*H160</f>
        <v>0</v>
      </c>
      <c r="Q160" s="201">
        <v>0</v>
      </c>
      <c r="R160" s="201">
        <f>Q160*H160</f>
        <v>0</v>
      </c>
      <c r="S160" s="201">
        <v>0</v>
      </c>
      <c r="T160" s="202">
        <f>S160*H160</f>
        <v>0</v>
      </c>
      <c r="AR160" s="18" t="s">
        <v>169</v>
      </c>
      <c r="AT160" s="18" t="s">
        <v>164</v>
      </c>
      <c r="AU160" s="18" t="s">
        <v>84</v>
      </c>
      <c r="AY160" s="18" t="s">
        <v>162</v>
      </c>
      <c r="BE160" s="203">
        <f>IF(N160="základní",J160,0)</f>
        <v>0</v>
      </c>
      <c r="BF160" s="203">
        <f>IF(N160="snížená",J160,0)</f>
        <v>0</v>
      </c>
      <c r="BG160" s="203">
        <f>IF(N160="zákl. přenesená",J160,0)</f>
        <v>0</v>
      </c>
      <c r="BH160" s="203">
        <f>IF(N160="sníž. přenesená",J160,0)</f>
        <v>0</v>
      </c>
      <c r="BI160" s="203">
        <f>IF(N160="nulová",J160,0)</f>
        <v>0</v>
      </c>
      <c r="BJ160" s="18" t="s">
        <v>23</v>
      </c>
      <c r="BK160" s="203">
        <f>ROUND(I160*H160,2)</f>
        <v>0</v>
      </c>
      <c r="BL160" s="18" t="s">
        <v>169</v>
      </c>
      <c r="BM160" s="18" t="s">
        <v>362</v>
      </c>
    </row>
    <row r="161" spans="2:47" s="1" customFormat="1" ht="175.5">
      <c r="B161" s="35"/>
      <c r="C161" s="57"/>
      <c r="D161" s="204" t="s">
        <v>171</v>
      </c>
      <c r="E161" s="57"/>
      <c r="F161" s="205" t="s">
        <v>225</v>
      </c>
      <c r="G161" s="57"/>
      <c r="H161" s="57"/>
      <c r="I161" s="162"/>
      <c r="J161" s="57"/>
      <c r="K161" s="57"/>
      <c r="L161" s="55"/>
      <c r="M161" s="72"/>
      <c r="N161" s="36"/>
      <c r="O161" s="36"/>
      <c r="P161" s="36"/>
      <c r="Q161" s="36"/>
      <c r="R161" s="36"/>
      <c r="S161" s="36"/>
      <c r="T161" s="73"/>
      <c r="AT161" s="18" t="s">
        <v>171</v>
      </c>
      <c r="AU161" s="18" t="s">
        <v>84</v>
      </c>
    </row>
    <row r="162" spans="2:51" s="12" customFormat="1" ht="13.5">
      <c r="B162" s="206"/>
      <c r="C162" s="207"/>
      <c r="D162" s="204" t="s">
        <v>173</v>
      </c>
      <c r="E162" s="208" t="s">
        <v>22</v>
      </c>
      <c r="F162" s="209" t="s">
        <v>363</v>
      </c>
      <c r="G162" s="207"/>
      <c r="H162" s="210" t="s">
        <v>22</v>
      </c>
      <c r="I162" s="211"/>
      <c r="J162" s="207"/>
      <c r="K162" s="207"/>
      <c r="L162" s="212"/>
      <c r="M162" s="213"/>
      <c r="N162" s="214"/>
      <c r="O162" s="214"/>
      <c r="P162" s="214"/>
      <c r="Q162" s="214"/>
      <c r="R162" s="214"/>
      <c r="S162" s="214"/>
      <c r="T162" s="215"/>
      <c r="AT162" s="216" t="s">
        <v>173</v>
      </c>
      <c r="AU162" s="216" t="s">
        <v>84</v>
      </c>
      <c r="AV162" s="12" t="s">
        <v>23</v>
      </c>
      <c r="AW162" s="12" t="s">
        <v>38</v>
      </c>
      <c r="AX162" s="12" t="s">
        <v>75</v>
      </c>
      <c r="AY162" s="216" t="s">
        <v>162</v>
      </c>
    </row>
    <row r="163" spans="2:51" s="13" customFormat="1" ht="13.5">
      <c r="B163" s="217"/>
      <c r="C163" s="218"/>
      <c r="D163" s="219" t="s">
        <v>173</v>
      </c>
      <c r="E163" s="220" t="s">
        <v>22</v>
      </c>
      <c r="F163" s="221" t="s">
        <v>364</v>
      </c>
      <c r="G163" s="218"/>
      <c r="H163" s="222">
        <v>2218.68</v>
      </c>
      <c r="I163" s="223"/>
      <c r="J163" s="218"/>
      <c r="K163" s="218"/>
      <c r="L163" s="224"/>
      <c r="M163" s="225"/>
      <c r="N163" s="226"/>
      <c r="O163" s="226"/>
      <c r="P163" s="226"/>
      <c r="Q163" s="226"/>
      <c r="R163" s="226"/>
      <c r="S163" s="226"/>
      <c r="T163" s="227"/>
      <c r="AT163" s="228" t="s">
        <v>173</v>
      </c>
      <c r="AU163" s="228" t="s">
        <v>84</v>
      </c>
      <c r="AV163" s="13" t="s">
        <v>84</v>
      </c>
      <c r="AW163" s="13" t="s">
        <v>38</v>
      </c>
      <c r="AX163" s="13" t="s">
        <v>23</v>
      </c>
      <c r="AY163" s="228" t="s">
        <v>162</v>
      </c>
    </row>
    <row r="164" spans="2:65" s="1" customFormat="1" ht="44.25" customHeight="1">
      <c r="B164" s="35"/>
      <c r="C164" s="192" t="s">
        <v>7</v>
      </c>
      <c r="D164" s="192" t="s">
        <v>164</v>
      </c>
      <c r="E164" s="193" t="s">
        <v>365</v>
      </c>
      <c r="F164" s="194" t="s">
        <v>366</v>
      </c>
      <c r="G164" s="195" t="s">
        <v>197</v>
      </c>
      <c r="H164" s="196">
        <v>756.4</v>
      </c>
      <c r="I164" s="197"/>
      <c r="J164" s="198">
        <f>ROUND(I164*H164,2)</f>
        <v>0</v>
      </c>
      <c r="K164" s="194" t="s">
        <v>168</v>
      </c>
      <c r="L164" s="55"/>
      <c r="M164" s="199" t="s">
        <v>22</v>
      </c>
      <c r="N164" s="200" t="s">
        <v>46</v>
      </c>
      <c r="O164" s="36"/>
      <c r="P164" s="201">
        <f>O164*H164</f>
        <v>0</v>
      </c>
      <c r="Q164" s="201">
        <v>0</v>
      </c>
      <c r="R164" s="201">
        <f>Q164*H164</f>
        <v>0</v>
      </c>
      <c r="S164" s="201">
        <v>0</v>
      </c>
      <c r="T164" s="202">
        <f>S164*H164</f>
        <v>0</v>
      </c>
      <c r="AR164" s="18" t="s">
        <v>169</v>
      </c>
      <c r="AT164" s="18" t="s">
        <v>164</v>
      </c>
      <c r="AU164" s="18" t="s">
        <v>84</v>
      </c>
      <c r="AY164" s="18" t="s">
        <v>162</v>
      </c>
      <c r="BE164" s="203">
        <f>IF(N164="základní",J164,0)</f>
        <v>0</v>
      </c>
      <c r="BF164" s="203">
        <f>IF(N164="snížená",J164,0)</f>
        <v>0</v>
      </c>
      <c r="BG164" s="203">
        <f>IF(N164="zákl. přenesená",J164,0)</f>
        <v>0</v>
      </c>
      <c r="BH164" s="203">
        <f>IF(N164="sníž. přenesená",J164,0)</f>
        <v>0</v>
      </c>
      <c r="BI164" s="203">
        <f>IF(N164="nulová",J164,0)</f>
        <v>0</v>
      </c>
      <c r="BJ164" s="18" t="s">
        <v>23</v>
      </c>
      <c r="BK164" s="203">
        <f>ROUND(I164*H164,2)</f>
        <v>0</v>
      </c>
      <c r="BL164" s="18" t="s">
        <v>169</v>
      </c>
      <c r="BM164" s="18" t="s">
        <v>367</v>
      </c>
    </row>
    <row r="165" spans="2:47" s="1" customFormat="1" ht="175.5">
      <c r="B165" s="35"/>
      <c r="C165" s="57"/>
      <c r="D165" s="204" t="s">
        <v>171</v>
      </c>
      <c r="E165" s="57"/>
      <c r="F165" s="205" t="s">
        <v>229</v>
      </c>
      <c r="G165" s="57"/>
      <c r="H165" s="57"/>
      <c r="I165" s="162"/>
      <c r="J165" s="57"/>
      <c r="K165" s="57"/>
      <c r="L165" s="55"/>
      <c r="M165" s="72"/>
      <c r="N165" s="36"/>
      <c r="O165" s="36"/>
      <c r="P165" s="36"/>
      <c r="Q165" s="36"/>
      <c r="R165" s="36"/>
      <c r="S165" s="36"/>
      <c r="T165" s="73"/>
      <c r="AT165" s="18" t="s">
        <v>171</v>
      </c>
      <c r="AU165" s="18" t="s">
        <v>84</v>
      </c>
    </row>
    <row r="166" spans="2:51" s="12" customFormat="1" ht="13.5">
      <c r="B166" s="206"/>
      <c r="C166" s="207"/>
      <c r="D166" s="204" t="s">
        <v>173</v>
      </c>
      <c r="E166" s="208" t="s">
        <v>22</v>
      </c>
      <c r="F166" s="209" t="s">
        <v>368</v>
      </c>
      <c r="G166" s="207"/>
      <c r="H166" s="210" t="s">
        <v>22</v>
      </c>
      <c r="I166" s="211"/>
      <c r="J166" s="207"/>
      <c r="K166" s="207"/>
      <c r="L166" s="212"/>
      <c r="M166" s="213"/>
      <c r="N166" s="214"/>
      <c r="O166" s="214"/>
      <c r="P166" s="214"/>
      <c r="Q166" s="214"/>
      <c r="R166" s="214"/>
      <c r="S166" s="214"/>
      <c r="T166" s="215"/>
      <c r="AT166" s="216" t="s">
        <v>173</v>
      </c>
      <c r="AU166" s="216" t="s">
        <v>84</v>
      </c>
      <c r="AV166" s="12" t="s">
        <v>23</v>
      </c>
      <c r="AW166" s="12" t="s">
        <v>38</v>
      </c>
      <c r="AX166" s="12" t="s">
        <v>75</v>
      </c>
      <c r="AY166" s="216" t="s">
        <v>162</v>
      </c>
    </row>
    <row r="167" spans="2:51" s="13" customFormat="1" ht="13.5">
      <c r="B167" s="217"/>
      <c r="C167" s="218"/>
      <c r="D167" s="219" t="s">
        <v>173</v>
      </c>
      <c r="E167" s="220" t="s">
        <v>22</v>
      </c>
      <c r="F167" s="221" t="s">
        <v>369</v>
      </c>
      <c r="G167" s="218"/>
      <c r="H167" s="222">
        <v>756.4</v>
      </c>
      <c r="I167" s="223"/>
      <c r="J167" s="218"/>
      <c r="K167" s="218"/>
      <c r="L167" s="224"/>
      <c r="M167" s="225"/>
      <c r="N167" s="226"/>
      <c r="O167" s="226"/>
      <c r="P167" s="226"/>
      <c r="Q167" s="226"/>
      <c r="R167" s="226"/>
      <c r="S167" s="226"/>
      <c r="T167" s="227"/>
      <c r="AT167" s="228" t="s">
        <v>173</v>
      </c>
      <c r="AU167" s="228" t="s">
        <v>84</v>
      </c>
      <c r="AV167" s="13" t="s">
        <v>84</v>
      </c>
      <c r="AW167" s="13" t="s">
        <v>38</v>
      </c>
      <c r="AX167" s="13" t="s">
        <v>23</v>
      </c>
      <c r="AY167" s="228" t="s">
        <v>162</v>
      </c>
    </row>
    <row r="168" spans="2:65" s="1" customFormat="1" ht="57" customHeight="1">
      <c r="B168" s="35"/>
      <c r="C168" s="192" t="s">
        <v>370</v>
      </c>
      <c r="D168" s="192" t="s">
        <v>164</v>
      </c>
      <c r="E168" s="193" t="s">
        <v>371</v>
      </c>
      <c r="F168" s="194" t="s">
        <v>372</v>
      </c>
      <c r="G168" s="195" t="s">
        <v>197</v>
      </c>
      <c r="H168" s="196">
        <v>1241.48</v>
      </c>
      <c r="I168" s="197"/>
      <c r="J168" s="198">
        <f>ROUND(I168*H168,2)</f>
        <v>0</v>
      </c>
      <c r="K168" s="194" t="s">
        <v>168</v>
      </c>
      <c r="L168" s="55"/>
      <c r="M168" s="199" t="s">
        <v>22</v>
      </c>
      <c r="N168" s="200" t="s">
        <v>46</v>
      </c>
      <c r="O168" s="36"/>
      <c r="P168" s="201">
        <f>O168*H168</f>
        <v>0</v>
      </c>
      <c r="Q168" s="201">
        <v>0</v>
      </c>
      <c r="R168" s="201">
        <f>Q168*H168</f>
        <v>0</v>
      </c>
      <c r="S168" s="201">
        <v>0</v>
      </c>
      <c r="T168" s="202">
        <f>S168*H168</f>
        <v>0</v>
      </c>
      <c r="AR168" s="18" t="s">
        <v>169</v>
      </c>
      <c r="AT168" s="18" t="s">
        <v>164</v>
      </c>
      <c r="AU168" s="18" t="s">
        <v>84</v>
      </c>
      <c r="AY168" s="18" t="s">
        <v>162</v>
      </c>
      <c r="BE168" s="203">
        <f>IF(N168="základní",J168,0)</f>
        <v>0</v>
      </c>
      <c r="BF168" s="203">
        <f>IF(N168="snížená",J168,0)</f>
        <v>0</v>
      </c>
      <c r="BG168" s="203">
        <f>IF(N168="zákl. přenesená",J168,0)</f>
        <v>0</v>
      </c>
      <c r="BH168" s="203">
        <f>IF(N168="sníž. přenesená",J168,0)</f>
        <v>0</v>
      </c>
      <c r="BI168" s="203">
        <f>IF(N168="nulová",J168,0)</f>
        <v>0</v>
      </c>
      <c r="BJ168" s="18" t="s">
        <v>23</v>
      </c>
      <c r="BK168" s="203">
        <f>ROUND(I168*H168,2)</f>
        <v>0</v>
      </c>
      <c r="BL168" s="18" t="s">
        <v>169</v>
      </c>
      <c r="BM168" s="18" t="s">
        <v>373</v>
      </c>
    </row>
    <row r="169" spans="2:47" s="1" customFormat="1" ht="175.5">
      <c r="B169" s="35"/>
      <c r="C169" s="57"/>
      <c r="D169" s="204" t="s">
        <v>171</v>
      </c>
      <c r="E169" s="57"/>
      <c r="F169" s="205" t="s">
        <v>229</v>
      </c>
      <c r="G169" s="57"/>
      <c r="H169" s="57"/>
      <c r="I169" s="162"/>
      <c r="J169" s="57"/>
      <c r="K169" s="57"/>
      <c r="L169" s="55"/>
      <c r="M169" s="72"/>
      <c r="N169" s="36"/>
      <c r="O169" s="36"/>
      <c r="P169" s="36"/>
      <c r="Q169" s="36"/>
      <c r="R169" s="36"/>
      <c r="S169" s="36"/>
      <c r="T169" s="73"/>
      <c r="AT169" s="18" t="s">
        <v>171</v>
      </c>
      <c r="AU169" s="18" t="s">
        <v>84</v>
      </c>
    </row>
    <row r="170" spans="2:51" s="12" customFormat="1" ht="13.5">
      <c r="B170" s="206"/>
      <c r="C170" s="207"/>
      <c r="D170" s="204" t="s">
        <v>173</v>
      </c>
      <c r="E170" s="208" t="s">
        <v>22</v>
      </c>
      <c r="F170" s="209" t="s">
        <v>374</v>
      </c>
      <c r="G170" s="207"/>
      <c r="H170" s="210" t="s">
        <v>22</v>
      </c>
      <c r="I170" s="211"/>
      <c r="J170" s="207"/>
      <c r="K170" s="207"/>
      <c r="L170" s="212"/>
      <c r="M170" s="213"/>
      <c r="N170" s="214"/>
      <c r="O170" s="214"/>
      <c r="P170" s="214"/>
      <c r="Q170" s="214"/>
      <c r="R170" s="214"/>
      <c r="S170" s="214"/>
      <c r="T170" s="215"/>
      <c r="AT170" s="216" t="s">
        <v>173</v>
      </c>
      <c r="AU170" s="216" t="s">
        <v>84</v>
      </c>
      <c r="AV170" s="12" t="s">
        <v>23</v>
      </c>
      <c r="AW170" s="12" t="s">
        <v>38</v>
      </c>
      <c r="AX170" s="12" t="s">
        <v>75</v>
      </c>
      <c r="AY170" s="216" t="s">
        <v>162</v>
      </c>
    </row>
    <row r="171" spans="2:51" s="13" customFormat="1" ht="13.5">
      <c r="B171" s="217"/>
      <c r="C171" s="218"/>
      <c r="D171" s="219" t="s">
        <v>173</v>
      </c>
      <c r="E171" s="220" t="s">
        <v>22</v>
      </c>
      <c r="F171" s="221" t="s">
        <v>375</v>
      </c>
      <c r="G171" s="218"/>
      <c r="H171" s="222">
        <v>1241.48</v>
      </c>
      <c r="I171" s="223"/>
      <c r="J171" s="218"/>
      <c r="K171" s="218"/>
      <c r="L171" s="224"/>
      <c r="M171" s="225"/>
      <c r="N171" s="226"/>
      <c r="O171" s="226"/>
      <c r="P171" s="226"/>
      <c r="Q171" s="226"/>
      <c r="R171" s="226"/>
      <c r="S171" s="226"/>
      <c r="T171" s="227"/>
      <c r="AT171" s="228" t="s">
        <v>173</v>
      </c>
      <c r="AU171" s="228" t="s">
        <v>84</v>
      </c>
      <c r="AV171" s="13" t="s">
        <v>84</v>
      </c>
      <c r="AW171" s="13" t="s">
        <v>38</v>
      </c>
      <c r="AX171" s="13" t="s">
        <v>23</v>
      </c>
      <c r="AY171" s="228" t="s">
        <v>162</v>
      </c>
    </row>
    <row r="172" spans="2:65" s="1" customFormat="1" ht="31.5" customHeight="1">
      <c r="B172" s="35"/>
      <c r="C172" s="192" t="s">
        <v>376</v>
      </c>
      <c r="D172" s="192" t="s">
        <v>164</v>
      </c>
      <c r="E172" s="193" t="s">
        <v>377</v>
      </c>
      <c r="F172" s="194" t="s">
        <v>378</v>
      </c>
      <c r="G172" s="195" t="s">
        <v>178</v>
      </c>
      <c r="H172" s="196">
        <v>1714.8</v>
      </c>
      <c r="I172" s="197"/>
      <c r="J172" s="198">
        <f>ROUND(I172*H172,2)</f>
        <v>0</v>
      </c>
      <c r="K172" s="194" t="s">
        <v>168</v>
      </c>
      <c r="L172" s="55"/>
      <c r="M172" s="199" t="s">
        <v>22</v>
      </c>
      <c r="N172" s="200" t="s">
        <v>46</v>
      </c>
      <c r="O172" s="36"/>
      <c r="P172" s="201">
        <f>O172*H172</f>
        <v>0</v>
      </c>
      <c r="Q172" s="201">
        <v>0</v>
      </c>
      <c r="R172" s="201">
        <f>Q172*H172</f>
        <v>0</v>
      </c>
      <c r="S172" s="201">
        <v>0</v>
      </c>
      <c r="T172" s="202">
        <f>S172*H172</f>
        <v>0</v>
      </c>
      <c r="AR172" s="18" t="s">
        <v>169</v>
      </c>
      <c r="AT172" s="18" t="s">
        <v>164</v>
      </c>
      <c r="AU172" s="18" t="s">
        <v>84</v>
      </c>
      <c r="AY172" s="18" t="s">
        <v>162</v>
      </c>
      <c r="BE172" s="203">
        <f>IF(N172="základní",J172,0)</f>
        <v>0</v>
      </c>
      <c r="BF172" s="203">
        <f>IF(N172="snížená",J172,0)</f>
        <v>0</v>
      </c>
      <c r="BG172" s="203">
        <f>IF(N172="zákl. přenesená",J172,0)</f>
        <v>0</v>
      </c>
      <c r="BH172" s="203">
        <f>IF(N172="sníž. přenesená",J172,0)</f>
        <v>0</v>
      </c>
      <c r="BI172" s="203">
        <f>IF(N172="nulová",J172,0)</f>
        <v>0</v>
      </c>
      <c r="BJ172" s="18" t="s">
        <v>23</v>
      </c>
      <c r="BK172" s="203">
        <f>ROUND(I172*H172,2)</f>
        <v>0</v>
      </c>
      <c r="BL172" s="18" t="s">
        <v>169</v>
      </c>
      <c r="BM172" s="18" t="s">
        <v>379</v>
      </c>
    </row>
    <row r="173" spans="2:51" s="12" customFormat="1" ht="13.5">
      <c r="B173" s="206"/>
      <c r="C173" s="207"/>
      <c r="D173" s="204" t="s">
        <v>173</v>
      </c>
      <c r="E173" s="208" t="s">
        <v>22</v>
      </c>
      <c r="F173" s="209" t="s">
        <v>380</v>
      </c>
      <c r="G173" s="207"/>
      <c r="H173" s="210" t="s">
        <v>22</v>
      </c>
      <c r="I173" s="211"/>
      <c r="J173" s="207"/>
      <c r="K173" s="207"/>
      <c r="L173" s="212"/>
      <c r="M173" s="213"/>
      <c r="N173" s="214"/>
      <c r="O173" s="214"/>
      <c r="P173" s="214"/>
      <c r="Q173" s="214"/>
      <c r="R173" s="214"/>
      <c r="S173" s="214"/>
      <c r="T173" s="215"/>
      <c r="AT173" s="216" t="s">
        <v>173</v>
      </c>
      <c r="AU173" s="216" t="s">
        <v>84</v>
      </c>
      <c r="AV173" s="12" t="s">
        <v>23</v>
      </c>
      <c r="AW173" s="12" t="s">
        <v>38</v>
      </c>
      <c r="AX173" s="12" t="s">
        <v>75</v>
      </c>
      <c r="AY173" s="216" t="s">
        <v>162</v>
      </c>
    </row>
    <row r="174" spans="2:51" s="13" customFormat="1" ht="13.5">
      <c r="B174" s="217"/>
      <c r="C174" s="218"/>
      <c r="D174" s="219" t="s">
        <v>173</v>
      </c>
      <c r="E174" s="220" t="s">
        <v>22</v>
      </c>
      <c r="F174" s="221" t="s">
        <v>381</v>
      </c>
      <c r="G174" s="218"/>
      <c r="H174" s="222">
        <v>1714.8</v>
      </c>
      <c r="I174" s="223"/>
      <c r="J174" s="218"/>
      <c r="K174" s="218"/>
      <c r="L174" s="224"/>
      <c r="M174" s="225"/>
      <c r="N174" s="226"/>
      <c r="O174" s="226"/>
      <c r="P174" s="226"/>
      <c r="Q174" s="226"/>
      <c r="R174" s="226"/>
      <c r="S174" s="226"/>
      <c r="T174" s="227"/>
      <c r="AT174" s="228" t="s">
        <v>173</v>
      </c>
      <c r="AU174" s="228" t="s">
        <v>84</v>
      </c>
      <c r="AV174" s="13" t="s">
        <v>84</v>
      </c>
      <c r="AW174" s="13" t="s">
        <v>38</v>
      </c>
      <c r="AX174" s="13" t="s">
        <v>23</v>
      </c>
      <c r="AY174" s="228" t="s">
        <v>162</v>
      </c>
    </row>
    <row r="175" spans="2:65" s="1" customFormat="1" ht="31.5" customHeight="1">
      <c r="B175" s="35"/>
      <c r="C175" s="192" t="s">
        <v>382</v>
      </c>
      <c r="D175" s="192" t="s">
        <v>164</v>
      </c>
      <c r="E175" s="193" t="s">
        <v>383</v>
      </c>
      <c r="F175" s="194" t="s">
        <v>384</v>
      </c>
      <c r="G175" s="195" t="s">
        <v>178</v>
      </c>
      <c r="H175" s="196">
        <v>446</v>
      </c>
      <c r="I175" s="197"/>
      <c r="J175" s="198">
        <f>ROUND(I175*H175,2)</f>
        <v>0</v>
      </c>
      <c r="K175" s="194" t="s">
        <v>168</v>
      </c>
      <c r="L175" s="55"/>
      <c r="M175" s="199" t="s">
        <v>22</v>
      </c>
      <c r="N175" s="200" t="s">
        <v>46</v>
      </c>
      <c r="O175" s="36"/>
      <c r="P175" s="201">
        <f>O175*H175</f>
        <v>0</v>
      </c>
      <c r="Q175" s="201">
        <v>0</v>
      </c>
      <c r="R175" s="201">
        <f>Q175*H175</f>
        <v>0</v>
      </c>
      <c r="S175" s="201">
        <v>0</v>
      </c>
      <c r="T175" s="202">
        <f>S175*H175</f>
        <v>0</v>
      </c>
      <c r="AR175" s="18" t="s">
        <v>169</v>
      </c>
      <c r="AT175" s="18" t="s">
        <v>164</v>
      </c>
      <c r="AU175" s="18" t="s">
        <v>84</v>
      </c>
      <c r="AY175" s="18" t="s">
        <v>162</v>
      </c>
      <c r="BE175" s="203">
        <f>IF(N175="základní",J175,0)</f>
        <v>0</v>
      </c>
      <c r="BF175" s="203">
        <f>IF(N175="snížená",J175,0)</f>
        <v>0</v>
      </c>
      <c r="BG175" s="203">
        <f>IF(N175="zákl. přenesená",J175,0)</f>
        <v>0</v>
      </c>
      <c r="BH175" s="203">
        <f>IF(N175="sníž. přenesená",J175,0)</f>
        <v>0</v>
      </c>
      <c r="BI175" s="203">
        <f>IF(N175="nulová",J175,0)</f>
        <v>0</v>
      </c>
      <c r="BJ175" s="18" t="s">
        <v>23</v>
      </c>
      <c r="BK175" s="203">
        <f>ROUND(I175*H175,2)</f>
        <v>0</v>
      </c>
      <c r="BL175" s="18" t="s">
        <v>169</v>
      </c>
      <c r="BM175" s="18" t="s">
        <v>385</v>
      </c>
    </row>
    <row r="176" spans="2:47" s="1" customFormat="1" ht="121.5">
      <c r="B176" s="35"/>
      <c r="C176" s="57"/>
      <c r="D176" s="204" t="s">
        <v>171</v>
      </c>
      <c r="E176" s="57"/>
      <c r="F176" s="205" t="s">
        <v>386</v>
      </c>
      <c r="G176" s="57"/>
      <c r="H176" s="57"/>
      <c r="I176" s="162"/>
      <c r="J176" s="57"/>
      <c r="K176" s="57"/>
      <c r="L176" s="55"/>
      <c r="M176" s="72"/>
      <c r="N176" s="36"/>
      <c r="O176" s="36"/>
      <c r="P176" s="36"/>
      <c r="Q176" s="36"/>
      <c r="R176" s="36"/>
      <c r="S176" s="36"/>
      <c r="T176" s="73"/>
      <c r="AT176" s="18" t="s">
        <v>171</v>
      </c>
      <c r="AU176" s="18" t="s">
        <v>84</v>
      </c>
    </row>
    <row r="177" spans="2:51" s="12" customFormat="1" ht="13.5">
      <c r="B177" s="206"/>
      <c r="C177" s="207"/>
      <c r="D177" s="204" t="s">
        <v>173</v>
      </c>
      <c r="E177" s="208" t="s">
        <v>22</v>
      </c>
      <c r="F177" s="209" t="s">
        <v>301</v>
      </c>
      <c r="G177" s="207"/>
      <c r="H177" s="210" t="s">
        <v>22</v>
      </c>
      <c r="I177" s="211"/>
      <c r="J177" s="207"/>
      <c r="K177" s="207"/>
      <c r="L177" s="212"/>
      <c r="M177" s="213"/>
      <c r="N177" s="214"/>
      <c r="O177" s="214"/>
      <c r="P177" s="214"/>
      <c r="Q177" s="214"/>
      <c r="R177" s="214"/>
      <c r="S177" s="214"/>
      <c r="T177" s="215"/>
      <c r="AT177" s="216" t="s">
        <v>173</v>
      </c>
      <c r="AU177" s="216" t="s">
        <v>84</v>
      </c>
      <c r="AV177" s="12" t="s">
        <v>23</v>
      </c>
      <c r="AW177" s="12" t="s">
        <v>38</v>
      </c>
      <c r="AX177" s="12" t="s">
        <v>75</v>
      </c>
      <c r="AY177" s="216" t="s">
        <v>162</v>
      </c>
    </row>
    <row r="178" spans="2:51" s="13" customFormat="1" ht="13.5">
      <c r="B178" s="217"/>
      <c r="C178" s="218"/>
      <c r="D178" s="219" t="s">
        <v>173</v>
      </c>
      <c r="E178" s="220" t="s">
        <v>22</v>
      </c>
      <c r="F178" s="221" t="s">
        <v>387</v>
      </c>
      <c r="G178" s="218"/>
      <c r="H178" s="222">
        <v>446</v>
      </c>
      <c r="I178" s="223"/>
      <c r="J178" s="218"/>
      <c r="K178" s="218"/>
      <c r="L178" s="224"/>
      <c r="M178" s="225"/>
      <c r="N178" s="226"/>
      <c r="O178" s="226"/>
      <c r="P178" s="226"/>
      <c r="Q178" s="226"/>
      <c r="R178" s="226"/>
      <c r="S178" s="226"/>
      <c r="T178" s="227"/>
      <c r="AT178" s="228" t="s">
        <v>173</v>
      </c>
      <c r="AU178" s="228" t="s">
        <v>84</v>
      </c>
      <c r="AV178" s="13" t="s">
        <v>84</v>
      </c>
      <c r="AW178" s="13" t="s">
        <v>38</v>
      </c>
      <c r="AX178" s="13" t="s">
        <v>23</v>
      </c>
      <c r="AY178" s="228" t="s">
        <v>162</v>
      </c>
    </row>
    <row r="179" spans="2:65" s="1" customFormat="1" ht="31.5" customHeight="1">
      <c r="B179" s="35"/>
      <c r="C179" s="192" t="s">
        <v>388</v>
      </c>
      <c r="D179" s="192" t="s">
        <v>164</v>
      </c>
      <c r="E179" s="193" t="s">
        <v>389</v>
      </c>
      <c r="F179" s="194" t="s">
        <v>390</v>
      </c>
      <c r="G179" s="195" t="s">
        <v>178</v>
      </c>
      <c r="H179" s="196">
        <v>446</v>
      </c>
      <c r="I179" s="197"/>
      <c r="J179" s="198">
        <f>ROUND(I179*H179,2)</f>
        <v>0</v>
      </c>
      <c r="K179" s="194" t="s">
        <v>168</v>
      </c>
      <c r="L179" s="55"/>
      <c r="M179" s="199" t="s">
        <v>22</v>
      </c>
      <c r="N179" s="200" t="s">
        <v>46</v>
      </c>
      <c r="O179" s="36"/>
      <c r="P179" s="201">
        <f>O179*H179</f>
        <v>0</v>
      </c>
      <c r="Q179" s="201">
        <v>0</v>
      </c>
      <c r="R179" s="201">
        <f>Q179*H179</f>
        <v>0</v>
      </c>
      <c r="S179" s="201">
        <v>0</v>
      </c>
      <c r="T179" s="202">
        <f>S179*H179</f>
        <v>0</v>
      </c>
      <c r="AR179" s="18" t="s">
        <v>169</v>
      </c>
      <c r="AT179" s="18" t="s">
        <v>164</v>
      </c>
      <c r="AU179" s="18" t="s">
        <v>84</v>
      </c>
      <c r="AY179" s="18" t="s">
        <v>162</v>
      </c>
      <c r="BE179" s="203">
        <f>IF(N179="základní",J179,0)</f>
        <v>0</v>
      </c>
      <c r="BF179" s="203">
        <f>IF(N179="snížená",J179,0)</f>
        <v>0</v>
      </c>
      <c r="BG179" s="203">
        <f>IF(N179="zákl. přenesená",J179,0)</f>
        <v>0</v>
      </c>
      <c r="BH179" s="203">
        <f>IF(N179="sníž. přenesená",J179,0)</f>
        <v>0</v>
      </c>
      <c r="BI179" s="203">
        <f>IF(N179="nulová",J179,0)</f>
        <v>0</v>
      </c>
      <c r="BJ179" s="18" t="s">
        <v>23</v>
      </c>
      <c r="BK179" s="203">
        <f>ROUND(I179*H179,2)</f>
        <v>0</v>
      </c>
      <c r="BL179" s="18" t="s">
        <v>169</v>
      </c>
      <c r="BM179" s="18" t="s">
        <v>391</v>
      </c>
    </row>
    <row r="180" spans="2:47" s="1" customFormat="1" ht="121.5">
      <c r="B180" s="35"/>
      <c r="C180" s="57"/>
      <c r="D180" s="204" t="s">
        <v>171</v>
      </c>
      <c r="E180" s="57"/>
      <c r="F180" s="205" t="s">
        <v>392</v>
      </c>
      <c r="G180" s="57"/>
      <c r="H180" s="57"/>
      <c r="I180" s="162"/>
      <c r="J180" s="57"/>
      <c r="K180" s="57"/>
      <c r="L180" s="55"/>
      <c r="M180" s="72"/>
      <c r="N180" s="36"/>
      <c r="O180" s="36"/>
      <c r="P180" s="36"/>
      <c r="Q180" s="36"/>
      <c r="R180" s="36"/>
      <c r="S180" s="36"/>
      <c r="T180" s="73"/>
      <c r="AT180" s="18" t="s">
        <v>171</v>
      </c>
      <c r="AU180" s="18" t="s">
        <v>84</v>
      </c>
    </row>
    <row r="181" spans="2:51" s="12" customFormat="1" ht="13.5">
      <c r="B181" s="206"/>
      <c r="C181" s="207"/>
      <c r="D181" s="204" t="s">
        <v>173</v>
      </c>
      <c r="E181" s="208" t="s">
        <v>22</v>
      </c>
      <c r="F181" s="209" t="s">
        <v>393</v>
      </c>
      <c r="G181" s="207"/>
      <c r="H181" s="210" t="s">
        <v>22</v>
      </c>
      <c r="I181" s="211"/>
      <c r="J181" s="207"/>
      <c r="K181" s="207"/>
      <c r="L181" s="212"/>
      <c r="M181" s="213"/>
      <c r="N181" s="214"/>
      <c r="O181" s="214"/>
      <c r="P181" s="214"/>
      <c r="Q181" s="214"/>
      <c r="R181" s="214"/>
      <c r="S181" s="214"/>
      <c r="T181" s="215"/>
      <c r="AT181" s="216" t="s">
        <v>173</v>
      </c>
      <c r="AU181" s="216" t="s">
        <v>84</v>
      </c>
      <c r="AV181" s="12" t="s">
        <v>23</v>
      </c>
      <c r="AW181" s="12" t="s">
        <v>38</v>
      </c>
      <c r="AX181" s="12" t="s">
        <v>75</v>
      </c>
      <c r="AY181" s="216" t="s">
        <v>162</v>
      </c>
    </row>
    <row r="182" spans="2:51" s="13" customFormat="1" ht="13.5">
      <c r="B182" s="217"/>
      <c r="C182" s="218"/>
      <c r="D182" s="219" t="s">
        <v>173</v>
      </c>
      <c r="E182" s="220" t="s">
        <v>22</v>
      </c>
      <c r="F182" s="221" t="s">
        <v>387</v>
      </c>
      <c r="G182" s="218"/>
      <c r="H182" s="222">
        <v>446</v>
      </c>
      <c r="I182" s="223"/>
      <c r="J182" s="218"/>
      <c r="K182" s="218"/>
      <c r="L182" s="224"/>
      <c r="M182" s="225"/>
      <c r="N182" s="226"/>
      <c r="O182" s="226"/>
      <c r="P182" s="226"/>
      <c r="Q182" s="226"/>
      <c r="R182" s="226"/>
      <c r="S182" s="226"/>
      <c r="T182" s="227"/>
      <c r="AT182" s="228" t="s">
        <v>173</v>
      </c>
      <c r="AU182" s="228" t="s">
        <v>84</v>
      </c>
      <c r="AV182" s="13" t="s">
        <v>84</v>
      </c>
      <c r="AW182" s="13" t="s">
        <v>38</v>
      </c>
      <c r="AX182" s="13" t="s">
        <v>23</v>
      </c>
      <c r="AY182" s="228" t="s">
        <v>162</v>
      </c>
    </row>
    <row r="183" spans="2:65" s="1" customFormat="1" ht="31.5" customHeight="1">
      <c r="B183" s="35"/>
      <c r="C183" s="192" t="s">
        <v>394</v>
      </c>
      <c r="D183" s="192" t="s">
        <v>164</v>
      </c>
      <c r="E183" s="193" t="s">
        <v>395</v>
      </c>
      <c r="F183" s="194" t="s">
        <v>396</v>
      </c>
      <c r="G183" s="195" t="s">
        <v>178</v>
      </c>
      <c r="H183" s="196">
        <v>1347</v>
      </c>
      <c r="I183" s="197"/>
      <c r="J183" s="198">
        <f>ROUND(I183*H183,2)</f>
        <v>0</v>
      </c>
      <c r="K183" s="194" t="s">
        <v>168</v>
      </c>
      <c r="L183" s="55"/>
      <c r="M183" s="199" t="s">
        <v>22</v>
      </c>
      <c r="N183" s="200" t="s">
        <v>46</v>
      </c>
      <c r="O183" s="36"/>
      <c r="P183" s="201">
        <f>O183*H183</f>
        <v>0</v>
      </c>
      <c r="Q183" s="201">
        <v>0</v>
      </c>
      <c r="R183" s="201">
        <f>Q183*H183</f>
        <v>0</v>
      </c>
      <c r="S183" s="201">
        <v>0</v>
      </c>
      <c r="T183" s="202">
        <f>S183*H183</f>
        <v>0</v>
      </c>
      <c r="AR183" s="18" t="s">
        <v>169</v>
      </c>
      <c r="AT183" s="18" t="s">
        <v>164</v>
      </c>
      <c r="AU183" s="18" t="s">
        <v>84</v>
      </c>
      <c r="AY183" s="18" t="s">
        <v>162</v>
      </c>
      <c r="BE183" s="203">
        <f>IF(N183="základní",J183,0)</f>
        <v>0</v>
      </c>
      <c r="BF183" s="203">
        <f>IF(N183="snížená",J183,0)</f>
        <v>0</v>
      </c>
      <c r="BG183" s="203">
        <f>IF(N183="zákl. přenesená",J183,0)</f>
        <v>0</v>
      </c>
      <c r="BH183" s="203">
        <f>IF(N183="sníž. přenesená",J183,0)</f>
        <v>0</v>
      </c>
      <c r="BI183" s="203">
        <f>IF(N183="nulová",J183,0)</f>
        <v>0</v>
      </c>
      <c r="BJ183" s="18" t="s">
        <v>23</v>
      </c>
      <c r="BK183" s="203">
        <f>ROUND(I183*H183,2)</f>
        <v>0</v>
      </c>
      <c r="BL183" s="18" t="s">
        <v>169</v>
      </c>
      <c r="BM183" s="18" t="s">
        <v>397</v>
      </c>
    </row>
    <row r="184" spans="2:47" s="1" customFormat="1" ht="121.5">
      <c r="B184" s="35"/>
      <c r="C184" s="57"/>
      <c r="D184" s="204" t="s">
        <v>171</v>
      </c>
      <c r="E184" s="57"/>
      <c r="F184" s="205" t="s">
        <v>392</v>
      </c>
      <c r="G184" s="57"/>
      <c r="H184" s="57"/>
      <c r="I184" s="162"/>
      <c r="J184" s="57"/>
      <c r="K184" s="57"/>
      <c r="L184" s="55"/>
      <c r="M184" s="72"/>
      <c r="N184" s="36"/>
      <c r="O184" s="36"/>
      <c r="P184" s="36"/>
      <c r="Q184" s="36"/>
      <c r="R184" s="36"/>
      <c r="S184" s="36"/>
      <c r="T184" s="73"/>
      <c r="AT184" s="18" t="s">
        <v>171</v>
      </c>
      <c r="AU184" s="18" t="s">
        <v>84</v>
      </c>
    </row>
    <row r="185" spans="2:51" s="12" customFormat="1" ht="13.5">
      <c r="B185" s="206"/>
      <c r="C185" s="207"/>
      <c r="D185" s="204" t="s">
        <v>173</v>
      </c>
      <c r="E185" s="208" t="s">
        <v>22</v>
      </c>
      <c r="F185" s="209" t="s">
        <v>393</v>
      </c>
      <c r="G185" s="207"/>
      <c r="H185" s="210" t="s">
        <v>22</v>
      </c>
      <c r="I185" s="211"/>
      <c r="J185" s="207"/>
      <c r="K185" s="207"/>
      <c r="L185" s="212"/>
      <c r="M185" s="213"/>
      <c r="N185" s="214"/>
      <c r="O185" s="214"/>
      <c r="P185" s="214"/>
      <c r="Q185" s="214"/>
      <c r="R185" s="214"/>
      <c r="S185" s="214"/>
      <c r="T185" s="215"/>
      <c r="AT185" s="216" t="s">
        <v>173</v>
      </c>
      <c r="AU185" s="216" t="s">
        <v>84</v>
      </c>
      <c r="AV185" s="12" t="s">
        <v>23</v>
      </c>
      <c r="AW185" s="12" t="s">
        <v>38</v>
      </c>
      <c r="AX185" s="12" t="s">
        <v>75</v>
      </c>
      <c r="AY185" s="216" t="s">
        <v>162</v>
      </c>
    </row>
    <row r="186" spans="2:51" s="13" customFormat="1" ht="13.5">
      <c r="B186" s="217"/>
      <c r="C186" s="218"/>
      <c r="D186" s="219" t="s">
        <v>173</v>
      </c>
      <c r="E186" s="220" t="s">
        <v>22</v>
      </c>
      <c r="F186" s="221" t="s">
        <v>398</v>
      </c>
      <c r="G186" s="218"/>
      <c r="H186" s="222">
        <v>1347</v>
      </c>
      <c r="I186" s="223"/>
      <c r="J186" s="218"/>
      <c r="K186" s="218"/>
      <c r="L186" s="224"/>
      <c r="M186" s="225"/>
      <c r="N186" s="226"/>
      <c r="O186" s="226"/>
      <c r="P186" s="226"/>
      <c r="Q186" s="226"/>
      <c r="R186" s="226"/>
      <c r="S186" s="226"/>
      <c r="T186" s="227"/>
      <c r="AT186" s="228" t="s">
        <v>173</v>
      </c>
      <c r="AU186" s="228" t="s">
        <v>84</v>
      </c>
      <c r="AV186" s="13" t="s">
        <v>84</v>
      </c>
      <c r="AW186" s="13" t="s">
        <v>38</v>
      </c>
      <c r="AX186" s="13" t="s">
        <v>23</v>
      </c>
      <c r="AY186" s="228" t="s">
        <v>162</v>
      </c>
    </row>
    <row r="187" spans="2:65" s="1" customFormat="1" ht="31.5" customHeight="1">
      <c r="B187" s="35"/>
      <c r="C187" s="192" t="s">
        <v>399</v>
      </c>
      <c r="D187" s="192" t="s">
        <v>164</v>
      </c>
      <c r="E187" s="193" t="s">
        <v>400</v>
      </c>
      <c r="F187" s="194" t="s">
        <v>401</v>
      </c>
      <c r="G187" s="195" t="s">
        <v>178</v>
      </c>
      <c r="H187" s="196">
        <v>1347</v>
      </c>
      <c r="I187" s="197"/>
      <c r="J187" s="198">
        <f>ROUND(I187*H187,2)</f>
        <v>0</v>
      </c>
      <c r="K187" s="194" t="s">
        <v>168</v>
      </c>
      <c r="L187" s="55"/>
      <c r="M187" s="199" t="s">
        <v>22</v>
      </c>
      <c r="N187" s="200" t="s">
        <v>46</v>
      </c>
      <c r="O187" s="36"/>
      <c r="P187" s="201">
        <f>O187*H187</f>
        <v>0</v>
      </c>
      <c r="Q187" s="201">
        <v>0</v>
      </c>
      <c r="R187" s="201">
        <f>Q187*H187</f>
        <v>0</v>
      </c>
      <c r="S187" s="201">
        <v>0</v>
      </c>
      <c r="T187" s="202">
        <f>S187*H187</f>
        <v>0</v>
      </c>
      <c r="AR187" s="18" t="s">
        <v>169</v>
      </c>
      <c r="AT187" s="18" t="s">
        <v>164</v>
      </c>
      <c r="AU187" s="18" t="s">
        <v>84</v>
      </c>
      <c r="AY187" s="18" t="s">
        <v>162</v>
      </c>
      <c r="BE187" s="203">
        <f>IF(N187="základní",J187,0)</f>
        <v>0</v>
      </c>
      <c r="BF187" s="203">
        <f>IF(N187="snížená",J187,0)</f>
        <v>0</v>
      </c>
      <c r="BG187" s="203">
        <f>IF(N187="zákl. přenesená",J187,0)</f>
        <v>0</v>
      </c>
      <c r="BH187" s="203">
        <f>IF(N187="sníž. přenesená",J187,0)</f>
        <v>0</v>
      </c>
      <c r="BI187" s="203">
        <f>IF(N187="nulová",J187,0)</f>
        <v>0</v>
      </c>
      <c r="BJ187" s="18" t="s">
        <v>23</v>
      </c>
      <c r="BK187" s="203">
        <f>ROUND(I187*H187,2)</f>
        <v>0</v>
      </c>
      <c r="BL187" s="18" t="s">
        <v>169</v>
      </c>
      <c r="BM187" s="18" t="s">
        <v>402</v>
      </c>
    </row>
    <row r="188" spans="2:47" s="1" customFormat="1" ht="121.5">
      <c r="B188" s="35"/>
      <c r="C188" s="57"/>
      <c r="D188" s="204" t="s">
        <v>171</v>
      </c>
      <c r="E188" s="57"/>
      <c r="F188" s="205" t="s">
        <v>403</v>
      </c>
      <c r="G188" s="57"/>
      <c r="H188" s="57"/>
      <c r="I188" s="162"/>
      <c r="J188" s="57"/>
      <c r="K188" s="57"/>
      <c r="L188" s="55"/>
      <c r="M188" s="72"/>
      <c r="N188" s="36"/>
      <c r="O188" s="36"/>
      <c r="P188" s="36"/>
      <c r="Q188" s="36"/>
      <c r="R188" s="36"/>
      <c r="S188" s="36"/>
      <c r="T188" s="73"/>
      <c r="AT188" s="18" t="s">
        <v>171</v>
      </c>
      <c r="AU188" s="18" t="s">
        <v>84</v>
      </c>
    </row>
    <row r="189" spans="2:51" s="12" customFormat="1" ht="13.5">
      <c r="B189" s="206"/>
      <c r="C189" s="207"/>
      <c r="D189" s="204" t="s">
        <v>173</v>
      </c>
      <c r="E189" s="208" t="s">
        <v>22</v>
      </c>
      <c r="F189" s="209" t="s">
        <v>301</v>
      </c>
      <c r="G189" s="207"/>
      <c r="H189" s="210" t="s">
        <v>22</v>
      </c>
      <c r="I189" s="211"/>
      <c r="J189" s="207"/>
      <c r="K189" s="207"/>
      <c r="L189" s="212"/>
      <c r="M189" s="213"/>
      <c r="N189" s="214"/>
      <c r="O189" s="214"/>
      <c r="P189" s="214"/>
      <c r="Q189" s="214"/>
      <c r="R189" s="214"/>
      <c r="S189" s="214"/>
      <c r="T189" s="215"/>
      <c r="AT189" s="216" t="s">
        <v>173</v>
      </c>
      <c r="AU189" s="216" t="s">
        <v>84</v>
      </c>
      <c r="AV189" s="12" t="s">
        <v>23</v>
      </c>
      <c r="AW189" s="12" t="s">
        <v>38</v>
      </c>
      <c r="AX189" s="12" t="s">
        <v>75</v>
      </c>
      <c r="AY189" s="216" t="s">
        <v>162</v>
      </c>
    </row>
    <row r="190" spans="2:51" s="13" customFormat="1" ht="13.5">
      <c r="B190" s="217"/>
      <c r="C190" s="218"/>
      <c r="D190" s="219" t="s">
        <v>173</v>
      </c>
      <c r="E190" s="220" t="s">
        <v>22</v>
      </c>
      <c r="F190" s="221" t="s">
        <v>398</v>
      </c>
      <c r="G190" s="218"/>
      <c r="H190" s="222">
        <v>1347</v>
      </c>
      <c r="I190" s="223"/>
      <c r="J190" s="218"/>
      <c r="K190" s="218"/>
      <c r="L190" s="224"/>
      <c r="M190" s="225"/>
      <c r="N190" s="226"/>
      <c r="O190" s="226"/>
      <c r="P190" s="226"/>
      <c r="Q190" s="226"/>
      <c r="R190" s="226"/>
      <c r="S190" s="226"/>
      <c r="T190" s="227"/>
      <c r="AT190" s="228" t="s">
        <v>173</v>
      </c>
      <c r="AU190" s="228" t="s">
        <v>84</v>
      </c>
      <c r="AV190" s="13" t="s">
        <v>84</v>
      </c>
      <c r="AW190" s="13" t="s">
        <v>38</v>
      </c>
      <c r="AX190" s="13" t="s">
        <v>23</v>
      </c>
      <c r="AY190" s="228" t="s">
        <v>162</v>
      </c>
    </row>
    <row r="191" spans="2:65" s="1" customFormat="1" ht="31.5" customHeight="1">
      <c r="B191" s="35"/>
      <c r="C191" s="192" t="s">
        <v>404</v>
      </c>
      <c r="D191" s="192" t="s">
        <v>164</v>
      </c>
      <c r="E191" s="193" t="s">
        <v>405</v>
      </c>
      <c r="F191" s="194" t="s">
        <v>406</v>
      </c>
      <c r="G191" s="195" t="s">
        <v>178</v>
      </c>
      <c r="H191" s="196">
        <v>446</v>
      </c>
      <c r="I191" s="197"/>
      <c r="J191" s="198">
        <f>ROUND(I191*H191,2)</f>
        <v>0</v>
      </c>
      <c r="K191" s="194" t="s">
        <v>168</v>
      </c>
      <c r="L191" s="55"/>
      <c r="M191" s="199" t="s">
        <v>22</v>
      </c>
      <c r="N191" s="200" t="s">
        <v>46</v>
      </c>
      <c r="O191" s="36"/>
      <c r="P191" s="201">
        <f>O191*H191</f>
        <v>0</v>
      </c>
      <c r="Q191" s="201">
        <v>0</v>
      </c>
      <c r="R191" s="201">
        <f>Q191*H191</f>
        <v>0</v>
      </c>
      <c r="S191" s="201">
        <v>0</v>
      </c>
      <c r="T191" s="202">
        <f>S191*H191</f>
        <v>0</v>
      </c>
      <c r="AR191" s="18" t="s">
        <v>169</v>
      </c>
      <c r="AT191" s="18" t="s">
        <v>164</v>
      </c>
      <c r="AU191" s="18" t="s">
        <v>84</v>
      </c>
      <c r="AY191" s="18" t="s">
        <v>162</v>
      </c>
      <c r="BE191" s="203">
        <f>IF(N191="základní",J191,0)</f>
        <v>0</v>
      </c>
      <c r="BF191" s="203">
        <f>IF(N191="snížená",J191,0)</f>
        <v>0</v>
      </c>
      <c r="BG191" s="203">
        <f>IF(N191="zákl. přenesená",J191,0)</f>
        <v>0</v>
      </c>
      <c r="BH191" s="203">
        <f>IF(N191="sníž. přenesená",J191,0)</f>
        <v>0</v>
      </c>
      <c r="BI191" s="203">
        <f>IF(N191="nulová",J191,0)</f>
        <v>0</v>
      </c>
      <c r="BJ191" s="18" t="s">
        <v>23</v>
      </c>
      <c r="BK191" s="203">
        <f>ROUND(I191*H191,2)</f>
        <v>0</v>
      </c>
      <c r="BL191" s="18" t="s">
        <v>169</v>
      </c>
      <c r="BM191" s="18" t="s">
        <v>407</v>
      </c>
    </row>
    <row r="192" spans="2:47" s="1" customFormat="1" ht="148.5">
      <c r="B192" s="35"/>
      <c r="C192" s="57"/>
      <c r="D192" s="204" t="s">
        <v>171</v>
      </c>
      <c r="E192" s="57"/>
      <c r="F192" s="205" t="s">
        <v>408</v>
      </c>
      <c r="G192" s="57"/>
      <c r="H192" s="57"/>
      <c r="I192" s="162"/>
      <c r="J192" s="57"/>
      <c r="K192" s="57"/>
      <c r="L192" s="55"/>
      <c r="M192" s="72"/>
      <c r="N192" s="36"/>
      <c r="O192" s="36"/>
      <c r="P192" s="36"/>
      <c r="Q192" s="36"/>
      <c r="R192" s="36"/>
      <c r="S192" s="36"/>
      <c r="T192" s="73"/>
      <c r="AT192" s="18" t="s">
        <v>171</v>
      </c>
      <c r="AU192" s="18" t="s">
        <v>84</v>
      </c>
    </row>
    <row r="193" spans="2:51" s="12" customFormat="1" ht="13.5">
      <c r="B193" s="206"/>
      <c r="C193" s="207"/>
      <c r="D193" s="204" t="s">
        <v>173</v>
      </c>
      <c r="E193" s="208" t="s">
        <v>22</v>
      </c>
      <c r="F193" s="209" t="s">
        <v>393</v>
      </c>
      <c r="G193" s="207"/>
      <c r="H193" s="210" t="s">
        <v>22</v>
      </c>
      <c r="I193" s="211"/>
      <c r="J193" s="207"/>
      <c r="K193" s="207"/>
      <c r="L193" s="212"/>
      <c r="M193" s="213"/>
      <c r="N193" s="214"/>
      <c r="O193" s="214"/>
      <c r="P193" s="214"/>
      <c r="Q193" s="214"/>
      <c r="R193" s="214"/>
      <c r="S193" s="214"/>
      <c r="T193" s="215"/>
      <c r="AT193" s="216" t="s">
        <v>173</v>
      </c>
      <c r="AU193" s="216" t="s">
        <v>84</v>
      </c>
      <c r="AV193" s="12" t="s">
        <v>23</v>
      </c>
      <c r="AW193" s="12" t="s">
        <v>38</v>
      </c>
      <c r="AX193" s="12" t="s">
        <v>75</v>
      </c>
      <c r="AY193" s="216" t="s">
        <v>162</v>
      </c>
    </row>
    <row r="194" spans="2:51" s="13" customFormat="1" ht="13.5">
      <c r="B194" s="217"/>
      <c r="C194" s="218"/>
      <c r="D194" s="219" t="s">
        <v>173</v>
      </c>
      <c r="E194" s="220" t="s">
        <v>22</v>
      </c>
      <c r="F194" s="221" t="s">
        <v>387</v>
      </c>
      <c r="G194" s="218"/>
      <c r="H194" s="222">
        <v>446</v>
      </c>
      <c r="I194" s="223"/>
      <c r="J194" s="218"/>
      <c r="K194" s="218"/>
      <c r="L194" s="224"/>
      <c r="M194" s="225"/>
      <c r="N194" s="226"/>
      <c r="O194" s="226"/>
      <c r="P194" s="226"/>
      <c r="Q194" s="226"/>
      <c r="R194" s="226"/>
      <c r="S194" s="226"/>
      <c r="T194" s="227"/>
      <c r="AT194" s="228" t="s">
        <v>173</v>
      </c>
      <c r="AU194" s="228" t="s">
        <v>84</v>
      </c>
      <c r="AV194" s="13" t="s">
        <v>84</v>
      </c>
      <c r="AW194" s="13" t="s">
        <v>38</v>
      </c>
      <c r="AX194" s="13" t="s">
        <v>23</v>
      </c>
      <c r="AY194" s="228" t="s">
        <v>162</v>
      </c>
    </row>
    <row r="195" spans="2:65" s="1" customFormat="1" ht="31.5" customHeight="1">
      <c r="B195" s="35"/>
      <c r="C195" s="192" t="s">
        <v>409</v>
      </c>
      <c r="D195" s="192" t="s">
        <v>164</v>
      </c>
      <c r="E195" s="193" t="s">
        <v>410</v>
      </c>
      <c r="F195" s="194" t="s">
        <v>411</v>
      </c>
      <c r="G195" s="195" t="s">
        <v>178</v>
      </c>
      <c r="H195" s="196">
        <v>1347</v>
      </c>
      <c r="I195" s="197"/>
      <c r="J195" s="198">
        <f>ROUND(I195*H195,2)</f>
        <v>0</v>
      </c>
      <c r="K195" s="194" t="s">
        <v>168</v>
      </c>
      <c r="L195" s="55"/>
      <c r="M195" s="199" t="s">
        <v>22</v>
      </c>
      <c r="N195" s="200" t="s">
        <v>46</v>
      </c>
      <c r="O195" s="36"/>
      <c r="P195" s="201">
        <f>O195*H195</f>
        <v>0</v>
      </c>
      <c r="Q195" s="201">
        <v>0</v>
      </c>
      <c r="R195" s="201">
        <f>Q195*H195</f>
        <v>0</v>
      </c>
      <c r="S195" s="201">
        <v>0</v>
      </c>
      <c r="T195" s="202">
        <f>S195*H195</f>
        <v>0</v>
      </c>
      <c r="AR195" s="18" t="s">
        <v>169</v>
      </c>
      <c r="AT195" s="18" t="s">
        <v>164</v>
      </c>
      <c r="AU195" s="18" t="s">
        <v>84</v>
      </c>
      <c r="AY195" s="18" t="s">
        <v>162</v>
      </c>
      <c r="BE195" s="203">
        <f>IF(N195="základní",J195,0)</f>
        <v>0</v>
      </c>
      <c r="BF195" s="203">
        <f>IF(N195="snížená",J195,0)</f>
        <v>0</v>
      </c>
      <c r="BG195" s="203">
        <f>IF(N195="zákl. přenesená",J195,0)</f>
        <v>0</v>
      </c>
      <c r="BH195" s="203">
        <f>IF(N195="sníž. přenesená",J195,0)</f>
        <v>0</v>
      </c>
      <c r="BI195" s="203">
        <f>IF(N195="nulová",J195,0)</f>
        <v>0</v>
      </c>
      <c r="BJ195" s="18" t="s">
        <v>23</v>
      </c>
      <c r="BK195" s="203">
        <f>ROUND(I195*H195,2)</f>
        <v>0</v>
      </c>
      <c r="BL195" s="18" t="s">
        <v>169</v>
      </c>
      <c r="BM195" s="18" t="s">
        <v>412</v>
      </c>
    </row>
    <row r="196" spans="2:47" s="1" customFormat="1" ht="148.5">
      <c r="B196" s="35"/>
      <c r="C196" s="57"/>
      <c r="D196" s="204" t="s">
        <v>171</v>
      </c>
      <c r="E196" s="57"/>
      <c r="F196" s="205" t="s">
        <v>408</v>
      </c>
      <c r="G196" s="57"/>
      <c r="H196" s="57"/>
      <c r="I196" s="162"/>
      <c r="J196" s="57"/>
      <c r="K196" s="57"/>
      <c r="L196" s="55"/>
      <c r="M196" s="72"/>
      <c r="N196" s="36"/>
      <c r="O196" s="36"/>
      <c r="P196" s="36"/>
      <c r="Q196" s="36"/>
      <c r="R196" s="36"/>
      <c r="S196" s="36"/>
      <c r="T196" s="73"/>
      <c r="AT196" s="18" t="s">
        <v>171</v>
      </c>
      <c r="AU196" s="18" t="s">
        <v>84</v>
      </c>
    </row>
    <row r="197" spans="2:51" s="12" customFormat="1" ht="13.5">
      <c r="B197" s="206"/>
      <c r="C197" s="207"/>
      <c r="D197" s="204" t="s">
        <v>173</v>
      </c>
      <c r="E197" s="208" t="s">
        <v>22</v>
      </c>
      <c r="F197" s="209" t="s">
        <v>393</v>
      </c>
      <c r="G197" s="207"/>
      <c r="H197" s="210" t="s">
        <v>22</v>
      </c>
      <c r="I197" s="211"/>
      <c r="J197" s="207"/>
      <c r="K197" s="207"/>
      <c r="L197" s="212"/>
      <c r="M197" s="213"/>
      <c r="N197" s="214"/>
      <c r="O197" s="214"/>
      <c r="P197" s="214"/>
      <c r="Q197" s="214"/>
      <c r="R197" s="214"/>
      <c r="S197" s="214"/>
      <c r="T197" s="215"/>
      <c r="AT197" s="216" t="s">
        <v>173</v>
      </c>
      <c r="AU197" s="216" t="s">
        <v>84</v>
      </c>
      <c r="AV197" s="12" t="s">
        <v>23</v>
      </c>
      <c r="AW197" s="12" t="s">
        <v>38</v>
      </c>
      <c r="AX197" s="12" t="s">
        <v>75</v>
      </c>
      <c r="AY197" s="216" t="s">
        <v>162</v>
      </c>
    </row>
    <row r="198" spans="2:51" s="13" customFormat="1" ht="13.5">
      <c r="B198" s="217"/>
      <c r="C198" s="218"/>
      <c r="D198" s="219" t="s">
        <v>173</v>
      </c>
      <c r="E198" s="220" t="s">
        <v>22</v>
      </c>
      <c r="F198" s="221" t="s">
        <v>398</v>
      </c>
      <c r="G198" s="218"/>
      <c r="H198" s="222">
        <v>1347</v>
      </c>
      <c r="I198" s="223"/>
      <c r="J198" s="218"/>
      <c r="K198" s="218"/>
      <c r="L198" s="224"/>
      <c r="M198" s="225"/>
      <c r="N198" s="226"/>
      <c r="O198" s="226"/>
      <c r="P198" s="226"/>
      <c r="Q198" s="226"/>
      <c r="R198" s="226"/>
      <c r="S198" s="226"/>
      <c r="T198" s="227"/>
      <c r="AT198" s="228" t="s">
        <v>173</v>
      </c>
      <c r="AU198" s="228" t="s">
        <v>84</v>
      </c>
      <c r="AV198" s="13" t="s">
        <v>84</v>
      </c>
      <c r="AW198" s="13" t="s">
        <v>38</v>
      </c>
      <c r="AX198" s="13" t="s">
        <v>23</v>
      </c>
      <c r="AY198" s="228" t="s">
        <v>162</v>
      </c>
    </row>
    <row r="199" spans="2:65" s="1" customFormat="1" ht="31.5" customHeight="1">
      <c r="B199" s="35"/>
      <c r="C199" s="192" t="s">
        <v>413</v>
      </c>
      <c r="D199" s="192" t="s">
        <v>164</v>
      </c>
      <c r="E199" s="193" t="s">
        <v>414</v>
      </c>
      <c r="F199" s="194" t="s">
        <v>415</v>
      </c>
      <c r="G199" s="195" t="s">
        <v>178</v>
      </c>
      <c r="H199" s="196">
        <v>446</v>
      </c>
      <c r="I199" s="197"/>
      <c r="J199" s="198">
        <f>ROUND(I199*H199,2)</f>
        <v>0</v>
      </c>
      <c r="K199" s="194" t="s">
        <v>168</v>
      </c>
      <c r="L199" s="55"/>
      <c r="M199" s="199" t="s">
        <v>22</v>
      </c>
      <c r="N199" s="200" t="s">
        <v>46</v>
      </c>
      <c r="O199" s="36"/>
      <c r="P199" s="201">
        <f>O199*H199</f>
        <v>0</v>
      </c>
      <c r="Q199" s="201">
        <v>0</v>
      </c>
      <c r="R199" s="201">
        <f>Q199*H199</f>
        <v>0</v>
      </c>
      <c r="S199" s="201">
        <v>0</v>
      </c>
      <c r="T199" s="202">
        <f>S199*H199</f>
        <v>0</v>
      </c>
      <c r="AR199" s="18" t="s">
        <v>169</v>
      </c>
      <c r="AT199" s="18" t="s">
        <v>164</v>
      </c>
      <c r="AU199" s="18" t="s">
        <v>84</v>
      </c>
      <c r="AY199" s="18" t="s">
        <v>162</v>
      </c>
      <c r="BE199" s="203">
        <f>IF(N199="základní",J199,0)</f>
        <v>0</v>
      </c>
      <c r="BF199" s="203">
        <f>IF(N199="snížená",J199,0)</f>
        <v>0</v>
      </c>
      <c r="BG199" s="203">
        <f>IF(N199="zákl. přenesená",J199,0)</f>
        <v>0</v>
      </c>
      <c r="BH199" s="203">
        <f>IF(N199="sníž. přenesená",J199,0)</f>
        <v>0</v>
      </c>
      <c r="BI199" s="203">
        <f>IF(N199="nulová",J199,0)</f>
        <v>0</v>
      </c>
      <c r="BJ199" s="18" t="s">
        <v>23</v>
      </c>
      <c r="BK199" s="203">
        <f>ROUND(I199*H199,2)</f>
        <v>0</v>
      </c>
      <c r="BL199" s="18" t="s">
        <v>169</v>
      </c>
      <c r="BM199" s="18" t="s">
        <v>416</v>
      </c>
    </row>
    <row r="200" spans="2:47" s="1" customFormat="1" ht="121.5">
      <c r="B200" s="35"/>
      <c r="C200" s="57"/>
      <c r="D200" s="204" t="s">
        <v>171</v>
      </c>
      <c r="E200" s="57"/>
      <c r="F200" s="205" t="s">
        <v>417</v>
      </c>
      <c r="G200" s="57"/>
      <c r="H200" s="57"/>
      <c r="I200" s="162"/>
      <c r="J200" s="57"/>
      <c r="K200" s="57"/>
      <c r="L200" s="55"/>
      <c r="M200" s="72"/>
      <c r="N200" s="36"/>
      <c r="O200" s="36"/>
      <c r="P200" s="36"/>
      <c r="Q200" s="36"/>
      <c r="R200" s="36"/>
      <c r="S200" s="36"/>
      <c r="T200" s="73"/>
      <c r="AT200" s="18" t="s">
        <v>171</v>
      </c>
      <c r="AU200" s="18" t="s">
        <v>84</v>
      </c>
    </row>
    <row r="201" spans="2:51" s="12" customFormat="1" ht="13.5">
      <c r="B201" s="206"/>
      <c r="C201" s="207"/>
      <c r="D201" s="204" t="s">
        <v>173</v>
      </c>
      <c r="E201" s="208" t="s">
        <v>22</v>
      </c>
      <c r="F201" s="209" t="s">
        <v>393</v>
      </c>
      <c r="G201" s="207"/>
      <c r="H201" s="210" t="s">
        <v>22</v>
      </c>
      <c r="I201" s="211"/>
      <c r="J201" s="207"/>
      <c r="K201" s="207"/>
      <c r="L201" s="212"/>
      <c r="M201" s="213"/>
      <c r="N201" s="214"/>
      <c r="O201" s="214"/>
      <c r="P201" s="214"/>
      <c r="Q201" s="214"/>
      <c r="R201" s="214"/>
      <c r="S201" s="214"/>
      <c r="T201" s="215"/>
      <c r="AT201" s="216" t="s">
        <v>173</v>
      </c>
      <c r="AU201" s="216" t="s">
        <v>84</v>
      </c>
      <c r="AV201" s="12" t="s">
        <v>23</v>
      </c>
      <c r="AW201" s="12" t="s">
        <v>38</v>
      </c>
      <c r="AX201" s="12" t="s">
        <v>75</v>
      </c>
      <c r="AY201" s="216" t="s">
        <v>162</v>
      </c>
    </row>
    <row r="202" spans="2:51" s="13" customFormat="1" ht="13.5">
      <c r="B202" s="217"/>
      <c r="C202" s="218"/>
      <c r="D202" s="219" t="s">
        <v>173</v>
      </c>
      <c r="E202" s="220" t="s">
        <v>22</v>
      </c>
      <c r="F202" s="221" t="s">
        <v>387</v>
      </c>
      <c r="G202" s="218"/>
      <c r="H202" s="222">
        <v>446</v>
      </c>
      <c r="I202" s="223"/>
      <c r="J202" s="218"/>
      <c r="K202" s="218"/>
      <c r="L202" s="224"/>
      <c r="M202" s="225"/>
      <c r="N202" s="226"/>
      <c r="O202" s="226"/>
      <c r="P202" s="226"/>
      <c r="Q202" s="226"/>
      <c r="R202" s="226"/>
      <c r="S202" s="226"/>
      <c r="T202" s="227"/>
      <c r="AT202" s="228" t="s">
        <v>173</v>
      </c>
      <c r="AU202" s="228" t="s">
        <v>84</v>
      </c>
      <c r="AV202" s="13" t="s">
        <v>84</v>
      </c>
      <c r="AW202" s="13" t="s">
        <v>38</v>
      </c>
      <c r="AX202" s="13" t="s">
        <v>23</v>
      </c>
      <c r="AY202" s="228" t="s">
        <v>162</v>
      </c>
    </row>
    <row r="203" spans="2:65" s="1" customFormat="1" ht="22.5" customHeight="1">
      <c r="B203" s="35"/>
      <c r="C203" s="192" t="s">
        <v>418</v>
      </c>
      <c r="D203" s="192" t="s">
        <v>164</v>
      </c>
      <c r="E203" s="193" t="s">
        <v>419</v>
      </c>
      <c r="F203" s="194" t="s">
        <v>420</v>
      </c>
      <c r="G203" s="195" t="s">
        <v>178</v>
      </c>
      <c r="H203" s="196">
        <v>1347</v>
      </c>
      <c r="I203" s="197"/>
      <c r="J203" s="198">
        <f>ROUND(I203*H203,2)</f>
        <v>0</v>
      </c>
      <c r="K203" s="194" t="s">
        <v>168</v>
      </c>
      <c r="L203" s="55"/>
      <c r="M203" s="199" t="s">
        <v>22</v>
      </c>
      <c r="N203" s="200" t="s">
        <v>46</v>
      </c>
      <c r="O203" s="36"/>
      <c r="P203" s="201">
        <f>O203*H203</f>
        <v>0</v>
      </c>
      <c r="Q203" s="201">
        <v>0</v>
      </c>
      <c r="R203" s="201">
        <f>Q203*H203</f>
        <v>0</v>
      </c>
      <c r="S203" s="201">
        <v>0</v>
      </c>
      <c r="T203" s="202">
        <f>S203*H203</f>
        <v>0</v>
      </c>
      <c r="AR203" s="18" t="s">
        <v>169</v>
      </c>
      <c r="AT203" s="18" t="s">
        <v>164</v>
      </c>
      <c r="AU203" s="18" t="s">
        <v>84</v>
      </c>
      <c r="AY203" s="18" t="s">
        <v>162</v>
      </c>
      <c r="BE203" s="203">
        <f>IF(N203="základní",J203,0)</f>
        <v>0</v>
      </c>
      <c r="BF203" s="203">
        <f>IF(N203="snížená",J203,0)</f>
        <v>0</v>
      </c>
      <c r="BG203" s="203">
        <f>IF(N203="zákl. přenesená",J203,0)</f>
        <v>0</v>
      </c>
      <c r="BH203" s="203">
        <f>IF(N203="sníž. přenesená",J203,0)</f>
        <v>0</v>
      </c>
      <c r="BI203" s="203">
        <f>IF(N203="nulová",J203,0)</f>
        <v>0</v>
      </c>
      <c r="BJ203" s="18" t="s">
        <v>23</v>
      </c>
      <c r="BK203" s="203">
        <f>ROUND(I203*H203,2)</f>
        <v>0</v>
      </c>
      <c r="BL203" s="18" t="s">
        <v>169</v>
      </c>
      <c r="BM203" s="18" t="s">
        <v>421</v>
      </c>
    </row>
    <row r="204" spans="2:47" s="1" customFormat="1" ht="121.5">
      <c r="B204" s="35"/>
      <c r="C204" s="57"/>
      <c r="D204" s="204" t="s">
        <v>171</v>
      </c>
      <c r="E204" s="57"/>
      <c r="F204" s="205" t="s">
        <v>417</v>
      </c>
      <c r="G204" s="57"/>
      <c r="H204" s="57"/>
      <c r="I204" s="162"/>
      <c r="J204" s="57"/>
      <c r="K204" s="57"/>
      <c r="L204" s="55"/>
      <c r="M204" s="72"/>
      <c r="N204" s="36"/>
      <c r="O204" s="36"/>
      <c r="P204" s="36"/>
      <c r="Q204" s="36"/>
      <c r="R204" s="36"/>
      <c r="S204" s="36"/>
      <c r="T204" s="73"/>
      <c r="AT204" s="18" t="s">
        <v>171</v>
      </c>
      <c r="AU204" s="18" t="s">
        <v>84</v>
      </c>
    </row>
    <row r="205" spans="2:51" s="12" customFormat="1" ht="13.5">
      <c r="B205" s="206"/>
      <c r="C205" s="207"/>
      <c r="D205" s="204" t="s">
        <v>173</v>
      </c>
      <c r="E205" s="208" t="s">
        <v>22</v>
      </c>
      <c r="F205" s="209" t="s">
        <v>393</v>
      </c>
      <c r="G205" s="207"/>
      <c r="H205" s="210" t="s">
        <v>22</v>
      </c>
      <c r="I205" s="211"/>
      <c r="J205" s="207"/>
      <c r="K205" s="207"/>
      <c r="L205" s="212"/>
      <c r="M205" s="213"/>
      <c r="N205" s="214"/>
      <c r="O205" s="214"/>
      <c r="P205" s="214"/>
      <c r="Q205" s="214"/>
      <c r="R205" s="214"/>
      <c r="S205" s="214"/>
      <c r="T205" s="215"/>
      <c r="AT205" s="216" t="s">
        <v>173</v>
      </c>
      <c r="AU205" s="216" t="s">
        <v>84</v>
      </c>
      <c r="AV205" s="12" t="s">
        <v>23</v>
      </c>
      <c r="AW205" s="12" t="s">
        <v>38</v>
      </c>
      <c r="AX205" s="12" t="s">
        <v>75</v>
      </c>
      <c r="AY205" s="216" t="s">
        <v>162</v>
      </c>
    </row>
    <row r="206" spans="2:51" s="13" customFormat="1" ht="13.5">
      <c r="B206" s="217"/>
      <c r="C206" s="218"/>
      <c r="D206" s="219" t="s">
        <v>173</v>
      </c>
      <c r="E206" s="220" t="s">
        <v>22</v>
      </c>
      <c r="F206" s="221" t="s">
        <v>398</v>
      </c>
      <c r="G206" s="218"/>
      <c r="H206" s="222">
        <v>1347</v>
      </c>
      <c r="I206" s="223"/>
      <c r="J206" s="218"/>
      <c r="K206" s="218"/>
      <c r="L206" s="224"/>
      <c r="M206" s="225"/>
      <c r="N206" s="226"/>
      <c r="O206" s="226"/>
      <c r="P206" s="226"/>
      <c r="Q206" s="226"/>
      <c r="R206" s="226"/>
      <c r="S206" s="226"/>
      <c r="T206" s="227"/>
      <c r="AT206" s="228" t="s">
        <v>173</v>
      </c>
      <c r="AU206" s="228" t="s">
        <v>84</v>
      </c>
      <c r="AV206" s="13" t="s">
        <v>84</v>
      </c>
      <c r="AW206" s="13" t="s">
        <v>38</v>
      </c>
      <c r="AX206" s="13" t="s">
        <v>23</v>
      </c>
      <c r="AY206" s="228" t="s">
        <v>162</v>
      </c>
    </row>
    <row r="207" spans="2:65" s="1" customFormat="1" ht="22.5" customHeight="1">
      <c r="B207" s="35"/>
      <c r="C207" s="246" t="s">
        <v>422</v>
      </c>
      <c r="D207" s="246" t="s">
        <v>289</v>
      </c>
      <c r="E207" s="247" t="s">
        <v>423</v>
      </c>
      <c r="F207" s="248" t="s">
        <v>424</v>
      </c>
      <c r="G207" s="249" t="s">
        <v>425</v>
      </c>
      <c r="H207" s="250">
        <v>53.76</v>
      </c>
      <c r="I207" s="251"/>
      <c r="J207" s="252">
        <f>ROUND(I207*H207,2)</f>
        <v>0</v>
      </c>
      <c r="K207" s="248" t="s">
        <v>168</v>
      </c>
      <c r="L207" s="253"/>
      <c r="M207" s="254" t="s">
        <v>22</v>
      </c>
      <c r="N207" s="255" t="s">
        <v>46</v>
      </c>
      <c r="O207" s="36"/>
      <c r="P207" s="201">
        <f>O207*H207</f>
        <v>0</v>
      </c>
      <c r="Q207" s="201">
        <v>0.001</v>
      </c>
      <c r="R207" s="201">
        <f>Q207*H207</f>
        <v>0.05376</v>
      </c>
      <c r="S207" s="201">
        <v>0</v>
      </c>
      <c r="T207" s="202">
        <f>S207*H207</f>
        <v>0</v>
      </c>
      <c r="AR207" s="18" t="s">
        <v>214</v>
      </c>
      <c r="AT207" s="18" t="s">
        <v>289</v>
      </c>
      <c r="AU207" s="18" t="s">
        <v>84</v>
      </c>
      <c r="AY207" s="18" t="s">
        <v>162</v>
      </c>
      <c r="BE207" s="203">
        <f>IF(N207="základní",J207,0)</f>
        <v>0</v>
      </c>
      <c r="BF207" s="203">
        <f>IF(N207="snížená",J207,0)</f>
        <v>0</v>
      </c>
      <c r="BG207" s="203">
        <f>IF(N207="zákl. přenesená",J207,0)</f>
        <v>0</v>
      </c>
      <c r="BH207" s="203">
        <f>IF(N207="sníž. přenesená",J207,0)</f>
        <v>0</v>
      </c>
      <c r="BI207" s="203">
        <f>IF(N207="nulová",J207,0)</f>
        <v>0</v>
      </c>
      <c r="BJ207" s="18" t="s">
        <v>23</v>
      </c>
      <c r="BK207" s="203">
        <f>ROUND(I207*H207,2)</f>
        <v>0</v>
      </c>
      <c r="BL207" s="18" t="s">
        <v>169</v>
      </c>
      <c r="BM207" s="18" t="s">
        <v>426</v>
      </c>
    </row>
    <row r="208" spans="2:51" s="12" customFormat="1" ht="13.5">
      <c r="B208" s="206"/>
      <c r="C208" s="207"/>
      <c r="D208" s="204" t="s">
        <v>173</v>
      </c>
      <c r="E208" s="208" t="s">
        <v>22</v>
      </c>
      <c r="F208" s="209" t="s">
        <v>427</v>
      </c>
      <c r="G208" s="207"/>
      <c r="H208" s="210" t="s">
        <v>22</v>
      </c>
      <c r="I208" s="211"/>
      <c r="J208" s="207"/>
      <c r="K208" s="207"/>
      <c r="L208" s="212"/>
      <c r="M208" s="213"/>
      <c r="N208" s="214"/>
      <c r="O208" s="214"/>
      <c r="P208" s="214"/>
      <c r="Q208" s="214"/>
      <c r="R208" s="214"/>
      <c r="S208" s="214"/>
      <c r="T208" s="215"/>
      <c r="AT208" s="216" t="s">
        <v>173</v>
      </c>
      <c r="AU208" s="216" t="s">
        <v>84</v>
      </c>
      <c r="AV208" s="12" t="s">
        <v>23</v>
      </c>
      <c r="AW208" s="12" t="s">
        <v>38</v>
      </c>
      <c r="AX208" s="12" t="s">
        <v>75</v>
      </c>
      <c r="AY208" s="216" t="s">
        <v>162</v>
      </c>
    </row>
    <row r="209" spans="2:51" s="13" customFormat="1" ht="13.5">
      <c r="B209" s="217"/>
      <c r="C209" s="218"/>
      <c r="D209" s="219" t="s">
        <v>173</v>
      </c>
      <c r="E209" s="220" t="s">
        <v>22</v>
      </c>
      <c r="F209" s="221" t="s">
        <v>428</v>
      </c>
      <c r="G209" s="218"/>
      <c r="H209" s="222">
        <v>53.76</v>
      </c>
      <c r="I209" s="223"/>
      <c r="J209" s="218"/>
      <c r="K209" s="218"/>
      <c r="L209" s="224"/>
      <c r="M209" s="225"/>
      <c r="N209" s="226"/>
      <c r="O209" s="226"/>
      <c r="P209" s="226"/>
      <c r="Q209" s="226"/>
      <c r="R209" s="226"/>
      <c r="S209" s="226"/>
      <c r="T209" s="227"/>
      <c r="AT209" s="228" t="s">
        <v>173</v>
      </c>
      <c r="AU209" s="228" t="s">
        <v>84</v>
      </c>
      <c r="AV209" s="13" t="s">
        <v>84</v>
      </c>
      <c r="AW209" s="13" t="s">
        <v>38</v>
      </c>
      <c r="AX209" s="13" t="s">
        <v>23</v>
      </c>
      <c r="AY209" s="228" t="s">
        <v>162</v>
      </c>
    </row>
    <row r="210" spans="2:65" s="1" customFormat="1" ht="22.5" customHeight="1">
      <c r="B210" s="35"/>
      <c r="C210" s="192" t="s">
        <v>429</v>
      </c>
      <c r="D210" s="192" t="s">
        <v>164</v>
      </c>
      <c r="E210" s="193" t="s">
        <v>430</v>
      </c>
      <c r="F210" s="194" t="s">
        <v>431</v>
      </c>
      <c r="G210" s="195" t="s">
        <v>250</v>
      </c>
      <c r="H210" s="196">
        <v>0.009</v>
      </c>
      <c r="I210" s="197"/>
      <c r="J210" s="198">
        <f>ROUND(I210*H210,2)</f>
        <v>0</v>
      </c>
      <c r="K210" s="194" t="s">
        <v>168</v>
      </c>
      <c r="L210" s="55"/>
      <c r="M210" s="199" t="s">
        <v>22</v>
      </c>
      <c r="N210" s="200" t="s">
        <v>46</v>
      </c>
      <c r="O210" s="36"/>
      <c r="P210" s="201">
        <f>O210*H210</f>
        <v>0</v>
      </c>
      <c r="Q210" s="201">
        <v>0</v>
      </c>
      <c r="R210" s="201">
        <f>Q210*H210</f>
        <v>0</v>
      </c>
      <c r="S210" s="201">
        <v>0</v>
      </c>
      <c r="T210" s="202">
        <f>S210*H210</f>
        <v>0</v>
      </c>
      <c r="AR210" s="18" t="s">
        <v>169</v>
      </c>
      <c r="AT210" s="18" t="s">
        <v>164</v>
      </c>
      <c r="AU210" s="18" t="s">
        <v>84</v>
      </c>
      <c r="AY210" s="18" t="s">
        <v>162</v>
      </c>
      <c r="BE210" s="203">
        <f>IF(N210="základní",J210,0)</f>
        <v>0</v>
      </c>
      <c r="BF210" s="203">
        <f>IF(N210="snížená",J210,0)</f>
        <v>0</v>
      </c>
      <c r="BG210" s="203">
        <f>IF(N210="zákl. přenesená",J210,0)</f>
        <v>0</v>
      </c>
      <c r="BH210" s="203">
        <f>IF(N210="sníž. přenesená",J210,0)</f>
        <v>0</v>
      </c>
      <c r="BI210" s="203">
        <f>IF(N210="nulová",J210,0)</f>
        <v>0</v>
      </c>
      <c r="BJ210" s="18" t="s">
        <v>23</v>
      </c>
      <c r="BK210" s="203">
        <f>ROUND(I210*H210,2)</f>
        <v>0</v>
      </c>
      <c r="BL210" s="18" t="s">
        <v>169</v>
      </c>
      <c r="BM210" s="18" t="s">
        <v>432</v>
      </c>
    </row>
    <row r="211" spans="2:47" s="1" customFormat="1" ht="54">
      <c r="B211" s="35"/>
      <c r="C211" s="57"/>
      <c r="D211" s="204" t="s">
        <v>171</v>
      </c>
      <c r="E211" s="57"/>
      <c r="F211" s="205" t="s">
        <v>433</v>
      </c>
      <c r="G211" s="57"/>
      <c r="H211" s="57"/>
      <c r="I211" s="162"/>
      <c r="J211" s="57"/>
      <c r="K211" s="57"/>
      <c r="L211" s="55"/>
      <c r="M211" s="72"/>
      <c r="N211" s="36"/>
      <c r="O211" s="36"/>
      <c r="P211" s="36"/>
      <c r="Q211" s="36"/>
      <c r="R211" s="36"/>
      <c r="S211" s="36"/>
      <c r="T211" s="73"/>
      <c r="AT211" s="18" t="s">
        <v>171</v>
      </c>
      <c r="AU211" s="18" t="s">
        <v>84</v>
      </c>
    </row>
    <row r="212" spans="2:51" s="12" customFormat="1" ht="13.5">
      <c r="B212" s="206"/>
      <c r="C212" s="207"/>
      <c r="D212" s="204" t="s">
        <v>173</v>
      </c>
      <c r="E212" s="208" t="s">
        <v>22</v>
      </c>
      <c r="F212" s="209" t="s">
        <v>434</v>
      </c>
      <c r="G212" s="207"/>
      <c r="H212" s="210" t="s">
        <v>22</v>
      </c>
      <c r="I212" s="211"/>
      <c r="J212" s="207"/>
      <c r="K212" s="207"/>
      <c r="L212" s="212"/>
      <c r="M212" s="213"/>
      <c r="N212" s="214"/>
      <c r="O212" s="214"/>
      <c r="P212" s="214"/>
      <c r="Q212" s="214"/>
      <c r="R212" s="214"/>
      <c r="S212" s="214"/>
      <c r="T212" s="215"/>
      <c r="AT212" s="216" t="s">
        <v>173</v>
      </c>
      <c r="AU212" s="216" t="s">
        <v>84</v>
      </c>
      <c r="AV212" s="12" t="s">
        <v>23</v>
      </c>
      <c r="AW212" s="12" t="s">
        <v>38</v>
      </c>
      <c r="AX212" s="12" t="s">
        <v>75</v>
      </c>
      <c r="AY212" s="216" t="s">
        <v>162</v>
      </c>
    </row>
    <row r="213" spans="2:51" s="13" customFormat="1" ht="13.5">
      <c r="B213" s="217"/>
      <c r="C213" s="218"/>
      <c r="D213" s="219" t="s">
        <v>173</v>
      </c>
      <c r="E213" s="220" t="s">
        <v>22</v>
      </c>
      <c r="F213" s="221" t="s">
        <v>435</v>
      </c>
      <c r="G213" s="218"/>
      <c r="H213" s="222">
        <v>0.009</v>
      </c>
      <c r="I213" s="223"/>
      <c r="J213" s="218"/>
      <c r="K213" s="218"/>
      <c r="L213" s="224"/>
      <c r="M213" s="225"/>
      <c r="N213" s="226"/>
      <c r="O213" s="226"/>
      <c r="P213" s="226"/>
      <c r="Q213" s="226"/>
      <c r="R213" s="226"/>
      <c r="S213" s="226"/>
      <c r="T213" s="227"/>
      <c r="AT213" s="228" t="s">
        <v>173</v>
      </c>
      <c r="AU213" s="228" t="s">
        <v>84</v>
      </c>
      <c r="AV213" s="13" t="s">
        <v>84</v>
      </c>
      <c r="AW213" s="13" t="s">
        <v>38</v>
      </c>
      <c r="AX213" s="13" t="s">
        <v>23</v>
      </c>
      <c r="AY213" s="228" t="s">
        <v>162</v>
      </c>
    </row>
    <row r="214" spans="2:65" s="1" customFormat="1" ht="22.5" customHeight="1">
      <c r="B214" s="35"/>
      <c r="C214" s="192" t="s">
        <v>436</v>
      </c>
      <c r="D214" s="192" t="s">
        <v>164</v>
      </c>
      <c r="E214" s="193" t="s">
        <v>437</v>
      </c>
      <c r="F214" s="194" t="s">
        <v>438</v>
      </c>
      <c r="G214" s="195" t="s">
        <v>250</v>
      </c>
      <c r="H214" s="196">
        <v>0.034</v>
      </c>
      <c r="I214" s="197"/>
      <c r="J214" s="198">
        <f>ROUND(I214*H214,2)</f>
        <v>0</v>
      </c>
      <c r="K214" s="194" t="s">
        <v>168</v>
      </c>
      <c r="L214" s="55"/>
      <c r="M214" s="199" t="s">
        <v>22</v>
      </c>
      <c r="N214" s="200" t="s">
        <v>46</v>
      </c>
      <c r="O214" s="36"/>
      <c r="P214" s="201">
        <f>O214*H214</f>
        <v>0</v>
      </c>
      <c r="Q214" s="201">
        <v>0</v>
      </c>
      <c r="R214" s="201">
        <f>Q214*H214</f>
        <v>0</v>
      </c>
      <c r="S214" s="201">
        <v>0</v>
      </c>
      <c r="T214" s="202">
        <f>S214*H214</f>
        <v>0</v>
      </c>
      <c r="AR214" s="18" t="s">
        <v>169</v>
      </c>
      <c r="AT214" s="18" t="s">
        <v>164</v>
      </c>
      <c r="AU214" s="18" t="s">
        <v>84</v>
      </c>
      <c r="AY214" s="18" t="s">
        <v>162</v>
      </c>
      <c r="BE214" s="203">
        <f>IF(N214="základní",J214,0)</f>
        <v>0</v>
      </c>
      <c r="BF214" s="203">
        <f>IF(N214="snížená",J214,0)</f>
        <v>0</v>
      </c>
      <c r="BG214" s="203">
        <f>IF(N214="zákl. přenesená",J214,0)</f>
        <v>0</v>
      </c>
      <c r="BH214" s="203">
        <f>IF(N214="sníž. přenesená",J214,0)</f>
        <v>0</v>
      </c>
      <c r="BI214" s="203">
        <f>IF(N214="nulová",J214,0)</f>
        <v>0</v>
      </c>
      <c r="BJ214" s="18" t="s">
        <v>23</v>
      </c>
      <c r="BK214" s="203">
        <f>ROUND(I214*H214,2)</f>
        <v>0</v>
      </c>
      <c r="BL214" s="18" t="s">
        <v>169</v>
      </c>
      <c r="BM214" s="18" t="s">
        <v>439</v>
      </c>
    </row>
    <row r="215" spans="2:47" s="1" customFormat="1" ht="54">
      <c r="B215" s="35"/>
      <c r="C215" s="57"/>
      <c r="D215" s="204" t="s">
        <v>171</v>
      </c>
      <c r="E215" s="57"/>
      <c r="F215" s="205" t="s">
        <v>433</v>
      </c>
      <c r="G215" s="57"/>
      <c r="H215" s="57"/>
      <c r="I215" s="162"/>
      <c r="J215" s="57"/>
      <c r="K215" s="57"/>
      <c r="L215" s="55"/>
      <c r="M215" s="72"/>
      <c r="N215" s="36"/>
      <c r="O215" s="36"/>
      <c r="P215" s="36"/>
      <c r="Q215" s="36"/>
      <c r="R215" s="36"/>
      <c r="S215" s="36"/>
      <c r="T215" s="73"/>
      <c r="AT215" s="18" t="s">
        <v>171</v>
      </c>
      <c r="AU215" s="18" t="s">
        <v>84</v>
      </c>
    </row>
    <row r="216" spans="2:51" s="13" customFormat="1" ht="13.5">
      <c r="B216" s="217"/>
      <c r="C216" s="218"/>
      <c r="D216" s="219" t="s">
        <v>173</v>
      </c>
      <c r="E216" s="220" t="s">
        <v>22</v>
      </c>
      <c r="F216" s="221" t="s">
        <v>440</v>
      </c>
      <c r="G216" s="218"/>
      <c r="H216" s="222">
        <v>0.034</v>
      </c>
      <c r="I216" s="223"/>
      <c r="J216" s="218"/>
      <c r="K216" s="218"/>
      <c r="L216" s="224"/>
      <c r="M216" s="225"/>
      <c r="N216" s="226"/>
      <c r="O216" s="226"/>
      <c r="P216" s="226"/>
      <c r="Q216" s="226"/>
      <c r="R216" s="226"/>
      <c r="S216" s="226"/>
      <c r="T216" s="227"/>
      <c r="AT216" s="228" t="s">
        <v>173</v>
      </c>
      <c r="AU216" s="228" t="s">
        <v>84</v>
      </c>
      <c r="AV216" s="13" t="s">
        <v>84</v>
      </c>
      <c r="AW216" s="13" t="s">
        <v>38</v>
      </c>
      <c r="AX216" s="13" t="s">
        <v>75</v>
      </c>
      <c r="AY216" s="228" t="s">
        <v>162</v>
      </c>
    </row>
    <row r="217" spans="2:65" s="1" customFormat="1" ht="22.5" customHeight="1">
      <c r="B217" s="35"/>
      <c r="C217" s="246" t="s">
        <v>441</v>
      </c>
      <c r="D217" s="246" t="s">
        <v>289</v>
      </c>
      <c r="E217" s="247" t="s">
        <v>442</v>
      </c>
      <c r="F217" s="248" t="s">
        <v>443</v>
      </c>
      <c r="G217" s="249" t="s">
        <v>425</v>
      </c>
      <c r="H217" s="250">
        <v>35.84</v>
      </c>
      <c r="I217" s="251"/>
      <c r="J217" s="252">
        <f>ROUND(I217*H217,2)</f>
        <v>0</v>
      </c>
      <c r="K217" s="248" t="s">
        <v>22</v>
      </c>
      <c r="L217" s="253"/>
      <c r="M217" s="254" t="s">
        <v>22</v>
      </c>
      <c r="N217" s="255" t="s">
        <v>46</v>
      </c>
      <c r="O217" s="36"/>
      <c r="P217" s="201">
        <f>O217*H217</f>
        <v>0</v>
      </c>
      <c r="Q217" s="201">
        <v>0.001</v>
      </c>
      <c r="R217" s="201">
        <f>Q217*H217</f>
        <v>0.035840000000000004</v>
      </c>
      <c r="S217" s="201">
        <v>0</v>
      </c>
      <c r="T217" s="202">
        <f>S217*H217</f>
        <v>0</v>
      </c>
      <c r="AR217" s="18" t="s">
        <v>214</v>
      </c>
      <c r="AT217" s="18" t="s">
        <v>289</v>
      </c>
      <c r="AU217" s="18" t="s">
        <v>84</v>
      </c>
      <c r="AY217" s="18" t="s">
        <v>162</v>
      </c>
      <c r="BE217" s="203">
        <f>IF(N217="základní",J217,0)</f>
        <v>0</v>
      </c>
      <c r="BF217" s="203">
        <f>IF(N217="snížená",J217,0)</f>
        <v>0</v>
      </c>
      <c r="BG217" s="203">
        <f>IF(N217="zákl. přenesená",J217,0)</f>
        <v>0</v>
      </c>
      <c r="BH217" s="203">
        <f>IF(N217="sníž. přenesená",J217,0)</f>
        <v>0</v>
      </c>
      <c r="BI217" s="203">
        <f>IF(N217="nulová",J217,0)</f>
        <v>0</v>
      </c>
      <c r="BJ217" s="18" t="s">
        <v>23</v>
      </c>
      <c r="BK217" s="203">
        <f>ROUND(I217*H217,2)</f>
        <v>0</v>
      </c>
      <c r="BL217" s="18" t="s">
        <v>169</v>
      </c>
      <c r="BM217" s="18" t="s">
        <v>444</v>
      </c>
    </row>
    <row r="218" spans="2:51" s="12" customFormat="1" ht="13.5">
      <c r="B218" s="206"/>
      <c r="C218" s="207"/>
      <c r="D218" s="204" t="s">
        <v>173</v>
      </c>
      <c r="E218" s="208" t="s">
        <v>22</v>
      </c>
      <c r="F218" s="209" t="s">
        <v>434</v>
      </c>
      <c r="G218" s="207"/>
      <c r="H218" s="210" t="s">
        <v>22</v>
      </c>
      <c r="I218" s="211"/>
      <c r="J218" s="207"/>
      <c r="K218" s="207"/>
      <c r="L218" s="212"/>
      <c r="M218" s="213"/>
      <c r="N218" s="214"/>
      <c r="O218" s="214"/>
      <c r="P218" s="214"/>
      <c r="Q218" s="214"/>
      <c r="R218" s="214"/>
      <c r="S218" s="214"/>
      <c r="T218" s="215"/>
      <c r="AT218" s="216" t="s">
        <v>173</v>
      </c>
      <c r="AU218" s="216" t="s">
        <v>84</v>
      </c>
      <c r="AV218" s="12" t="s">
        <v>23</v>
      </c>
      <c r="AW218" s="12" t="s">
        <v>38</v>
      </c>
      <c r="AX218" s="12" t="s">
        <v>75</v>
      </c>
      <c r="AY218" s="216" t="s">
        <v>162</v>
      </c>
    </row>
    <row r="219" spans="2:51" s="13" customFormat="1" ht="13.5">
      <c r="B219" s="217"/>
      <c r="C219" s="218"/>
      <c r="D219" s="204" t="s">
        <v>173</v>
      </c>
      <c r="E219" s="229" t="s">
        <v>22</v>
      </c>
      <c r="F219" s="230" t="s">
        <v>445</v>
      </c>
      <c r="G219" s="218"/>
      <c r="H219" s="231">
        <v>35.84</v>
      </c>
      <c r="I219" s="223"/>
      <c r="J219" s="218"/>
      <c r="K219" s="218"/>
      <c r="L219" s="224"/>
      <c r="M219" s="225"/>
      <c r="N219" s="226"/>
      <c r="O219" s="226"/>
      <c r="P219" s="226"/>
      <c r="Q219" s="226"/>
      <c r="R219" s="226"/>
      <c r="S219" s="226"/>
      <c r="T219" s="227"/>
      <c r="AT219" s="228" t="s">
        <v>173</v>
      </c>
      <c r="AU219" s="228" t="s">
        <v>84</v>
      </c>
      <c r="AV219" s="13" t="s">
        <v>84</v>
      </c>
      <c r="AW219" s="13" t="s">
        <v>38</v>
      </c>
      <c r="AX219" s="13" t="s">
        <v>23</v>
      </c>
      <c r="AY219" s="228" t="s">
        <v>162</v>
      </c>
    </row>
    <row r="220" spans="2:63" s="11" customFormat="1" ht="29.85" customHeight="1">
      <c r="B220" s="175"/>
      <c r="C220" s="176"/>
      <c r="D220" s="189" t="s">
        <v>74</v>
      </c>
      <c r="E220" s="190" t="s">
        <v>84</v>
      </c>
      <c r="F220" s="190" t="s">
        <v>446</v>
      </c>
      <c r="G220" s="176"/>
      <c r="H220" s="176"/>
      <c r="I220" s="179"/>
      <c r="J220" s="191">
        <f>BK220</f>
        <v>0</v>
      </c>
      <c r="K220" s="176"/>
      <c r="L220" s="181"/>
      <c r="M220" s="182"/>
      <c r="N220" s="183"/>
      <c r="O220" s="183"/>
      <c r="P220" s="184">
        <f>SUM(P221:P231)</f>
        <v>0</v>
      </c>
      <c r="Q220" s="183"/>
      <c r="R220" s="184">
        <f>SUM(R221:R231)</f>
        <v>135.69476658</v>
      </c>
      <c r="S220" s="183"/>
      <c r="T220" s="185">
        <f>SUM(T221:T231)</f>
        <v>0</v>
      </c>
      <c r="AR220" s="186" t="s">
        <v>23</v>
      </c>
      <c r="AT220" s="187" t="s">
        <v>74</v>
      </c>
      <c r="AU220" s="187" t="s">
        <v>23</v>
      </c>
      <c r="AY220" s="186" t="s">
        <v>162</v>
      </c>
      <c r="BK220" s="188">
        <f>SUM(BK221:BK231)</f>
        <v>0</v>
      </c>
    </row>
    <row r="221" spans="2:65" s="1" customFormat="1" ht="31.5" customHeight="1">
      <c r="B221" s="35"/>
      <c r="C221" s="192" t="s">
        <v>447</v>
      </c>
      <c r="D221" s="192" t="s">
        <v>164</v>
      </c>
      <c r="E221" s="193" t="s">
        <v>448</v>
      </c>
      <c r="F221" s="194" t="s">
        <v>449</v>
      </c>
      <c r="G221" s="195" t="s">
        <v>197</v>
      </c>
      <c r="H221" s="196">
        <v>81.225</v>
      </c>
      <c r="I221" s="197"/>
      <c r="J221" s="198">
        <f>ROUND(I221*H221,2)</f>
        <v>0</v>
      </c>
      <c r="K221" s="194" t="s">
        <v>168</v>
      </c>
      <c r="L221" s="55"/>
      <c r="M221" s="199" t="s">
        <v>22</v>
      </c>
      <c r="N221" s="200" t="s">
        <v>46</v>
      </c>
      <c r="O221" s="36"/>
      <c r="P221" s="201">
        <f>O221*H221</f>
        <v>0</v>
      </c>
      <c r="Q221" s="201">
        <v>1.665</v>
      </c>
      <c r="R221" s="201">
        <f>Q221*H221</f>
        <v>135.239625</v>
      </c>
      <c r="S221" s="201">
        <v>0</v>
      </c>
      <c r="T221" s="202">
        <f>S221*H221</f>
        <v>0</v>
      </c>
      <c r="AR221" s="18" t="s">
        <v>169</v>
      </c>
      <c r="AT221" s="18" t="s">
        <v>164</v>
      </c>
      <c r="AU221" s="18" t="s">
        <v>84</v>
      </c>
      <c r="AY221" s="18" t="s">
        <v>162</v>
      </c>
      <c r="BE221" s="203">
        <f>IF(N221="základní",J221,0)</f>
        <v>0</v>
      </c>
      <c r="BF221" s="203">
        <f>IF(N221="snížená",J221,0)</f>
        <v>0</v>
      </c>
      <c r="BG221" s="203">
        <f>IF(N221="zákl. přenesená",J221,0)</f>
        <v>0</v>
      </c>
      <c r="BH221" s="203">
        <f>IF(N221="sníž. přenesená",J221,0)</f>
        <v>0</v>
      </c>
      <c r="BI221" s="203">
        <f>IF(N221="nulová",J221,0)</f>
        <v>0</v>
      </c>
      <c r="BJ221" s="18" t="s">
        <v>23</v>
      </c>
      <c r="BK221" s="203">
        <f>ROUND(I221*H221,2)</f>
        <v>0</v>
      </c>
      <c r="BL221" s="18" t="s">
        <v>169</v>
      </c>
      <c r="BM221" s="18" t="s">
        <v>450</v>
      </c>
    </row>
    <row r="222" spans="2:47" s="1" customFormat="1" ht="81">
      <c r="B222" s="35"/>
      <c r="C222" s="57"/>
      <c r="D222" s="204" t="s">
        <v>171</v>
      </c>
      <c r="E222" s="57"/>
      <c r="F222" s="205" t="s">
        <v>451</v>
      </c>
      <c r="G222" s="57"/>
      <c r="H222" s="57"/>
      <c r="I222" s="162"/>
      <c r="J222" s="57"/>
      <c r="K222" s="57"/>
      <c r="L222" s="55"/>
      <c r="M222" s="72"/>
      <c r="N222" s="36"/>
      <c r="O222" s="36"/>
      <c r="P222" s="36"/>
      <c r="Q222" s="36"/>
      <c r="R222" s="36"/>
      <c r="S222" s="36"/>
      <c r="T222" s="73"/>
      <c r="AT222" s="18" t="s">
        <v>171</v>
      </c>
      <c r="AU222" s="18" t="s">
        <v>84</v>
      </c>
    </row>
    <row r="223" spans="2:51" s="12" customFormat="1" ht="13.5">
      <c r="B223" s="206"/>
      <c r="C223" s="207"/>
      <c r="D223" s="204" t="s">
        <v>173</v>
      </c>
      <c r="E223" s="208" t="s">
        <v>22</v>
      </c>
      <c r="F223" s="209" t="s">
        <v>452</v>
      </c>
      <c r="G223" s="207"/>
      <c r="H223" s="210" t="s">
        <v>22</v>
      </c>
      <c r="I223" s="211"/>
      <c r="J223" s="207"/>
      <c r="K223" s="207"/>
      <c r="L223" s="212"/>
      <c r="M223" s="213"/>
      <c r="N223" s="214"/>
      <c r="O223" s="214"/>
      <c r="P223" s="214"/>
      <c r="Q223" s="214"/>
      <c r="R223" s="214"/>
      <c r="S223" s="214"/>
      <c r="T223" s="215"/>
      <c r="AT223" s="216" t="s">
        <v>173</v>
      </c>
      <c r="AU223" s="216" t="s">
        <v>84</v>
      </c>
      <c r="AV223" s="12" t="s">
        <v>23</v>
      </c>
      <c r="AW223" s="12" t="s">
        <v>38</v>
      </c>
      <c r="AX223" s="12" t="s">
        <v>75</v>
      </c>
      <c r="AY223" s="216" t="s">
        <v>162</v>
      </c>
    </row>
    <row r="224" spans="2:51" s="13" customFormat="1" ht="13.5">
      <c r="B224" s="217"/>
      <c r="C224" s="218"/>
      <c r="D224" s="219" t="s">
        <v>173</v>
      </c>
      <c r="E224" s="220" t="s">
        <v>22</v>
      </c>
      <c r="F224" s="221" t="s">
        <v>453</v>
      </c>
      <c r="G224" s="218"/>
      <c r="H224" s="222">
        <v>81.225</v>
      </c>
      <c r="I224" s="223"/>
      <c r="J224" s="218"/>
      <c r="K224" s="218"/>
      <c r="L224" s="224"/>
      <c r="M224" s="225"/>
      <c r="N224" s="226"/>
      <c r="O224" s="226"/>
      <c r="P224" s="226"/>
      <c r="Q224" s="226"/>
      <c r="R224" s="226"/>
      <c r="S224" s="226"/>
      <c r="T224" s="227"/>
      <c r="AT224" s="228" t="s">
        <v>173</v>
      </c>
      <c r="AU224" s="228" t="s">
        <v>84</v>
      </c>
      <c r="AV224" s="13" t="s">
        <v>84</v>
      </c>
      <c r="AW224" s="13" t="s">
        <v>38</v>
      </c>
      <c r="AX224" s="13" t="s">
        <v>23</v>
      </c>
      <c r="AY224" s="228" t="s">
        <v>162</v>
      </c>
    </row>
    <row r="225" spans="2:65" s="1" customFormat="1" ht="44.25" customHeight="1">
      <c r="B225" s="35"/>
      <c r="C225" s="192" t="s">
        <v>454</v>
      </c>
      <c r="D225" s="192" t="s">
        <v>164</v>
      </c>
      <c r="E225" s="193" t="s">
        <v>455</v>
      </c>
      <c r="F225" s="194" t="s">
        <v>456</v>
      </c>
      <c r="G225" s="195" t="s">
        <v>178</v>
      </c>
      <c r="H225" s="196">
        <v>699.618</v>
      </c>
      <c r="I225" s="197"/>
      <c r="J225" s="198">
        <f>ROUND(I225*H225,2)</f>
        <v>0</v>
      </c>
      <c r="K225" s="194" t="s">
        <v>168</v>
      </c>
      <c r="L225" s="55"/>
      <c r="M225" s="199" t="s">
        <v>22</v>
      </c>
      <c r="N225" s="200" t="s">
        <v>46</v>
      </c>
      <c r="O225" s="36"/>
      <c r="P225" s="201">
        <f>O225*H225</f>
        <v>0</v>
      </c>
      <c r="Q225" s="201">
        <v>0.00031</v>
      </c>
      <c r="R225" s="201">
        <f>Q225*H225</f>
        <v>0.21688158000000002</v>
      </c>
      <c r="S225" s="201">
        <v>0</v>
      </c>
      <c r="T225" s="202">
        <f>S225*H225</f>
        <v>0</v>
      </c>
      <c r="AR225" s="18" t="s">
        <v>169</v>
      </c>
      <c r="AT225" s="18" t="s">
        <v>164</v>
      </c>
      <c r="AU225" s="18" t="s">
        <v>84</v>
      </c>
      <c r="AY225" s="18" t="s">
        <v>162</v>
      </c>
      <c r="BE225" s="203">
        <f>IF(N225="základní",J225,0)</f>
        <v>0</v>
      </c>
      <c r="BF225" s="203">
        <f>IF(N225="snížená",J225,0)</f>
        <v>0</v>
      </c>
      <c r="BG225" s="203">
        <f>IF(N225="zákl. přenesená",J225,0)</f>
        <v>0</v>
      </c>
      <c r="BH225" s="203">
        <f>IF(N225="sníž. přenesená",J225,0)</f>
        <v>0</v>
      </c>
      <c r="BI225" s="203">
        <f>IF(N225="nulová",J225,0)</f>
        <v>0</v>
      </c>
      <c r="BJ225" s="18" t="s">
        <v>23</v>
      </c>
      <c r="BK225" s="203">
        <f>ROUND(I225*H225,2)</f>
        <v>0</v>
      </c>
      <c r="BL225" s="18" t="s">
        <v>169</v>
      </c>
      <c r="BM225" s="18" t="s">
        <v>457</v>
      </c>
    </row>
    <row r="226" spans="2:47" s="1" customFormat="1" ht="175.5">
      <c r="B226" s="35"/>
      <c r="C226" s="57"/>
      <c r="D226" s="204" t="s">
        <v>171</v>
      </c>
      <c r="E226" s="57"/>
      <c r="F226" s="205" t="s">
        <v>458</v>
      </c>
      <c r="G226" s="57"/>
      <c r="H226" s="57"/>
      <c r="I226" s="162"/>
      <c r="J226" s="57"/>
      <c r="K226" s="57"/>
      <c r="L226" s="55"/>
      <c r="M226" s="72"/>
      <c r="N226" s="36"/>
      <c r="O226" s="36"/>
      <c r="P226" s="36"/>
      <c r="Q226" s="36"/>
      <c r="R226" s="36"/>
      <c r="S226" s="36"/>
      <c r="T226" s="73"/>
      <c r="AT226" s="18" t="s">
        <v>171</v>
      </c>
      <c r="AU226" s="18" t="s">
        <v>84</v>
      </c>
    </row>
    <row r="227" spans="2:51" s="12" customFormat="1" ht="13.5">
      <c r="B227" s="206"/>
      <c r="C227" s="207"/>
      <c r="D227" s="204" t="s">
        <v>173</v>
      </c>
      <c r="E227" s="208" t="s">
        <v>22</v>
      </c>
      <c r="F227" s="209" t="s">
        <v>452</v>
      </c>
      <c r="G227" s="207"/>
      <c r="H227" s="210" t="s">
        <v>22</v>
      </c>
      <c r="I227" s="211"/>
      <c r="J227" s="207"/>
      <c r="K227" s="207"/>
      <c r="L227" s="212"/>
      <c r="M227" s="213"/>
      <c r="N227" s="214"/>
      <c r="O227" s="214"/>
      <c r="P227" s="214"/>
      <c r="Q227" s="214"/>
      <c r="R227" s="214"/>
      <c r="S227" s="214"/>
      <c r="T227" s="215"/>
      <c r="AT227" s="216" t="s">
        <v>173</v>
      </c>
      <c r="AU227" s="216" t="s">
        <v>84</v>
      </c>
      <c r="AV227" s="12" t="s">
        <v>23</v>
      </c>
      <c r="AW227" s="12" t="s">
        <v>38</v>
      </c>
      <c r="AX227" s="12" t="s">
        <v>75</v>
      </c>
      <c r="AY227" s="216" t="s">
        <v>162</v>
      </c>
    </row>
    <row r="228" spans="2:51" s="13" customFormat="1" ht="13.5">
      <c r="B228" s="217"/>
      <c r="C228" s="218"/>
      <c r="D228" s="204" t="s">
        <v>173</v>
      </c>
      <c r="E228" s="229" t="s">
        <v>22</v>
      </c>
      <c r="F228" s="230" t="s">
        <v>459</v>
      </c>
      <c r="G228" s="218"/>
      <c r="H228" s="231">
        <v>685.9</v>
      </c>
      <c r="I228" s="223"/>
      <c r="J228" s="218"/>
      <c r="K228" s="218"/>
      <c r="L228" s="224"/>
      <c r="M228" s="225"/>
      <c r="N228" s="226"/>
      <c r="O228" s="226"/>
      <c r="P228" s="226"/>
      <c r="Q228" s="226"/>
      <c r="R228" s="226"/>
      <c r="S228" s="226"/>
      <c r="T228" s="227"/>
      <c r="AT228" s="228" t="s">
        <v>173</v>
      </c>
      <c r="AU228" s="228" t="s">
        <v>84</v>
      </c>
      <c r="AV228" s="13" t="s">
        <v>84</v>
      </c>
      <c r="AW228" s="13" t="s">
        <v>38</v>
      </c>
      <c r="AX228" s="13" t="s">
        <v>23</v>
      </c>
      <c r="AY228" s="228" t="s">
        <v>162</v>
      </c>
    </row>
    <row r="229" spans="2:51" s="13" customFormat="1" ht="13.5">
      <c r="B229" s="217"/>
      <c r="C229" s="218"/>
      <c r="D229" s="219" t="s">
        <v>173</v>
      </c>
      <c r="E229" s="218"/>
      <c r="F229" s="221" t="s">
        <v>460</v>
      </c>
      <c r="G229" s="218"/>
      <c r="H229" s="222">
        <v>699.618</v>
      </c>
      <c r="I229" s="223"/>
      <c r="J229" s="218"/>
      <c r="K229" s="218"/>
      <c r="L229" s="224"/>
      <c r="M229" s="225"/>
      <c r="N229" s="226"/>
      <c r="O229" s="226"/>
      <c r="P229" s="226"/>
      <c r="Q229" s="226"/>
      <c r="R229" s="226"/>
      <c r="S229" s="226"/>
      <c r="T229" s="227"/>
      <c r="AT229" s="228" t="s">
        <v>173</v>
      </c>
      <c r="AU229" s="228" t="s">
        <v>84</v>
      </c>
      <c r="AV229" s="13" t="s">
        <v>84</v>
      </c>
      <c r="AW229" s="13" t="s">
        <v>4</v>
      </c>
      <c r="AX229" s="13" t="s">
        <v>23</v>
      </c>
      <c r="AY229" s="228" t="s">
        <v>162</v>
      </c>
    </row>
    <row r="230" spans="2:65" s="1" customFormat="1" ht="22.5" customHeight="1">
      <c r="B230" s="35"/>
      <c r="C230" s="246" t="s">
        <v>461</v>
      </c>
      <c r="D230" s="246" t="s">
        <v>289</v>
      </c>
      <c r="E230" s="247" t="s">
        <v>462</v>
      </c>
      <c r="F230" s="248" t="s">
        <v>463</v>
      </c>
      <c r="G230" s="249" t="s">
        <v>178</v>
      </c>
      <c r="H230" s="250">
        <v>794.2</v>
      </c>
      <c r="I230" s="251"/>
      <c r="J230" s="252">
        <f>ROUND(I230*H230,2)</f>
        <v>0</v>
      </c>
      <c r="K230" s="248" t="s">
        <v>22</v>
      </c>
      <c r="L230" s="253"/>
      <c r="M230" s="254" t="s">
        <v>22</v>
      </c>
      <c r="N230" s="255" t="s">
        <v>46</v>
      </c>
      <c r="O230" s="36"/>
      <c r="P230" s="201">
        <f>O230*H230</f>
        <v>0</v>
      </c>
      <c r="Q230" s="201">
        <v>0.0003</v>
      </c>
      <c r="R230" s="201">
        <f>Q230*H230</f>
        <v>0.23826</v>
      </c>
      <c r="S230" s="201">
        <v>0</v>
      </c>
      <c r="T230" s="202">
        <f>S230*H230</f>
        <v>0</v>
      </c>
      <c r="AR230" s="18" t="s">
        <v>214</v>
      </c>
      <c r="AT230" s="18" t="s">
        <v>289</v>
      </c>
      <c r="AU230" s="18" t="s">
        <v>84</v>
      </c>
      <c r="AY230" s="18" t="s">
        <v>162</v>
      </c>
      <c r="BE230" s="203">
        <f>IF(N230="základní",J230,0)</f>
        <v>0</v>
      </c>
      <c r="BF230" s="203">
        <f>IF(N230="snížená",J230,0)</f>
        <v>0</v>
      </c>
      <c r="BG230" s="203">
        <f>IF(N230="zákl. přenesená",J230,0)</f>
        <v>0</v>
      </c>
      <c r="BH230" s="203">
        <f>IF(N230="sníž. přenesená",J230,0)</f>
        <v>0</v>
      </c>
      <c r="BI230" s="203">
        <f>IF(N230="nulová",J230,0)</f>
        <v>0</v>
      </c>
      <c r="BJ230" s="18" t="s">
        <v>23</v>
      </c>
      <c r="BK230" s="203">
        <f>ROUND(I230*H230,2)</f>
        <v>0</v>
      </c>
      <c r="BL230" s="18" t="s">
        <v>169</v>
      </c>
      <c r="BM230" s="18" t="s">
        <v>464</v>
      </c>
    </row>
    <row r="231" spans="2:51" s="13" customFormat="1" ht="13.5">
      <c r="B231" s="217"/>
      <c r="C231" s="218"/>
      <c r="D231" s="204" t="s">
        <v>173</v>
      </c>
      <c r="E231" s="229" t="s">
        <v>22</v>
      </c>
      <c r="F231" s="230" t="s">
        <v>465</v>
      </c>
      <c r="G231" s="218"/>
      <c r="H231" s="231">
        <v>794.2</v>
      </c>
      <c r="I231" s="223"/>
      <c r="J231" s="218"/>
      <c r="K231" s="218"/>
      <c r="L231" s="224"/>
      <c r="M231" s="225"/>
      <c r="N231" s="226"/>
      <c r="O231" s="226"/>
      <c r="P231" s="226"/>
      <c r="Q231" s="226"/>
      <c r="R231" s="226"/>
      <c r="S231" s="226"/>
      <c r="T231" s="227"/>
      <c r="AT231" s="228" t="s">
        <v>173</v>
      </c>
      <c r="AU231" s="228" t="s">
        <v>84</v>
      </c>
      <c r="AV231" s="13" t="s">
        <v>84</v>
      </c>
      <c r="AW231" s="13" t="s">
        <v>38</v>
      </c>
      <c r="AX231" s="13" t="s">
        <v>75</v>
      </c>
      <c r="AY231" s="228" t="s">
        <v>162</v>
      </c>
    </row>
    <row r="232" spans="2:63" s="11" customFormat="1" ht="29.85" customHeight="1">
      <c r="B232" s="175"/>
      <c r="C232" s="176"/>
      <c r="D232" s="189" t="s">
        <v>74</v>
      </c>
      <c r="E232" s="190" t="s">
        <v>169</v>
      </c>
      <c r="F232" s="190" t="s">
        <v>466</v>
      </c>
      <c r="G232" s="176"/>
      <c r="H232" s="176"/>
      <c r="I232" s="179"/>
      <c r="J232" s="191">
        <f>BK232</f>
        <v>0</v>
      </c>
      <c r="K232" s="176"/>
      <c r="L232" s="181"/>
      <c r="M232" s="182"/>
      <c r="N232" s="183"/>
      <c r="O232" s="183"/>
      <c r="P232" s="184">
        <f>SUM(P233:P242)</f>
        <v>0</v>
      </c>
      <c r="Q232" s="183"/>
      <c r="R232" s="184">
        <f>SUM(R233:R242)</f>
        <v>24.233199999999997</v>
      </c>
      <c r="S232" s="183"/>
      <c r="T232" s="185">
        <f>SUM(T233:T242)</f>
        <v>0</v>
      </c>
      <c r="AR232" s="186" t="s">
        <v>23</v>
      </c>
      <c r="AT232" s="187" t="s">
        <v>74</v>
      </c>
      <c r="AU232" s="187" t="s">
        <v>23</v>
      </c>
      <c r="AY232" s="186" t="s">
        <v>162</v>
      </c>
      <c r="BK232" s="188">
        <f>SUM(BK233:BK242)</f>
        <v>0</v>
      </c>
    </row>
    <row r="233" spans="2:65" s="1" customFormat="1" ht="31.5" customHeight="1">
      <c r="B233" s="35"/>
      <c r="C233" s="192" t="s">
        <v>467</v>
      </c>
      <c r="D233" s="192" t="s">
        <v>164</v>
      </c>
      <c r="E233" s="193" t="s">
        <v>468</v>
      </c>
      <c r="F233" s="194" t="s">
        <v>469</v>
      </c>
      <c r="G233" s="195" t="s">
        <v>197</v>
      </c>
      <c r="H233" s="196">
        <v>1.41</v>
      </c>
      <c r="I233" s="197"/>
      <c r="J233" s="198">
        <f>ROUND(I233*H233,2)</f>
        <v>0</v>
      </c>
      <c r="K233" s="194" t="s">
        <v>168</v>
      </c>
      <c r="L233" s="55"/>
      <c r="M233" s="199" t="s">
        <v>22</v>
      </c>
      <c r="N233" s="200" t="s">
        <v>46</v>
      </c>
      <c r="O233" s="36"/>
      <c r="P233" s="201">
        <f>O233*H233</f>
        <v>0</v>
      </c>
      <c r="Q233" s="201">
        <v>0</v>
      </c>
      <c r="R233" s="201">
        <f>Q233*H233</f>
        <v>0</v>
      </c>
      <c r="S233" s="201">
        <v>0</v>
      </c>
      <c r="T233" s="202">
        <f>S233*H233</f>
        <v>0</v>
      </c>
      <c r="AR233" s="18" t="s">
        <v>169</v>
      </c>
      <c r="AT233" s="18" t="s">
        <v>164</v>
      </c>
      <c r="AU233" s="18" t="s">
        <v>84</v>
      </c>
      <c r="AY233" s="18" t="s">
        <v>162</v>
      </c>
      <c r="BE233" s="203">
        <f>IF(N233="základní",J233,0)</f>
        <v>0</v>
      </c>
      <c r="BF233" s="203">
        <f>IF(N233="snížená",J233,0)</f>
        <v>0</v>
      </c>
      <c r="BG233" s="203">
        <f>IF(N233="zákl. přenesená",J233,0)</f>
        <v>0</v>
      </c>
      <c r="BH233" s="203">
        <f>IF(N233="sníž. přenesená",J233,0)</f>
        <v>0</v>
      </c>
      <c r="BI233" s="203">
        <f>IF(N233="nulová",J233,0)</f>
        <v>0</v>
      </c>
      <c r="BJ233" s="18" t="s">
        <v>23</v>
      </c>
      <c r="BK233" s="203">
        <f>ROUND(I233*H233,2)</f>
        <v>0</v>
      </c>
      <c r="BL233" s="18" t="s">
        <v>169</v>
      </c>
      <c r="BM233" s="18" t="s">
        <v>470</v>
      </c>
    </row>
    <row r="234" spans="2:47" s="1" customFormat="1" ht="54">
      <c r="B234" s="35"/>
      <c r="C234" s="57"/>
      <c r="D234" s="204" t="s">
        <v>171</v>
      </c>
      <c r="E234" s="57"/>
      <c r="F234" s="205" t="s">
        <v>471</v>
      </c>
      <c r="G234" s="57"/>
      <c r="H234" s="57"/>
      <c r="I234" s="162"/>
      <c r="J234" s="57"/>
      <c r="K234" s="57"/>
      <c r="L234" s="55"/>
      <c r="M234" s="72"/>
      <c r="N234" s="36"/>
      <c r="O234" s="36"/>
      <c r="P234" s="36"/>
      <c r="Q234" s="36"/>
      <c r="R234" s="36"/>
      <c r="S234" s="36"/>
      <c r="T234" s="73"/>
      <c r="AT234" s="18" t="s">
        <v>171</v>
      </c>
      <c r="AU234" s="18" t="s">
        <v>84</v>
      </c>
    </row>
    <row r="235" spans="2:51" s="13" customFormat="1" ht="13.5">
      <c r="B235" s="217"/>
      <c r="C235" s="218"/>
      <c r="D235" s="219" t="s">
        <v>173</v>
      </c>
      <c r="E235" s="220" t="s">
        <v>22</v>
      </c>
      <c r="F235" s="221" t="s">
        <v>472</v>
      </c>
      <c r="G235" s="218"/>
      <c r="H235" s="222">
        <v>1.41</v>
      </c>
      <c r="I235" s="223"/>
      <c r="J235" s="218"/>
      <c r="K235" s="218"/>
      <c r="L235" s="224"/>
      <c r="M235" s="225"/>
      <c r="N235" s="226"/>
      <c r="O235" s="226"/>
      <c r="P235" s="226"/>
      <c r="Q235" s="226"/>
      <c r="R235" s="226"/>
      <c r="S235" s="226"/>
      <c r="T235" s="227"/>
      <c r="AT235" s="228" t="s">
        <v>173</v>
      </c>
      <c r="AU235" s="228" t="s">
        <v>84</v>
      </c>
      <c r="AV235" s="13" t="s">
        <v>84</v>
      </c>
      <c r="AW235" s="13" t="s">
        <v>38</v>
      </c>
      <c r="AX235" s="13" t="s">
        <v>23</v>
      </c>
      <c r="AY235" s="228" t="s">
        <v>162</v>
      </c>
    </row>
    <row r="236" spans="2:65" s="1" customFormat="1" ht="31.5" customHeight="1">
      <c r="B236" s="35"/>
      <c r="C236" s="192" t="s">
        <v>473</v>
      </c>
      <c r="D236" s="192" t="s">
        <v>164</v>
      </c>
      <c r="E236" s="193" t="s">
        <v>474</v>
      </c>
      <c r="F236" s="194" t="s">
        <v>475</v>
      </c>
      <c r="G236" s="195" t="s">
        <v>197</v>
      </c>
      <c r="H236" s="196">
        <v>4.7</v>
      </c>
      <c r="I236" s="197"/>
      <c r="J236" s="198">
        <f>ROUND(I236*H236,2)</f>
        <v>0</v>
      </c>
      <c r="K236" s="194" t="s">
        <v>168</v>
      </c>
      <c r="L236" s="55"/>
      <c r="M236" s="199" t="s">
        <v>22</v>
      </c>
      <c r="N236" s="200" t="s">
        <v>46</v>
      </c>
      <c r="O236" s="36"/>
      <c r="P236" s="201">
        <f>O236*H236</f>
        <v>0</v>
      </c>
      <c r="Q236" s="201">
        <v>0</v>
      </c>
      <c r="R236" s="201">
        <f>Q236*H236</f>
        <v>0</v>
      </c>
      <c r="S236" s="201">
        <v>0</v>
      </c>
      <c r="T236" s="202">
        <f>S236*H236</f>
        <v>0</v>
      </c>
      <c r="AR236" s="18" t="s">
        <v>169</v>
      </c>
      <c r="AT236" s="18" t="s">
        <v>164</v>
      </c>
      <c r="AU236" s="18" t="s">
        <v>84</v>
      </c>
      <c r="AY236" s="18" t="s">
        <v>162</v>
      </c>
      <c r="BE236" s="203">
        <f>IF(N236="základní",J236,0)</f>
        <v>0</v>
      </c>
      <c r="BF236" s="203">
        <f>IF(N236="snížená",J236,0)</f>
        <v>0</v>
      </c>
      <c r="BG236" s="203">
        <f>IF(N236="zákl. přenesená",J236,0)</f>
        <v>0</v>
      </c>
      <c r="BH236" s="203">
        <f>IF(N236="sníž. přenesená",J236,0)</f>
        <v>0</v>
      </c>
      <c r="BI236" s="203">
        <f>IF(N236="nulová",J236,0)</f>
        <v>0</v>
      </c>
      <c r="BJ236" s="18" t="s">
        <v>23</v>
      </c>
      <c r="BK236" s="203">
        <f>ROUND(I236*H236,2)</f>
        <v>0</v>
      </c>
      <c r="BL236" s="18" t="s">
        <v>169</v>
      </c>
      <c r="BM236" s="18" t="s">
        <v>476</v>
      </c>
    </row>
    <row r="237" spans="2:47" s="1" customFormat="1" ht="40.5">
      <c r="B237" s="35"/>
      <c r="C237" s="57"/>
      <c r="D237" s="204" t="s">
        <v>171</v>
      </c>
      <c r="E237" s="57"/>
      <c r="F237" s="205" t="s">
        <v>477</v>
      </c>
      <c r="G237" s="57"/>
      <c r="H237" s="57"/>
      <c r="I237" s="162"/>
      <c r="J237" s="57"/>
      <c r="K237" s="57"/>
      <c r="L237" s="55"/>
      <c r="M237" s="72"/>
      <c r="N237" s="36"/>
      <c r="O237" s="36"/>
      <c r="P237" s="36"/>
      <c r="Q237" s="36"/>
      <c r="R237" s="36"/>
      <c r="S237" s="36"/>
      <c r="T237" s="73"/>
      <c r="AT237" s="18" t="s">
        <v>171</v>
      </c>
      <c r="AU237" s="18" t="s">
        <v>84</v>
      </c>
    </row>
    <row r="238" spans="2:51" s="12" customFormat="1" ht="13.5">
      <c r="B238" s="206"/>
      <c r="C238" s="207"/>
      <c r="D238" s="204" t="s">
        <v>173</v>
      </c>
      <c r="E238" s="208" t="s">
        <v>22</v>
      </c>
      <c r="F238" s="209" t="s">
        <v>478</v>
      </c>
      <c r="G238" s="207"/>
      <c r="H238" s="210" t="s">
        <v>22</v>
      </c>
      <c r="I238" s="211"/>
      <c r="J238" s="207"/>
      <c r="K238" s="207"/>
      <c r="L238" s="212"/>
      <c r="M238" s="213"/>
      <c r="N238" s="214"/>
      <c r="O238" s="214"/>
      <c r="P238" s="214"/>
      <c r="Q238" s="214"/>
      <c r="R238" s="214"/>
      <c r="S238" s="214"/>
      <c r="T238" s="215"/>
      <c r="AT238" s="216" t="s">
        <v>173</v>
      </c>
      <c r="AU238" s="216" t="s">
        <v>84</v>
      </c>
      <c r="AV238" s="12" t="s">
        <v>23</v>
      </c>
      <c r="AW238" s="12" t="s">
        <v>38</v>
      </c>
      <c r="AX238" s="12" t="s">
        <v>75</v>
      </c>
      <c r="AY238" s="216" t="s">
        <v>162</v>
      </c>
    </row>
    <row r="239" spans="2:51" s="13" customFormat="1" ht="13.5">
      <c r="B239" s="217"/>
      <c r="C239" s="218"/>
      <c r="D239" s="219" t="s">
        <v>173</v>
      </c>
      <c r="E239" s="220" t="s">
        <v>22</v>
      </c>
      <c r="F239" s="221" t="s">
        <v>479</v>
      </c>
      <c r="G239" s="218"/>
      <c r="H239" s="222">
        <v>4.7</v>
      </c>
      <c r="I239" s="223"/>
      <c r="J239" s="218"/>
      <c r="K239" s="218"/>
      <c r="L239" s="224"/>
      <c r="M239" s="225"/>
      <c r="N239" s="226"/>
      <c r="O239" s="226"/>
      <c r="P239" s="226"/>
      <c r="Q239" s="226"/>
      <c r="R239" s="226"/>
      <c r="S239" s="226"/>
      <c r="T239" s="227"/>
      <c r="AT239" s="228" t="s">
        <v>173</v>
      </c>
      <c r="AU239" s="228" t="s">
        <v>84</v>
      </c>
      <c r="AV239" s="13" t="s">
        <v>84</v>
      </c>
      <c r="AW239" s="13" t="s">
        <v>38</v>
      </c>
      <c r="AX239" s="13" t="s">
        <v>23</v>
      </c>
      <c r="AY239" s="228" t="s">
        <v>162</v>
      </c>
    </row>
    <row r="240" spans="2:65" s="1" customFormat="1" ht="44.25" customHeight="1">
      <c r="B240" s="35"/>
      <c r="C240" s="192" t="s">
        <v>480</v>
      </c>
      <c r="D240" s="192" t="s">
        <v>164</v>
      </c>
      <c r="E240" s="193" t="s">
        <v>481</v>
      </c>
      <c r="F240" s="194" t="s">
        <v>482</v>
      </c>
      <c r="G240" s="195" t="s">
        <v>178</v>
      </c>
      <c r="H240" s="196">
        <v>23.5</v>
      </c>
      <c r="I240" s="197"/>
      <c r="J240" s="198">
        <f>ROUND(I240*H240,2)</f>
        <v>0</v>
      </c>
      <c r="K240" s="194" t="s">
        <v>168</v>
      </c>
      <c r="L240" s="55"/>
      <c r="M240" s="199" t="s">
        <v>22</v>
      </c>
      <c r="N240" s="200" t="s">
        <v>46</v>
      </c>
      <c r="O240" s="36"/>
      <c r="P240" s="201">
        <f>O240*H240</f>
        <v>0</v>
      </c>
      <c r="Q240" s="201">
        <v>1.0312</v>
      </c>
      <c r="R240" s="201">
        <f>Q240*H240</f>
        <v>24.233199999999997</v>
      </c>
      <c r="S240" s="201">
        <v>0</v>
      </c>
      <c r="T240" s="202">
        <f>S240*H240</f>
        <v>0</v>
      </c>
      <c r="AR240" s="18" t="s">
        <v>169</v>
      </c>
      <c r="AT240" s="18" t="s">
        <v>164</v>
      </c>
      <c r="AU240" s="18" t="s">
        <v>84</v>
      </c>
      <c r="AY240" s="18" t="s">
        <v>162</v>
      </c>
      <c r="BE240" s="203">
        <f>IF(N240="základní",J240,0)</f>
        <v>0</v>
      </c>
      <c r="BF240" s="203">
        <f>IF(N240="snížená",J240,0)</f>
        <v>0</v>
      </c>
      <c r="BG240" s="203">
        <f>IF(N240="zákl. přenesená",J240,0)</f>
        <v>0</v>
      </c>
      <c r="BH240" s="203">
        <f>IF(N240="sníž. přenesená",J240,0)</f>
        <v>0</v>
      </c>
      <c r="BI240" s="203">
        <f>IF(N240="nulová",J240,0)</f>
        <v>0</v>
      </c>
      <c r="BJ240" s="18" t="s">
        <v>23</v>
      </c>
      <c r="BK240" s="203">
        <f>ROUND(I240*H240,2)</f>
        <v>0</v>
      </c>
      <c r="BL240" s="18" t="s">
        <v>169</v>
      </c>
      <c r="BM240" s="18" t="s">
        <v>483</v>
      </c>
    </row>
    <row r="241" spans="2:47" s="1" customFormat="1" ht="81">
      <c r="B241" s="35"/>
      <c r="C241" s="57"/>
      <c r="D241" s="204" t="s">
        <v>171</v>
      </c>
      <c r="E241" s="57"/>
      <c r="F241" s="205" t="s">
        <v>484</v>
      </c>
      <c r="G241" s="57"/>
      <c r="H241" s="57"/>
      <c r="I241" s="162"/>
      <c r="J241" s="57"/>
      <c r="K241" s="57"/>
      <c r="L241" s="55"/>
      <c r="M241" s="72"/>
      <c r="N241" s="36"/>
      <c r="O241" s="36"/>
      <c r="P241" s="36"/>
      <c r="Q241" s="36"/>
      <c r="R241" s="36"/>
      <c r="S241" s="36"/>
      <c r="T241" s="73"/>
      <c r="AT241" s="18" t="s">
        <v>171</v>
      </c>
      <c r="AU241" s="18" t="s">
        <v>84</v>
      </c>
    </row>
    <row r="242" spans="2:51" s="13" customFormat="1" ht="13.5">
      <c r="B242" s="217"/>
      <c r="C242" s="218"/>
      <c r="D242" s="204" t="s">
        <v>173</v>
      </c>
      <c r="E242" s="229" t="s">
        <v>22</v>
      </c>
      <c r="F242" s="230" t="s">
        <v>485</v>
      </c>
      <c r="G242" s="218"/>
      <c r="H242" s="231">
        <v>23.5</v>
      </c>
      <c r="I242" s="223"/>
      <c r="J242" s="218"/>
      <c r="K242" s="218"/>
      <c r="L242" s="224"/>
      <c r="M242" s="225"/>
      <c r="N242" s="226"/>
      <c r="O242" s="226"/>
      <c r="P242" s="226"/>
      <c r="Q242" s="226"/>
      <c r="R242" s="226"/>
      <c r="S242" s="226"/>
      <c r="T242" s="227"/>
      <c r="AT242" s="228" t="s">
        <v>173</v>
      </c>
      <c r="AU242" s="228" t="s">
        <v>84</v>
      </c>
      <c r="AV242" s="13" t="s">
        <v>84</v>
      </c>
      <c r="AW242" s="13" t="s">
        <v>38</v>
      </c>
      <c r="AX242" s="13" t="s">
        <v>23</v>
      </c>
      <c r="AY242" s="228" t="s">
        <v>162</v>
      </c>
    </row>
    <row r="243" spans="2:63" s="11" customFormat="1" ht="29.85" customHeight="1">
      <c r="B243" s="175"/>
      <c r="C243" s="176"/>
      <c r="D243" s="189" t="s">
        <v>74</v>
      </c>
      <c r="E243" s="190" t="s">
        <v>194</v>
      </c>
      <c r="F243" s="190" t="s">
        <v>486</v>
      </c>
      <c r="G243" s="176"/>
      <c r="H243" s="176"/>
      <c r="I243" s="179"/>
      <c r="J243" s="191">
        <f>BK243</f>
        <v>0</v>
      </c>
      <c r="K243" s="176"/>
      <c r="L243" s="181"/>
      <c r="M243" s="182"/>
      <c r="N243" s="183"/>
      <c r="O243" s="183"/>
      <c r="P243" s="184">
        <f>SUM(P244:P281)</f>
        <v>0</v>
      </c>
      <c r="Q243" s="183"/>
      <c r="R243" s="184">
        <f>SUM(R244:R281)</f>
        <v>81.02687999999999</v>
      </c>
      <c r="S243" s="183"/>
      <c r="T243" s="185">
        <f>SUM(T244:T281)</f>
        <v>0</v>
      </c>
      <c r="AR243" s="186" t="s">
        <v>23</v>
      </c>
      <c r="AT243" s="187" t="s">
        <v>74</v>
      </c>
      <c r="AU243" s="187" t="s">
        <v>23</v>
      </c>
      <c r="AY243" s="186" t="s">
        <v>162</v>
      </c>
      <c r="BK243" s="188">
        <f>SUM(BK244:BK281)</f>
        <v>0</v>
      </c>
    </row>
    <row r="244" spans="2:65" s="1" customFormat="1" ht="22.5" customHeight="1">
      <c r="B244" s="35"/>
      <c r="C244" s="192" t="s">
        <v>487</v>
      </c>
      <c r="D244" s="192" t="s">
        <v>164</v>
      </c>
      <c r="E244" s="193" t="s">
        <v>488</v>
      </c>
      <c r="F244" s="194" t="s">
        <v>489</v>
      </c>
      <c r="G244" s="195" t="s">
        <v>178</v>
      </c>
      <c r="H244" s="196">
        <v>2755.2</v>
      </c>
      <c r="I244" s="197"/>
      <c r="J244" s="198">
        <f>ROUND(I244*H244,2)</f>
        <v>0</v>
      </c>
      <c r="K244" s="194" t="s">
        <v>168</v>
      </c>
      <c r="L244" s="55"/>
      <c r="M244" s="199" t="s">
        <v>22</v>
      </c>
      <c r="N244" s="200" t="s">
        <v>46</v>
      </c>
      <c r="O244" s="36"/>
      <c r="P244" s="201">
        <f>O244*H244</f>
        <v>0</v>
      </c>
      <c r="Q244" s="201">
        <v>0</v>
      </c>
      <c r="R244" s="201">
        <f>Q244*H244</f>
        <v>0</v>
      </c>
      <c r="S244" s="201">
        <v>0</v>
      </c>
      <c r="T244" s="202">
        <f>S244*H244</f>
        <v>0</v>
      </c>
      <c r="AR244" s="18" t="s">
        <v>169</v>
      </c>
      <c r="AT244" s="18" t="s">
        <v>164</v>
      </c>
      <c r="AU244" s="18" t="s">
        <v>84</v>
      </c>
      <c r="AY244" s="18" t="s">
        <v>162</v>
      </c>
      <c r="BE244" s="203">
        <f>IF(N244="základní",J244,0)</f>
        <v>0</v>
      </c>
      <c r="BF244" s="203">
        <f>IF(N244="snížená",J244,0)</f>
        <v>0</v>
      </c>
      <c r="BG244" s="203">
        <f>IF(N244="zákl. přenesená",J244,0)</f>
        <v>0</v>
      </c>
      <c r="BH244" s="203">
        <f>IF(N244="sníž. přenesená",J244,0)</f>
        <v>0</v>
      </c>
      <c r="BI244" s="203">
        <f>IF(N244="nulová",J244,0)</f>
        <v>0</v>
      </c>
      <c r="BJ244" s="18" t="s">
        <v>23</v>
      </c>
      <c r="BK244" s="203">
        <f>ROUND(I244*H244,2)</f>
        <v>0</v>
      </c>
      <c r="BL244" s="18" t="s">
        <v>169</v>
      </c>
      <c r="BM244" s="18" t="s">
        <v>490</v>
      </c>
    </row>
    <row r="245" spans="2:51" s="12" customFormat="1" ht="13.5">
      <c r="B245" s="206"/>
      <c r="C245" s="207"/>
      <c r="D245" s="204" t="s">
        <v>173</v>
      </c>
      <c r="E245" s="208" t="s">
        <v>22</v>
      </c>
      <c r="F245" s="209" t="s">
        <v>491</v>
      </c>
      <c r="G245" s="207"/>
      <c r="H245" s="210" t="s">
        <v>22</v>
      </c>
      <c r="I245" s="211"/>
      <c r="J245" s="207"/>
      <c r="K245" s="207"/>
      <c r="L245" s="212"/>
      <c r="M245" s="213"/>
      <c r="N245" s="214"/>
      <c r="O245" s="214"/>
      <c r="P245" s="214"/>
      <c r="Q245" s="214"/>
      <c r="R245" s="214"/>
      <c r="S245" s="214"/>
      <c r="T245" s="215"/>
      <c r="AT245" s="216" t="s">
        <v>173</v>
      </c>
      <c r="AU245" s="216" t="s">
        <v>84</v>
      </c>
      <c r="AV245" s="12" t="s">
        <v>23</v>
      </c>
      <c r="AW245" s="12" t="s">
        <v>38</v>
      </c>
      <c r="AX245" s="12" t="s">
        <v>75</v>
      </c>
      <c r="AY245" s="216" t="s">
        <v>162</v>
      </c>
    </row>
    <row r="246" spans="2:51" s="13" customFormat="1" ht="13.5">
      <c r="B246" s="217"/>
      <c r="C246" s="218"/>
      <c r="D246" s="219" t="s">
        <v>173</v>
      </c>
      <c r="E246" s="220" t="s">
        <v>22</v>
      </c>
      <c r="F246" s="221" t="s">
        <v>288</v>
      </c>
      <c r="G246" s="218"/>
      <c r="H246" s="222">
        <v>2755.2</v>
      </c>
      <c r="I246" s="223"/>
      <c r="J246" s="218"/>
      <c r="K246" s="218"/>
      <c r="L246" s="224"/>
      <c r="M246" s="225"/>
      <c r="N246" s="226"/>
      <c r="O246" s="226"/>
      <c r="P246" s="226"/>
      <c r="Q246" s="226"/>
      <c r="R246" s="226"/>
      <c r="S246" s="226"/>
      <c r="T246" s="227"/>
      <c r="AT246" s="228" t="s">
        <v>173</v>
      </c>
      <c r="AU246" s="228" t="s">
        <v>84</v>
      </c>
      <c r="AV246" s="13" t="s">
        <v>84</v>
      </c>
      <c r="AW246" s="13" t="s">
        <v>38</v>
      </c>
      <c r="AX246" s="13" t="s">
        <v>23</v>
      </c>
      <c r="AY246" s="228" t="s">
        <v>162</v>
      </c>
    </row>
    <row r="247" spans="2:65" s="1" customFormat="1" ht="31.5" customHeight="1">
      <c r="B247" s="35"/>
      <c r="C247" s="192" t="s">
        <v>492</v>
      </c>
      <c r="D247" s="192" t="s">
        <v>164</v>
      </c>
      <c r="E247" s="193" t="s">
        <v>493</v>
      </c>
      <c r="F247" s="194" t="s">
        <v>494</v>
      </c>
      <c r="G247" s="195" t="s">
        <v>178</v>
      </c>
      <c r="H247" s="196">
        <v>2115</v>
      </c>
      <c r="I247" s="197"/>
      <c r="J247" s="198">
        <f>ROUND(I247*H247,2)</f>
        <v>0</v>
      </c>
      <c r="K247" s="194" t="s">
        <v>168</v>
      </c>
      <c r="L247" s="55"/>
      <c r="M247" s="199" t="s">
        <v>22</v>
      </c>
      <c r="N247" s="200" t="s">
        <v>46</v>
      </c>
      <c r="O247" s="36"/>
      <c r="P247" s="201">
        <f>O247*H247</f>
        <v>0</v>
      </c>
      <c r="Q247" s="201">
        <v>0</v>
      </c>
      <c r="R247" s="201">
        <f>Q247*H247</f>
        <v>0</v>
      </c>
      <c r="S247" s="201">
        <v>0</v>
      </c>
      <c r="T247" s="202">
        <f>S247*H247</f>
        <v>0</v>
      </c>
      <c r="AR247" s="18" t="s">
        <v>169</v>
      </c>
      <c r="AT247" s="18" t="s">
        <v>164</v>
      </c>
      <c r="AU247" s="18" t="s">
        <v>84</v>
      </c>
      <c r="AY247" s="18" t="s">
        <v>162</v>
      </c>
      <c r="BE247" s="203">
        <f>IF(N247="základní",J247,0)</f>
        <v>0</v>
      </c>
      <c r="BF247" s="203">
        <f>IF(N247="snížená",J247,0)</f>
        <v>0</v>
      </c>
      <c r="BG247" s="203">
        <f>IF(N247="zákl. přenesená",J247,0)</f>
        <v>0</v>
      </c>
      <c r="BH247" s="203">
        <f>IF(N247="sníž. přenesená",J247,0)</f>
        <v>0</v>
      </c>
      <c r="BI247" s="203">
        <f>IF(N247="nulová",J247,0)</f>
        <v>0</v>
      </c>
      <c r="BJ247" s="18" t="s">
        <v>23</v>
      </c>
      <c r="BK247" s="203">
        <f>ROUND(I247*H247,2)</f>
        <v>0</v>
      </c>
      <c r="BL247" s="18" t="s">
        <v>169</v>
      </c>
      <c r="BM247" s="18" t="s">
        <v>495</v>
      </c>
    </row>
    <row r="248" spans="2:47" s="1" customFormat="1" ht="27">
      <c r="B248" s="35"/>
      <c r="C248" s="57"/>
      <c r="D248" s="204" t="s">
        <v>171</v>
      </c>
      <c r="E248" s="57"/>
      <c r="F248" s="205" t="s">
        <v>496</v>
      </c>
      <c r="G248" s="57"/>
      <c r="H248" s="57"/>
      <c r="I248" s="162"/>
      <c r="J248" s="57"/>
      <c r="K248" s="57"/>
      <c r="L248" s="55"/>
      <c r="M248" s="72"/>
      <c r="N248" s="36"/>
      <c r="O248" s="36"/>
      <c r="P248" s="36"/>
      <c r="Q248" s="36"/>
      <c r="R248" s="36"/>
      <c r="S248" s="36"/>
      <c r="T248" s="73"/>
      <c r="AT248" s="18" t="s">
        <v>171</v>
      </c>
      <c r="AU248" s="18" t="s">
        <v>84</v>
      </c>
    </row>
    <row r="249" spans="2:51" s="12" customFormat="1" ht="13.5">
      <c r="B249" s="206"/>
      <c r="C249" s="207"/>
      <c r="D249" s="204" t="s">
        <v>173</v>
      </c>
      <c r="E249" s="208" t="s">
        <v>22</v>
      </c>
      <c r="F249" s="209" t="s">
        <v>271</v>
      </c>
      <c r="G249" s="207"/>
      <c r="H249" s="210" t="s">
        <v>22</v>
      </c>
      <c r="I249" s="211"/>
      <c r="J249" s="207"/>
      <c r="K249" s="207"/>
      <c r="L249" s="212"/>
      <c r="M249" s="213"/>
      <c r="N249" s="214"/>
      <c r="O249" s="214"/>
      <c r="P249" s="214"/>
      <c r="Q249" s="214"/>
      <c r="R249" s="214"/>
      <c r="S249" s="214"/>
      <c r="T249" s="215"/>
      <c r="AT249" s="216" t="s">
        <v>173</v>
      </c>
      <c r="AU249" s="216" t="s">
        <v>84</v>
      </c>
      <c r="AV249" s="12" t="s">
        <v>23</v>
      </c>
      <c r="AW249" s="12" t="s">
        <v>38</v>
      </c>
      <c r="AX249" s="12" t="s">
        <v>75</v>
      </c>
      <c r="AY249" s="216" t="s">
        <v>162</v>
      </c>
    </row>
    <row r="250" spans="2:51" s="13" customFormat="1" ht="13.5">
      <c r="B250" s="217"/>
      <c r="C250" s="218"/>
      <c r="D250" s="219" t="s">
        <v>173</v>
      </c>
      <c r="E250" s="220" t="s">
        <v>22</v>
      </c>
      <c r="F250" s="221" t="s">
        <v>497</v>
      </c>
      <c r="G250" s="218"/>
      <c r="H250" s="222">
        <v>2115</v>
      </c>
      <c r="I250" s="223"/>
      <c r="J250" s="218"/>
      <c r="K250" s="218"/>
      <c r="L250" s="224"/>
      <c r="M250" s="225"/>
      <c r="N250" s="226"/>
      <c r="O250" s="226"/>
      <c r="P250" s="226"/>
      <c r="Q250" s="226"/>
      <c r="R250" s="226"/>
      <c r="S250" s="226"/>
      <c r="T250" s="227"/>
      <c r="AT250" s="228" t="s">
        <v>173</v>
      </c>
      <c r="AU250" s="228" t="s">
        <v>84</v>
      </c>
      <c r="AV250" s="13" t="s">
        <v>84</v>
      </c>
      <c r="AW250" s="13" t="s">
        <v>38</v>
      </c>
      <c r="AX250" s="13" t="s">
        <v>23</v>
      </c>
      <c r="AY250" s="228" t="s">
        <v>162</v>
      </c>
    </row>
    <row r="251" spans="2:65" s="1" customFormat="1" ht="31.5" customHeight="1">
      <c r="B251" s="35"/>
      <c r="C251" s="192" t="s">
        <v>498</v>
      </c>
      <c r="D251" s="192" t="s">
        <v>164</v>
      </c>
      <c r="E251" s="193" t="s">
        <v>499</v>
      </c>
      <c r="F251" s="194" t="s">
        <v>500</v>
      </c>
      <c r="G251" s="195" t="s">
        <v>178</v>
      </c>
      <c r="H251" s="196">
        <v>2115</v>
      </c>
      <c r="I251" s="197"/>
      <c r="J251" s="198">
        <f>ROUND(I251*H251,2)</f>
        <v>0</v>
      </c>
      <c r="K251" s="194" t="s">
        <v>168</v>
      </c>
      <c r="L251" s="55"/>
      <c r="M251" s="199" t="s">
        <v>22</v>
      </c>
      <c r="N251" s="200" t="s">
        <v>46</v>
      </c>
      <c r="O251" s="36"/>
      <c r="P251" s="201">
        <f>O251*H251</f>
        <v>0</v>
      </c>
      <c r="Q251" s="201">
        <v>0</v>
      </c>
      <c r="R251" s="201">
        <f>Q251*H251</f>
        <v>0</v>
      </c>
      <c r="S251" s="201">
        <v>0</v>
      </c>
      <c r="T251" s="202">
        <f>S251*H251</f>
        <v>0</v>
      </c>
      <c r="AR251" s="18" t="s">
        <v>169</v>
      </c>
      <c r="AT251" s="18" t="s">
        <v>164</v>
      </c>
      <c r="AU251" s="18" t="s">
        <v>84</v>
      </c>
      <c r="AY251" s="18" t="s">
        <v>162</v>
      </c>
      <c r="BE251" s="203">
        <f>IF(N251="základní",J251,0)</f>
        <v>0</v>
      </c>
      <c r="BF251" s="203">
        <f>IF(N251="snížená",J251,0)</f>
        <v>0</v>
      </c>
      <c r="BG251" s="203">
        <f>IF(N251="zákl. přenesená",J251,0)</f>
        <v>0</v>
      </c>
      <c r="BH251" s="203">
        <f>IF(N251="sníž. přenesená",J251,0)</f>
        <v>0</v>
      </c>
      <c r="BI251" s="203">
        <f>IF(N251="nulová",J251,0)</f>
        <v>0</v>
      </c>
      <c r="BJ251" s="18" t="s">
        <v>23</v>
      </c>
      <c r="BK251" s="203">
        <f>ROUND(I251*H251,2)</f>
        <v>0</v>
      </c>
      <c r="BL251" s="18" t="s">
        <v>169</v>
      </c>
      <c r="BM251" s="18" t="s">
        <v>501</v>
      </c>
    </row>
    <row r="252" spans="2:47" s="1" customFormat="1" ht="94.5">
      <c r="B252" s="35"/>
      <c r="C252" s="57"/>
      <c r="D252" s="204" t="s">
        <v>171</v>
      </c>
      <c r="E252" s="57"/>
      <c r="F252" s="205" t="s">
        <v>502</v>
      </c>
      <c r="G252" s="57"/>
      <c r="H252" s="57"/>
      <c r="I252" s="162"/>
      <c r="J252" s="57"/>
      <c r="K252" s="57"/>
      <c r="L252" s="55"/>
      <c r="M252" s="72"/>
      <c r="N252" s="36"/>
      <c r="O252" s="36"/>
      <c r="P252" s="36"/>
      <c r="Q252" s="36"/>
      <c r="R252" s="36"/>
      <c r="S252" s="36"/>
      <c r="T252" s="73"/>
      <c r="AT252" s="18" t="s">
        <v>171</v>
      </c>
      <c r="AU252" s="18" t="s">
        <v>84</v>
      </c>
    </row>
    <row r="253" spans="2:51" s="12" customFormat="1" ht="13.5">
      <c r="B253" s="206"/>
      <c r="C253" s="207"/>
      <c r="D253" s="204" t="s">
        <v>173</v>
      </c>
      <c r="E253" s="208" t="s">
        <v>22</v>
      </c>
      <c r="F253" s="209" t="s">
        <v>271</v>
      </c>
      <c r="G253" s="207"/>
      <c r="H253" s="210" t="s">
        <v>22</v>
      </c>
      <c r="I253" s="211"/>
      <c r="J253" s="207"/>
      <c r="K253" s="207"/>
      <c r="L253" s="212"/>
      <c r="M253" s="213"/>
      <c r="N253" s="214"/>
      <c r="O253" s="214"/>
      <c r="P253" s="214"/>
      <c r="Q253" s="214"/>
      <c r="R253" s="214"/>
      <c r="S253" s="214"/>
      <c r="T253" s="215"/>
      <c r="AT253" s="216" t="s">
        <v>173</v>
      </c>
      <c r="AU253" s="216" t="s">
        <v>84</v>
      </c>
      <c r="AV253" s="12" t="s">
        <v>23</v>
      </c>
      <c r="AW253" s="12" t="s">
        <v>38</v>
      </c>
      <c r="AX253" s="12" t="s">
        <v>75</v>
      </c>
      <c r="AY253" s="216" t="s">
        <v>162</v>
      </c>
    </row>
    <row r="254" spans="2:51" s="13" customFormat="1" ht="13.5">
      <c r="B254" s="217"/>
      <c r="C254" s="218"/>
      <c r="D254" s="219" t="s">
        <v>173</v>
      </c>
      <c r="E254" s="220" t="s">
        <v>22</v>
      </c>
      <c r="F254" s="221" t="s">
        <v>497</v>
      </c>
      <c r="G254" s="218"/>
      <c r="H254" s="222">
        <v>2115</v>
      </c>
      <c r="I254" s="223"/>
      <c r="J254" s="218"/>
      <c r="K254" s="218"/>
      <c r="L254" s="224"/>
      <c r="M254" s="225"/>
      <c r="N254" s="226"/>
      <c r="O254" s="226"/>
      <c r="P254" s="226"/>
      <c r="Q254" s="226"/>
      <c r="R254" s="226"/>
      <c r="S254" s="226"/>
      <c r="T254" s="227"/>
      <c r="AT254" s="228" t="s">
        <v>173</v>
      </c>
      <c r="AU254" s="228" t="s">
        <v>84</v>
      </c>
      <c r="AV254" s="13" t="s">
        <v>84</v>
      </c>
      <c r="AW254" s="13" t="s">
        <v>38</v>
      </c>
      <c r="AX254" s="13" t="s">
        <v>23</v>
      </c>
      <c r="AY254" s="228" t="s">
        <v>162</v>
      </c>
    </row>
    <row r="255" spans="2:65" s="1" customFormat="1" ht="31.5" customHeight="1">
      <c r="B255" s="35"/>
      <c r="C255" s="192" t="s">
        <v>503</v>
      </c>
      <c r="D255" s="192" t="s">
        <v>164</v>
      </c>
      <c r="E255" s="193" t="s">
        <v>504</v>
      </c>
      <c r="F255" s="194" t="s">
        <v>505</v>
      </c>
      <c r="G255" s="195" t="s">
        <v>178</v>
      </c>
      <c r="H255" s="196">
        <v>291</v>
      </c>
      <c r="I255" s="197"/>
      <c r="J255" s="198">
        <f>ROUND(I255*H255,2)</f>
        <v>0</v>
      </c>
      <c r="K255" s="194" t="s">
        <v>168</v>
      </c>
      <c r="L255" s="55"/>
      <c r="M255" s="199" t="s">
        <v>22</v>
      </c>
      <c r="N255" s="200" t="s">
        <v>46</v>
      </c>
      <c r="O255" s="36"/>
      <c r="P255" s="201">
        <f>O255*H255</f>
        <v>0</v>
      </c>
      <c r="Q255" s="201">
        <v>0.22385</v>
      </c>
      <c r="R255" s="201">
        <f>Q255*H255</f>
        <v>65.14035</v>
      </c>
      <c r="S255" s="201">
        <v>0</v>
      </c>
      <c r="T255" s="202">
        <f>S255*H255</f>
        <v>0</v>
      </c>
      <c r="AR255" s="18" t="s">
        <v>169</v>
      </c>
      <c r="AT255" s="18" t="s">
        <v>164</v>
      </c>
      <c r="AU255" s="18" t="s">
        <v>84</v>
      </c>
      <c r="AY255" s="18" t="s">
        <v>162</v>
      </c>
      <c r="BE255" s="203">
        <f>IF(N255="základní",J255,0)</f>
        <v>0</v>
      </c>
      <c r="BF255" s="203">
        <f>IF(N255="snížená",J255,0)</f>
        <v>0</v>
      </c>
      <c r="BG255" s="203">
        <f>IF(N255="zákl. přenesená",J255,0)</f>
        <v>0</v>
      </c>
      <c r="BH255" s="203">
        <f>IF(N255="sníž. přenesená",J255,0)</f>
        <v>0</v>
      </c>
      <c r="BI255" s="203">
        <f>IF(N255="nulová",J255,0)</f>
        <v>0</v>
      </c>
      <c r="BJ255" s="18" t="s">
        <v>23</v>
      </c>
      <c r="BK255" s="203">
        <f>ROUND(I255*H255,2)</f>
        <v>0</v>
      </c>
      <c r="BL255" s="18" t="s">
        <v>169</v>
      </c>
      <c r="BM255" s="18" t="s">
        <v>506</v>
      </c>
    </row>
    <row r="256" spans="2:47" s="1" customFormat="1" ht="67.5">
      <c r="B256" s="35"/>
      <c r="C256" s="57"/>
      <c r="D256" s="204" t="s">
        <v>171</v>
      </c>
      <c r="E256" s="57"/>
      <c r="F256" s="205" t="s">
        <v>507</v>
      </c>
      <c r="G256" s="57"/>
      <c r="H256" s="57"/>
      <c r="I256" s="162"/>
      <c r="J256" s="57"/>
      <c r="K256" s="57"/>
      <c r="L256" s="55"/>
      <c r="M256" s="72"/>
      <c r="N256" s="36"/>
      <c r="O256" s="36"/>
      <c r="P256" s="36"/>
      <c r="Q256" s="36"/>
      <c r="R256" s="36"/>
      <c r="S256" s="36"/>
      <c r="T256" s="73"/>
      <c r="AT256" s="18" t="s">
        <v>171</v>
      </c>
      <c r="AU256" s="18" t="s">
        <v>84</v>
      </c>
    </row>
    <row r="257" spans="2:51" s="13" customFormat="1" ht="13.5">
      <c r="B257" s="217"/>
      <c r="C257" s="218"/>
      <c r="D257" s="219" t="s">
        <v>173</v>
      </c>
      <c r="E257" s="220" t="s">
        <v>22</v>
      </c>
      <c r="F257" s="221" t="s">
        <v>508</v>
      </c>
      <c r="G257" s="218"/>
      <c r="H257" s="222">
        <v>291</v>
      </c>
      <c r="I257" s="223"/>
      <c r="J257" s="218"/>
      <c r="K257" s="218"/>
      <c r="L257" s="224"/>
      <c r="M257" s="225"/>
      <c r="N257" s="226"/>
      <c r="O257" s="226"/>
      <c r="P257" s="226"/>
      <c r="Q257" s="226"/>
      <c r="R257" s="226"/>
      <c r="S257" s="226"/>
      <c r="T257" s="227"/>
      <c r="AT257" s="228" t="s">
        <v>173</v>
      </c>
      <c r="AU257" s="228" t="s">
        <v>84</v>
      </c>
      <c r="AV257" s="13" t="s">
        <v>84</v>
      </c>
      <c r="AW257" s="13" t="s">
        <v>38</v>
      </c>
      <c r="AX257" s="13" t="s">
        <v>75</v>
      </c>
      <c r="AY257" s="228" t="s">
        <v>162</v>
      </c>
    </row>
    <row r="258" spans="2:65" s="1" customFormat="1" ht="22.5" customHeight="1">
      <c r="B258" s="35"/>
      <c r="C258" s="192" t="s">
        <v>509</v>
      </c>
      <c r="D258" s="192" t="s">
        <v>164</v>
      </c>
      <c r="E258" s="193" t="s">
        <v>510</v>
      </c>
      <c r="F258" s="194" t="s">
        <v>511</v>
      </c>
      <c r="G258" s="195" t="s">
        <v>197</v>
      </c>
      <c r="H258" s="196">
        <v>51.91</v>
      </c>
      <c r="I258" s="197"/>
      <c r="J258" s="198">
        <f>ROUND(I258*H258,2)</f>
        <v>0</v>
      </c>
      <c r="K258" s="194" t="s">
        <v>168</v>
      </c>
      <c r="L258" s="55"/>
      <c r="M258" s="199" t="s">
        <v>22</v>
      </c>
      <c r="N258" s="200" t="s">
        <v>46</v>
      </c>
      <c r="O258" s="36"/>
      <c r="P258" s="201">
        <f>O258*H258</f>
        <v>0</v>
      </c>
      <c r="Q258" s="201">
        <v>0</v>
      </c>
      <c r="R258" s="201">
        <f>Q258*H258</f>
        <v>0</v>
      </c>
      <c r="S258" s="201">
        <v>0</v>
      </c>
      <c r="T258" s="202">
        <f>S258*H258</f>
        <v>0</v>
      </c>
      <c r="AR258" s="18" t="s">
        <v>169</v>
      </c>
      <c r="AT258" s="18" t="s">
        <v>164</v>
      </c>
      <c r="AU258" s="18" t="s">
        <v>84</v>
      </c>
      <c r="AY258" s="18" t="s">
        <v>162</v>
      </c>
      <c r="BE258" s="203">
        <f>IF(N258="základní",J258,0)</f>
        <v>0</v>
      </c>
      <c r="BF258" s="203">
        <f>IF(N258="snížená",J258,0)</f>
        <v>0</v>
      </c>
      <c r="BG258" s="203">
        <f>IF(N258="zákl. přenesená",J258,0)</f>
        <v>0</v>
      </c>
      <c r="BH258" s="203">
        <f>IF(N258="sníž. přenesená",J258,0)</f>
        <v>0</v>
      </c>
      <c r="BI258" s="203">
        <f>IF(N258="nulová",J258,0)</f>
        <v>0</v>
      </c>
      <c r="BJ258" s="18" t="s">
        <v>23</v>
      </c>
      <c r="BK258" s="203">
        <f>ROUND(I258*H258,2)</f>
        <v>0</v>
      </c>
      <c r="BL258" s="18" t="s">
        <v>169</v>
      </c>
      <c r="BM258" s="18" t="s">
        <v>512</v>
      </c>
    </row>
    <row r="259" spans="2:47" s="1" customFormat="1" ht="54">
      <c r="B259" s="35"/>
      <c r="C259" s="57"/>
      <c r="D259" s="204" t="s">
        <v>171</v>
      </c>
      <c r="E259" s="57"/>
      <c r="F259" s="205" t="s">
        <v>513</v>
      </c>
      <c r="G259" s="57"/>
      <c r="H259" s="57"/>
      <c r="I259" s="162"/>
      <c r="J259" s="57"/>
      <c r="K259" s="57"/>
      <c r="L259" s="55"/>
      <c r="M259" s="72"/>
      <c r="N259" s="36"/>
      <c r="O259" s="36"/>
      <c r="P259" s="36"/>
      <c r="Q259" s="36"/>
      <c r="R259" s="36"/>
      <c r="S259" s="36"/>
      <c r="T259" s="73"/>
      <c r="AT259" s="18" t="s">
        <v>171</v>
      </c>
      <c r="AU259" s="18" t="s">
        <v>84</v>
      </c>
    </row>
    <row r="260" spans="2:51" s="12" customFormat="1" ht="13.5">
      <c r="B260" s="206"/>
      <c r="C260" s="207"/>
      <c r="D260" s="204" t="s">
        <v>173</v>
      </c>
      <c r="E260" s="208" t="s">
        <v>22</v>
      </c>
      <c r="F260" s="209" t="s">
        <v>514</v>
      </c>
      <c r="G260" s="207"/>
      <c r="H260" s="210" t="s">
        <v>22</v>
      </c>
      <c r="I260" s="211"/>
      <c r="J260" s="207"/>
      <c r="K260" s="207"/>
      <c r="L260" s="212"/>
      <c r="M260" s="213"/>
      <c r="N260" s="214"/>
      <c r="O260" s="214"/>
      <c r="P260" s="214"/>
      <c r="Q260" s="214"/>
      <c r="R260" s="214"/>
      <c r="S260" s="214"/>
      <c r="T260" s="215"/>
      <c r="AT260" s="216" t="s">
        <v>173</v>
      </c>
      <c r="AU260" s="216" t="s">
        <v>84</v>
      </c>
      <c r="AV260" s="12" t="s">
        <v>23</v>
      </c>
      <c r="AW260" s="12" t="s">
        <v>38</v>
      </c>
      <c r="AX260" s="12" t="s">
        <v>75</v>
      </c>
      <c r="AY260" s="216" t="s">
        <v>162</v>
      </c>
    </row>
    <row r="261" spans="2:51" s="13" customFormat="1" ht="13.5">
      <c r="B261" s="217"/>
      <c r="C261" s="218"/>
      <c r="D261" s="219" t="s">
        <v>173</v>
      </c>
      <c r="E261" s="220" t="s">
        <v>22</v>
      </c>
      <c r="F261" s="221" t="s">
        <v>515</v>
      </c>
      <c r="G261" s="218"/>
      <c r="H261" s="222">
        <v>51.91</v>
      </c>
      <c r="I261" s="223"/>
      <c r="J261" s="218"/>
      <c r="K261" s="218"/>
      <c r="L261" s="224"/>
      <c r="M261" s="225"/>
      <c r="N261" s="226"/>
      <c r="O261" s="226"/>
      <c r="P261" s="226"/>
      <c r="Q261" s="226"/>
      <c r="R261" s="226"/>
      <c r="S261" s="226"/>
      <c r="T261" s="227"/>
      <c r="AT261" s="228" t="s">
        <v>173</v>
      </c>
      <c r="AU261" s="228" t="s">
        <v>84</v>
      </c>
      <c r="AV261" s="13" t="s">
        <v>84</v>
      </c>
      <c r="AW261" s="13" t="s">
        <v>38</v>
      </c>
      <c r="AX261" s="13" t="s">
        <v>23</v>
      </c>
      <c r="AY261" s="228" t="s">
        <v>162</v>
      </c>
    </row>
    <row r="262" spans="2:65" s="1" customFormat="1" ht="22.5" customHeight="1">
      <c r="B262" s="35"/>
      <c r="C262" s="192" t="s">
        <v>516</v>
      </c>
      <c r="D262" s="192" t="s">
        <v>164</v>
      </c>
      <c r="E262" s="193" t="s">
        <v>517</v>
      </c>
      <c r="F262" s="194" t="s">
        <v>518</v>
      </c>
      <c r="G262" s="195" t="s">
        <v>178</v>
      </c>
      <c r="H262" s="196">
        <v>2115</v>
      </c>
      <c r="I262" s="197"/>
      <c r="J262" s="198">
        <f>ROUND(I262*H262,2)</f>
        <v>0</v>
      </c>
      <c r="K262" s="194" t="s">
        <v>168</v>
      </c>
      <c r="L262" s="55"/>
      <c r="M262" s="199" t="s">
        <v>22</v>
      </c>
      <c r="N262" s="200" t="s">
        <v>46</v>
      </c>
      <c r="O262" s="36"/>
      <c r="P262" s="201">
        <f>O262*H262</f>
        <v>0</v>
      </c>
      <c r="Q262" s="201">
        <v>0.00601</v>
      </c>
      <c r="R262" s="201">
        <f>Q262*H262</f>
        <v>12.71115</v>
      </c>
      <c r="S262" s="201">
        <v>0</v>
      </c>
      <c r="T262" s="202">
        <f>S262*H262</f>
        <v>0</v>
      </c>
      <c r="AR262" s="18" t="s">
        <v>169</v>
      </c>
      <c r="AT262" s="18" t="s">
        <v>164</v>
      </c>
      <c r="AU262" s="18" t="s">
        <v>84</v>
      </c>
      <c r="AY262" s="18" t="s">
        <v>162</v>
      </c>
      <c r="BE262" s="203">
        <f>IF(N262="základní",J262,0)</f>
        <v>0</v>
      </c>
      <c r="BF262" s="203">
        <f>IF(N262="snížená",J262,0)</f>
        <v>0</v>
      </c>
      <c r="BG262" s="203">
        <f>IF(N262="zákl. přenesená",J262,0)</f>
        <v>0</v>
      </c>
      <c r="BH262" s="203">
        <f>IF(N262="sníž. přenesená",J262,0)</f>
        <v>0</v>
      </c>
      <c r="BI262" s="203">
        <f>IF(N262="nulová",J262,0)</f>
        <v>0</v>
      </c>
      <c r="BJ262" s="18" t="s">
        <v>23</v>
      </c>
      <c r="BK262" s="203">
        <f>ROUND(I262*H262,2)</f>
        <v>0</v>
      </c>
      <c r="BL262" s="18" t="s">
        <v>169</v>
      </c>
      <c r="BM262" s="18" t="s">
        <v>519</v>
      </c>
    </row>
    <row r="263" spans="2:51" s="12" customFormat="1" ht="13.5">
      <c r="B263" s="206"/>
      <c r="C263" s="207"/>
      <c r="D263" s="204" t="s">
        <v>173</v>
      </c>
      <c r="E263" s="208" t="s">
        <v>22</v>
      </c>
      <c r="F263" s="209" t="s">
        <v>271</v>
      </c>
      <c r="G263" s="207"/>
      <c r="H263" s="210" t="s">
        <v>22</v>
      </c>
      <c r="I263" s="211"/>
      <c r="J263" s="207"/>
      <c r="K263" s="207"/>
      <c r="L263" s="212"/>
      <c r="M263" s="213"/>
      <c r="N263" s="214"/>
      <c r="O263" s="214"/>
      <c r="P263" s="214"/>
      <c r="Q263" s="214"/>
      <c r="R263" s="214"/>
      <c r="S263" s="214"/>
      <c r="T263" s="215"/>
      <c r="AT263" s="216" t="s">
        <v>173</v>
      </c>
      <c r="AU263" s="216" t="s">
        <v>84</v>
      </c>
      <c r="AV263" s="12" t="s">
        <v>23</v>
      </c>
      <c r="AW263" s="12" t="s">
        <v>38</v>
      </c>
      <c r="AX263" s="12" t="s">
        <v>75</v>
      </c>
      <c r="AY263" s="216" t="s">
        <v>162</v>
      </c>
    </row>
    <row r="264" spans="2:51" s="13" customFormat="1" ht="13.5">
      <c r="B264" s="217"/>
      <c r="C264" s="218"/>
      <c r="D264" s="219" t="s">
        <v>173</v>
      </c>
      <c r="E264" s="220" t="s">
        <v>22</v>
      </c>
      <c r="F264" s="221" t="s">
        <v>497</v>
      </c>
      <c r="G264" s="218"/>
      <c r="H264" s="222">
        <v>2115</v>
      </c>
      <c r="I264" s="223"/>
      <c r="J264" s="218"/>
      <c r="K264" s="218"/>
      <c r="L264" s="224"/>
      <c r="M264" s="225"/>
      <c r="N264" s="226"/>
      <c r="O264" s="226"/>
      <c r="P264" s="226"/>
      <c r="Q264" s="226"/>
      <c r="R264" s="226"/>
      <c r="S264" s="226"/>
      <c r="T264" s="227"/>
      <c r="AT264" s="228" t="s">
        <v>173</v>
      </c>
      <c r="AU264" s="228" t="s">
        <v>84</v>
      </c>
      <c r="AV264" s="13" t="s">
        <v>84</v>
      </c>
      <c r="AW264" s="13" t="s">
        <v>38</v>
      </c>
      <c r="AX264" s="13" t="s">
        <v>23</v>
      </c>
      <c r="AY264" s="228" t="s">
        <v>162</v>
      </c>
    </row>
    <row r="265" spans="2:65" s="1" customFormat="1" ht="22.5" customHeight="1">
      <c r="B265" s="35"/>
      <c r="C265" s="192" t="s">
        <v>520</v>
      </c>
      <c r="D265" s="192" t="s">
        <v>164</v>
      </c>
      <c r="E265" s="193" t="s">
        <v>521</v>
      </c>
      <c r="F265" s="194" t="s">
        <v>522</v>
      </c>
      <c r="G265" s="195" t="s">
        <v>178</v>
      </c>
      <c r="H265" s="196">
        <v>4230</v>
      </c>
      <c r="I265" s="197"/>
      <c r="J265" s="198">
        <f>ROUND(I265*H265,2)</f>
        <v>0</v>
      </c>
      <c r="K265" s="194" t="s">
        <v>168</v>
      </c>
      <c r="L265" s="55"/>
      <c r="M265" s="199" t="s">
        <v>22</v>
      </c>
      <c r="N265" s="200" t="s">
        <v>46</v>
      </c>
      <c r="O265" s="36"/>
      <c r="P265" s="201">
        <f>O265*H265</f>
        <v>0</v>
      </c>
      <c r="Q265" s="201">
        <v>0.00071</v>
      </c>
      <c r="R265" s="201">
        <f>Q265*H265</f>
        <v>3.0033000000000003</v>
      </c>
      <c r="S265" s="201">
        <v>0</v>
      </c>
      <c r="T265" s="202">
        <f>S265*H265</f>
        <v>0</v>
      </c>
      <c r="AR265" s="18" t="s">
        <v>169</v>
      </c>
      <c r="AT265" s="18" t="s">
        <v>164</v>
      </c>
      <c r="AU265" s="18" t="s">
        <v>84</v>
      </c>
      <c r="AY265" s="18" t="s">
        <v>162</v>
      </c>
      <c r="BE265" s="203">
        <f>IF(N265="základní",J265,0)</f>
        <v>0</v>
      </c>
      <c r="BF265" s="203">
        <f>IF(N265="snížená",J265,0)</f>
        <v>0</v>
      </c>
      <c r="BG265" s="203">
        <f>IF(N265="zákl. přenesená",J265,0)</f>
        <v>0</v>
      </c>
      <c r="BH265" s="203">
        <f>IF(N265="sníž. přenesená",J265,0)</f>
        <v>0</v>
      </c>
      <c r="BI265" s="203">
        <f>IF(N265="nulová",J265,0)</f>
        <v>0</v>
      </c>
      <c r="BJ265" s="18" t="s">
        <v>23</v>
      </c>
      <c r="BK265" s="203">
        <f>ROUND(I265*H265,2)</f>
        <v>0</v>
      </c>
      <c r="BL265" s="18" t="s">
        <v>169</v>
      </c>
      <c r="BM265" s="18" t="s">
        <v>523</v>
      </c>
    </row>
    <row r="266" spans="2:51" s="12" customFormat="1" ht="13.5">
      <c r="B266" s="206"/>
      <c r="C266" s="207"/>
      <c r="D266" s="204" t="s">
        <v>173</v>
      </c>
      <c r="E266" s="208" t="s">
        <v>22</v>
      </c>
      <c r="F266" s="209" t="s">
        <v>524</v>
      </c>
      <c r="G266" s="207"/>
      <c r="H266" s="210" t="s">
        <v>22</v>
      </c>
      <c r="I266" s="211"/>
      <c r="J266" s="207"/>
      <c r="K266" s="207"/>
      <c r="L266" s="212"/>
      <c r="M266" s="213"/>
      <c r="N266" s="214"/>
      <c r="O266" s="214"/>
      <c r="P266" s="214"/>
      <c r="Q266" s="214"/>
      <c r="R266" s="214"/>
      <c r="S266" s="214"/>
      <c r="T266" s="215"/>
      <c r="AT266" s="216" t="s">
        <v>173</v>
      </c>
      <c r="AU266" s="216" t="s">
        <v>84</v>
      </c>
      <c r="AV266" s="12" t="s">
        <v>23</v>
      </c>
      <c r="AW266" s="12" t="s">
        <v>38</v>
      </c>
      <c r="AX266" s="12" t="s">
        <v>75</v>
      </c>
      <c r="AY266" s="216" t="s">
        <v>162</v>
      </c>
    </row>
    <row r="267" spans="2:51" s="13" customFormat="1" ht="13.5">
      <c r="B267" s="217"/>
      <c r="C267" s="218"/>
      <c r="D267" s="219" t="s">
        <v>173</v>
      </c>
      <c r="E267" s="220" t="s">
        <v>22</v>
      </c>
      <c r="F267" s="221" t="s">
        <v>525</v>
      </c>
      <c r="G267" s="218"/>
      <c r="H267" s="222">
        <v>4230</v>
      </c>
      <c r="I267" s="223"/>
      <c r="J267" s="218"/>
      <c r="K267" s="218"/>
      <c r="L267" s="224"/>
      <c r="M267" s="225"/>
      <c r="N267" s="226"/>
      <c r="O267" s="226"/>
      <c r="P267" s="226"/>
      <c r="Q267" s="226"/>
      <c r="R267" s="226"/>
      <c r="S267" s="226"/>
      <c r="T267" s="227"/>
      <c r="AT267" s="228" t="s">
        <v>173</v>
      </c>
      <c r="AU267" s="228" t="s">
        <v>84</v>
      </c>
      <c r="AV267" s="13" t="s">
        <v>84</v>
      </c>
      <c r="AW267" s="13" t="s">
        <v>38</v>
      </c>
      <c r="AX267" s="13" t="s">
        <v>23</v>
      </c>
      <c r="AY267" s="228" t="s">
        <v>162</v>
      </c>
    </row>
    <row r="268" spans="2:65" s="1" customFormat="1" ht="31.5" customHeight="1">
      <c r="B268" s="35"/>
      <c r="C268" s="192" t="s">
        <v>526</v>
      </c>
      <c r="D268" s="192" t="s">
        <v>164</v>
      </c>
      <c r="E268" s="193" t="s">
        <v>527</v>
      </c>
      <c r="F268" s="194" t="s">
        <v>528</v>
      </c>
      <c r="G268" s="195" t="s">
        <v>178</v>
      </c>
      <c r="H268" s="196">
        <v>2115</v>
      </c>
      <c r="I268" s="197"/>
      <c r="J268" s="198">
        <f>ROUND(I268*H268,2)</f>
        <v>0</v>
      </c>
      <c r="K268" s="194" t="s">
        <v>168</v>
      </c>
      <c r="L268" s="55"/>
      <c r="M268" s="199" t="s">
        <v>22</v>
      </c>
      <c r="N268" s="200" t="s">
        <v>46</v>
      </c>
      <c r="O268" s="36"/>
      <c r="P268" s="201">
        <f>O268*H268</f>
        <v>0</v>
      </c>
      <c r="Q268" s="201">
        <v>0</v>
      </c>
      <c r="R268" s="201">
        <f>Q268*H268</f>
        <v>0</v>
      </c>
      <c r="S268" s="201">
        <v>0</v>
      </c>
      <c r="T268" s="202">
        <f>S268*H268</f>
        <v>0</v>
      </c>
      <c r="AR268" s="18" t="s">
        <v>169</v>
      </c>
      <c r="AT268" s="18" t="s">
        <v>164</v>
      </c>
      <c r="AU268" s="18" t="s">
        <v>84</v>
      </c>
      <c r="AY268" s="18" t="s">
        <v>162</v>
      </c>
      <c r="BE268" s="203">
        <f>IF(N268="základní",J268,0)</f>
        <v>0</v>
      </c>
      <c r="BF268" s="203">
        <f>IF(N268="snížená",J268,0)</f>
        <v>0</v>
      </c>
      <c r="BG268" s="203">
        <f>IF(N268="zákl. přenesená",J268,0)</f>
        <v>0</v>
      </c>
      <c r="BH268" s="203">
        <f>IF(N268="sníž. přenesená",J268,0)</f>
        <v>0</v>
      </c>
      <c r="BI268" s="203">
        <f>IF(N268="nulová",J268,0)</f>
        <v>0</v>
      </c>
      <c r="BJ268" s="18" t="s">
        <v>23</v>
      </c>
      <c r="BK268" s="203">
        <f>ROUND(I268*H268,2)</f>
        <v>0</v>
      </c>
      <c r="BL268" s="18" t="s">
        <v>169</v>
      </c>
      <c r="BM268" s="18" t="s">
        <v>529</v>
      </c>
    </row>
    <row r="269" spans="2:51" s="12" customFormat="1" ht="13.5">
      <c r="B269" s="206"/>
      <c r="C269" s="207"/>
      <c r="D269" s="204" t="s">
        <v>173</v>
      </c>
      <c r="E269" s="208" t="s">
        <v>22</v>
      </c>
      <c r="F269" s="209" t="s">
        <v>271</v>
      </c>
      <c r="G269" s="207"/>
      <c r="H269" s="210" t="s">
        <v>22</v>
      </c>
      <c r="I269" s="211"/>
      <c r="J269" s="207"/>
      <c r="K269" s="207"/>
      <c r="L269" s="212"/>
      <c r="M269" s="213"/>
      <c r="N269" s="214"/>
      <c r="O269" s="214"/>
      <c r="P269" s="214"/>
      <c r="Q269" s="214"/>
      <c r="R269" s="214"/>
      <c r="S269" s="214"/>
      <c r="T269" s="215"/>
      <c r="AT269" s="216" t="s">
        <v>173</v>
      </c>
      <c r="AU269" s="216" t="s">
        <v>84</v>
      </c>
      <c r="AV269" s="12" t="s">
        <v>23</v>
      </c>
      <c r="AW269" s="12" t="s">
        <v>38</v>
      </c>
      <c r="AX269" s="12" t="s">
        <v>75</v>
      </c>
      <c r="AY269" s="216" t="s">
        <v>162</v>
      </c>
    </row>
    <row r="270" spans="2:51" s="13" customFormat="1" ht="13.5">
      <c r="B270" s="217"/>
      <c r="C270" s="218"/>
      <c r="D270" s="219" t="s">
        <v>173</v>
      </c>
      <c r="E270" s="220" t="s">
        <v>22</v>
      </c>
      <c r="F270" s="221" t="s">
        <v>497</v>
      </c>
      <c r="G270" s="218"/>
      <c r="H270" s="222">
        <v>2115</v>
      </c>
      <c r="I270" s="223"/>
      <c r="J270" s="218"/>
      <c r="K270" s="218"/>
      <c r="L270" s="224"/>
      <c r="M270" s="225"/>
      <c r="N270" s="226"/>
      <c r="O270" s="226"/>
      <c r="P270" s="226"/>
      <c r="Q270" s="226"/>
      <c r="R270" s="226"/>
      <c r="S270" s="226"/>
      <c r="T270" s="227"/>
      <c r="AT270" s="228" t="s">
        <v>173</v>
      </c>
      <c r="AU270" s="228" t="s">
        <v>84</v>
      </c>
      <c r="AV270" s="13" t="s">
        <v>84</v>
      </c>
      <c r="AW270" s="13" t="s">
        <v>38</v>
      </c>
      <c r="AX270" s="13" t="s">
        <v>23</v>
      </c>
      <c r="AY270" s="228" t="s">
        <v>162</v>
      </c>
    </row>
    <row r="271" spans="2:65" s="1" customFormat="1" ht="31.5" customHeight="1">
      <c r="B271" s="35"/>
      <c r="C271" s="192" t="s">
        <v>530</v>
      </c>
      <c r="D271" s="192" t="s">
        <v>164</v>
      </c>
      <c r="E271" s="193" t="s">
        <v>531</v>
      </c>
      <c r="F271" s="194" t="s">
        <v>532</v>
      </c>
      <c r="G271" s="195" t="s">
        <v>178</v>
      </c>
      <c r="H271" s="196">
        <v>251.6</v>
      </c>
      <c r="I271" s="197"/>
      <c r="J271" s="198">
        <f>ROUND(I271*H271,2)</f>
        <v>0</v>
      </c>
      <c r="K271" s="194" t="s">
        <v>168</v>
      </c>
      <c r="L271" s="55"/>
      <c r="M271" s="199" t="s">
        <v>22</v>
      </c>
      <c r="N271" s="200" t="s">
        <v>46</v>
      </c>
      <c r="O271" s="36"/>
      <c r="P271" s="201">
        <f>O271*H271</f>
        <v>0</v>
      </c>
      <c r="Q271" s="201">
        <v>0</v>
      </c>
      <c r="R271" s="201">
        <f>Q271*H271</f>
        <v>0</v>
      </c>
      <c r="S271" s="201">
        <v>0</v>
      </c>
      <c r="T271" s="202">
        <f>S271*H271</f>
        <v>0</v>
      </c>
      <c r="AR271" s="18" t="s">
        <v>169</v>
      </c>
      <c r="AT271" s="18" t="s">
        <v>164</v>
      </c>
      <c r="AU271" s="18" t="s">
        <v>84</v>
      </c>
      <c r="AY271" s="18" t="s">
        <v>162</v>
      </c>
      <c r="BE271" s="203">
        <f>IF(N271="základní",J271,0)</f>
        <v>0</v>
      </c>
      <c r="BF271" s="203">
        <f>IF(N271="snížená",J271,0)</f>
        <v>0</v>
      </c>
      <c r="BG271" s="203">
        <f>IF(N271="zákl. přenesená",J271,0)</f>
        <v>0</v>
      </c>
      <c r="BH271" s="203">
        <f>IF(N271="sníž. přenesená",J271,0)</f>
        <v>0</v>
      </c>
      <c r="BI271" s="203">
        <f>IF(N271="nulová",J271,0)</f>
        <v>0</v>
      </c>
      <c r="BJ271" s="18" t="s">
        <v>23</v>
      </c>
      <c r="BK271" s="203">
        <f>ROUND(I271*H271,2)</f>
        <v>0</v>
      </c>
      <c r="BL271" s="18" t="s">
        <v>169</v>
      </c>
      <c r="BM271" s="18" t="s">
        <v>533</v>
      </c>
    </row>
    <row r="272" spans="2:51" s="12" customFormat="1" ht="13.5">
      <c r="B272" s="206"/>
      <c r="C272" s="207"/>
      <c r="D272" s="204" t="s">
        <v>173</v>
      </c>
      <c r="E272" s="208" t="s">
        <v>22</v>
      </c>
      <c r="F272" s="209" t="s">
        <v>271</v>
      </c>
      <c r="G272" s="207"/>
      <c r="H272" s="210" t="s">
        <v>22</v>
      </c>
      <c r="I272" s="211"/>
      <c r="J272" s="207"/>
      <c r="K272" s="207"/>
      <c r="L272" s="212"/>
      <c r="M272" s="213"/>
      <c r="N272" s="214"/>
      <c r="O272" s="214"/>
      <c r="P272" s="214"/>
      <c r="Q272" s="214"/>
      <c r="R272" s="214"/>
      <c r="S272" s="214"/>
      <c r="T272" s="215"/>
      <c r="AT272" s="216" t="s">
        <v>173</v>
      </c>
      <c r="AU272" s="216" t="s">
        <v>84</v>
      </c>
      <c r="AV272" s="12" t="s">
        <v>23</v>
      </c>
      <c r="AW272" s="12" t="s">
        <v>38</v>
      </c>
      <c r="AX272" s="12" t="s">
        <v>75</v>
      </c>
      <c r="AY272" s="216" t="s">
        <v>162</v>
      </c>
    </row>
    <row r="273" spans="2:51" s="13" customFormat="1" ht="13.5">
      <c r="B273" s="217"/>
      <c r="C273" s="218"/>
      <c r="D273" s="219" t="s">
        <v>173</v>
      </c>
      <c r="E273" s="220" t="s">
        <v>22</v>
      </c>
      <c r="F273" s="221" t="s">
        <v>282</v>
      </c>
      <c r="G273" s="218"/>
      <c r="H273" s="222">
        <v>251.6</v>
      </c>
      <c r="I273" s="223"/>
      <c r="J273" s="218"/>
      <c r="K273" s="218"/>
      <c r="L273" s="224"/>
      <c r="M273" s="225"/>
      <c r="N273" s="226"/>
      <c r="O273" s="226"/>
      <c r="P273" s="226"/>
      <c r="Q273" s="226"/>
      <c r="R273" s="226"/>
      <c r="S273" s="226"/>
      <c r="T273" s="227"/>
      <c r="AT273" s="228" t="s">
        <v>173</v>
      </c>
      <c r="AU273" s="228" t="s">
        <v>84</v>
      </c>
      <c r="AV273" s="13" t="s">
        <v>84</v>
      </c>
      <c r="AW273" s="13" t="s">
        <v>38</v>
      </c>
      <c r="AX273" s="13" t="s">
        <v>23</v>
      </c>
      <c r="AY273" s="228" t="s">
        <v>162</v>
      </c>
    </row>
    <row r="274" spans="2:65" s="1" customFormat="1" ht="31.5" customHeight="1">
      <c r="B274" s="35"/>
      <c r="C274" s="192" t="s">
        <v>534</v>
      </c>
      <c r="D274" s="192" t="s">
        <v>164</v>
      </c>
      <c r="E274" s="193" t="s">
        <v>535</v>
      </c>
      <c r="F274" s="194" t="s">
        <v>536</v>
      </c>
      <c r="G274" s="195" t="s">
        <v>178</v>
      </c>
      <c r="H274" s="196">
        <v>2115</v>
      </c>
      <c r="I274" s="197"/>
      <c r="J274" s="198">
        <f>ROUND(I274*H274,2)</f>
        <v>0</v>
      </c>
      <c r="K274" s="194" t="s">
        <v>168</v>
      </c>
      <c r="L274" s="55"/>
      <c r="M274" s="199" t="s">
        <v>22</v>
      </c>
      <c r="N274" s="200" t="s">
        <v>46</v>
      </c>
      <c r="O274" s="36"/>
      <c r="P274" s="201">
        <f>O274*H274</f>
        <v>0</v>
      </c>
      <c r="Q274" s="201">
        <v>0</v>
      </c>
      <c r="R274" s="201">
        <f>Q274*H274</f>
        <v>0</v>
      </c>
      <c r="S274" s="201">
        <v>0</v>
      </c>
      <c r="T274" s="202">
        <f>S274*H274</f>
        <v>0</v>
      </c>
      <c r="AR274" s="18" t="s">
        <v>169</v>
      </c>
      <c r="AT274" s="18" t="s">
        <v>164</v>
      </c>
      <c r="AU274" s="18" t="s">
        <v>84</v>
      </c>
      <c r="AY274" s="18" t="s">
        <v>162</v>
      </c>
      <c r="BE274" s="203">
        <f>IF(N274="základní",J274,0)</f>
        <v>0</v>
      </c>
      <c r="BF274" s="203">
        <f>IF(N274="snížená",J274,0)</f>
        <v>0</v>
      </c>
      <c r="BG274" s="203">
        <f>IF(N274="zákl. přenesená",J274,0)</f>
        <v>0</v>
      </c>
      <c r="BH274" s="203">
        <f>IF(N274="sníž. přenesená",J274,0)</f>
        <v>0</v>
      </c>
      <c r="BI274" s="203">
        <f>IF(N274="nulová",J274,0)</f>
        <v>0</v>
      </c>
      <c r="BJ274" s="18" t="s">
        <v>23</v>
      </c>
      <c r="BK274" s="203">
        <f>ROUND(I274*H274,2)</f>
        <v>0</v>
      </c>
      <c r="BL274" s="18" t="s">
        <v>169</v>
      </c>
      <c r="BM274" s="18" t="s">
        <v>537</v>
      </c>
    </row>
    <row r="275" spans="2:47" s="1" customFormat="1" ht="27">
      <c r="B275" s="35"/>
      <c r="C275" s="57"/>
      <c r="D275" s="204" t="s">
        <v>171</v>
      </c>
      <c r="E275" s="57"/>
      <c r="F275" s="205" t="s">
        <v>538</v>
      </c>
      <c r="G275" s="57"/>
      <c r="H275" s="57"/>
      <c r="I275" s="162"/>
      <c r="J275" s="57"/>
      <c r="K275" s="57"/>
      <c r="L275" s="55"/>
      <c r="M275" s="72"/>
      <c r="N275" s="36"/>
      <c r="O275" s="36"/>
      <c r="P275" s="36"/>
      <c r="Q275" s="36"/>
      <c r="R275" s="36"/>
      <c r="S275" s="36"/>
      <c r="T275" s="73"/>
      <c r="AT275" s="18" t="s">
        <v>171</v>
      </c>
      <c r="AU275" s="18" t="s">
        <v>84</v>
      </c>
    </row>
    <row r="276" spans="2:51" s="12" customFormat="1" ht="13.5">
      <c r="B276" s="206"/>
      <c r="C276" s="207"/>
      <c r="D276" s="204" t="s">
        <v>173</v>
      </c>
      <c r="E276" s="208" t="s">
        <v>22</v>
      </c>
      <c r="F276" s="209" t="s">
        <v>271</v>
      </c>
      <c r="G276" s="207"/>
      <c r="H276" s="210" t="s">
        <v>22</v>
      </c>
      <c r="I276" s="211"/>
      <c r="J276" s="207"/>
      <c r="K276" s="207"/>
      <c r="L276" s="212"/>
      <c r="M276" s="213"/>
      <c r="N276" s="214"/>
      <c r="O276" s="214"/>
      <c r="P276" s="214"/>
      <c r="Q276" s="214"/>
      <c r="R276" s="214"/>
      <c r="S276" s="214"/>
      <c r="T276" s="215"/>
      <c r="AT276" s="216" t="s">
        <v>173</v>
      </c>
      <c r="AU276" s="216" t="s">
        <v>84</v>
      </c>
      <c r="AV276" s="12" t="s">
        <v>23</v>
      </c>
      <c r="AW276" s="12" t="s">
        <v>38</v>
      </c>
      <c r="AX276" s="12" t="s">
        <v>75</v>
      </c>
      <c r="AY276" s="216" t="s">
        <v>162</v>
      </c>
    </row>
    <row r="277" spans="2:51" s="13" customFormat="1" ht="13.5">
      <c r="B277" s="217"/>
      <c r="C277" s="218"/>
      <c r="D277" s="219" t="s">
        <v>173</v>
      </c>
      <c r="E277" s="220" t="s">
        <v>22</v>
      </c>
      <c r="F277" s="221" t="s">
        <v>539</v>
      </c>
      <c r="G277" s="218"/>
      <c r="H277" s="222">
        <v>2115</v>
      </c>
      <c r="I277" s="223"/>
      <c r="J277" s="218"/>
      <c r="K277" s="218"/>
      <c r="L277" s="224"/>
      <c r="M277" s="225"/>
      <c r="N277" s="226"/>
      <c r="O277" s="226"/>
      <c r="P277" s="226"/>
      <c r="Q277" s="226"/>
      <c r="R277" s="226"/>
      <c r="S277" s="226"/>
      <c r="T277" s="227"/>
      <c r="AT277" s="228" t="s">
        <v>173</v>
      </c>
      <c r="AU277" s="228" t="s">
        <v>84</v>
      </c>
      <c r="AV277" s="13" t="s">
        <v>84</v>
      </c>
      <c r="AW277" s="13" t="s">
        <v>38</v>
      </c>
      <c r="AX277" s="13" t="s">
        <v>23</v>
      </c>
      <c r="AY277" s="228" t="s">
        <v>162</v>
      </c>
    </row>
    <row r="278" spans="2:65" s="1" customFormat="1" ht="22.5" customHeight="1">
      <c r="B278" s="35"/>
      <c r="C278" s="192" t="s">
        <v>540</v>
      </c>
      <c r="D278" s="192" t="s">
        <v>164</v>
      </c>
      <c r="E278" s="193" t="s">
        <v>541</v>
      </c>
      <c r="F278" s="194" t="s">
        <v>542</v>
      </c>
      <c r="G278" s="195" t="s">
        <v>543</v>
      </c>
      <c r="H278" s="196">
        <v>47.8</v>
      </c>
      <c r="I278" s="197"/>
      <c r="J278" s="198">
        <f>ROUND(I278*H278,2)</f>
        <v>0</v>
      </c>
      <c r="K278" s="194" t="s">
        <v>168</v>
      </c>
      <c r="L278" s="55"/>
      <c r="M278" s="199" t="s">
        <v>22</v>
      </c>
      <c r="N278" s="200" t="s">
        <v>46</v>
      </c>
      <c r="O278" s="36"/>
      <c r="P278" s="201">
        <f>O278*H278</f>
        <v>0</v>
      </c>
      <c r="Q278" s="201">
        <v>0.0036</v>
      </c>
      <c r="R278" s="201">
        <f>Q278*H278</f>
        <v>0.17207999999999998</v>
      </c>
      <c r="S278" s="201">
        <v>0</v>
      </c>
      <c r="T278" s="202">
        <f>S278*H278</f>
        <v>0</v>
      </c>
      <c r="AR278" s="18" t="s">
        <v>169</v>
      </c>
      <c r="AT278" s="18" t="s">
        <v>164</v>
      </c>
      <c r="AU278" s="18" t="s">
        <v>84</v>
      </c>
      <c r="AY278" s="18" t="s">
        <v>162</v>
      </c>
      <c r="BE278" s="203">
        <f>IF(N278="základní",J278,0)</f>
        <v>0</v>
      </c>
      <c r="BF278" s="203">
        <f>IF(N278="snížená",J278,0)</f>
        <v>0</v>
      </c>
      <c r="BG278" s="203">
        <f>IF(N278="zákl. přenesená",J278,0)</f>
        <v>0</v>
      </c>
      <c r="BH278" s="203">
        <f>IF(N278="sníž. přenesená",J278,0)</f>
        <v>0</v>
      </c>
      <c r="BI278" s="203">
        <f>IF(N278="nulová",J278,0)</f>
        <v>0</v>
      </c>
      <c r="BJ278" s="18" t="s">
        <v>23</v>
      </c>
      <c r="BK278" s="203">
        <f>ROUND(I278*H278,2)</f>
        <v>0</v>
      </c>
      <c r="BL278" s="18" t="s">
        <v>169</v>
      </c>
      <c r="BM278" s="18" t="s">
        <v>544</v>
      </c>
    </row>
    <row r="279" spans="2:47" s="1" customFormat="1" ht="54">
      <c r="B279" s="35"/>
      <c r="C279" s="57"/>
      <c r="D279" s="204" t="s">
        <v>171</v>
      </c>
      <c r="E279" s="57"/>
      <c r="F279" s="205" t="s">
        <v>545</v>
      </c>
      <c r="G279" s="57"/>
      <c r="H279" s="57"/>
      <c r="I279" s="162"/>
      <c r="J279" s="57"/>
      <c r="K279" s="57"/>
      <c r="L279" s="55"/>
      <c r="M279" s="72"/>
      <c r="N279" s="36"/>
      <c r="O279" s="36"/>
      <c r="P279" s="36"/>
      <c r="Q279" s="36"/>
      <c r="R279" s="36"/>
      <c r="S279" s="36"/>
      <c r="T279" s="73"/>
      <c r="AT279" s="18" t="s">
        <v>171</v>
      </c>
      <c r="AU279" s="18" t="s">
        <v>84</v>
      </c>
    </row>
    <row r="280" spans="2:51" s="12" customFormat="1" ht="13.5">
      <c r="B280" s="206"/>
      <c r="C280" s="207"/>
      <c r="D280" s="204" t="s">
        <v>173</v>
      </c>
      <c r="E280" s="208" t="s">
        <v>22</v>
      </c>
      <c r="F280" s="209" t="s">
        <v>271</v>
      </c>
      <c r="G280" s="207"/>
      <c r="H280" s="210" t="s">
        <v>22</v>
      </c>
      <c r="I280" s="211"/>
      <c r="J280" s="207"/>
      <c r="K280" s="207"/>
      <c r="L280" s="212"/>
      <c r="M280" s="213"/>
      <c r="N280" s="214"/>
      <c r="O280" s="214"/>
      <c r="P280" s="214"/>
      <c r="Q280" s="214"/>
      <c r="R280" s="214"/>
      <c r="S280" s="214"/>
      <c r="T280" s="215"/>
      <c r="AT280" s="216" t="s">
        <v>173</v>
      </c>
      <c r="AU280" s="216" t="s">
        <v>84</v>
      </c>
      <c r="AV280" s="12" t="s">
        <v>23</v>
      </c>
      <c r="AW280" s="12" t="s">
        <v>38</v>
      </c>
      <c r="AX280" s="12" t="s">
        <v>75</v>
      </c>
      <c r="AY280" s="216" t="s">
        <v>162</v>
      </c>
    </row>
    <row r="281" spans="2:51" s="13" customFormat="1" ht="13.5">
      <c r="B281" s="217"/>
      <c r="C281" s="218"/>
      <c r="D281" s="204" t="s">
        <v>173</v>
      </c>
      <c r="E281" s="229" t="s">
        <v>22</v>
      </c>
      <c r="F281" s="230" t="s">
        <v>546</v>
      </c>
      <c r="G281" s="218"/>
      <c r="H281" s="231">
        <v>47.8</v>
      </c>
      <c r="I281" s="223"/>
      <c r="J281" s="218"/>
      <c r="K281" s="218"/>
      <c r="L281" s="224"/>
      <c r="M281" s="225"/>
      <c r="N281" s="226"/>
      <c r="O281" s="226"/>
      <c r="P281" s="226"/>
      <c r="Q281" s="226"/>
      <c r="R281" s="226"/>
      <c r="S281" s="226"/>
      <c r="T281" s="227"/>
      <c r="AT281" s="228" t="s">
        <v>173</v>
      </c>
      <c r="AU281" s="228" t="s">
        <v>84</v>
      </c>
      <c r="AV281" s="13" t="s">
        <v>84</v>
      </c>
      <c r="AW281" s="13" t="s">
        <v>38</v>
      </c>
      <c r="AX281" s="13" t="s">
        <v>23</v>
      </c>
      <c r="AY281" s="228" t="s">
        <v>162</v>
      </c>
    </row>
    <row r="282" spans="2:63" s="11" customFormat="1" ht="29.85" customHeight="1">
      <c r="B282" s="175"/>
      <c r="C282" s="176"/>
      <c r="D282" s="189" t="s">
        <v>74</v>
      </c>
      <c r="E282" s="190" t="s">
        <v>221</v>
      </c>
      <c r="F282" s="190" t="s">
        <v>547</v>
      </c>
      <c r="G282" s="176"/>
      <c r="H282" s="176"/>
      <c r="I282" s="179"/>
      <c r="J282" s="191">
        <f>BK282</f>
        <v>0</v>
      </c>
      <c r="K282" s="176"/>
      <c r="L282" s="181"/>
      <c r="M282" s="182"/>
      <c r="N282" s="183"/>
      <c r="O282" s="183"/>
      <c r="P282" s="184">
        <f>SUM(P283:P386)</f>
        <v>0</v>
      </c>
      <c r="Q282" s="183"/>
      <c r="R282" s="184">
        <f>SUM(R283:R386)</f>
        <v>66.13133576</v>
      </c>
      <c r="S282" s="183"/>
      <c r="T282" s="185">
        <f>SUM(T283:T386)</f>
        <v>9.908</v>
      </c>
      <c r="AR282" s="186" t="s">
        <v>23</v>
      </c>
      <c r="AT282" s="187" t="s">
        <v>74</v>
      </c>
      <c r="AU282" s="187" t="s">
        <v>23</v>
      </c>
      <c r="AY282" s="186" t="s">
        <v>162</v>
      </c>
      <c r="BK282" s="188">
        <f>SUM(BK283:BK386)</f>
        <v>0</v>
      </c>
    </row>
    <row r="283" spans="2:65" s="1" customFormat="1" ht="31.5" customHeight="1">
      <c r="B283" s="35"/>
      <c r="C283" s="192" t="s">
        <v>548</v>
      </c>
      <c r="D283" s="192" t="s">
        <v>164</v>
      </c>
      <c r="E283" s="193" t="s">
        <v>549</v>
      </c>
      <c r="F283" s="194" t="s">
        <v>550</v>
      </c>
      <c r="G283" s="195" t="s">
        <v>190</v>
      </c>
      <c r="H283" s="196">
        <v>32</v>
      </c>
      <c r="I283" s="197"/>
      <c r="J283" s="198">
        <f>ROUND(I283*H283,2)</f>
        <v>0</v>
      </c>
      <c r="K283" s="194" t="s">
        <v>168</v>
      </c>
      <c r="L283" s="55"/>
      <c r="M283" s="199" t="s">
        <v>22</v>
      </c>
      <c r="N283" s="200" t="s">
        <v>46</v>
      </c>
      <c r="O283" s="36"/>
      <c r="P283" s="201">
        <f>O283*H283</f>
        <v>0</v>
      </c>
      <c r="Q283" s="201">
        <v>0</v>
      </c>
      <c r="R283" s="201">
        <f>Q283*H283</f>
        <v>0</v>
      </c>
      <c r="S283" s="201">
        <v>0</v>
      </c>
      <c r="T283" s="202">
        <f>S283*H283</f>
        <v>0</v>
      </c>
      <c r="AR283" s="18" t="s">
        <v>169</v>
      </c>
      <c r="AT283" s="18" t="s">
        <v>164</v>
      </c>
      <c r="AU283" s="18" t="s">
        <v>84</v>
      </c>
      <c r="AY283" s="18" t="s">
        <v>162</v>
      </c>
      <c r="BE283" s="203">
        <f>IF(N283="základní",J283,0)</f>
        <v>0</v>
      </c>
      <c r="BF283" s="203">
        <f>IF(N283="snížená",J283,0)</f>
        <v>0</v>
      </c>
      <c r="BG283" s="203">
        <f>IF(N283="zákl. přenesená",J283,0)</f>
        <v>0</v>
      </c>
      <c r="BH283" s="203">
        <f>IF(N283="sníž. přenesená",J283,0)</f>
        <v>0</v>
      </c>
      <c r="BI283" s="203">
        <f>IF(N283="nulová",J283,0)</f>
        <v>0</v>
      </c>
      <c r="BJ283" s="18" t="s">
        <v>23</v>
      </c>
      <c r="BK283" s="203">
        <f>ROUND(I283*H283,2)</f>
        <v>0</v>
      </c>
      <c r="BL283" s="18" t="s">
        <v>169</v>
      </c>
      <c r="BM283" s="18" t="s">
        <v>551</v>
      </c>
    </row>
    <row r="284" spans="2:47" s="1" customFormat="1" ht="81">
      <c r="B284" s="35"/>
      <c r="C284" s="57"/>
      <c r="D284" s="204" t="s">
        <v>171</v>
      </c>
      <c r="E284" s="57"/>
      <c r="F284" s="205" t="s">
        <v>552</v>
      </c>
      <c r="G284" s="57"/>
      <c r="H284" s="57"/>
      <c r="I284" s="162"/>
      <c r="J284" s="57"/>
      <c r="K284" s="57"/>
      <c r="L284" s="55"/>
      <c r="M284" s="72"/>
      <c r="N284" s="36"/>
      <c r="O284" s="36"/>
      <c r="P284" s="36"/>
      <c r="Q284" s="36"/>
      <c r="R284" s="36"/>
      <c r="S284" s="36"/>
      <c r="T284" s="73"/>
      <c r="AT284" s="18" t="s">
        <v>171</v>
      </c>
      <c r="AU284" s="18" t="s">
        <v>84</v>
      </c>
    </row>
    <row r="285" spans="2:51" s="13" customFormat="1" ht="13.5">
      <c r="B285" s="217"/>
      <c r="C285" s="218"/>
      <c r="D285" s="219" t="s">
        <v>173</v>
      </c>
      <c r="E285" s="220" t="s">
        <v>22</v>
      </c>
      <c r="F285" s="221" t="s">
        <v>422</v>
      </c>
      <c r="G285" s="218"/>
      <c r="H285" s="222">
        <v>32</v>
      </c>
      <c r="I285" s="223"/>
      <c r="J285" s="218"/>
      <c r="K285" s="218"/>
      <c r="L285" s="224"/>
      <c r="M285" s="225"/>
      <c r="N285" s="226"/>
      <c r="O285" s="226"/>
      <c r="P285" s="226"/>
      <c r="Q285" s="226"/>
      <c r="R285" s="226"/>
      <c r="S285" s="226"/>
      <c r="T285" s="227"/>
      <c r="AT285" s="228" t="s">
        <v>173</v>
      </c>
      <c r="AU285" s="228" t="s">
        <v>84</v>
      </c>
      <c r="AV285" s="13" t="s">
        <v>84</v>
      </c>
      <c r="AW285" s="13" t="s">
        <v>38</v>
      </c>
      <c r="AX285" s="13" t="s">
        <v>75</v>
      </c>
      <c r="AY285" s="228" t="s">
        <v>162</v>
      </c>
    </row>
    <row r="286" spans="2:65" s="1" customFormat="1" ht="22.5" customHeight="1">
      <c r="B286" s="35"/>
      <c r="C286" s="246" t="s">
        <v>553</v>
      </c>
      <c r="D286" s="246" t="s">
        <v>289</v>
      </c>
      <c r="E286" s="247" t="s">
        <v>554</v>
      </c>
      <c r="F286" s="248" t="s">
        <v>555</v>
      </c>
      <c r="G286" s="249" t="s">
        <v>190</v>
      </c>
      <c r="H286" s="250">
        <v>32</v>
      </c>
      <c r="I286" s="251"/>
      <c r="J286" s="252">
        <f>ROUND(I286*H286,2)</f>
        <v>0</v>
      </c>
      <c r="K286" s="248" t="s">
        <v>168</v>
      </c>
      <c r="L286" s="253"/>
      <c r="M286" s="254" t="s">
        <v>22</v>
      </c>
      <c r="N286" s="255" t="s">
        <v>46</v>
      </c>
      <c r="O286" s="36"/>
      <c r="P286" s="201">
        <f>O286*H286</f>
        <v>0</v>
      </c>
      <c r="Q286" s="201">
        <v>0.0022</v>
      </c>
      <c r="R286" s="201">
        <f>Q286*H286</f>
        <v>0.0704</v>
      </c>
      <c r="S286" s="201">
        <v>0</v>
      </c>
      <c r="T286" s="202">
        <f>S286*H286</f>
        <v>0</v>
      </c>
      <c r="AR286" s="18" t="s">
        <v>214</v>
      </c>
      <c r="AT286" s="18" t="s">
        <v>289</v>
      </c>
      <c r="AU286" s="18" t="s">
        <v>84</v>
      </c>
      <c r="AY286" s="18" t="s">
        <v>162</v>
      </c>
      <c r="BE286" s="203">
        <f>IF(N286="základní",J286,0)</f>
        <v>0</v>
      </c>
      <c r="BF286" s="203">
        <f>IF(N286="snížená",J286,0)</f>
        <v>0</v>
      </c>
      <c r="BG286" s="203">
        <f>IF(N286="zákl. přenesená",J286,0)</f>
        <v>0</v>
      </c>
      <c r="BH286" s="203">
        <f>IF(N286="sníž. přenesená",J286,0)</f>
        <v>0</v>
      </c>
      <c r="BI286" s="203">
        <f>IF(N286="nulová",J286,0)</f>
        <v>0</v>
      </c>
      <c r="BJ286" s="18" t="s">
        <v>23</v>
      </c>
      <c r="BK286" s="203">
        <f>ROUND(I286*H286,2)</f>
        <v>0</v>
      </c>
      <c r="BL286" s="18" t="s">
        <v>169</v>
      </c>
      <c r="BM286" s="18" t="s">
        <v>556</v>
      </c>
    </row>
    <row r="287" spans="2:51" s="12" customFormat="1" ht="13.5">
      <c r="B287" s="206"/>
      <c r="C287" s="207"/>
      <c r="D287" s="204" t="s">
        <v>173</v>
      </c>
      <c r="E287" s="208" t="s">
        <v>22</v>
      </c>
      <c r="F287" s="209" t="s">
        <v>557</v>
      </c>
      <c r="G287" s="207"/>
      <c r="H287" s="210" t="s">
        <v>22</v>
      </c>
      <c r="I287" s="211"/>
      <c r="J287" s="207"/>
      <c r="K287" s="207"/>
      <c r="L287" s="212"/>
      <c r="M287" s="213"/>
      <c r="N287" s="214"/>
      <c r="O287" s="214"/>
      <c r="P287" s="214"/>
      <c r="Q287" s="214"/>
      <c r="R287" s="214"/>
      <c r="S287" s="214"/>
      <c r="T287" s="215"/>
      <c r="AT287" s="216" t="s">
        <v>173</v>
      </c>
      <c r="AU287" s="216" t="s">
        <v>84</v>
      </c>
      <c r="AV287" s="12" t="s">
        <v>23</v>
      </c>
      <c r="AW287" s="12" t="s">
        <v>38</v>
      </c>
      <c r="AX287" s="12" t="s">
        <v>75</v>
      </c>
      <c r="AY287" s="216" t="s">
        <v>162</v>
      </c>
    </row>
    <row r="288" spans="2:51" s="13" customFormat="1" ht="13.5">
      <c r="B288" s="217"/>
      <c r="C288" s="218"/>
      <c r="D288" s="219" t="s">
        <v>173</v>
      </c>
      <c r="E288" s="220" t="s">
        <v>22</v>
      </c>
      <c r="F288" s="221" t="s">
        <v>422</v>
      </c>
      <c r="G288" s="218"/>
      <c r="H288" s="222">
        <v>32</v>
      </c>
      <c r="I288" s="223"/>
      <c r="J288" s="218"/>
      <c r="K288" s="218"/>
      <c r="L288" s="224"/>
      <c r="M288" s="225"/>
      <c r="N288" s="226"/>
      <c r="O288" s="226"/>
      <c r="P288" s="226"/>
      <c r="Q288" s="226"/>
      <c r="R288" s="226"/>
      <c r="S288" s="226"/>
      <c r="T288" s="227"/>
      <c r="AT288" s="228" t="s">
        <v>173</v>
      </c>
      <c r="AU288" s="228" t="s">
        <v>84</v>
      </c>
      <c r="AV288" s="13" t="s">
        <v>84</v>
      </c>
      <c r="AW288" s="13" t="s">
        <v>38</v>
      </c>
      <c r="AX288" s="13" t="s">
        <v>23</v>
      </c>
      <c r="AY288" s="228" t="s">
        <v>162</v>
      </c>
    </row>
    <row r="289" spans="2:65" s="1" customFormat="1" ht="22.5" customHeight="1">
      <c r="B289" s="35"/>
      <c r="C289" s="192" t="s">
        <v>558</v>
      </c>
      <c r="D289" s="192" t="s">
        <v>164</v>
      </c>
      <c r="E289" s="193" t="s">
        <v>559</v>
      </c>
      <c r="F289" s="194" t="s">
        <v>560</v>
      </c>
      <c r="G289" s="195" t="s">
        <v>190</v>
      </c>
      <c r="H289" s="196">
        <v>1</v>
      </c>
      <c r="I289" s="197"/>
      <c r="J289" s="198">
        <f>ROUND(I289*H289,2)</f>
        <v>0</v>
      </c>
      <c r="K289" s="194" t="s">
        <v>168</v>
      </c>
      <c r="L289" s="55"/>
      <c r="M289" s="199" t="s">
        <v>22</v>
      </c>
      <c r="N289" s="200" t="s">
        <v>46</v>
      </c>
      <c r="O289" s="36"/>
      <c r="P289" s="201">
        <f>O289*H289</f>
        <v>0</v>
      </c>
      <c r="Q289" s="201">
        <v>2.50188</v>
      </c>
      <c r="R289" s="201">
        <f>Q289*H289</f>
        <v>2.50188</v>
      </c>
      <c r="S289" s="201">
        <v>0</v>
      </c>
      <c r="T289" s="202">
        <f>S289*H289</f>
        <v>0</v>
      </c>
      <c r="AR289" s="18" t="s">
        <v>169</v>
      </c>
      <c r="AT289" s="18" t="s">
        <v>164</v>
      </c>
      <c r="AU289" s="18" t="s">
        <v>84</v>
      </c>
      <c r="AY289" s="18" t="s">
        <v>162</v>
      </c>
      <c r="BE289" s="203">
        <f>IF(N289="základní",J289,0)</f>
        <v>0</v>
      </c>
      <c r="BF289" s="203">
        <f>IF(N289="snížená",J289,0)</f>
        <v>0</v>
      </c>
      <c r="BG289" s="203">
        <f>IF(N289="zákl. přenesená",J289,0)</f>
        <v>0</v>
      </c>
      <c r="BH289" s="203">
        <f>IF(N289="sníž. přenesená",J289,0)</f>
        <v>0</v>
      </c>
      <c r="BI289" s="203">
        <f>IF(N289="nulová",J289,0)</f>
        <v>0</v>
      </c>
      <c r="BJ289" s="18" t="s">
        <v>23</v>
      </c>
      <c r="BK289" s="203">
        <f>ROUND(I289*H289,2)</f>
        <v>0</v>
      </c>
      <c r="BL289" s="18" t="s">
        <v>169</v>
      </c>
      <c r="BM289" s="18" t="s">
        <v>561</v>
      </c>
    </row>
    <row r="290" spans="2:47" s="1" customFormat="1" ht="67.5">
      <c r="B290" s="35"/>
      <c r="C290" s="57"/>
      <c r="D290" s="204" t="s">
        <v>171</v>
      </c>
      <c r="E290" s="57"/>
      <c r="F290" s="205" t="s">
        <v>562</v>
      </c>
      <c r="G290" s="57"/>
      <c r="H290" s="57"/>
      <c r="I290" s="162"/>
      <c r="J290" s="57"/>
      <c r="K290" s="57"/>
      <c r="L290" s="55"/>
      <c r="M290" s="72"/>
      <c r="N290" s="36"/>
      <c r="O290" s="36"/>
      <c r="P290" s="36"/>
      <c r="Q290" s="36"/>
      <c r="R290" s="36"/>
      <c r="S290" s="36"/>
      <c r="T290" s="73"/>
      <c r="AT290" s="18" t="s">
        <v>171</v>
      </c>
      <c r="AU290" s="18" t="s">
        <v>84</v>
      </c>
    </row>
    <row r="291" spans="2:51" s="13" customFormat="1" ht="13.5">
      <c r="B291" s="217"/>
      <c r="C291" s="218"/>
      <c r="D291" s="219" t="s">
        <v>173</v>
      </c>
      <c r="E291" s="220" t="s">
        <v>22</v>
      </c>
      <c r="F291" s="221" t="s">
        <v>23</v>
      </c>
      <c r="G291" s="218"/>
      <c r="H291" s="222">
        <v>1</v>
      </c>
      <c r="I291" s="223"/>
      <c r="J291" s="218"/>
      <c r="K291" s="218"/>
      <c r="L291" s="224"/>
      <c r="M291" s="225"/>
      <c r="N291" s="226"/>
      <c r="O291" s="226"/>
      <c r="P291" s="226"/>
      <c r="Q291" s="226"/>
      <c r="R291" s="226"/>
      <c r="S291" s="226"/>
      <c r="T291" s="227"/>
      <c r="AT291" s="228" t="s">
        <v>173</v>
      </c>
      <c r="AU291" s="228" t="s">
        <v>84</v>
      </c>
      <c r="AV291" s="13" t="s">
        <v>84</v>
      </c>
      <c r="AW291" s="13" t="s">
        <v>38</v>
      </c>
      <c r="AX291" s="13" t="s">
        <v>75</v>
      </c>
      <c r="AY291" s="228" t="s">
        <v>162</v>
      </c>
    </row>
    <row r="292" spans="2:65" s="1" customFormat="1" ht="57" customHeight="1">
      <c r="B292" s="35"/>
      <c r="C292" s="246" t="s">
        <v>563</v>
      </c>
      <c r="D292" s="246" t="s">
        <v>289</v>
      </c>
      <c r="E292" s="247" t="s">
        <v>564</v>
      </c>
      <c r="F292" s="248" t="s">
        <v>565</v>
      </c>
      <c r="G292" s="249" t="s">
        <v>190</v>
      </c>
      <c r="H292" s="250">
        <v>1</v>
      </c>
      <c r="I292" s="251"/>
      <c r="J292" s="252">
        <f>ROUND(I292*H292,2)</f>
        <v>0</v>
      </c>
      <c r="K292" s="248" t="s">
        <v>22</v>
      </c>
      <c r="L292" s="253"/>
      <c r="M292" s="254" t="s">
        <v>22</v>
      </c>
      <c r="N292" s="255" t="s">
        <v>46</v>
      </c>
      <c r="O292" s="36"/>
      <c r="P292" s="201">
        <f>O292*H292</f>
        <v>0</v>
      </c>
      <c r="Q292" s="201">
        <v>0</v>
      </c>
      <c r="R292" s="201">
        <f>Q292*H292</f>
        <v>0</v>
      </c>
      <c r="S292" s="201">
        <v>0</v>
      </c>
      <c r="T292" s="202">
        <f>S292*H292</f>
        <v>0</v>
      </c>
      <c r="AR292" s="18" t="s">
        <v>214</v>
      </c>
      <c r="AT292" s="18" t="s">
        <v>289</v>
      </c>
      <c r="AU292" s="18" t="s">
        <v>84</v>
      </c>
      <c r="AY292" s="18" t="s">
        <v>162</v>
      </c>
      <c r="BE292" s="203">
        <f>IF(N292="základní",J292,0)</f>
        <v>0</v>
      </c>
      <c r="BF292" s="203">
        <f>IF(N292="snížená",J292,0)</f>
        <v>0</v>
      </c>
      <c r="BG292" s="203">
        <f>IF(N292="zákl. přenesená",J292,0)</f>
        <v>0</v>
      </c>
      <c r="BH292" s="203">
        <f>IF(N292="sníž. přenesená",J292,0)</f>
        <v>0</v>
      </c>
      <c r="BI292" s="203">
        <f>IF(N292="nulová",J292,0)</f>
        <v>0</v>
      </c>
      <c r="BJ292" s="18" t="s">
        <v>23</v>
      </c>
      <c r="BK292" s="203">
        <f>ROUND(I292*H292,2)</f>
        <v>0</v>
      </c>
      <c r="BL292" s="18" t="s">
        <v>169</v>
      </c>
      <c r="BM292" s="18" t="s">
        <v>566</v>
      </c>
    </row>
    <row r="293" spans="2:51" s="12" customFormat="1" ht="13.5">
      <c r="B293" s="206"/>
      <c r="C293" s="207"/>
      <c r="D293" s="204" t="s">
        <v>173</v>
      </c>
      <c r="E293" s="208" t="s">
        <v>22</v>
      </c>
      <c r="F293" s="209" t="s">
        <v>567</v>
      </c>
      <c r="G293" s="207"/>
      <c r="H293" s="210" t="s">
        <v>22</v>
      </c>
      <c r="I293" s="211"/>
      <c r="J293" s="207"/>
      <c r="K293" s="207"/>
      <c r="L293" s="212"/>
      <c r="M293" s="213"/>
      <c r="N293" s="214"/>
      <c r="O293" s="214"/>
      <c r="P293" s="214"/>
      <c r="Q293" s="214"/>
      <c r="R293" s="214"/>
      <c r="S293" s="214"/>
      <c r="T293" s="215"/>
      <c r="AT293" s="216" t="s">
        <v>173</v>
      </c>
      <c r="AU293" s="216" t="s">
        <v>84</v>
      </c>
      <c r="AV293" s="12" t="s">
        <v>23</v>
      </c>
      <c r="AW293" s="12" t="s">
        <v>38</v>
      </c>
      <c r="AX293" s="12" t="s">
        <v>75</v>
      </c>
      <c r="AY293" s="216" t="s">
        <v>162</v>
      </c>
    </row>
    <row r="294" spans="2:51" s="13" customFormat="1" ht="13.5">
      <c r="B294" s="217"/>
      <c r="C294" s="218"/>
      <c r="D294" s="219" t="s">
        <v>173</v>
      </c>
      <c r="E294" s="220" t="s">
        <v>22</v>
      </c>
      <c r="F294" s="221" t="s">
        <v>23</v>
      </c>
      <c r="G294" s="218"/>
      <c r="H294" s="222">
        <v>1</v>
      </c>
      <c r="I294" s="223"/>
      <c r="J294" s="218"/>
      <c r="K294" s="218"/>
      <c r="L294" s="224"/>
      <c r="M294" s="225"/>
      <c r="N294" s="226"/>
      <c r="O294" s="226"/>
      <c r="P294" s="226"/>
      <c r="Q294" s="226"/>
      <c r="R294" s="226"/>
      <c r="S294" s="226"/>
      <c r="T294" s="227"/>
      <c r="AT294" s="228" t="s">
        <v>173</v>
      </c>
      <c r="AU294" s="228" t="s">
        <v>84</v>
      </c>
      <c r="AV294" s="13" t="s">
        <v>84</v>
      </c>
      <c r="AW294" s="13" t="s">
        <v>38</v>
      </c>
      <c r="AX294" s="13" t="s">
        <v>23</v>
      </c>
      <c r="AY294" s="228" t="s">
        <v>162</v>
      </c>
    </row>
    <row r="295" spans="2:65" s="1" customFormat="1" ht="57" customHeight="1">
      <c r="B295" s="35"/>
      <c r="C295" s="246" t="s">
        <v>568</v>
      </c>
      <c r="D295" s="246" t="s">
        <v>289</v>
      </c>
      <c r="E295" s="247" t="s">
        <v>569</v>
      </c>
      <c r="F295" s="248" t="s">
        <v>565</v>
      </c>
      <c r="G295" s="249" t="s">
        <v>190</v>
      </c>
      <c r="H295" s="250">
        <v>2</v>
      </c>
      <c r="I295" s="251"/>
      <c r="J295" s="252">
        <f>ROUND(I295*H295,2)</f>
        <v>0</v>
      </c>
      <c r="K295" s="248" t="s">
        <v>22</v>
      </c>
      <c r="L295" s="253"/>
      <c r="M295" s="254" t="s">
        <v>22</v>
      </c>
      <c r="N295" s="255" t="s">
        <v>46</v>
      </c>
      <c r="O295" s="36"/>
      <c r="P295" s="201">
        <f>O295*H295</f>
        <v>0</v>
      </c>
      <c r="Q295" s="201">
        <v>0</v>
      </c>
      <c r="R295" s="201">
        <f>Q295*H295</f>
        <v>0</v>
      </c>
      <c r="S295" s="201">
        <v>0</v>
      </c>
      <c r="T295" s="202">
        <f>S295*H295</f>
        <v>0</v>
      </c>
      <c r="AR295" s="18" t="s">
        <v>214</v>
      </c>
      <c r="AT295" s="18" t="s">
        <v>289</v>
      </c>
      <c r="AU295" s="18" t="s">
        <v>84</v>
      </c>
      <c r="AY295" s="18" t="s">
        <v>162</v>
      </c>
      <c r="BE295" s="203">
        <f>IF(N295="základní",J295,0)</f>
        <v>0</v>
      </c>
      <c r="BF295" s="203">
        <f>IF(N295="snížená",J295,0)</f>
        <v>0</v>
      </c>
      <c r="BG295" s="203">
        <f>IF(N295="zákl. přenesená",J295,0)</f>
        <v>0</v>
      </c>
      <c r="BH295" s="203">
        <f>IF(N295="sníž. přenesená",J295,0)</f>
        <v>0</v>
      </c>
      <c r="BI295" s="203">
        <f>IF(N295="nulová",J295,0)</f>
        <v>0</v>
      </c>
      <c r="BJ295" s="18" t="s">
        <v>23</v>
      </c>
      <c r="BK295" s="203">
        <f>ROUND(I295*H295,2)</f>
        <v>0</v>
      </c>
      <c r="BL295" s="18" t="s">
        <v>169</v>
      </c>
      <c r="BM295" s="18" t="s">
        <v>570</v>
      </c>
    </row>
    <row r="296" spans="2:51" s="12" customFormat="1" ht="13.5">
      <c r="B296" s="206"/>
      <c r="C296" s="207"/>
      <c r="D296" s="204" t="s">
        <v>173</v>
      </c>
      <c r="E296" s="208" t="s">
        <v>22</v>
      </c>
      <c r="F296" s="209" t="s">
        <v>571</v>
      </c>
      <c r="G296" s="207"/>
      <c r="H296" s="210" t="s">
        <v>22</v>
      </c>
      <c r="I296" s="211"/>
      <c r="J296" s="207"/>
      <c r="K296" s="207"/>
      <c r="L296" s="212"/>
      <c r="M296" s="213"/>
      <c r="N296" s="214"/>
      <c r="O296" s="214"/>
      <c r="P296" s="214"/>
      <c r="Q296" s="214"/>
      <c r="R296" s="214"/>
      <c r="S296" s="214"/>
      <c r="T296" s="215"/>
      <c r="AT296" s="216" t="s">
        <v>173</v>
      </c>
      <c r="AU296" s="216" t="s">
        <v>84</v>
      </c>
      <c r="AV296" s="12" t="s">
        <v>23</v>
      </c>
      <c r="AW296" s="12" t="s">
        <v>38</v>
      </c>
      <c r="AX296" s="12" t="s">
        <v>75</v>
      </c>
      <c r="AY296" s="216" t="s">
        <v>162</v>
      </c>
    </row>
    <row r="297" spans="2:51" s="13" customFormat="1" ht="13.5">
      <c r="B297" s="217"/>
      <c r="C297" s="218"/>
      <c r="D297" s="219" t="s">
        <v>173</v>
      </c>
      <c r="E297" s="220" t="s">
        <v>22</v>
      </c>
      <c r="F297" s="221" t="s">
        <v>572</v>
      </c>
      <c r="G297" s="218"/>
      <c r="H297" s="222">
        <v>2</v>
      </c>
      <c r="I297" s="223"/>
      <c r="J297" s="218"/>
      <c r="K297" s="218"/>
      <c r="L297" s="224"/>
      <c r="M297" s="225"/>
      <c r="N297" s="226"/>
      <c r="O297" s="226"/>
      <c r="P297" s="226"/>
      <c r="Q297" s="226"/>
      <c r="R297" s="226"/>
      <c r="S297" s="226"/>
      <c r="T297" s="227"/>
      <c r="AT297" s="228" t="s">
        <v>173</v>
      </c>
      <c r="AU297" s="228" t="s">
        <v>84</v>
      </c>
      <c r="AV297" s="13" t="s">
        <v>84</v>
      </c>
      <c r="AW297" s="13" t="s">
        <v>38</v>
      </c>
      <c r="AX297" s="13" t="s">
        <v>23</v>
      </c>
      <c r="AY297" s="228" t="s">
        <v>162</v>
      </c>
    </row>
    <row r="298" spans="2:65" s="1" customFormat="1" ht="31.5" customHeight="1">
      <c r="B298" s="35"/>
      <c r="C298" s="192" t="s">
        <v>573</v>
      </c>
      <c r="D298" s="192" t="s">
        <v>164</v>
      </c>
      <c r="E298" s="193" t="s">
        <v>574</v>
      </c>
      <c r="F298" s="194" t="s">
        <v>575</v>
      </c>
      <c r="G298" s="195" t="s">
        <v>190</v>
      </c>
      <c r="H298" s="196">
        <v>13</v>
      </c>
      <c r="I298" s="197"/>
      <c r="J298" s="198">
        <f>ROUND(I298*H298,2)</f>
        <v>0</v>
      </c>
      <c r="K298" s="194" t="s">
        <v>168</v>
      </c>
      <c r="L298" s="55"/>
      <c r="M298" s="199" t="s">
        <v>22</v>
      </c>
      <c r="N298" s="200" t="s">
        <v>46</v>
      </c>
      <c r="O298" s="36"/>
      <c r="P298" s="201">
        <f>O298*H298</f>
        <v>0</v>
      </c>
      <c r="Q298" s="201">
        <v>0.0007</v>
      </c>
      <c r="R298" s="201">
        <f>Q298*H298</f>
        <v>0.0091</v>
      </c>
      <c r="S298" s="201">
        <v>0</v>
      </c>
      <c r="T298" s="202">
        <f>S298*H298</f>
        <v>0</v>
      </c>
      <c r="AR298" s="18" t="s">
        <v>169</v>
      </c>
      <c r="AT298" s="18" t="s">
        <v>164</v>
      </c>
      <c r="AU298" s="18" t="s">
        <v>84</v>
      </c>
      <c r="AY298" s="18" t="s">
        <v>162</v>
      </c>
      <c r="BE298" s="203">
        <f>IF(N298="základní",J298,0)</f>
        <v>0</v>
      </c>
      <c r="BF298" s="203">
        <f>IF(N298="snížená",J298,0)</f>
        <v>0</v>
      </c>
      <c r="BG298" s="203">
        <f>IF(N298="zákl. přenesená",J298,0)</f>
        <v>0</v>
      </c>
      <c r="BH298" s="203">
        <f>IF(N298="sníž. přenesená",J298,0)</f>
        <v>0</v>
      </c>
      <c r="BI298" s="203">
        <f>IF(N298="nulová",J298,0)</f>
        <v>0</v>
      </c>
      <c r="BJ298" s="18" t="s">
        <v>23</v>
      </c>
      <c r="BK298" s="203">
        <f>ROUND(I298*H298,2)</f>
        <v>0</v>
      </c>
      <c r="BL298" s="18" t="s">
        <v>169</v>
      </c>
      <c r="BM298" s="18" t="s">
        <v>576</v>
      </c>
    </row>
    <row r="299" spans="2:47" s="1" customFormat="1" ht="135">
      <c r="B299" s="35"/>
      <c r="C299" s="57"/>
      <c r="D299" s="204" t="s">
        <v>171</v>
      </c>
      <c r="E299" s="57"/>
      <c r="F299" s="205" t="s">
        <v>577</v>
      </c>
      <c r="G299" s="57"/>
      <c r="H299" s="57"/>
      <c r="I299" s="162"/>
      <c r="J299" s="57"/>
      <c r="K299" s="57"/>
      <c r="L299" s="55"/>
      <c r="M299" s="72"/>
      <c r="N299" s="36"/>
      <c r="O299" s="36"/>
      <c r="P299" s="36"/>
      <c r="Q299" s="36"/>
      <c r="R299" s="36"/>
      <c r="S299" s="36"/>
      <c r="T299" s="73"/>
      <c r="AT299" s="18" t="s">
        <v>171</v>
      </c>
      <c r="AU299" s="18" t="s">
        <v>84</v>
      </c>
    </row>
    <row r="300" spans="2:51" s="13" customFormat="1" ht="13.5">
      <c r="B300" s="217"/>
      <c r="C300" s="218"/>
      <c r="D300" s="219" t="s">
        <v>173</v>
      </c>
      <c r="E300" s="220" t="s">
        <v>22</v>
      </c>
      <c r="F300" s="221" t="s">
        <v>243</v>
      </c>
      <c r="G300" s="218"/>
      <c r="H300" s="222">
        <v>13</v>
      </c>
      <c r="I300" s="223"/>
      <c r="J300" s="218"/>
      <c r="K300" s="218"/>
      <c r="L300" s="224"/>
      <c r="M300" s="225"/>
      <c r="N300" s="226"/>
      <c r="O300" s="226"/>
      <c r="P300" s="226"/>
      <c r="Q300" s="226"/>
      <c r="R300" s="226"/>
      <c r="S300" s="226"/>
      <c r="T300" s="227"/>
      <c r="AT300" s="228" t="s">
        <v>173</v>
      </c>
      <c r="AU300" s="228" t="s">
        <v>84</v>
      </c>
      <c r="AV300" s="13" t="s">
        <v>84</v>
      </c>
      <c r="AW300" s="13" t="s">
        <v>38</v>
      </c>
      <c r="AX300" s="13" t="s">
        <v>75</v>
      </c>
      <c r="AY300" s="228" t="s">
        <v>162</v>
      </c>
    </row>
    <row r="301" spans="2:65" s="1" customFormat="1" ht="22.5" customHeight="1">
      <c r="B301" s="35"/>
      <c r="C301" s="246" t="s">
        <v>578</v>
      </c>
      <c r="D301" s="246" t="s">
        <v>289</v>
      </c>
      <c r="E301" s="247" t="s">
        <v>579</v>
      </c>
      <c r="F301" s="248" t="s">
        <v>580</v>
      </c>
      <c r="G301" s="249" t="s">
        <v>190</v>
      </c>
      <c r="H301" s="250">
        <v>3</v>
      </c>
      <c r="I301" s="251"/>
      <c r="J301" s="252">
        <f>ROUND(I301*H301,2)</f>
        <v>0</v>
      </c>
      <c r="K301" s="248" t="s">
        <v>168</v>
      </c>
      <c r="L301" s="253"/>
      <c r="M301" s="254" t="s">
        <v>22</v>
      </c>
      <c r="N301" s="255" t="s">
        <v>46</v>
      </c>
      <c r="O301" s="36"/>
      <c r="P301" s="201">
        <f>O301*H301</f>
        <v>0</v>
      </c>
      <c r="Q301" s="201">
        <v>0.0031</v>
      </c>
      <c r="R301" s="201">
        <f>Q301*H301</f>
        <v>0.0093</v>
      </c>
      <c r="S301" s="201">
        <v>0</v>
      </c>
      <c r="T301" s="202">
        <f>S301*H301</f>
        <v>0</v>
      </c>
      <c r="AR301" s="18" t="s">
        <v>214</v>
      </c>
      <c r="AT301" s="18" t="s">
        <v>289</v>
      </c>
      <c r="AU301" s="18" t="s">
        <v>84</v>
      </c>
      <c r="AY301" s="18" t="s">
        <v>162</v>
      </c>
      <c r="BE301" s="203">
        <f>IF(N301="základní",J301,0)</f>
        <v>0</v>
      </c>
      <c r="BF301" s="203">
        <f>IF(N301="snížená",J301,0)</f>
        <v>0</v>
      </c>
      <c r="BG301" s="203">
        <f>IF(N301="zákl. přenesená",J301,0)</f>
        <v>0</v>
      </c>
      <c r="BH301" s="203">
        <f>IF(N301="sníž. přenesená",J301,0)</f>
        <v>0</v>
      </c>
      <c r="BI301" s="203">
        <f>IF(N301="nulová",J301,0)</f>
        <v>0</v>
      </c>
      <c r="BJ301" s="18" t="s">
        <v>23</v>
      </c>
      <c r="BK301" s="203">
        <f>ROUND(I301*H301,2)</f>
        <v>0</v>
      </c>
      <c r="BL301" s="18" t="s">
        <v>169</v>
      </c>
      <c r="BM301" s="18" t="s">
        <v>581</v>
      </c>
    </row>
    <row r="302" spans="2:51" s="12" customFormat="1" ht="13.5">
      <c r="B302" s="206"/>
      <c r="C302" s="207"/>
      <c r="D302" s="204" t="s">
        <v>173</v>
      </c>
      <c r="E302" s="208" t="s">
        <v>22</v>
      </c>
      <c r="F302" s="209" t="s">
        <v>582</v>
      </c>
      <c r="G302" s="207"/>
      <c r="H302" s="210" t="s">
        <v>22</v>
      </c>
      <c r="I302" s="211"/>
      <c r="J302" s="207"/>
      <c r="K302" s="207"/>
      <c r="L302" s="212"/>
      <c r="M302" s="213"/>
      <c r="N302" s="214"/>
      <c r="O302" s="214"/>
      <c r="P302" s="214"/>
      <c r="Q302" s="214"/>
      <c r="R302" s="214"/>
      <c r="S302" s="214"/>
      <c r="T302" s="215"/>
      <c r="AT302" s="216" t="s">
        <v>173</v>
      </c>
      <c r="AU302" s="216" t="s">
        <v>84</v>
      </c>
      <c r="AV302" s="12" t="s">
        <v>23</v>
      </c>
      <c r="AW302" s="12" t="s">
        <v>38</v>
      </c>
      <c r="AX302" s="12" t="s">
        <v>75</v>
      </c>
      <c r="AY302" s="216" t="s">
        <v>162</v>
      </c>
    </row>
    <row r="303" spans="2:51" s="13" customFormat="1" ht="13.5">
      <c r="B303" s="217"/>
      <c r="C303" s="218"/>
      <c r="D303" s="219" t="s">
        <v>173</v>
      </c>
      <c r="E303" s="220" t="s">
        <v>22</v>
      </c>
      <c r="F303" s="221" t="s">
        <v>183</v>
      </c>
      <c r="G303" s="218"/>
      <c r="H303" s="222">
        <v>3</v>
      </c>
      <c r="I303" s="223"/>
      <c r="J303" s="218"/>
      <c r="K303" s="218"/>
      <c r="L303" s="224"/>
      <c r="M303" s="225"/>
      <c r="N303" s="226"/>
      <c r="O303" s="226"/>
      <c r="P303" s="226"/>
      <c r="Q303" s="226"/>
      <c r="R303" s="226"/>
      <c r="S303" s="226"/>
      <c r="T303" s="227"/>
      <c r="AT303" s="228" t="s">
        <v>173</v>
      </c>
      <c r="AU303" s="228" t="s">
        <v>84</v>
      </c>
      <c r="AV303" s="13" t="s">
        <v>84</v>
      </c>
      <c r="AW303" s="13" t="s">
        <v>38</v>
      </c>
      <c r="AX303" s="13" t="s">
        <v>23</v>
      </c>
      <c r="AY303" s="228" t="s">
        <v>162</v>
      </c>
    </row>
    <row r="304" spans="2:65" s="1" customFormat="1" ht="22.5" customHeight="1">
      <c r="B304" s="35"/>
      <c r="C304" s="246" t="s">
        <v>583</v>
      </c>
      <c r="D304" s="246" t="s">
        <v>289</v>
      </c>
      <c r="E304" s="247" t="s">
        <v>579</v>
      </c>
      <c r="F304" s="248" t="s">
        <v>580</v>
      </c>
      <c r="G304" s="249" t="s">
        <v>190</v>
      </c>
      <c r="H304" s="250">
        <v>1</v>
      </c>
      <c r="I304" s="251"/>
      <c r="J304" s="252">
        <f>ROUND(I304*H304,2)</f>
        <v>0</v>
      </c>
      <c r="K304" s="248" t="s">
        <v>168</v>
      </c>
      <c r="L304" s="253"/>
      <c r="M304" s="254" t="s">
        <v>22</v>
      </c>
      <c r="N304" s="255" t="s">
        <v>46</v>
      </c>
      <c r="O304" s="36"/>
      <c r="P304" s="201">
        <f>O304*H304</f>
        <v>0</v>
      </c>
      <c r="Q304" s="201">
        <v>0.0031</v>
      </c>
      <c r="R304" s="201">
        <f>Q304*H304</f>
        <v>0.0031</v>
      </c>
      <c r="S304" s="201">
        <v>0</v>
      </c>
      <c r="T304" s="202">
        <f>S304*H304</f>
        <v>0</v>
      </c>
      <c r="AR304" s="18" t="s">
        <v>214</v>
      </c>
      <c r="AT304" s="18" t="s">
        <v>289</v>
      </c>
      <c r="AU304" s="18" t="s">
        <v>84</v>
      </c>
      <c r="AY304" s="18" t="s">
        <v>162</v>
      </c>
      <c r="BE304" s="203">
        <f>IF(N304="základní",J304,0)</f>
        <v>0</v>
      </c>
      <c r="BF304" s="203">
        <f>IF(N304="snížená",J304,0)</f>
        <v>0</v>
      </c>
      <c r="BG304" s="203">
        <f>IF(N304="zákl. přenesená",J304,0)</f>
        <v>0</v>
      </c>
      <c r="BH304" s="203">
        <f>IF(N304="sníž. přenesená",J304,0)</f>
        <v>0</v>
      </c>
      <c r="BI304" s="203">
        <f>IF(N304="nulová",J304,0)</f>
        <v>0</v>
      </c>
      <c r="BJ304" s="18" t="s">
        <v>23</v>
      </c>
      <c r="BK304" s="203">
        <f>ROUND(I304*H304,2)</f>
        <v>0</v>
      </c>
      <c r="BL304" s="18" t="s">
        <v>169</v>
      </c>
      <c r="BM304" s="18" t="s">
        <v>584</v>
      </c>
    </row>
    <row r="305" spans="2:51" s="13" customFormat="1" ht="13.5">
      <c r="B305" s="217"/>
      <c r="C305" s="218"/>
      <c r="D305" s="219" t="s">
        <v>173</v>
      </c>
      <c r="E305" s="220" t="s">
        <v>22</v>
      </c>
      <c r="F305" s="221" t="s">
        <v>23</v>
      </c>
      <c r="G305" s="218"/>
      <c r="H305" s="222">
        <v>1</v>
      </c>
      <c r="I305" s="223"/>
      <c r="J305" s="218"/>
      <c r="K305" s="218"/>
      <c r="L305" s="224"/>
      <c r="M305" s="225"/>
      <c r="N305" s="226"/>
      <c r="O305" s="226"/>
      <c r="P305" s="226"/>
      <c r="Q305" s="226"/>
      <c r="R305" s="226"/>
      <c r="S305" s="226"/>
      <c r="T305" s="227"/>
      <c r="AT305" s="228" t="s">
        <v>173</v>
      </c>
      <c r="AU305" s="228" t="s">
        <v>84</v>
      </c>
      <c r="AV305" s="13" t="s">
        <v>84</v>
      </c>
      <c r="AW305" s="13" t="s">
        <v>38</v>
      </c>
      <c r="AX305" s="13" t="s">
        <v>75</v>
      </c>
      <c r="AY305" s="228" t="s">
        <v>162</v>
      </c>
    </row>
    <row r="306" spans="2:65" s="1" customFormat="1" ht="22.5" customHeight="1">
      <c r="B306" s="35"/>
      <c r="C306" s="246" t="s">
        <v>585</v>
      </c>
      <c r="D306" s="246" t="s">
        <v>289</v>
      </c>
      <c r="E306" s="247" t="s">
        <v>579</v>
      </c>
      <c r="F306" s="248" t="s">
        <v>580</v>
      </c>
      <c r="G306" s="249" t="s">
        <v>190</v>
      </c>
      <c r="H306" s="250">
        <v>1</v>
      </c>
      <c r="I306" s="251"/>
      <c r="J306" s="252">
        <f>ROUND(I306*H306,2)</f>
        <v>0</v>
      </c>
      <c r="K306" s="248" t="s">
        <v>168</v>
      </c>
      <c r="L306" s="253"/>
      <c r="M306" s="254" t="s">
        <v>22</v>
      </c>
      <c r="N306" s="255" t="s">
        <v>46</v>
      </c>
      <c r="O306" s="36"/>
      <c r="P306" s="201">
        <f>O306*H306</f>
        <v>0</v>
      </c>
      <c r="Q306" s="201">
        <v>0.0031</v>
      </c>
      <c r="R306" s="201">
        <f>Q306*H306</f>
        <v>0.0031</v>
      </c>
      <c r="S306" s="201">
        <v>0</v>
      </c>
      <c r="T306" s="202">
        <f>S306*H306</f>
        <v>0</v>
      </c>
      <c r="AR306" s="18" t="s">
        <v>214</v>
      </c>
      <c r="AT306" s="18" t="s">
        <v>289</v>
      </c>
      <c r="AU306" s="18" t="s">
        <v>84</v>
      </c>
      <c r="AY306" s="18" t="s">
        <v>162</v>
      </c>
      <c r="BE306" s="203">
        <f>IF(N306="základní",J306,0)</f>
        <v>0</v>
      </c>
      <c r="BF306" s="203">
        <f>IF(N306="snížená",J306,0)</f>
        <v>0</v>
      </c>
      <c r="BG306" s="203">
        <f>IF(N306="zákl. přenesená",J306,0)</f>
        <v>0</v>
      </c>
      <c r="BH306" s="203">
        <f>IF(N306="sníž. přenesená",J306,0)</f>
        <v>0</v>
      </c>
      <c r="BI306" s="203">
        <f>IF(N306="nulová",J306,0)</f>
        <v>0</v>
      </c>
      <c r="BJ306" s="18" t="s">
        <v>23</v>
      </c>
      <c r="BK306" s="203">
        <f>ROUND(I306*H306,2)</f>
        <v>0</v>
      </c>
      <c r="BL306" s="18" t="s">
        <v>169</v>
      </c>
      <c r="BM306" s="18" t="s">
        <v>586</v>
      </c>
    </row>
    <row r="307" spans="2:51" s="13" customFormat="1" ht="13.5">
      <c r="B307" s="217"/>
      <c r="C307" s="218"/>
      <c r="D307" s="219" t="s">
        <v>173</v>
      </c>
      <c r="E307" s="220" t="s">
        <v>22</v>
      </c>
      <c r="F307" s="221" t="s">
        <v>23</v>
      </c>
      <c r="G307" s="218"/>
      <c r="H307" s="222">
        <v>1</v>
      </c>
      <c r="I307" s="223"/>
      <c r="J307" s="218"/>
      <c r="K307" s="218"/>
      <c r="L307" s="224"/>
      <c r="M307" s="225"/>
      <c r="N307" s="226"/>
      <c r="O307" s="226"/>
      <c r="P307" s="226"/>
      <c r="Q307" s="226"/>
      <c r="R307" s="226"/>
      <c r="S307" s="226"/>
      <c r="T307" s="227"/>
      <c r="AT307" s="228" t="s">
        <v>173</v>
      </c>
      <c r="AU307" s="228" t="s">
        <v>84</v>
      </c>
      <c r="AV307" s="13" t="s">
        <v>84</v>
      </c>
      <c r="AW307" s="13" t="s">
        <v>38</v>
      </c>
      <c r="AX307" s="13" t="s">
        <v>75</v>
      </c>
      <c r="AY307" s="228" t="s">
        <v>162</v>
      </c>
    </row>
    <row r="308" spans="2:65" s="1" customFormat="1" ht="22.5" customHeight="1">
      <c r="B308" s="35"/>
      <c r="C308" s="246" t="s">
        <v>587</v>
      </c>
      <c r="D308" s="246" t="s">
        <v>289</v>
      </c>
      <c r="E308" s="247" t="s">
        <v>588</v>
      </c>
      <c r="F308" s="248" t="s">
        <v>589</v>
      </c>
      <c r="G308" s="249" t="s">
        <v>190</v>
      </c>
      <c r="H308" s="250">
        <v>3</v>
      </c>
      <c r="I308" s="251"/>
      <c r="J308" s="252">
        <f>ROUND(I308*H308,2)</f>
        <v>0</v>
      </c>
      <c r="K308" s="248" t="s">
        <v>168</v>
      </c>
      <c r="L308" s="253"/>
      <c r="M308" s="254" t="s">
        <v>22</v>
      </c>
      <c r="N308" s="255" t="s">
        <v>46</v>
      </c>
      <c r="O308" s="36"/>
      <c r="P308" s="201">
        <f>O308*H308</f>
        <v>0</v>
      </c>
      <c r="Q308" s="201">
        <v>0.002</v>
      </c>
      <c r="R308" s="201">
        <f>Q308*H308</f>
        <v>0.006</v>
      </c>
      <c r="S308" s="201">
        <v>0</v>
      </c>
      <c r="T308" s="202">
        <f>S308*H308</f>
        <v>0</v>
      </c>
      <c r="AR308" s="18" t="s">
        <v>214</v>
      </c>
      <c r="AT308" s="18" t="s">
        <v>289</v>
      </c>
      <c r="AU308" s="18" t="s">
        <v>84</v>
      </c>
      <c r="AY308" s="18" t="s">
        <v>162</v>
      </c>
      <c r="BE308" s="203">
        <f>IF(N308="základní",J308,0)</f>
        <v>0</v>
      </c>
      <c r="BF308" s="203">
        <f>IF(N308="snížená",J308,0)</f>
        <v>0</v>
      </c>
      <c r="BG308" s="203">
        <f>IF(N308="zákl. přenesená",J308,0)</f>
        <v>0</v>
      </c>
      <c r="BH308" s="203">
        <f>IF(N308="sníž. přenesená",J308,0)</f>
        <v>0</v>
      </c>
      <c r="BI308" s="203">
        <f>IF(N308="nulová",J308,0)</f>
        <v>0</v>
      </c>
      <c r="BJ308" s="18" t="s">
        <v>23</v>
      </c>
      <c r="BK308" s="203">
        <f>ROUND(I308*H308,2)</f>
        <v>0</v>
      </c>
      <c r="BL308" s="18" t="s">
        <v>169</v>
      </c>
      <c r="BM308" s="18" t="s">
        <v>590</v>
      </c>
    </row>
    <row r="309" spans="2:51" s="12" customFormat="1" ht="13.5">
      <c r="B309" s="206"/>
      <c r="C309" s="207"/>
      <c r="D309" s="204" t="s">
        <v>173</v>
      </c>
      <c r="E309" s="208" t="s">
        <v>22</v>
      </c>
      <c r="F309" s="209" t="s">
        <v>591</v>
      </c>
      <c r="G309" s="207"/>
      <c r="H309" s="210" t="s">
        <v>22</v>
      </c>
      <c r="I309" s="211"/>
      <c r="J309" s="207"/>
      <c r="K309" s="207"/>
      <c r="L309" s="212"/>
      <c r="M309" s="213"/>
      <c r="N309" s="214"/>
      <c r="O309" s="214"/>
      <c r="P309" s="214"/>
      <c r="Q309" s="214"/>
      <c r="R309" s="214"/>
      <c r="S309" s="214"/>
      <c r="T309" s="215"/>
      <c r="AT309" s="216" t="s">
        <v>173</v>
      </c>
      <c r="AU309" s="216" t="s">
        <v>84</v>
      </c>
      <c r="AV309" s="12" t="s">
        <v>23</v>
      </c>
      <c r="AW309" s="12" t="s">
        <v>38</v>
      </c>
      <c r="AX309" s="12" t="s">
        <v>75</v>
      </c>
      <c r="AY309" s="216" t="s">
        <v>162</v>
      </c>
    </row>
    <row r="310" spans="2:51" s="13" customFormat="1" ht="13.5">
      <c r="B310" s="217"/>
      <c r="C310" s="218"/>
      <c r="D310" s="219" t="s">
        <v>173</v>
      </c>
      <c r="E310" s="220" t="s">
        <v>22</v>
      </c>
      <c r="F310" s="221" t="s">
        <v>592</v>
      </c>
      <c r="G310" s="218"/>
      <c r="H310" s="222">
        <v>3</v>
      </c>
      <c r="I310" s="223"/>
      <c r="J310" s="218"/>
      <c r="K310" s="218"/>
      <c r="L310" s="224"/>
      <c r="M310" s="225"/>
      <c r="N310" s="226"/>
      <c r="O310" s="226"/>
      <c r="P310" s="226"/>
      <c r="Q310" s="226"/>
      <c r="R310" s="226"/>
      <c r="S310" s="226"/>
      <c r="T310" s="227"/>
      <c r="AT310" s="228" t="s">
        <v>173</v>
      </c>
      <c r="AU310" s="228" t="s">
        <v>84</v>
      </c>
      <c r="AV310" s="13" t="s">
        <v>84</v>
      </c>
      <c r="AW310" s="13" t="s">
        <v>38</v>
      </c>
      <c r="AX310" s="13" t="s">
        <v>23</v>
      </c>
      <c r="AY310" s="228" t="s">
        <v>162</v>
      </c>
    </row>
    <row r="311" spans="2:65" s="1" customFormat="1" ht="22.5" customHeight="1">
      <c r="B311" s="35"/>
      <c r="C311" s="246" t="s">
        <v>593</v>
      </c>
      <c r="D311" s="246" t="s">
        <v>289</v>
      </c>
      <c r="E311" s="247" t="s">
        <v>594</v>
      </c>
      <c r="F311" s="248" t="s">
        <v>595</v>
      </c>
      <c r="G311" s="249" t="s">
        <v>190</v>
      </c>
      <c r="H311" s="250">
        <v>1</v>
      </c>
      <c r="I311" s="251"/>
      <c r="J311" s="252">
        <f>ROUND(I311*H311,2)</f>
        <v>0</v>
      </c>
      <c r="K311" s="248" t="s">
        <v>168</v>
      </c>
      <c r="L311" s="253"/>
      <c r="M311" s="254" t="s">
        <v>22</v>
      </c>
      <c r="N311" s="255" t="s">
        <v>46</v>
      </c>
      <c r="O311" s="36"/>
      <c r="P311" s="201">
        <f>O311*H311</f>
        <v>0</v>
      </c>
      <c r="Q311" s="201">
        <v>0.002</v>
      </c>
      <c r="R311" s="201">
        <f>Q311*H311</f>
        <v>0.002</v>
      </c>
      <c r="S311" s="201">
        <v>0</v>
      </c>
      <c r="T311" s="202">
        <f>S311*H311</f>
        <v>0</v>
      </c>
      <c r="AR311" s="18" t="s">
        <v>214</v>
      </c>
      <c r="AT311" s="18" t="s">
        <v>289</v>
      </c>
      <c r="AU311" s="18" t="s">
        <v>84</v>
      </c>
      <c r="AY311" s="18" t="s">
        <v>162</v>
      </c>
      <c r="BE311" s="203">
        <f>IF(N311="základní",J311,0)</f>
        <v>0</v>
      </c>
      <c r="BF311" s="203">
        <f>IF(N311="snížená",J311,0)</f>
        <v>0</v>
      </c>
      <c r="BG311" s="203">
        <f>IF(N311="zákl. přenesená",J311,0)</f>
        <v>0</v>
      </c>
      <c r="BH311" s="203">
        <f>IF(N311="sníž. přenesená",J311,0)</f>
        <v>0</v>
      </c>
      <c r="BI311" s="203">
        <f>IF(N311="nulová",J311,0)</f>
        <v>0</v>
      </c>
      <c r="BJ311" s="18" t="s">
        <v>23</v>
      </c>
      <c r="BK311" s="203">
        <f>ROUND(I311*H311,2)</f>
        <v>0</v>
      </c>
      <c r="BL311" s="18" t="s">
        <v>169</v>
      </c>
      <c r="BM311" s="18" t="s">
        <v>596</v>
      </c>
    </row>
    <row r="312" spans="2:51" s="12" customFormat="1" ht="13.5">
      <c r="B312" s="206"/>
      <c r="C312" s="207"/>
      <c r="D312" s="204" t="s">
        <v>173</v>
      </c>
      <c r="E312" s="208" t="s">
        <v>22</v>
      </c>
      <c r="F312" s="209" t="s">
        <v>597</v>
      </c>
      <c r="G312" s="207"/>
      <c r="H312" s="210" t="s">
        <v>22</v>
      </c>
      <c r="I312" s="211"/>
      <c r="J312" s="207"/>
      <c r="K312" s="207"/>
      <c r="L312" s="212"/>
      <c r="M312" s="213"/>
      <c r="N312" s="214"/>
      <c r="O312" s="214"/>
      <c r="P312" s="214"/>
      <c r="Q312" s="214"/>
      <c r="R312" s="214"/>
      <c r="S312" s="214"/>
      <c r="T312" s="215"/>
      <c r="AT312" s="216" t="s">
        <v>173</v>
      </c>
      <c r="AU312" s="216" t="s">
        <v>84</v>
      </c>
      <c r="AV312" s="12" t="s">
        <v>23</v>
      </c>
      <c r="AW312" s="12" t="s">
        <v>38</v>
      </c>
      <c r="AX312" s="12" t="s">
        <v>75</v>
      </c>
      <c r="AY312" s="216" t="s">
        <v>162</v>
      </c>
    </row>
    <row r="313" spans="2:51" s="13" customFormat="1" ht="13.5">
      <c r="B313" s="217"/>
      <c r="C313" s="218"/>
      <c r="D313" s="219" t="s">
        <v>173</v>
      </c>
      <c r="E313" s="220" t="s">
        <v>22</v>
      </c>
      <c r="F313" s="221" t="s">
        <v>23</v>
      </c>
      <c r="G313" s="218"/>
      <c r="H313" s="222">
        <v>1</v>
      </c>
      <c r="I313" s="223"/>
      <c r="J313" s="218"/>
      <c r="K313" s="218"/>
      <c r="L313" s="224"/>
      <c r="M313" s="225"/>
      <c r="N313" s="226"/>
      <c r="O313" s="226"/>
      <c r="P313" s="226"/>
      <c r="Q313" s="226"/>
      <c r="R313" s="226"/>
      <c r="S313" s="226"/>
      <c r="T313" s="227"/>
      <c r="AT313" s="228" t="s">
        <v>173</v>
      </c>
      <c r="AU313" s="228" t="s">
        <v>84</v>
      </c>
      <c r="AV313" s="13" t="s">
        <v>84</v>
      </c>
      <c r="AW313" s="13" t="s">
        <v>38</v>
      </c>
      <c r="AX313" s="13" t="s">
        <v>23</v>
      </c>
      <c r="AY313" s="228" t="s">
        <v>162</v>
      </c>
    </row>
    <row r="314" spans="2:65" s="1" customFormat="1" ht="22.5" customHeight="1">
      <c r="B314" s="35"/>
      <c r="C314" s="246" t="s">
        <v>598</v>
      </c>
      <c r="D314" s="246" t="s">
        <v>289</v>
      </c>
      <c r="E314" s="247" t="s">
        <v>599</v>
      </c>
      <c r="F314" s="248" t="s">
        <v>600</v>
      </c>
      <c r="G314" s="249" t="s">
        <v>190</v>
      </c>
      <c r="H314" s="250">
        <v>1</v>
      </c>
      <c r="I314" s="251"/>
      <c r="J314" s="252">
        <f>ROUND(I314*H314,2)</f>
        <v>0</v>
      </c>
      <c r="K314" s="248" t="s">
        <v>168</v>
      </c>
      <c r="L314" s="253"/>
      <c r="M314" s="254" t="s">
        <v>22</v>
      </c>
      <c r="N314" s="255" t="s">
        <v>46</v>
      </c>
      <c r="O314" s="36"/>
      <c r="P314" s="201">
        <f>O314*H314</f>
        <v>0</v>
      </c>
      <c r="Q314" s="201">
        <v>0.004</v>
      </c>
      <c r="R314" s="201">
        <f>Q314*H314</f>
        <v>0.004</v>
      </c>
      <c r="S314" s="201">
        <v>0</v>
      </c>
      <c r="T314" s="202">
        <f>S314*H314</f>
        <v>0</v>
      </c>
      <c r="AR314" s="18" t="s">
        <v>214</v>
      </c>
      <c r="AT314" s="18" t="s">
        <v>289</v>
      </c>
      <c r="AU314" s="18" t="s">
        <v>84</v>
      </c>
      <c r="AY314" s="18" t="s">
        <v>162</v>
      </c>
      <c r="BE314" s="203">
        <f>IF(N314="základní",J314,0)</f>
        <v>0</v>
      </c>
      <c r="BF314" s="203">
        <f>IF(N314="snížená",J314,0)</f>
        <v>0</v>
      </c>
      <c r="BG314" s="203">
        <f>IF(N314="zákl. přenesená",J314,0)</f>
        <v>0</v>
      </c>
      <c r="BH314" s="203">
        <f>IF(N314="sníž. přenesená",J314,0)</f>
        <v>0</v>
      </c>
      <c r="BI314" s="203">
        <f>IF(N314="nulová",J314,0)</f>
        <v>0</v>
      </c>
      <c r="BJ314" s="18" t="s">
        <v>23</v>
      </c>
      <c r="BK314" s="203">
        <f>ROUND(I314*H314,2)</f>
        <v>0</v>
      </c>
      <c r="BL314" s="18" t="s">
        <v>169</v>
      </c>
      <c r="BM314" s="18" t="s">
        <v>601</v>
      </c>
    </row>
    <row r="315" spans="2:51" s="12" customFormat="1" ht="13.5">
      <c r="B315" s="206"/>
      <c r="C315" s="207"/>
      <c r="D315" s="204" t="s">
        <v>173</v>
      </c>
      <c r="E315" s="208" t="s">
        <v>22</v>
      </c>
      <c r="F315" s="209" t="s">
        <v>602</v>
      </c>
      <c r="G315" s="207"/>
      <c r="H315" s="210" t="s">
        <v>22</v>
      </c>
      <c r="I315" s="211"/>
      <c r="J315" s="207"/>
      <c r="K315" s="207"/>
      <c r="L315" s="212"/>
      <c r="M315" s="213"/>
      <c r="N315" s="214"/>
      <c r="O315" s="214"/>
      <c r="P315" s="214"/>
      <c r="Q315" s="214"/>
      <c r="R315" s="214"/>
      <c r="S315" s="214"/>
      <c r="T315" s="215"/>
      <c r="AT315" s="216" t="s">
        <v>173</v>
      </c>
      <c r="AU315" s="216" t="s">
        <v>84</v>
      </c>
      <c r="AV315" s="12" t="s">
        <v>23</v>
      </c>
      <c r="AW315" s="12" t="s">
        <v>38</v>
      </c>
      <c r="AX315" s="12" t="s">
        <v>75</v>
      </c>
      <c r="AY315" s="216" t="s">
        <v>162</v>
      </c>
    </row>
    <row r="316" spans="2:51" s="13" customFormat="1" ht="13.5">
      <c r="B316" s="217"/>
      <c r="C316" s="218"/>
      <c r="D316" s="219" t="s">
        <v>173</v>
      </c>
      <c r="E316" s="220" t="s">
        <v>22</v>
      </c>
      <c r="F316" s="221" t="s">
        <v>23</v>
      </c>
      <c r="G316" s="218"/>
      <c r="H316" s="222">
        <v>1</v>
      </c>
      <c r="I316" s="223"/>
      <c r="J316" s="218"/>
      <c r="K316" s="218"/>
      <c r="L316" s="224"/>
      <c r="M316" s="225"/>
      <c r="N316" s="226"/>
      <c r="O316" s="226"/>
      <c r="P316" s="226"/>
      <c r="Q316" s="226"/>
      <c r="R316" s="226"/>
      <c r="S316" s="226"/>
      <c r="T316" s="227"/>
      <c r="AT316" s="228" t="s">
        <v>173</v>
      </c>
      <c r="AU316" s="228" t="s">
        <v>84</v>
      </c>
      <c r="AV316" s="13" t="s">
        <v>84</v>
      </c>
      <c r="AW316" s="13" t="s">
        <v>38</v>
      </c>
      <c r="AX316" s="13" t="s">
        <v>23</v>
      </c>
      <c r="AY316" s="228" t="s">
        <v>162</v>
      </c>
    </row>
    <row r="317" spans="2:65" s="1" customFormat="1" ht="22.5" customHeight="1">
      <c r="B317" s="35"/>
      <c r="C317" s="246" t="s">
        <v>603</v>
      </c>
      <c r="D317" s="246" t="s">
        <v>289</v>
      </c>
      <c r="E317" s="247" t="s">
        <v>604</v>
      </c>
      <c r="F317" s="248" t="s">
        <v>605</v>
      </c>
      <c r="G317" s="249" t="s">
        <v>190</v>
      </c>
      <c r="H317" s="250">
        <v>1</v>
      </c>
      <c r="I317" s="251"/>
      <c r="J317" s="252">
        <f>ROUND(I317*H317,2)</f>
        <v>0</v>
      </c>
      <c r="K317" s="248" t="s">
        <v>168</v>
      </c>
      <c r="L317" s="253"/>
      <c r="M317" s="254" t="s">
        <v>22</v>
      </c>
      <c r="N317" s="255" t="s">
        <v>46</v>
      </c>
      <c r="O317" s="36"/>
      <c r="P317" s="201">
        <f>O317*H317</f>
        <v>0</v>
      </c>
      <c r="Q317" s="201">
        <v>0.004</v>
      </c>
      <c r="R317" s="201">
        <f>Q317*H317</f>
        <v>0.004</v>
      </c>
      <c r="S317" s="201">
        <v>0</v>
      </c>
      <c r="T317" s="202">
        <f>S317*H317</f>
        <v>0</v>
      </c>
      <c r="AR317" s="18" t="s">
        <v>214</v>
      </c>
      <c r="AT317" s="18" t="s">
        <v>289</v>
      </c>
      <c r="AU317" s="18" t="s">
        <v>84</v>
      </c>
      <c r="AY317" s="18" t="s">
        <v>162</v>
      </c>
      <c r="BE317" s="203">
        <f>IF(N317="základní",J317,0)</f>
        <v>0</v>
      </c>
      <c r="BF317" s="203">
        <f>IF(N317="snížená",J317,0)</f>
        <v>0</v>
      </c>
      <c r="BG317" s="203">
        <f>IF(N317="zákl. přenesená",J317,0)</f>
        <v>0</v>
      </c>
      <c r="BH317" s="203">
        <f>IF(N317="sníž. přenesená",J317,0)</f>
        <v>0</v>
      </c>
      <c r="BI317" s="203">
        <f>IF(N317="nulová",J317,0)</f>
        <v>0</v>
      </c>
      <c r="BJ317" s="18" t="s">
        <v>23</v>
      </c>
      <c r="BK317" s="203">
        <f>ROUND(I317*H317,2)</f>
        <v>0</v>
      </c>
      <c r="BL317" s="18" t="s">
        <v>169</v>
      </c>
      <c r="BM317" s="18" t="s">
        <v>606</v>
      </c>
    </row>
    <row r="318" spans="2:51" s="12" customFormat="1" ht="13.5">
      <c r="B318" s="206"/>
      <c r="C318" s="207"/>
      <c r="D318" s="204" t="s">
        <v>173</v>
      </c>
      <c r="E318" s="208" t="s">
        <v>22</v>
      </c>
      <c r="F318" s="209" t="s">
        <v>607</v>
      </c>
      <c r="G318" s="207"/>
      <c r="H318" s="210" t="s">
        <v>22</v>
      </c>
      <c r="I318" s="211"/>
      <c r="J318" s="207"/>
      <c r="K318" s="207"/>
      <c r="L318" s="212"/>
      <c r="M318" s="213"/>
      <c r="N318" s="214"/>
      <c r="O318" s="214"/>
      <c r="P318" s="214"/>
      <c r="Q318" s="214"/>
      <c r="R318" s="214"/>
      <c r="S318" s="214"/>
      <c r="T318" s="215"/>
      <c r="AT318" s="216" t="s">
        <v>173</v>
      </c>
      <c r="AU318" s="216" t="s">
        <v>84</v>
      </c>
      <c r="AV318" s="12" t="s">
        <v>23</v>
      </c>
      <c r="AW318" s="12" t="s">
        <v>38</v>
      </c>
      <c r="AX318" s="12" t="s">
        <v>75</v>
      </c>
      <c r="AY318" s="216" t="s">
        <v>162</v>
      </c>
    </row>
    <row r="319" spans="2:51" s="13" customFormat="1" ht="13.5">
      <c r="B319" s="217"/>
      <c r="C319" s="218"/>
      <c r="D319" s="219" t="s">
        <v>173</v>
      </c>
      <c r="E319" s="220" t="s">
        <v>22</v>
      </c>
      <c r="F319" s="221" t="s">
        <v>23</v>
      </c>
      <c r="G319" s="218"/>
      <c r="H319" s="222">
        <v>1</v>
      </c>
      <c r="I319" s="223"/>
      <c r="J319" s="218"/>
      <c r="K319" s="218"/>
      <c r="L319" s="224"/>
      <c r="M319" s="225"/>
      <c r="N319" s="226"/>
      <c r="O319" s="226"/>
      <c r="P319" s="226"/>
      <c r="Q319" s="226"/>
      <c r="R319" s="226"/>
      <c r="S319" s="226"/>
      <c r="T319" s="227"/>
      <c r="AT319" s="228" t="s">
        <v>173</v>
      </c>
      <c r="AU319" s="228" t="s">
        <v>84</v>
      </c>
      <c r="AV319" s="13" t="s">
        <v>84</v>
      </c>
      <c r="AW319" s="13" t="s">
        <v>38</v>
      </c>
      <c r="AX319" s="13" t="s">
        <v>23</v>
      </c>
      <c r="AY319" s="228" t="s">
        <v>162</v>
      </c>
    </row>
    <row r="320" spans="2:65" s="1" customFormat="1" ht="22.5" customHeight="1">
      <c r="B320" s="35"/>
      <c r="C320" s="246" t="s">
        <v>608</v>
      </c>
      <c r="D320" s="246" t="s">
        <v>289</v>
      </c>
      <c r="E320" s="247" t="s">
        <v>604</v>
      </c>
      <c r="F320" s="248" t="s">
        <v>605</v>
      </c>
      <c r="G320" s="249" t="s">
        <v>190</v>
      </c>
      <c r="H320" s="250">
        <v>2</v>
      </c>
      <c r="I320" s="251"/>
      <c r="J320" s="252">
        <f>ROUND(I320*H320,2)</f>
        <v>0</v>
      </c>
      <c r="K320" s="248" t="s">
        <v>168</v>
      </c>
      <c r="L320" s="253"/>
      <c r="M320" s="254" t="s">
        <v>22</v>
      </c>
      <c r="N320" s="255" t="s">
        <v>46</v>
      </c>
      <c r="O320" s="36"/>
      <c r="P320" s="201">
        <f>O320*H320</f>
        <v>0</v>
      </c>
      <c r="Q320" s="201">
        <v>0.004</v>
      </c>
      <c r="R320" s="201">
        <f>Q320*H320</f>
        <v>0.008</v>
      </c>
      <c r="S320" s="201">
        <v>0</v>
      </c>
      <c r="T320" s="202">
        <f>S320*H320</f>
        <v>0</v>
      </c>
      <c r="AR320" s="18" t="s">
        <v>214</v>
      </c>
      <c r="AT320" s="18" t="s">
        <v>289</v>
      </c>
      <c r="AU320" s="18" t="s">
        <v>84</v>
      </c>
      <c r="AY320" s="18" t="s">
        <v>162</v>
      </c>
      <c r="BE320" s="203">
        <f>IF(N320="základní",J320,0)</f>
        <v>0</v>
      </c>
      <c r="BF320" s="203">
        <f>IF(N320="snížená",J320,0)</f>
        <v>0</v>
      </c>
      <c r="BG320" s="203">
        <f>IF(N320="zákl. přenesená",J320,0)</f>
        <v>0</v>
      </c>
      <c r="BH320" s="203">
        <f>IF(N320="sníž. přenesená",J320,0)</f>
        <v>0</v>
      </c>
      <c r="BI320" s="203">
        <f>IF(N320="nulová",J320,0)</f>
        <v>0</v>
      </c>
      <c r="BJ320" s="18" t="s">
        <v>23</v>
      </c>
      <c r="BK320" s="203">
        <f>ROUND(I320*H320,2)</f>
        <v>0</v>
      </c>
      <c r="BL320" s="18" t="s">
        <v>169</v>
      </c>
      <c r="BM320" s="18" t="s">
        <v>609</v>
      </c>
    </row>
    <row r="321" spans="2:51" s="12" customFormat="1" ht="13.5">
      <c r="B321" s="206"/>
      <c r="C321" s="207"/>
      <c r="D321" s="204" t="s">
        <v>173</v>
      </c>
      <c r="E321" s="208" t="s">
        <v>22</v>
      </c>
      <c r="F321" s="209" t="s">
        <v>610</v>
      </c>
      <c r="G321" s="207"/>
      <c r="H321" s="210" t="s">
        <v>22</v>
      </c>
      <c r="I321" s="211"/>
      <c r="J321" s="207"/>
      <c r="K321" s="207"/>
      <c r="L321" s="212"/>
      <c r="M321" s="213"/>
      <c r="N321" s="214"/>
      <c r="O321" s="214"/>
      <c r="P321" s="214"/>
      <c r="Q321" s="214"/>
      <c r="R321" s="214"/>
      <c r="S321" s="214"/>
      <c r="T321" s="215"/>
      <c r="AT321" s="216" t="s">
        <v>173</v>
      </c>
      <c r="AU321" s="216" t="s">
        <v>84</v>
      </c>
      <c r="AV321" s="12" t="s">
        <v>23</v>
      </c>
      <c r="AW321" s="12" t="s">
        <v>38</v>
      </c>
      <c r="AX321" s="12" t="s">
        <v>75</v>
      </c>
      <c r="AY321" s="216" t="s">
        <v>162</v>
      </c>
    </row>
    <row r="322" spans="2:51" s="13" customFormat="1" ht="13.5">
      <c r="B322" s="217"/>
      <c r="C322" s="218"/>
      <c r="D322" s="219" t="s">
        <v>173</v>
      </c>
      <c r="E322" s="220" t="s">
        <v>22</v>
      </c>
      <c r="F322" s="221" t="s">
        <v>611</v>
      </c>
      <c r="G322" s="218"/>
      <c r="H322" s="222">
        <v>2</v>
      </c>
      <c r="I322" s="223"/>
      <c r="J322" s="218"/>
      <c r="K322" s="218"/>
      <c r="L322" s="224"/>
      <c r="M322" s="225"/>
      <c r="N322" s="226"/>
      <c r="O322" s="226"/>
      <c r="P322" s="226"/>
      <c r="Q322" s="226"/>
      <c r="R322" s="226"/>
      <c r="S322" s="226"/>
      <c r="T322" s="227"/>
      <c r="AT322" s="228" t="s">
        <v>173</v>
      </c>
      <c r="AU322" s="228" t="s">
        <v>84</v>
      </c>
      <c r="AV322" s="13" t="s">
        <v>84</v>
      </c>
      <c r="AW322" s="13" t="s">
        <v>38</v>
      </c>
      <c r="AX322" s="13" t="s">
        <v>75</v>
      </c>
      <c r="AY322" s="228" t="s">
        <v>162</v>
      </c>
    </row>
    <row r="323" spans="2:65" s="1" customFormat="1" ht="22.5" customHeight="1">
      <c r="B323" s="35"/>
      <c r="C323" s="192" t="s">
        <v>612</v>
      </c>
      <c r="D323" s="192" t="s">
        <v>164</v>
      </c>
      <c r="E323" s="193" t="s">
        <v>613</v>
      </c>
      <c r="F323" s="194" t="s">
        <v>614</v>
      </c>
      <c r="G323" s="195" t="s">
        <v>190</v>
      </c>
      <c r="H323" s="196">
        <v>5</v>
      </c>
      <c r="I323" s="197"/>
      <c r="J323" s="198">
        <f>ROUND(I323*H323,2)</f>
        <v>0</v>
      </c>
      <c r="K323" s="194" t="s">
        <v>168</v>
      </c>
      <c r="L323" s="55"/>
      <c r="M323" s="199" t="s">
        <v>22</v>
      </c>
      <c r="N323" s="200" t="s">
        <v>46</v>
      </c>
      <c r="O323" s="36"/>
      <c r="P323" s="201">
        <f>O323*H323</f>
        <v>0</v>
      </c>
      <c r="Q323" s="201">
        <v>0.10941</v>
      </c>
      <c r="R323" s="201">
        <f>Q323*H323</f>
        <v>0.5470499999999999</v>
      </c>
      <c r="S323" s="201">
        <v>0</v>
      </c>
      <c r="T323" s="202">
        <f>S323*H323</f>
        <v>0</v>
      </c>
      <c r="AR323" s="18" t="s">
        <v>169</v>
      </c>
      <c r="AT323" s="18" t="s">
        <v>164</v>
      </c>
      <c r="AU323" s="18" t="s">
        <v>84</v>
      </c>
      <c r="AY323" s="18" t="s">
        <v>162</v>
      </c>
      <c r="BE323" s="203">
        <f>IF(N323="základní",J323,0)</f>
        <v>0</v>
      </c>
      <c r="BF323" s="203">
        <f>IF(N323="snížená",J323,0)</f>
        <v>0</v>
      </c>
      <c r="BG323" s="203">
        <f>IF(N323="zákl. přenesená",J323,0)</f>
        <v>0</v>
      </c>
      <c r="BH323" s="203">
        <f>IF(N323="sníž. přenesená",J323,0)</f>
        <v>0</v>
      </c>
      <c r="BI323" s="203">
        <f>IF(N323="nulová",J323,0)</f>
        <v>0</v>
      </c>
      <c r="BJ323" s="18" t="s">
        <v>23</v>
      </c>
      <c r="BK323" s="203">
        <f>ROUND(I323*H323,2)</f>
        <v>0</v>
      </c>
      <c r="BL323" s="18" t="s">
        <v>169</v>
      </c>
      <c r="BM323" s="18" t="s">
        <v>615</v>
      </c>
    </row>
    <row r="324" spans="2:47" s="1" customFormat="1" ht="94.5">
      <c r="B324" s="35"/>
      <c r="C324" s="57"/>
      <c r="D324" s="204" t="s">
        <v>171</v>
      </c>
      <c r="E324" s="57"/>
      <c r="F324" s="205" t="s">
        <v>616</v>
      </c>
      <c r="G324" s="57"/>
      <c r="H324" s="57"/>
      <c r="I324" s="162"/>
      <c r="J324" s="57"/>
      <c r="K324" s="57"/>
      <c r="L324" s="55"/>
      <c r="M324" s="72"/>
      <c r="N324" s="36"/>
      <c r="O324" s="36"/>
      <c r="P324" s="36"/>
      <c r="Q324" s="36"/>
      <c r="R324" s="36"/>
      <c r="S324" s="36"/>
      <c r="T324" s="73"/>
      <c r="AT324" s="18" t="s">
        <v>171</v>
      </c>
      <c r="AU324" s="18" t="s">
        <v>84</v>
      </c>
    </row>
    <row r="325" spans="2:51" s="12" customFormat="1" ht="13.5">
      <c r="B325" s="206"/>
      <c r="C325" s="207"/>
      <c r="D325" s="204" t="s">
        <v>173</v>
      </c>
      <c r="E325" s="208" t="s">
        <v>22</v>
      </c>
      <c r="F325" s="209" t="s">
        <v>617</v>
      </c>
      <c r="G325" s="207"/>
      <c r="H325" s="210" t="s">
        <v>22</v>
      </c>
      <c r="I325" s="211"/>
      <c r="J325" s="207"/>
      <c r="K325" s="207"/>
      <c r="L325" s="212"/>
      <c r="M325" s="213"/>
      <c r="N325" s="214"/>
      <c r="O325" s="214"/>
      <c r="P325" s="214"/>
      <c r="Q325" s="214"/>
      <c r="R325" s="214"/>
      <c r="S325" s="214"/>
      <c r="T325" s="215"/>
      <c r="AT325" s="216" t="s">
        <v>173</v>
      </c>
      <c r="AU325" s="216" t="s">
        <v>84</v>
      </c>
      <c r="AV325" s="12" t="s">
        <v>23</v>
      </c>
      <c r="AW325" s="12" t="s">
        <v>38</v>
      </c>
      <c r="AX325" s="12" t="s">
        <v>75</v>
      </c>
      <c r="AY325" s="216" t="s">
        <v>162</v>
      </c>
    </row>
    <row r="326" spans="2:51" s="13" customFormat="1" ht="13.5">
      <c r="B326" s="217"/>
      <c r="C326" s="218"/>
      <c r="D326" s="219" t="s">
        <v>173</v>
      </c>
      <c r="E326" s="220" t="s">
        <v>22</v>
      </c>
      <c r="F326" s="221" t="s">
        <v>194</v>
      </c>
      <c r="G326" s="218"/>
      <c r="H326" s="222">
        <v>5</v>
      </c>
      <c r="I326" s="223"/>
      <c r="J326" s="218"/>
      <c r="K326" s="218"/>
      <c r="L326" s="224"/>
      <c r="M326" s="225"/>
      <c r="N326" s="226"/>
      <c r="O326" s="226"/>
      <c r="P326" s="226"/>
      <c r="Q326" s="226"/>
      <c r="R326" s="226"/>
      <c r="S326" s="226"/>
      <c r="T326" s="227"/>
      <c r="AT326" s="228" t="s">
        <v>173</v>
      </c>
      <c r="AU326" s="228" t="s">
        <v>84</v>
      </c>
      <c r="AV326" s="13" t="s">
        <v>84</v>
      </c>
      <c r="AW326" s="13" t="s">
        <v>38</v>
      </c>
      <c r="AX326" s="13" t="s">
        <v>23</v>
      </c>
      <c r="AY326" s="228" t="s">
        <v>162</v>
      </c>
    </row>
    <row r="327" spans="2:65" s="1" customFormat="1" ht="22.5" customHeight="1">
      <c r="B327" s="35"/>
      <c r="C327" s="246" t="s">
        <v>618</v>
      </c>
      <c r="D327" s="246" t="s">
        <v>289</v>
      </c>
      <c r="E327" s="247" t="s">
        <v>619</v>
      </c>
      <c r="F327" s="248" t="s">
        <v>620</v>
      </c>
      <c r="G327" s="249" t="s">
        <v>190</v>
      </c>
      <c r="H327" s="250">
        <v>5</v>
      </c>
      <c r="I327" s="251"/>
      <c r="J327" s="252">
        <f>ROUND(I327*H327,2)</f>
        <v>0</v>
      </c>
      <c r="K327" s="248" t="s">
        <v>168</v>
      </c>
      <c r="L327" s="253"/>
      <c r="M327" s="254" t="s">
        <v>22</v>
      </c>
      <c r="N327" s="255" t="s">
        <v>46</v>
      </c>
      <c r="O327" s="36"/>
      <c r="P327" s="201">
        <f>O327*H327</f>
        <v>0</v>
      </c>
      <c r="Q327" s="201">
        <v>0.0025</v>
      </c>
      <c r="R327" s="201">
        <f>Q327*H327</f>
        <v>0.0125</v>
      </c>
      <c r="S327" s="201">
        <v>0</v>
      </c>
      <c r="T327" s="202">
        <f>S327*H327</f>
        <v>0</v>
      </c>
      <c r="AR327" s="18" t="s">
        <v>214</v>
      </c>
      <c r="AT327" s="18" t="s">
        <v>289</v>
      </c>
      <c r="AU327" s="18" t="s">
        <v>84</v>
      </c>
      <c r="AY327" s="18" t="s">
        <v>162</v>
      </c>
      <c r="BE327" s="203">
        <f>IF(N327="základní",J327,0)</f>
        <v>0</v>
      </c>
      <c r="BF327" s="203">
        <f>IF(N327="snížená",J327,0)</f>
        <v>0</v>
      </c>
      <c r="BG327" s="203">
        <f>IF(N327="zákl. přenesená",J327,0)</f>
        <v>0</v>
      </c>
      <c r="BH327" s="203">
        <f>IF(N327="sníž. přenesená",J327,0)</f>
        <v>0</v>
      </c>
      <c r="BI327" s="203">
        <f>IF(N327="nulová",J327,0)</f>
        <v>0</v>
      </c>
      <c r="BJ327" s="18" t="s">
        <v>23</v>
      </c>
      <c r="BK327" s="203">
        <f>ROUND(I327*H327,2)</f>
        <v>0</v>
      </c>
      <c r="BL327" s="18" t="s">
        <v>169</v>
      </c>
      <c r="BM327" s="18" t="s">
        <v>621</v>
      </c>
    </row>
    <row r="328" spans="2:51" s="12" customFormat="1" ht="13.5">
      <c r="B328" s="206"/>
      <c r="C328" s="207"/>
      <c r="D328" s="204" t="s">
        <v>173</v>
      </c>
      <c r="E328" s="208" t="s">
        <v>22</v>
      </c>
      <c r="F328" s="209" t="s">
        <v>622</v>
      </c>
      <c r="G328" s="207"/>
      <c r="H328" s="210" t="s">
        <v>22</v>
      </c>
      <c r="I328" s="211"/>
      <c r="J328" s="207"/>
      <c r="K328" s="207"/>
      <c r="L328" s="212"/>
      <c r="M328" s="213"/>
      <c r="N328" s="214"/>
      <c r="O328" s="214"/>
      <c r="P328" s="214"/>
      <c r="Q328" s="214"/>
      <c r="R328" s="214"/>
      <c r="S328" s="214"/>
      <c r="T328" s="215"/>
      <c r="AT328" s="216" t="s">
        <v>173</v>
      </c>
      <c r="AU328" s="216" t="s">
        <v>84</v>
      </c>
      <c r="AV328" s="12" t="s">
        <v>23</v>
      </c>
      <c r="AW328" s="12" t="s">
        <v>38</v>
      </c>
      <c r="AX328" s="12" t="s">
        <v>75</v>
      </c>
      <c r="AY328" s="216" t="s">
        <v>162</v>
      </c>
    </row>
    <row r="329" spans="2:51" s="13" customFormat="1" ht="13.5">
      <c r="B329" s="217"/>
      <c r="C329" s="218"/>
      <c r="D329" s="219" t="s">
        <v>173</v>
      </c>
      <c r="E329" s="220" t="s">
        <v>22</v>
      </c>
      <c r="F329" s="221" t="s">
        <v>194</v>
      </c>
      <c r="G329" s="218"/>
      <c r="H329" s="222">
        <v>5</v>
      </c>
      <c r="I329" s="223"/>
      <c r="J329" s="218"/>
      <c r="K329" s="218"/>
      <c r="L329" s="224"/>
      <c r="M329" s="225"/>
      <c r="N329" s="226"/>
      <c r="O329" s="226"/>
      <c r="P329" s="226"/>
      <c r="Q329" s="226"/>
      <c r="R329" s="226"/>
      <c r="S329" s="226"/>
      <c r="T329" s="227"/>
      <c r="AT329" s="228" t="s">
        <v>173</v>
      </c>
      <c r="AU329" s="228" t="s">
        <v>84</v>
      </c>
      <c r="AV329" s="13" t="s">
        <v>84</v>
      </c>
      <c r="AW329" s="13" t="s">
        <v>38</v>
      </c>
      <c r="AX329" s="13" t="s">
        <v>23</v>
      </c>
      <c r="AY329" s="228" t="s">
        <v>162</v>
      </c>
    </row>
    <row r="330" spans="2:65" s="1" customFormat="1" ht="22.5" customHeight="1">
      <c r="B330" s="35"/>
      <c r="C330" s="246" t="s">
        <v>623</v>
      </c>
      <c r="D330" s="246" t="s">
        <v>289</v>
      </c>
      <c r="E330" s="247" t="s">
        <v>624</v>
      </c>
      <c r="F330" s="248" t="s">
        <v>625</v>
      </c>
      <c r="G330" s="249" t="s">
        <v>190</v>
      </c>
      <c r="H330" s="250">
        <v>5</v>
      </c>
      <c r="I330" s="251"/>
      <c r="J330" s="252">
        <f>ROUND(I330*H330,2)</f>
        <v>0</v>
      </c>
      <c r="K330" s="248" t="s">
        <v>168</v>
      </c>
      <c r="L330" s="253"/>
      <c r="M330" s="254" t="s">
        <v>22</v>
      </c>
      <c r="N330" s="255" t="s">
        <v>46</v>
      </c>
      <c r="O330" s="36"/>
      <c r="P330" s="201">
        <f>O330*H330</f>
        <v>0</v>
      </c>
      <c r="Q330" s="201">
        <v>0.003</v>
      </c>
      <c r="R330" s="201">
        <f>Q330*H330</f>
        <v>0.015</v>
      </c>
      <c r="S330" s="201">
        <v>0</v>
      </c>
      <c r="T330" s="202">
        <f>S330*H330</f>
        <v>0</v>
      </c>
      <c r="AR330" s="18" t="s">
        <v>214</v>
      </c>
      <c r="AT330" s="18" t="s">
        <v>289</v>
      </c>
      <c r="AU330" s="18" t="s">
        <v>84</v>
      </c>
      <c r="AY330" s="18" t="s">
        <v>162</v>
      </c>
      <c r="BE330" s="203">
        <f>IF(N330="základní",J330,0)</f>
        <v>0</v>
      </c>
      <c r="BF330" s="203">
        <f>IF(N330="snížená",J330,0)</f>
        <v>0</v>
      </c>
      <c r="BG330" s="203">
        <f>IF(N330="zákl. přenesená",J330,0)</f>
        <v>0</v>
      </c>
      <c r="BH330" s="203">
        <f>IF(N330="sníž. přenesená",J330,0)</f>
        <v>0</v>
      </c>
      <c r="BI330" s="203">
        <f>IF(N330="nulová",J330,0)</f>
        <v>0</v>
      </c>
      <c r="BJ330" s="18" t="s">
        <v>23</v>
      </c>
      <c r="BK330" s="203">
        <f>ROUND(I330*H330,2)</f>
        <v>0</v>
      </c>
      <c r="BL330" s="18" t="s">
        <v>169</v>
      </c>
      <c r="BM330" s="18" t="s">
        <v>626</v>
      </c>
    </row>
    <row r="331" spans="2:51" s="12" customFormat="1" ht="13.5">
      <c r="B331" s="206"/>
      <c r="C331" s="207"/>
      <c r="D331" s="204" t="s">
        <v>173</v>
      </c>
      <c r="E331" s="208" t="s">
        <v>22</v>
      </c>
      <c r="F331" s="209" t="s">
        <v>622</v>
      </c>
      <c r="G331" s="207"/>
      <c r="H331" s="210" t="s">
        <v>22</v>
      </c>
      <c r="I331" s="211"/>
      <c r="J331" s="207"/>
      <c r="K331" s="207"/>
      <c r="L331" s="212"/>
      <c r="M331" s="213"/>
      <c r="N331" s="214"/>
      <c r="O331" s="214"/>
      <c r="P331" s="214"/>
      <c r="Q331" s="214"/>
      <c r="R331" s="214"/>
      <c r="S331" s="214"/>
      <c r="T331" s="215"/>
      <c r="AT331" s="216" t="s">
        <v>173</v>
      </c>
      <c r="AU331" s="216" t="s">
        <v>84</v>
      </c>
      <c r="AV331" s="12" t="s">
        <v>23</v>
      </c>
      <c r="AW331" s="12" t="s">
        <v>38</v>
      </c>
      <c r="AX331" s="12" t="s">
        <v>75</v>
      </c>
      <c r="AY331" s="216" t="s">
        <v>162</v>
      </c>
    </row>
    <row r="332" spans="2:51" s="13" customFormat="1" ht="13.5">
      <c r="B332" s="217"/>
      <c r="C332" s="218"/>
      <c r="D332" s="219" t="s">
        <v>173</v>
      </c>
      <c r="E332" s="220" t="s">
        <v>22</v>
      </c>
      <c r="F332" s="221" t="s">
        <v>194</v>
      </c>
      <c r="G332" s="218"/>
      <c r="H332" s="222">
        <v>5</v>
      </c>
      <c r="I332" s="223"/>
      <c r="J332" s="218"/>
      <c r="K332" s="218"/>
      <c r="L332" s="224"/>
      <c r="M332" s="225"/>
      <c r="N332" s="226"/>
      <c r="O332" s="226"/>
      <c r="P332" s="226"/>
      <c r="Q332" s="226"/>
      <c r="R332" s="226"/>
      <c r="S332" s="226"/>
      <c r="T332" s="227"/>
      <c r="AT332" s="228" t="s">
        <v>173</v>
      </c>
      <c r="AU332" s="228" t="s">
        <v>84</v>
      </c>
      <c r="AV332" s="13" t="s">
        <v>84</v>
      </c>
      <c r="AW332" s="13" t="s">
        <v>38</v>
      </c>
      <c r="AX332" s="13" t="s">
        <v>23</v>
      </c>
      <c r="AY332" s="228" t="s">
        <v>162</v>
      </c>
    </row>
    <row r="333" spans="2:65" s="1" customFormat="1" ht="22.5" customHeight="1">
      <c r="B333" s="35"/>
      <c r="C333" s="246" t="s">
        <v>627</v>
      </c>
      <c r="D333" s="246" t="s">
        <v>289</v>
      </c>
      <c r="E333" s="247" t="s">
        <v>628</v>
      </c>
      <c r="F333" s="248" t="s">
        <v>629</v>
      </c>
      <c r="G333" s="249" t="s">
        <v>190</v>
      </c>
      <c r="H333" s="250">
        <v>5</v>
      </c>
      <c r="I333" s="251"/>
      <c r="J333" s="252">
        <f>ROUND(I333*H333,2)</f>
        <v>0</v>
      </c>
      <c r="K333" s="248" t="s">
        <v>168</v>
      </c>
      <c r="L333" s="253"/>
      <c r="M333" s="254" t="s">
        <v>22</v>
      </c>
      <c r="N333" s="255" t="s">
        <v>46</v>
      </c>
      <c r="O333" s="36"/>
      <c r="P333" s="201">
        <f>O333*H333</f>
        <v>0</v>
      </c>
      <c r="Q333" s="201">
        <v>0.0001</v>
      </c>
      <c r="R333" s="201">
        <f>Q333*H333</f>
        <v>0.0005</v>
      </c>
      <c r="S333" s="201">
        <v>0</v>
      </c>
      <c r="T333" s="202">
        <f>S333*H333</f>
        <v>0</v>
      </c>
      <c r="AR333" s="18" t="s">
        <v>214</v>
      </c>
      <c r="AT333" s="18" t="s">
        <v>289</v>
      </c>
      <c r="AU333" s="18" t="s">
        <v>84</v>
      </c>
      <c r="AY333" s="18" t="s">
        <v>162</v>
      </c>
      <c r="BE333" s="203">
        <f>IF(N333="základní",J333,0)</f>
        <v>0</v>
      </c>
      <c r="BF333" s="203">
        <f>IF(N333="snížená",J333,0)</f>
        <v>0</v>
      </c>
      <c r="BG333" s="203">
        <f>IF(N333="zákl. přenesená",J333,0)</f>
        <v>0</v>
      </c>
      <c r="BH333" s="203">
        <f>IF(N333="sníž. přenesená",J333,0)</f>
        <v>0</v>
      </c>
      <c r="BI333" s="203">
        <f>IF(N333="nulová",J333,0)</f>
        <v>0</v>
      </c>
      <c r="BJ333" s="18" t="s">
        <v>23</v>
      </c>
      <c r="BK333" s="203">
        <f>ROUND(I333*H333,2)</f>
        <v>0</v>
      </c>
      <c r="BL333" s="18" t="s">
        <v>169</v>
      </c>
      <c r="BM333" s="18" t="s">
        <v>630</v>
      </c>
    </row>
    <row r="334" spans="2:51" s="12" customFormat="1" ht="13.5">
      <c r="B334" s="206"/>
      <c r="C334" s="207"/>
      <c r="D334" s="204" t="s">
        <v>173</v>
      </c>
      <c r="E334" s="208" t="s">
        <v>22</v>
      </c>
      <c r="F334" s="209" t="s">
        <v>622</v>
      </c>
      <c r="G334" s="207"/>
      <c r="H334" s="210" t="s">
        <v>22</v>
      </c>
      <c r="I334" s="211"/>
      <c r="J334" s="207"/>
      <c r="K334" s="207"/>
      <c r="L334" s="212"/>
      <c r="M334" s="213"/>
      <c r="N334" s="214"/>
      <c r="O334" s="214"/>
      <c r="P334" s="214"/>
      <c r="Q334" s="214"/>
      <c r="R334" s="214"/>
      <c r="S334" s="214"/>
      <c r="T334" s="215"/>
      <c r="AT334" s="216" t="s">
        <v>173</v>
      </c>
      <c r="AU334" s="216" t="s">
        <v>84</v>
      </c>
      <c r="AV334" s="12" t="s">
        <v>23</v>
      </c>
      <c r="AW334" s="12" t="s">
        <v>38</v>
      </c>
      <c r="AX334" s="12" t="s">
        <v>75</v>
      </c>
      <c r="AY334" s="216" t="s">
        <v>162</v>
      </c>
    </row>
    <row r="335" spans="2:51" s="13" customFormat="1" ht="13.5">
      <c r="B335" s="217"/>
      <c r="C335" s="218"/>
      <c r="D335" s="219" t="s">
        <v>173</v>
      </c>
      <c r="E335" s="220" t="s">
        <v>22</v>
      </c>
      <c r="F335" s="221" t="s">
        <v>194</v>
      </c>
      <c r="G335" s="218"/>
      <c r="H335" s="222">
        <v>5</v>
      </c>
      <c r="I335" s="223"/>
      <c r="J335" s="218"/>
      <c r="K335" s="218"/>
      <c r="L335" s="224"/>
      <c r="M335" s="225"/>
      <c r="N335" s="226"/>
      <c r="O335" s="226"/>
      <c r="P335" s="226"/>
      <c r="Q335" s="226"/>
      <c r="R335" s="226"/>
      <c r="S335" s="226"/>
      <c r="T335" s="227"/>
      <c r="AT335" s="228" t="s">
        <v>173</v>
      </c>
      <c r="AU335" s="228" t="s">
        <v>84</v>
      </c>
      <c r="AV335" s="13" t="s">
        <v>84</v>
      </c>
      <c r="AW335" s="13" t="s">
        <v>38</v>
      </c>
      <c r="AX335" s="13" t="s">
        <v>23</v>
      </c>
      <c r="AY335" s="228" t="s">
        <v>162</v>
      </c>
    </row>
    <row r="336" spans="2:65" s="1" customFormat="1" ht="22.5" customHeight="1">
      <c r="B336" s="35"/>
      <c r="C336" s="246" t="s">
        <v>631</v>
      </c>
      <c r="D336" s="246" t="s">
        <v>289</v>
      </c>
      <c r="E336" s="247" t="s">
        <v>632</v>
      </c>
      <c r="F336" s="248" t="s">
        <v>633</v>
      </c>
      <c r="G336" s="249" t="s">
        <v>190</v>
      </c>
      <c r="H336" s="250">
        <v>5</v>
      </c>
      <c r="I336" s="251"/>
      <c r="J336" s="252">
        <f>ROUND(I336*H336,2)</f>
        <v>0</v>
      </c>
      <c r="K336" s="248" t="s">
        <v>168</v>
      </c>
      <c r="L336" s="253"/>
      <c r="M336" s="254" t="s">
        <v>22</v>
      </c>
      <c r="N336" s="255" t="s">
        <v>46</v>
      </c>
      <c r="O336" s="36"/>
      <c r="P336" s="201">
        <f>O336*H336</f>
        <v>0</v>
      </c>
      <c r="Q336" s="201">
        <v>0.00035</v>
      </c>
      <c r="R336" s="201">
        <f>Q336*H336</f>
        <v>0.00175</v>
      </c>
      <c r="S336" s="201">
        <v>0</v>
      </c>
      <c r="T336" s="202">
        <f>S336*H336</f>
        <v>0</v>
      </c>
      <c r="AR336" s="18" t="s">
        <v>214</v>
      </c>
      <c r="AT336" s="18" t="s">
        <v>289</v>
      </c>
      <c r="AU336" s="18" t="s">
        <v>84</v>
      </c>
      <c r="AY336" s="18" t="s">
        <v>162</v>
      </c>
      <c r="BE336" s="203">
        <f>IF(N336="základní",J336,0)</f>
        <v>0</v>
      </c>
      <c r="BF336" s="203">
        <f>IF(N336="snížená",J336,0)</f>
        <v>0</v>
      </c>
      <c r="BG336" s="203">
        <f>IF(N336="zákl. přenesená",J336,0)</f>
        <v>0</v>
      </c>
      <c r="BH336" s="203">
        <f>IF(N336="sníž. přenesená",J336,0)</f>
        <v>0</v>
      </c>
      <c r="BI336" s="203">
        <f>IF(N336="nulová",J336,0)</f>
        <v>0</v>
      </c>
      <c r="BJ336" s="18" t="s">
        <v>23</v>
      </c>
      <c r="BK336" s="203">
        <f>ROUND(I336*H336,2)</f>
        <v>0</v>
      </c>
      <c r="BL336" s="18" t="s">
        <v>169</v>
      </c>
      <c r="BM336" s="18" t="s">
        <v>634</v>
      </c>
    </row>
    <row r="337" spans="2:51" s="12" customFormat="1" ht="13.5">
      <c r="B337" s="206"/>
      <c r="C337" s="207"/>
      <c r="D337" s="204" t="s">
        <v>173</v>
      </c>
      <c r="E337" s="208" t="s">
        <v>22</v>
      </c>
      <c r="F337" s="209" t="s">
        <v>622</v>
      </c>
      <c r="G337" s="207"/>
      <c r="H337" s="210" t="s">
        <v>22</v>
      </c>
      <c r="I337" s="211"/>
      <c r="J337" s="207"/>
      <c r="K337" s="207"/>
      <c r="L337" s="212"/>
      <c r="M337" s="213"/>
      <c r="N337" s="214"/>
      <c r="O337" s="214"/>
      <c r="P337" s="214"/>
      <c r="Q337" s="214"/>
      <c r="R337" s="214"/>
      <c r="S337" s="214"/>
      <c r="T337" s="215"/>
      <c r="AT337" s="216" t="s">
        <v>173</v>
      </c>
      <c r="AU337" s="216" t="s">
        <v>84</v>
      </c>
      <c r="AV337" s="12" t="s">
        <v>23</v>
      </c>
      <c r="AW337" s="12" t="s">
        <v>38</v>
      </c>
      <c r="AX337" s="12" t="s">
        <v>75</v>
      </c>
      <c r="AY337" s="216" t="s">
        <v>162</v>
      </c>
    </row>
    <row r="338" spans="2:51" s="13" customFormat="1" ht="13.5">
      <c r="B338" s="217"/>
      <c r="C338" s="218"/>
      <c r="D338" s="219" t="s">
        <v>173</v>
      </c>
      <c r="E338" s="220" t="s">
        <v>22</v>
      </c>
      <c r="F338" s="221" t="s">
        <v>194</v>
      </c>
      <c r="G338" s="218"/>
      <c r="H338" s="222">
        <v>5</v>
      </c>
      <c r="I338" s="223"/>
      <c r="J338" s="218"/>
      <c r="K338" s="218"/>
      <c r="L338" s="224"/>
      <c r="M338" s="225"/>
      <c r="N338" s="226"/>
      <c r="O338" s="226"/>
      <c r="P338" s="226"/>
      <c r="Q338" s="226"/>
      <c r="R338" s="226"/>
      <c r="S338" s="226"/>
      <c r="T338" s="227"/>
      <c r="AT338" s="228" t="s">
        <v>173</v>
      </c>
      <c r="AU338" s="228" t="s">
        <v>84</v>
      </c>
      <c r="AV338" s="13" t="s">
        <v>84</v>
      </c>
      <c r="AW338" s="13" t="s">
        <v>38</v>
      </c>
      <c r="AX338" s="13" t="s">
        <v>23</v>
      </c>
      <c r="AY338" s="228" t="s">
        <v>162</v>
      </c>
    </row>
    <row r="339" spans="2:65" s="1" customFormat="1" ht="31.5" customHeight="1">
      <c r="B339" s="35"/>
      <c r="C339" s="192" t="s">
        <v>635</v>
      </c>
      <c r="D339" s="192" t="s">
        <v>164</v>
      </c>
      <c r="E339" s="193" t="s">
        <v>636</v>
      </c>
      <c r="F339" s="194" t="s">
        <v>637</v>
      </c>
      <c r="G339" s="195" t="s">
        <v>543</v>
      </c>
      <c r="H339" s="196">
        <v>47</v>
      </c>
      <c r="I339" s="197"/>
      <c r="J339" s="198">
        <f>ROUND(I339*H339,2)</f>
        <v>0</v>
      </c>
      <c r="K339" s="194" t="s">
        <v>168</v>
      </c>
      <c r="L339" s="55"/>
      <c r="M339" s="199" t="s">
        <v>22</v>
      </c>
      <c r="N339" s="200" t="s">
        <v>46</v>
      </c>
      <c r="O339" s="36"/>
      <c r="P339" s="201">
        <f>O339*H339</f>
        <v>0</v>
      </c>
      <c r="Q339" s="201">
        <v>0.00033</v>
      </c>
      <c r="R339" s="201">
        <f>Q339*H339</f>
        <v>0.01551</v>
      </c>
      <c r="S339" s="201">
        <v>0</v>
      </c>
      <c r="T339" s="202">
        <f>S339*H339</f>
        <v>0</v>
      </c>
      <c r="AR339" s="18" t="s">
        <v>169</v>
      </c>
      <c r="AT339" s="18" t="s">
        <v>164</v>
      </c>
      <c r="AU339" s="18" t="s">
        <v>84</v>
      </c>
      <c r="AY339" s="18" t="s">
        <v>162</v>
      </c>
      <c r="BE339" s="203">
        <f>IF(N339="základní",J339,0)</f>
        <v>0</v>
      </c>
      <c r="BF339" s="203">
        <f>IF(N339="snížená",J339,0)</f>
        <v>0</v>
      </c>
      <c r="BG339" s="203">
        <f>IF(N339="zákl. přenesená",J339,0)</f>
        <v>0</v>
      </c>
      <c r="BH339" s="203">
        <f>IF(N339="sníž. přenesená",J339,0)</f>
        <v>0</v>
      </c>
      <c r="BI339" s="203">
        <f>IF(N339="nulová",J339,0)</f>
        <v>0</v>
      </c>
      <c r="BJ339" s="18" t="s">
        <v>23</v>
      </c>
      <c r="BK339" s="203">
        <f>ROUND(I339*H339,2)</f>
        <v>0</v>
      </c>
      <c r="BL339" s="18" t="s">
        <v>169</v>
      </c>
      <c r="BM339" s="18" t="s">
        <v>638</v>
      </c>
    </row>
    <row r="340" spans="2:47" s="1" customFormat="1" ht="108">
      <c r="B340" s="35"/>
      <c r="C340" s="57"/>
      <c r="D340" s="204" t="s">
        <v>171</v>
      </c>
      <c r="E340" s="57"/>
      <c r="F340" s="205" t="s">
        <v>639</v>
      </c>
      <c r="G340" s="57"/>
      <c r="H340" s="57"/>
      <c r="I340" s="162"/>
      <c r="J340" s="57"/>
      <c r="K340" s="57"/>
      <c r="L340" s="55"/>
      <c r="M340" s="72"/>
      <c r="N340" s="36"/>
      <c r="O340" s="36"/>
      <c r="P340" s="36"/>
      <c r="Q340" s="36"/>
      <c r="R340" s="36"/>
      <c r="S340" s="36"/>
      <c r="T340" s="73"/>
      <c r="AT340" s="18" t="s">
        <v>171</v>
      </c>
      <c r="AU340" s="18" t="s">
        <v>84</v>
      </c>
    </row>
    <row r="341" spans="2:51" s="12" customFormat="1" ht="13.5">
      <c r="B341" s="206"/>
      <c r="C341" s="207"/>
      <c r="D341" s="204" t="s">
        <v>173</v>
      </c>
      <c r="E341" s="208" t="s">
        <v>22</v>
      </c>
      <c r="F341" s="209" t="s">
        <v>640</v>
      </c>
      <c r="G341" s="207"/>
      <c r="H341" s="210" t="s">
        <v>22</v>
      </c>
      <c r="I341" s="211"/>
      <c r="J341" s="207"/>
      <c r="K341" s="207"/>
      <c r="L341" s="212"/>
      <c r="M341" s="213"/>
      <c r="N341" s="214"/>
      <c r="O341" s="214"/>
      <c r="P341" s="214"/>
      <c r="Q341" s="214"/>
      <c r="R341" s="214"/>
      <c r="S341" s="214"/>
      <c r="T341" s="215"/>
      <c r="AT341" s="216" t="s">
        <v>173</v>
      </c>
      <c r="AU341" s="216" t="s">
        <v>84</v>
      </c>
      <c r="AV341" s="12" t="s">
        <v>23</v>
      </c>
      <c r="AW341" s="12" t="s">
        <v>38</v>
      </c>
      <c r="AX341" s="12" t="s">
        <v>75</v>
      </c>
      <c r="AY341" s="216" t="s">
        <v>162</v>
      </c>
    </row>
    <row r="342" spans="2:51" s="13" customFormat="1" ht="13.5">
      <c r="B342" s="217"/>
      <c r="C342" s="218"/>
      <c r="D342" s="219" t="s">
        <v>173</v>
      </c>
      <c r="E342" s="220" t="s">
        <v>22</v>
      </c>
      <c r="F342" s="221" t="s">
        <v>516</v>
      </c>
      <c r="G342" s="218"/>
      <c r="H342" s="222">
        <v>47</v>
      </c>
      <c r="I342" s="223"/>
      <c r="J342" s="218"/>
      <c r="K342" s="218"/>
      <c r="L342" s="224"/>
      <c r="M342" s="225"/>
      <c r="N342" s="226"/>
      <c r="O342" s="226"/>
      <c r="P342" s="226"/>
      <c r="Q342" s="226"/>
      <c r="R342" s="226"/>
      <c r="S342" s="226"/>
      <c r="T342" s="227"/>
      <c r="AT342" s="228" t="s">
        <v>173</v>
      </c>
      <c r="AU342" s="228" t="s">
        <v>84</v>
      </c>
      <c r="AV342" s="13" t="s">
        <v>84</v>
      </c>
      <c r="AW342" s="13" t="s">
        <v>38</v>
      </c>
      <c r="AX342" s="13" t="s">
        <v>23</v>
      </c>
      <c r="AY342" s="228" t="s">
        <v>162</v>
      </c>
    </row>
    <row r="343" spans="2:65" s="1" customFormat="1" ht="31.5" customHeight="1">
      <c r="B343" s="35"/>
      <c r="C343" s="192" t="s">
        <v>641</v>
      </c>
      <c r="D343" s="192" t="s">
        <v>164</v>
      </c>
      <c r="E343" s="193" t="s">
        <v>642</v>
      </c>
      <c r="F343" s="194" t="s">
        <v>643</v>
      </c>
      <c r="G343" s="195" t="s">
        <v>543</v>
      </c>
      <c r="H343" s="196">
        <v>228</v>
      </c>
      <c r="I343" s="197"/>
      <c r="J343" s="198">
        <f>ROUND(I343*H343,2)</f>
        <v>0</v>
      </c>
      <c r="K343" s="194" t="s">
        <v>168</v>
      </c>
      <c r="L343" s="55"/>
      <c r="M343" s="199" t="s">
        <v>22</v>
      </c>
      <c r="N343" s="200" t="s">
        <v>46</v>
      </c>
      <c r="O343" s="36"/>
      <c r="P343" s="201">
        <f>O343*H343</f>
        <v>0</v>
      </c>
      <c r="Q343" s="201">
        <v>0.00011</v>
      </c>
      <c r="R343" s="201">
        <f>Q343*H343</f>
        <v>0.02508</v>
      </c>
      <c r="S343" s="201">
        <v>0</v>
      </c>
      <c r="T343" s="202">
        <f>S343*H343</f>
        <v>0</v>
      </c>
      <c r="AR343" s="18" t="s">
        <v>169</v>
      </c>
      <c r="AT343" s="18" t="s">
        <v>164</v>
      </c>
      <c r="AU343" s="18" t="s">
        <v>84</v>
      </c>
      <c r="AY343" s="18" t="s">
        <v>162</v>
      </c>
      <c r="BE343" s="203">
        <f>IF(N343="základní",J343,0)</f>
        <v>0</v>
      </c>
      <c r="BF343" s="203">
        <f>IF(N343="snížená",J343,0)</f>
        <v>0</v>
      </c>
      <c r="BG343" s="203">
        <f>IF(N343="zákl. přenesená",J343,0)</f>
        <v>0</v>
      </c>
      <c r="BH343" s="203">
        <f>IF(N343="sníž. přenesená",J343,0)</f>
        <v>0</v>
      </c>
      <c r="BI343" s="203">
        <f>IF(N343="nulová",J343,0)</f>
        <v>0</v>
      </c>
      <c r="BJ343" s="18" t="s">
        <v>23</v>
      </c>
      <c r="BK343" s="203">
        <f>ROUND(I343*H343,2)</f>
        <v>0</v>
      </c>
      <c r="BL343" s="18" t="s">
        <v>169</v>
      </c>
      <c r="BM343" s="18" t="s">
        <v>644</v>
      </c>
    </row>
    <row r="344" spans="2:47" s="1" customFormat="1" ht="108">
      <c r="B344" s="35"/>
      <c r="C344" s="57"/>
      <c r="D344" s="204" t="s">
        <v>171</v>
      </c>
      <c r="E344" s="57"/>
      <c r="F344" s="205" t="s">
        <v>639</v>
      </c>
      <c r="G344" s="57"/>
      <c r="H344" s="57"/>
      <c r="I344" s="162"/>
      <c r="J344" s="57"/>
      <c r="K344" s="57"/>
      <c r="L344" s="55"/>
      <c r="M344" s="72"/>
      <c r="N344" s="36"/>
      <c r="O344" s="36"/>
      <c r="P344" s="36"/>
      <c r="Q344" s="36"/>
      <c r="R344" s="36"/>
      <c r="S344" s="36"/>
      <c r="T344" s="73"/>
      <c r="AT344" s="18" t="s">
        <v>171</v>
      </c>
      <c r="AU344" s="18" t="s">
        <v>84</v>
      </c>
    </row>
    <row r="345" spans="2:51" s="12" customFormat="1" ht="13.5">
      <c r="B345" s="206"/>
      <c r="C345" s="207"/>
      <c r="D345" s="204" t="s">
        <v>173</v>
      </c>
      <c r="E345" s="208" t="s">
        <v>22</v>
      </c>
      <c r="F345" s="209" t="s">
        <v>645</v>
      </c>
      <c r="G345" s="207"/>
      <c r="H345" s="210" t="s">
        <v>22</v>
      </c>
      <c r="I345" s="211"/>
      <c r="J345" s="207"/>
      <c r="K345" s="207"/>
      <c r="L345" s="212"/>
      <c r="M345" s="213"/>
      <c r="N345" s="214"/>
      <c r="O345" s="214"/>
      <c r="P345" s="214"/>
      <c r="Q345" s="214"/>
      <c r="R345" s="214"/>
      <c r="S345" s="214"/>
      <c r="T345" s="215"/>
      <c r="AT345" s="216" t="s">
        <v>173</v>
      </c>
      <c r="AU345" s="216" t="s">
        <v>84</v>
      </c>
      <c r="AV345" s="12" t="s">
        <v>23</v>
      </c>
      <c r="AW345" s="12" t="s">
        <v>38</v>
      </c>
      <c r="AX345" s="12" t="s">
        <v>75</v>
      </c>
      <c r="AY345" s="216" t="s">
        <v>162</v>
      </c>
    </row>
    <row r="346" spans="2:51" s="13" customFormat="1" ht="13.5">
      <c r="B346" s="217"/>
      <c r="C346" s="218"/>
      <c r="D346" s="219" t="s">
        <v>173</v>
      </c>
      <c r="E346" s="220" t="s">
        <v>22</v>
      </c>
      <c r="F346" s="221" t="s">
        <v>646</v>
      </c>
      <c r="G346" s="218"/>
      <c r="H346" s="222">
        <v>228</v>
      </c>
      <c r="I346" s="223"/>
      <c r="J346" s="218"/>
      <c r="K346" s="218"/>
      <c r="L346" s="224"/>
      <c r="M346" s="225"/>
      <c r="N346" s="226"/>
      <c r="O346" s="226"/>
      <c r="P346" s="226"/>
      <c r="Q346" s="226"/>
      <c r="R346" s="226"/>
      <c r="S346" s="226"/>
      <c r="T346" s="227"/>
      <c r="AT346" s="228" t="s">
        <v>173</v>
      </c>
      <c r="AU346" s="228" t="s">
        <v>84</v>
      </c>
      <c r="AV346" s="13" t="s">
        <v>84</v>
      </c>
      <c r="AW346" s="13" t="s">
        <v>38</v>
      </c>
      <c r="AX346" s="13" t="s">
        <v>23</v>
      </c>
      <c r="AY346" s="228" t="s">
        <v>162</v>
      </c>
    </row>
    <row r="347" spans="2:65" s="1" customFormat="1" ht="31.5" customHeight="1">
      <c r="B347" s="35"/>
      <c r="C347" s="192" t="s">
        <v>647</v>
      </c>
      <c r="D347" s="192" t="s">
        <v>164</v>
      </c>
      <c r="E347" s="193" t="s">
        <v>648</v>
      </c>
      <c r="F347" s="194" t="s">
        <v>649</v>
      </c>
      <c r="G347" s="195" t="s">
        <v>543</v>
      </c>
      <c r="H347" s="196">
        <v>526</v>
      </c>
      <c r="I347" s="197"/>
      <c r="J347" s="198">
        <f>ROUND(I347*H347,2)</f>
        <v>0</v>
      </c>
      <c r="K347" s="194" t="s">
        <v>168</v>
      </c>
      <c r="L347" s="55"/>
      <c r="M347" s="199" t="s">
        <v>22</v>
      </c>
      <c r="N347" s="200" t="s">
        <v>46</v>
      </c>
      <c r="O347" s="36"/>
      <c r="P347" s="201">
        <f>O347*H347</f>
        <v>0</v>
      </c>
      <c r="Q347" s="201">
        <v>0.00065</v>
      </c>
      <c r="R347" s="201">
        <f>Q347*H347</f>
        <v>0.3419</v>
      </c>
      <c r="S347" s="201">
        <v>0</v>
      </c>
      <c r="T347" s="202">
        <f>S347*H347</f>
        <v>0</v>
      </c>
      <c r="AR347" s="18" t="s">
        <v>169</v>
      </c>
      <c r="AT347" s="18" t="s">
        <v>164</v>
      </c>
      <c r="AU347" s="18" t="s">
        <v>84</v>
      </c>
      <c r="AY347" s="18" t="s">
        <v>162</v>
      </c>
      <c r="BE347" s="203">
        <f>IF(N347="základní",J347,0)</f>
        <v>0</v>
      </c>
      <c r="BF347" s="203">
        <f>IF(N347="snížená",J347,0)</f>
        <v>0</v>
      </c>
      <c r="BG347" s="203">
        <f>IF(N347="zákl. přenesená",J347,0)</f>
        <v>0</v>
      </c>
      <c r="BH347" s="203">
        <f>IF(N347="sníž. přenesená",J347,0)</f>
        <v>0</v>
      </c>
      <c r="BI347" s="203">
        <f>IF(N347="nulová",J347,0)</f>
        <v>0</v>
      </c>
      <c r="BJ347" s="18" t="s">
        <v>23</v>
      </c>
      <c r="BK347" s="203">
        <f>ROUND(I347*H347,2)</f>
        <v>0</v>
      </c>
      <c r="BL347" s="18" t="s">
        <v>169</v>
      </c>
      <c r="BM347" s="18" t="s">
        <v>650</v>
      </c>
    </row>
    <row r="348" spans="2:47" s="1" customFormat="1" ht="108">
      <c r="B348" s="35"/>
      <c r="C348" s="57"/>
      <c r="D348" s="204" t="s">
        <v>171</v>
      </c>
      <c r="E348" s="57"/>
      <c r="F348" s="205" t="s">
        <v>639</v>
      </c>
      <c r="G348" s="57"/>
      <c r="H348" s="57"/>
      <c r="I348" s="162"/>
      <c r="J348" s="57"/>
      <c r="K348" s="57"/>
      <c r="L348" s="55"/>
      <c r="M348" s="72"/>
      <c r="N348" s="36"/>
      <c r="O348" s="36"/>
      <c r="P348" s="36"/>
      <c r="Q348" s="36"/>
      <c r="R348" s="36"/>
      <c r="S348" s="36"/>
      <c r="T348" s="73"/>
      <c r="AT348" s="18" t="s">
        <v>171</v>
      </c>
      <c r="AU348" s="18" t="s">
        <v>84</v>
      </c>
    </row>
    <row r="349" spans="2:51" s="12" customFormat="1" ht="13.5">
      <c r="B349" s="206"/>
      <c r="C349" s="207"/>
      <c r="D349" s="204" t="s">
        <v>173</v>
      </c>
      <c r="E349" s="208" t="s">
        <v>22</v>
      </c>
      <c r="F349" s="209" t="s">
        <v>651</v>
      </c>
      <c r="G349" s="207"/>
      <c r="H349" s="210" t="s">
        <v>22</v>
      </c>
      <c r="I349" s="211"/>
      <c r="J349" s="207"/>
      <c r="K349" s="207"/>
      <c r="L349" s="212"/>
      <c r="M349" s="213"/>
      <c r="N349" s="214"/>
      <c r="O349" s="214"/>
      <c r="P349" s="214"/>
      <c r="Q349" s="214"/>
      <c r="R349" s="214"/>
      <c r="S349" s="214"/>
      <c r="T349" s="215"/>
      <c r="AT349" s="216" t="s">
        <v>173</v>
      </c>
      <c r="AU349" s="216" t="s">
        <v>84</v>
      </c>
      <c r="AV349" s="12" t="s">
        <v>23</v>
      </c>
      <c r="AW349" s="12" t="s">
        <v>38</v>
      </c>
      <c r="AX349" s="12" t="s">
        <v>75</v>
      </c>
      <c r="AY349" s="216" t="s">
        <v>162</v>
      </c>
    </row>
    <row r="350" spans="2:51" s="13" customFormat="1" ht="13.5">
      <c r="B350" s="217"/>
      <c r="C350" s="218"/>
      <c r="D350" s="219" t="s">
        <v>173</v>
      </c>
      <c r="E350" s="220" t="s">
        <v>22</v>
      </c>
      <c r="F350" s="221" t="s">
        <v>652</v>
      </c>
      <c r="G350" s="218"/>
      <c r="H350" s="222">
        <v>526</v>
      </c>
      <c r="I350" s="223"/>
      <c r="J350" s="218"/>
      <c r="K350" s="218"/>
      <c r="L350" s="224"/>
      <c r="M350" s="225"/>
      <c r="N350" s="226"/>
      <c r="O350" s="226"/>
      <c r="P350" s="226"/>
      <c r="Q350" s="226"/>
      <c r="R350" s="226"/>
      <c r="S350" s="226"/>
      <c r="T350" s="227"/>
      <c r="AT350" s="228" t="s">
        <v>173</v>
      </c>
      <c r="AU350" s="228" t="s">
        <v>84</v>
      </c>
      <c r="AV350" s="13" t="s">
        <v>84</v>
      </c>
      <c r="AW350" s="13" t="s">
        <v>38</v>
      </c>
      <c r="AX350" s="13" t="s">
        <v>23</v>
      </c>
      <c r="AY350" s="228" t="s">
        <v>162</v>
      </c>
    </row>
    <row r="351" spans="2:65" s="1" customFormat="1" ht="31.5" customHeight="1">
      <c r="B351" s="35"/>
      <c r="C351" s="192" t="s">
        <v>653</v>
      </c>
      <c r="D351" s="192" t="s">
        <v>164</v>
      </c>
      <c r="E351" s="193" t="s">
        <v>654</v>
      </c>
      <c r="F351" s="194" t="s">
        <v>655</v>
      </c>
      <c r="G351" s="195" t="s">
        <v>543</v>
      </c>
      <c r="H351" s="196">
        <v>26</v>
      </c>
      <c r="I351" s="197"/>
      <c r="J351" s="198">
        <f>ROUND(I351*H351,2)</f>
        <v>0</v>
      </c>
      <c r="K351" s="194" t="s">
        <v>22</v>
      </c>
      <c r="L351" s="55"/>
      <c r="M351" s="199" t="s">
        <v>22</v>
      </c>
      <c r="N351" s="200" t="s">
        <v>46</v>
      </c>
      <c r="O351" s="36"/>
      <c r="P351" s="201">
        <f>O351*H351</f>
        <v>0</v>
      </c>
      <c r="Q351" s="201">
        <v>0.00033</v>
      </c>
      <c r="R351" s="201">
        <f>Q351*H351</f>
        <v>0.00858</v>
      </c>
      <c r="S351" s="201">
        <v>0</v>
      </c>
      <c r="T351" s="202">
        <f>S351*H351</f>
        <v>0</v>
      </c>
      <c r="AR351" s="18" t="s">
        <v>169</v>
      </c>
      <c r="AT351" s="18" t="s">
        <v>164</v>
      </c>
      <c r="AU351" s="18" t="s">
        <v>84</v>
      </c>
      <c r="AY351" s="18" t="s">
        <v>162</v>
      </c>
      <c r="BE351" s="203">
        <f>IF(N351="základní",J351,0)</f>
        <v>0</v>
      </c>
      <c r="BF351" s="203">
        <f>IF(N351="snížená",J351,0)</f>
        <v>0</v>
      </c>
      <c r="BG351" s="203">
        <f>IF(N351="zákl. přenesená",J351,0)</f>
        <v>0</v>
      </c>
      <c r="BH351" s="203">
        <f>IF(N351="sníž. přenesená",J351,0)</f>
        <v>0</v>
      </c>
      <c r="BI351" s="203">
        <f>IF(N351="nulová",J351,0)</f>
        <v>0</v>
      </c>
      <c r="BJ351" s="18" t="s">
        <v>23</v>
      </c>
      <c r="BK351" s="203">
        <f>ROUND(I351*H351,2)</f>
        <v>0</v>
      </c>
      <c r="BL351" s="18" t="s">
        <v>169</v>
      </c>
      <c r="BM351" s="18" t="s">
        <v>656</v>
      </c>
    </row>
    <row r="352" spans="2:51" s="12" customFormat="1" ht="13.5">
      <c r="B352" s="206"/>
      <c r="C352" s="207"/>
      <c r="D352" s="204" t="s">
        <v>173</v>
      </c>
      <c r="E352" s="208" t="s">
        <v>22</v>
      </c>
      <c r="F352" s="209" t="s">
        <v>657</v>
      </c>
      <c r="G352" s="207"/>
      <c r="H352" s="210" t="s">
        <v>22</v>
      </c>
      <c r="I352" s="211"/>
      <c r="J352" s="207"/>
      <c r="K352" s="207"/>
      <c r="L352" s="212"/>
      <c r="M352" s="213"/>
      <c r="N352" s="214"/>
      <c r="O352" s="214"/>
      <c r="P352" s="214"/>
      <c r="Q352" s="214"/>
      <c r="R352" s="214"/>
      <c r="S352" s="214"/>
      <c r="T352" s="215"/>
      <c r="AT352" s="216" t="s">
        <v>173</v>
      </c>
      <c r="AU352" s="216" t="s">
        <v>84</v>
      </c>
      <c r="AV352" s="12" t="s">
        <v>23</v>
      </c>
      <c r="AW352" s="12" t="s">
        <v>38</v>
      </c>
      <c r="AX352" s="12" t="s">
        <v>75</v>
      </c>
      <c r="AY352" s="216" t="s">
        <v>162</v>
      </c>
    </row>
    <row r="353" spans="2:51" s="13" customFormat="1" ht="13.5">
      <c r="B353" s="217"/>
      <c r="C353" s="218"/>
      <c r="D353" s="219" t="s">
        <v>173</v>
      </c>
      <c r="E353" s="220" t="s">
        <v>22</v>
      </c>
      <c r="F353" s="221" t="s">
        <v>394</v>
      </c>
      <c r="G353" s="218"/>
      <c r="H353" s="222">
        <v>26</v>
      </c>
      <c r="I353" s="223"/>
      <c r="J353" s="218"/>
      <c r="K353" s="218"/>
      <c r="L353" s="224"/>
      <c r="M353" s="225"/>
      <c r="N353" s="226"/>
      <c r="O353" s="226"/>
      <c r="P353" s="226"/>
      <c r="Q353" s="226"/>
      <c r="R353" s="226"/>
      <c r="S353" s="226"/>
      <c r="T353" s="227"/>
      <c r="AT353" s="228" t="s">
        <v>173</v>
      </c>
      <c r="AU353" s="228" t="s">
        <v>84</v>
      </c>
      <c r="AV353" s="13" t="s">
        <v>84</v>
      </c>
      <c r="AW353" s="13" t="s">
        <v>38</v>
      </c>
      <c r="AX353" s="13" t="s">
        <v>23</v>
      </c>
      <c r="AY353" s="228" t="s">
        <v>162</v>
      </c>
    </row>
    <row r="354" spans="2:65" s="1" customFormat="1" ht="31.5" customHeight="1">
      <c r="B354" s="35"/>
      <c r="C354" s="192" t="s">
        <v>658</v>
      </c>
      <c r="D354" s="192" t="s">
        <v>164</v>
      </c>
      <c r="E354" s="193" t="s">
        <v>659</v>
      </c>
      <c r="F354" s="194" t="s">
        <v>660</v>
      </c>
      <c r="G354" s="195" t="s">
        <v>543</v>
      </c>
      <c r="H354" s="196">
        <v>827</v>
      </c>
      <c r="I354" s="197"/>
      <c r="J354" s="198">
        <f>ROUND(I354*H354,2)</f>
        <v>0</v>
      </c>
      <c r="K354" s="194" t="s">
        <v>168</v>
      </c>
      <c r="L354" s="55"/>
      <c r="M354" s="199" t="s">
        <v>22</v>
      </c>
      <c r="N354" s="200" t="s">
        <v>46</v>
      </c>
      <c r="O354" s="36"/>
      <c r="P354" s="201">
        <f>O354*H354</f>
        <v>0</v>
      </c>
      <c r="Q354" s="201">
        <v>0</v>
      </c>
      <c r="R354" s="201">
        <f>Q354*H354</f>
        <v>0</v>
      </c>
      <c r="S354" s="201">
        <v>0</v>
      </c>
      <c r="T354" s="202">
        <f>S354*H354</f>
        <v>0</v>
      </c>
      <c r="AR354" s="18" t="s">
        <v>169</v>
      </c>
      <c r="AT354" s="18" t="s">
        <v>164</v>
      </c>
      <c r="AU354" s="18" t="s">
        <v>84</v>
      </c>
      <c r="AY354" s="18" t="s">
        <v>162</v>
      </c>
      <c r="BE354" s="203">
        <f>IF(N354="základní",J354,0)</f>
        <v>0</v>
      </c>
      <c r="BF354" s="203">
        <f>IF(N354="snížená",J354,0)</f>
        <v>0</v>
      </c>
      <c r="BG354" s="203">
        <f>IF(N354="zákl. přenesená",J354,0)</f>
        <v>0</v>
      </c>
      <c r="BH354" s="203">
        <f>IF(N354="sníž. přenesená",J354,0)</f>
        <v>0</v>
      </c>
      <c r="BI354" s="203">
        <f>IF(N354="nulová",J354,0)</f>
        <v>0</v>
      </c>
      <c r="BJ354" s="18" t="s">
        <v>23</v>
      </c>
      <c r="BK354" s="203">
        <f>ROUND(I354*H354,2)</f>
        <v>0</v>
      </c>
      <c r="BL354" s="18" t="s">
        <v>169</v>
      </c>
      <c r="BM354" s="18" t="s">
        <v>661</v>
      </c>
    </row>
    <row r="355" spans="2:47" s="1" customFormat="1" ht="40.5">
      <c r="B355" s="35"/>
      <c r="C355" s="57"/>
      <c r="D355" s="204" t="s">
        <v>171</v>
      </c>
      <c r="E355" s="57"/>
      <c r="F355" s="205" t="s">
        <v>662</v>
      </c>
      <c r="G355" s="57"/>
      <c r="H355" s="57"/>
      <c r="I355" s="162"/>
      <c r="J355" s="57"/>
      <c r="K355" s="57"/>
      <c r="L355" s="55"/>
      <c r="M355" s="72"/>
      <c r="N355" s="36"/>
      <c r="O355" s="36"/>
      <c r="P355" s="36"/>
      <c r="Q355" s="36"/>
      <c r="R355" s="36"/>
      <c r="S355" s="36"/>
      <c r="T355" s="73"/>
      <c r="AT355" s="18" t="s">
        <v>171</v>
      </c>
      <c r="AU355" s="18" t="s">
        <v>84</v>
      </c>
    </row>
    <row r="356" spans="2:51" s="12" customFormat="1" ht="13.5">
      <c r="B356" s="206"/>
      <c r="C356" s="207"/>
      <c r="D356" s="204" t="s">
        <v>173</v>
      </c>
      <c r="E356" s="208" t="s">
        <v>22</v>
      </c>
      <c r="F356" s="209" t="s">
        <v>663</v>
      </c>
      <c r="G356" s="207"/>
      <c r="H356" s="210" t="s">
        <v>22</v>
      </c>
      <c r="I356" s="211"/>
      <c r="J356" s="207"/>
      <c r="K356" s="207"/>
      <c r="L356" s="212"/>
      <c r="M356" s="213"/>
      <c r="N356" s="214"/>
      <c r="O356" s="214"/>
      <c r="P356" s="214"/>
      <c r="Q356" s="214"/>
      <c r="R356" s="214"/>
      <c r="S356" s="214"/>
      <c r="T356" s="215"/>
      <c r="AT356" s="216" t="s">
        <v>173</v>
      </c>
      <c r="AU356" s="216" t="s">
        <v>84</v>
      </c>
      <c r="AV356" s="12" t="s">
        <v>23</v>
      </c>
      <c r="AW356" s="12" t="s">
        <v>38</v>
      </c>
      <c r="AX356" s="12" t="s">
        <v>75</v>
      </c>
      <c r="AY356" s="216" t="s">
        <v>162</v>
      </c>
    </row>
    <row r="357" spans="2:51" s="13" customFormat="1" ht="13.5">
      <c r="B357" s="217"/>
      <c r="C357" s="218"/>
      <c r="D357" s="219" t="s">
        <v>173</v>
      </c>
      <c r="E357" s="220" t="s">
        <v>22</v>
      </c>
      <c r="F357" s="221" t="s">
        <v>664</v>
      </c>
      <c r="G357" s="218"/>
      <c r="H357" s="222">
        <v>827</v>
      </c>
      <c r="I357" s="223"/>
      <c r="J357" s="218"/>
      <c r="K357" s="218"/>
      <c r="L357" s="224"/>
      <c r="M357" s="225"/>
      <c r="N357" s="226"/>
      <c r="O357" s="226"/>
      <c r="P357" s="226"/>
      <c r="Q357" s="226"/>
      <c r="R357" s="226"/>
      <c r="S357" s="226"/>
      <c r="T357" s="227"/>
      <c r="AT357" s="228" t="s">
        <v>173</v>
      </c>
      <c r="AU357" s="228" t="s">
        <v>84</v>
      </c>
      <c r="AV357" s="13" t="s">
        <v>84</v>
      </c>
      <c r="AW357" s="13" t="s">
        <v>38</v>
      </c>
      <c r="AX357" s="13" t="s">
        <v>23</v>
      </c>
      <c r="AY357" s="228" t="s">
        <v>162</v>
      </c>
    </row>
    <row r="358" spans="2:65" s="1" customFormat="1" ht="31.5" customHeight="1">
      <c r="B358" s="35"/>
      <c r="C358" s="192" t="s">
        <v>665</v>
      </c>
      <c r="D358" s="192" t="s">
        <v>164</v>
      </c>
      <c r="E358" s="193" t="s">
        <v>666</v>
      </c>
      <c r="F358" s="194" t="s">
        <v>667</v>
      </c>
      <c r="G358" s="195" t="s">
        <v>190</v>
      </c>
      <c r="H358" s="196">
        <v>2</v>
      </c>
      <c r="I358" s="197"/>
      <c r="J358" s="198">
        <f>ROUND(I358*H358,2)</f>
        <v>0</v>
      </c>
      <c r="K358" s="194" t="s">
        <v>168</v>
      </c>
      <c r="L358" s="55"/>
      <c r="M358" s="199" t="s">
        <v>22</v>
      </c>
      <c r="N358" s="200" t="s">
        <v>46</v>
      </c>
      <c r="O358" s="36"/>
      <c r="P358" s="201">
        <f>O358*H358</f>
        <v>0</v>
      </c>
      <c r="Q358" s="201">
        <v>16.75142</v>
      </c>
      <c r="R358" s="201">
        <f>Q358*H358</f>
        <v>33.50284</v>
      </c>
      <c r="S358" s="201">
        <v>0</v>
      </c>
      <c r="T358" s="202">
        <f>S358*H358</f>
        <v>0</v>
      </c>
      <c r="AR358" s="18" t="s">
        <v>169</v>
      </c>
      <c r="AT358" s="18" t="s">
        <v>164</v>
      </c>
      <c r="AU358" s="18" t="s">
        <v>84</v>
      </c>
      <c r="AY358" s="18" t="s">
        <v>162</v>
      </c>
      <c r="BE358" s="203">
        <f>IF(N358="základní",J358,0)</f>
        <v>0</v>
      </c>
      <c r="BF358" s="203">
        <f>IF(N358="snížená",J358,0)</f>
        <v>0</v>
      </c>
      <c r="BG358" s="203">
        <f>IF(N358="zákl. přenesená",J358,0)</f>
        <v>0</v>
      </c>
      <c r="BH358" s="203">
        <f>IF(N358="sníž. přenesená",J358,0)</f>
        <v>0</v>
      </c>
      <c r="BI358" s="203">
        <f>IF(N358="nulová",J358,0)</f>
        <v>0</v>
      </c>
      <c r="BJ358" s="18" t="s">
        <v>23</v>
      </c>
      <c r="BK358" s="203">
        <f>ROUND(I358*H358,2)</f>
        <v>0</v>
      </c>
      <c r="BL358" s="18" t="s">
        <v>169</v>
      </c>
      <c r="BM358" s="18" t="s">
        <v>668</v>
      </c>
    </row>
    <row r="359" spans="2:65" s="1" customFormat="1" ht="22.5" customHeight="1">
      <c r="B359" s="35"/>
      <c r="C359" s="192" t="s">
        <v>669</v>
      </c>
      <c r="D359" s="192" t="s">
        <v>164</v>
      </c>
      <c r="E359" s="193" t="s">
        <v>670</v>
      </c>
      <c r="F359" s="194" t="s">
        <v>671</v>
      </c>
      <c r="G359" s="195" t="s">
        <v>543</v>
      </c>
      <c r="H359" s="196">
        <v>11.75</v>
      </c>
      <c r="I359" s="197"/>
      <c r="J359" s="198">
        <f>ROUND(I359*H359,2)</f>
        <v>0</v>
      </c>
      <c r="K359" s="194" t="s">
        <v>168</v>
      </c>
      <c r="L359" s="55"/>
      <c r="M359" s="199" t="s">
        <v>22</v>
      </c>
      <c r="N359" s="200" t="s">
        <v>46</v>
      </c>
      <c r="O359" s="36"/>
      <c r="P359" s="201">
        <f>O359*H359</f>
        <v>0</v>
      </c>
      <c r="Q359" s="201">
        <v>0.88535</v>
      </c>
      <c r="R359" s="201">
        <f>Q359*H359</f>
        <v>10.4028625</v>
      </c>
      <c r="S359" s="201">
        <v>0</v>
      </c>
      <c r="T359" s="202">
        <f>S359*H359</f>
        <v>0</v>
      </c>
      <c r="AR359" s="18" t="s">
        <v>169</v>
      </c>
      <c r="AT359" s="18" t="s">
        <v>164</v>
      </c>
      <c r="AU359" s="18" t="s">
        <v>84</v>
      </c>
      <c r="AY359" s="18" t="s">
        <v>162</v>
      </c>
      <c r="BE359" s="203">
        <f>IF(N359="základní",J359,0)</f>
        <v>0</v>
      </c>
      <c r="BF359" s="203">
        <f>IF(N359="snížená",J359,0)</f>
        <v>0</v>
      </c>
      <c r="BG359" s="203">
        <f>IF(N359="zákl. přenesená",J359,0)</f>
        <v>0</v>
      </c>
      <c r="BH359" s="203">
        <f>IF(N359="sníž. přenesená",J359,0)</f>
        <v>0</v>
      </c>
      <c r="BI359" s="203">
        <f>IF(N359="nulová",J359,0)</f>
        <v>0</v>
      </c>
      <c r="BJ359" s="18" t="s">
        <v>23</v>
      </c>
      <c r="BK359" s="203">
        <f>ROUND(I359*H359,2)</f>
        <v>0</v>
      </c>
      <c r="BL359" s="18" t="s">
        <v>169</v>
      </c>
      <c r="BM359" s="18" t="s">
        <v>672</v>
      </c>
    </row>
    <row r="360" spans="2:47" s="1" customFormat="1" ht="81">
      <c r="B360" s="35"/>
      <c r="C360" s="57"/>
      <c r="D360" s="204" t="s">
        <v>171</v>
      </c>
      <c r="E360" s="57"/>
      <c r="F360" s="205" t="s">
        <v>673</v>
      </c>
      <c r="G360" s="57"/>
      <c r="H360" s="57"/>
      <c r="I360" s="162"/>
      <c r="J360" s="57"/>
      <c r="K360" s="57"/>
      <c r="L360" s="55"/>
      <c r="M360" s="72"/>
      <c r="N360" s="36"/>
      <c r="O360" s="36"/>
      <c r="P360" s="36"/>
      <c r="Q360" s="36"/>
      <c r="R360" s="36"/>
      <c r="S360" s="36"/>
      <c r="T360" s="73"/>
      <c r="AT360" s="18" t="s">
        <v>171</v>
      </c>
      <c r="AU360" s="18" t="s">
        <v>84</v>
      </c>
    </row>
    <row r="361" spans="2:51" s="12" customFormat="1" ht="13.5">
      <c r="B361" s="206"/>
      <c r="C361" s="207"/>
      <c r="D361" s="204" t="s">
        <v>173</v>
      </c>
      <c r="E361" s="208" t="s">
        <v>22</v>
      </c>
      <c r="F361" s="209" t="s">
        <v>674</v>
      </c>
      <c r="G361" s="207"/>
      <c r="H361" s="210" t="s">
        <v>22</v>
      </c>
      <c r="I361" s="211"/>
      <c r="J361" s="207"/>
      <c r="K361" s="207"/>
      <c r="L361" s="212"/>
      <c r="M361" s="213"/>
      <c r="N361" s="214"/>
      <c r="O361" s="214"/>
      <c r="P361" s="214"/>
      <c r="Q361" s="214"/>
      <c r="R361" s="214"/>
      <c r="S361" s="214"/>
      <c r="T361" s="215"/>
      <c r="AT361" s="216" t="s">
        <v>173</v>
      </c>
      <c r="AU361" s="216" t="s">
        <v>84</v>
      </c>
      <c r="AV361" s="12" t="s">
        <v>23</v>
      </c>
      <c r="AW361" s="12" t="s">
        <v>38</v>
      </c>
      <c r="AX361" s="12" t="s">
        <v>75</v>
      </c>
      <c r="AY361" s="216" t="s">
        <v>162</v>
      </c>
    </row>
    <row r="362" spans="2:51" s="13" customFormat="1" ht="13.5">
      <c r="B362" s="217"/>
      <c r="C362" s="218"/>
      <c r="D362" s="219" t="s">
        <v>173</v>
      </c>
      <c r="E362" s="220" t="s">
        <v>22</v>
      </c>
      <c r="F362" s="221" t="s">
        <v>675</v>
      </c>
      <c r="G362" s="218"/>
      <c r="H362" s="222">
        <v>11.75</v>
      </c>
      <c r="I362" s="223"/>
      <c r="J362" s="218"/>
      <c r="K362" s="218"/>
      <c r="L362" s="224"/>
      <c r="M362" s="225"/>
      <c r="N362" s="226"/>
      <c r="O362" s="226"/>
      <c r="P362" s="226"/>
      <c r="Q362" s="226"/>
      <c r="R362" s="226"/>
      <c r="S362" s="226"/>
      <c r="T362" s="227"/>
      <c r="AT362" s="228" t="s">
        <v>173</v>
      </c>
      <c r="AU362" s="228" t="s">
        <v>84</v>
      </c>
      <c r="AV362" s="13" t="s">
        <v>84</v>
      </c>
      <c r="AW362" s="13" t="s">
        <v>38</v>
      </c>
      <c r="AX362" s="13" t="s">
        <v>23</v>
      </c>
      <c r="AY362" s="228" t="s">
        <v>162</v>
      </c>
    </row>
    <row r="363" spans="2:65" s="1" customFormat="1" ht="22.5" customHeight="1">
      <c r="B363" s="35"/>
      <c r="C363" s="246" t="s">
        <v>676</v>
      </c>
      <c r="D363" s="246" t="s">
        <v>289</v>
      </c>
      <c r="E363" s="247" t="s">
        <v>677</v>
      </c>
      <c r="F363" s="248" t="s">
        <v>678</v>
      </c>
      <c r="G363" s="249" t="s">
        <v>190</v>
      </c>
      <c r="H363" s="250">
        <v>12</v>
      </c>
      <c r="I363" s="251"/>
      <c r="J363" s="252">
        <f>ROUND(I363*H363,2)</f>
        <v>0</v>
      </c>
      <c r="K363" s="248" t="s">
        <v>168</v>
      </c>
      <c r="L363" s="253"/>
      <c r="M363" s="254" t="s">
        <v>22</v>
      </c>
      <c r="N363" s="255" t="s">
        <v>46</v>
      </c>
      <c r="O363" s="36"/>
      <c r="P363" s="201">
        <f>O363*H363</f>
        <v>0</v>
      </c>
      <c r="Q363" s="201">
        <v>0.49</v>
      </c>
      <c r="R363" s="201">
        <f>Q363*H363</f>
        <v>5.88</v>
      </c>
      <c r="S363" s="201">
        <v>0</v>
      </c>
      <c r="T363" s="202">
        <f>S363*H363</f>
        <v>0</v>
      </c>
      <c r="AR363" s="18" t="s">
        <v>214</v>
      </c>
      <c r="AT363" s="18" t="s">
        <v>289</v>
      </c>
      <c r="AU363" s="18" t="s">
        <v>84</v>
      </c>
      <c r="AY363" s="18" t="s">
        <v>162</v>
      </c>
      <c r="BE363" s="203">
        <f>IF(N363="základní",J363,0)</f>
        <v>0</v>
      </c>
      <c r="BF363" s="203">
        <f>IF(N363="snížená",J363,0)</f>
        <v>0</v>
      </c>
      <c r="BG363" s="203">
        <f>IF(N363="zákl. přenesená",J363,0)</f>
        <v>0</v>
      </c>
      <c r="BH363" s="203">
        <f>IF(N363="sníž. přenesená",J363,0)</f>
        <v>0</v>
      </c>
      <c r="BI363" s="203">
        <f>IF(N363="nulová",J363,0)</f>
        <v>0</v>
      </c>
      <c r="BJ363" s="18" t="s">
        <v>23</v>
      </c>
      <c r="BK363" s="203">
        <f>ROUND(I363*H363,2)</f>
        <v>0</v>
      </c>
      <c r="BL363" s="18" t="s">
        <v>169</v>
      </c>
      <c r="BM363" s="18" t="s">
        <v>679</v>
      </c>
    </row>
    <row r="364" spans="2:51" s="12" customFormat="1" ht="13.5">
      <c r="B364" s="206"/>
      <c r="C364" s="207"/>
      <c r="D364" s="204" t="s">
        <v>173</v>
      </c>
      <c r="E364" s="208" t="s">
        <v>22</v>
      </c>
      <c r="F364" s="209" t="s">
        <v>680</v>
      </c>
      <c r="G364" s="207"/>
      <c r="H364" s="210" t="s">
        <v>22</v>
      </c>
      <c r="I364" s="211"/>
      <c r="J364" s="207"/>
      <c r="K364" s="207"/>
      <c r="L364" s="212"/>
      <c r="M364" s="213"/>
      <c r="N364" s="214"/>
      <c r="O364" s="214"/>
      <c r="P364" s="214"/>
      <c r="Q364" s="214"/>
      <c r="R364" s="214"/>
      <c r="S364" s="214"/>
      <c r="T364" s="215"/>
      <c r="AT364" s="216" t="s">
        <v>173</v>
      </c>
      <c r="AU364" s="216" t="s">
        <v>84</v>
      </c>
      <c r="AV364" s="12" t="s">
        <v>23</v>
      </c>
      <c r="AW364" s="12" t="s">
        <v>38</v>
      </c>
      <c r="AX364" s="12" t="s">
        <v>75</v>
      </c>
      <c r="AY364" s="216" t="s">
        <v>162</v>
      </c>
    </row>
    <row r="365" spans="2:51" s="13" customFormat="1" ht="13.5">
      <c r="B365" s="217"/>
      <c r="C365" s="218"/>
      <c r="D365" s="219" t="s">
        <v>173</v>
      </c>
      <c r="E365" s="220" t="s">
        <v>22</v>
      </c>
      <c r="F365" s="221" t="s">
        <v>681</v>
      </c>
      <c r="G365" s="218"/>
      <c r="H365" s="222">
        <v>12</v>
      </c>
      <c r="I365" s="223"/>
      <c r="J365" s="218"/>
      <c r="K365" s="218"/>
      <c r="L365" s="224"/>
      <c r="M365" s="225"/>
      <c r="N365" s="226"/>
      <c r="O365" s="226"/>
      <c r="P365" s="226"/>
      <c r="Q365" s="226"/>
      <c r="R365" s="226"/>
      <c r="S365" s="226"/>
      <c r="T365" s="227"/>
      <c r="AT365" s="228" t="s">
        <v>173</v>
      </c>
      <c r="AU365" s="228" t="s">
        <v>84</v>
      </c>
      <c r="AV365" s="13" t="s">
        <v>84</v>
      </c>
      <c r="AW365" s="13" t="s">
        <v>38</v>
      </c>
      <c r="AX365" s="13" t="s">
        <v>23</v>
      </c>
      <c r="AY365" s="228" t="s">
        <v>162</v>
      </c>
    </row>
    <row r="366" spans="2:65" s="1" customFormat="1" ht="22.5" customHeight="1">
      <c r="B366" s="35"/>
      <c r="C366" s="192" t="s">
        <v>682</v>
      </c>
      <c r="D366" s="192" t="s">
        <v>164</v>
      </c>
      <c r="E366" s="193" t="s">
        <v>670</v>
      </c>
      <c r="F366" s="194" t="s">
        <v>671</v>
      </c>
      <c r="G366" s="195" t="s">
        <v>543</v>
      </c>
      <c r="H366" s="196">
        <v>0</v>
      </c>
      <c r="I366" s="197"/>
      <c r="J366" s="198">
        <f>ROUND(I366*H366,2)</f>
        <v>0</v>
      </c>
      <c r="K366" s="194" t="s">
        <v>168</v>
      </c>
      <c r="L366" s="55"/>
      <c r="M366" s="199" t="s">
        <v>22</v>
      </c>
      <c r="N366" s="200" t="s">
        <v>46</v>
      </c>
      <c r="O366" s="36"/>
      <c r="P366" s="201">
        <f>O366*H366</f>
        <v>0</v>
      </c>
      <c r="Q366" s="201">
        <v>0.88535</v>
      </c>
      <c r="R366" s="201">
        <f>Q366*H366</f>
        <v>0</v>
      </c>
      <c r="S366" s="201">
        <v>0</v>
      </c>
      <c r="T366" s="202">
        <f>S366*H366</f>
        <v>0</v>
      </c>
      <c r="AR366" s="18" t="s">
        <v>169</v>
      </c>
      <c r="AT366" s="18" t="s">
        <v>164</v>
      </c>
      <c r="AU366" s="18" t="s">
        <v>84</v>
      </c>
      <c r="AY366" s="18" t="s">
        <v>162</v>
      </c>
      <c r="BE366" s="203">
        <f>IF(N366="základní",J366,0)</f>
        <v>0</v>
      </c>
      <c r="BF366" s="203">
        <f>IF(N366="snížená",J366,0)</f>
        <v>0</v>
      </c>
      <c r="BG366" s="203">
        <f>IF(N366="zákl. přenesená",J366,0)</f>
        <v>0</v>
      </c>
      <c r="BH366" s="203">
        <f>IF(N366="sníž. přenesená",J366,0)</f>
        <v>0</v>
      </c>
      <c r="BI366" s="203">
        <f>IF(N366="nulová",J366,0)</f>
        <v>0</v>
      </c>
      <c r="BJ366" s="18" t="s">
        <v>23</v>
      </c>
      <c r="BK366" s="203">
        <f>ROUND(I366*H366,2)</f>
        <v>0</v>
      </c>
      <c r="BL366" s="18" t="s">
        <v>169</v>
      </c>
      <c r="BM366" s="18" t="s">
        <v>683</v>
      </c>
    </row>
    <row r="367" spans="2:47" s="1" customFormat="1" ht="81">
      <c r="B367" s="35"/>
      <c r="C367" s="57"/>
      <c r="D367" s="219" t="s">
        <v>171</v>
      </c>
      <c r="E367" s="57"/>
      <c r="F367" s="256" t="s">
        <v>673</v>
      </c>
      <c r="G367" s="57"/>
      <c r="H367" s="57"/>
      <c r="I367" s="162"/>
      <c r="J367" s="57"/>
      <c r="K367" s="57"/>
      <c r="L367" s="55"/>
      <c r="M367" s="72"/>
      <c r="N367" s="36"/>
      <c r="O367" s="36"/>
      <c r="P367" s="36"/>
      <c r="Q367" s="36"/>
      <c r="R367" s="36"/>
      <c r="S367" s="36"/>
      <c r="T367" s="73"/>
      <c r="AT367" s="18" t="s">
        <v>171</v>
      </c>
      <c r="AU367" s="18" t="s">
        <v>84</v>
      </c>
    </row>
    <row r="368" spans="2:65" s="1" customFormat="1" ht="31.5" customHeight="1">
      <c r="B368" s="35"/>
      <c r="C368" s="192" t="s">
        <v>684</v>
      </c>
      <c r="D368" s="192" t="s">
        <v>164</v>
      </c>
      <c r="E368" s="193" t="s">
        <v>685</v>
      </c>
      <c r="F368" s="194" t="s">
        <v>686</v>
      </c>
      <c r="G368" s="195" t="s">
        <v>197</v>
      </c>
      <c r="H368" s="196">
        <v>5.178</v>
      </c>
      <c r="I368" s="197"/>
      <c r="J368" s="198">
        <f>ROUND(I368*H368,2)</f>
        <v>0</v>
      </c>
      <c r="K368" s="194" t="s">
        <v>168</v>
      </c>
      <c r="L368" s="55"/>
      <c r="M368" s="199" t="s">
        <v>22</v>
      </c>
      <c r="N368" s="200" t="s">
        <v>46</v>
      </c>
      <c r="O368" s="36"/>
      <c r="P368" s="201">
        <f>O368*H368</f>
        <v>0</v>
      </c>
      <c r="Q368" s="201">
        <v>2.46367</v>
      </c>
      <c r="R368" s="201">
        <f>Q368*H368</f>
        <v>12.75688326</v>
      </c>
      <c r="S368" s="201">
        <v>0</v>
      </c>
      <c r="T368" s="202">
        <f>S368*H368</f>
        <v>0</v>
      </c>
      <c r="AR368" s="18" t="s">
        <v>169</v>
      </c>
      <c r="AT368" s="18" t="s">
        <v>164</v>
      </c>
      <c r="AU368" s="18" t="s">
        <v>84</v>
      </c>
      <c r="AY368" s="18" t="s">
        <v>162</v>
      </c>
      <c r="BE368" s="203">
        <f>IF(N368="základní",J368,0)</f>
        <v>0</v>
      </c>
      <c r="BF368" s="203">
        <f>IF(N368="snížená",J368,0)</f>
        <v>0</v>
      </c>
      <c r="BG368" s="203">
        <f>IF(N368="zákl. přenesená",J368,0)</f>
        <v>0</v>
      </c>
      <c r="BH368" s="203">
        <f>IF(N368="sníž. přenesená",J368,0)</f>
        <v>0</v>
      </c>
      <c r="BI368" s="203">
        <f>IF(N368="nulová",J368,0)</f>
        <v>0</v>
      </c>
      <c r="BJ368" s="18" t="s">
        <v>23</v>
      </c>
      <c r="BK368" s="203">
        <f>ROUND(I368*H368,2)</f>
        <v>0</v>
      </c>
      <c r="BL368" s="18" t="s">
        <v>169</v>
      </c>
      <c r="BM368" s="18" t="s">
        <v>687</v>
      </c>
    </row>
    <row r="369" spans="2:47" s="1" customFormat="1" ht="54">
      <c r="B369" s="35"/>
      <c r="C369" s="57"/>
      <c r="D369" s="204" t="s">
        <v>171</v>
      </c>
      <c r="E369" s="57"/>
      <c r="F369" s="205" t="s">
        <v>688</v>
      </c>
      <c r="G369" s="57"/>
      <c r="H369" s="57"/>
      <c r="I369" s="162"/>
      <c r="J369" s="57"/>
      <c r="K369" s="57"/>
      <c r="L369" s="55"/>
      <c r="M369" s="72"/>
      <c r="N369" s="36"/>
      <c r="O369" s="36"/>
      <c r="P369" s="36"/>
      <c r="Q369" s="36"/>
      <c r="R369" s="36"/>
      <c r="S369" s="36"/>
      <c r="T369" s="73"/>
      <c r="AT369" s="18" t="s">
        <v>171</v>
      </c>
      <c r="AU369" s="18" t="s">
        <v>84</v>
      </c>
    </row>
    <row r="370" spans="2:51" s="12" customFormat="1" ht="13.5">
      <c r="B370" s="206"/>
      <c r="C370" s="207"/>
      <c r="D370" s="204" t="s">
        <v>173</v>
      </c>
      <c r="E370" s="208" t="s">
        <v>22</v>
      </c>
      <c r="F370" s="209" t="s">
        <v>689</v>
      </c>
      <c r="G370" s="207"/>
      <c r="H370" s="210" t="s">
        <v>22</v>
      </c>
      <c r="I370" s="211"/>
      <c r="J370" s="207"/>
      <c r="K370" s="207"/>
      <c r="L370" s="212"/>
      <c r="M370" s="213"/>
      <c r="N370" s="214"/>
      <c r="O370" s="214"/>
      <c r="P370" s="214"/>
      <c r="Q370" s="214"/>
      <c r="R370" s="214"/>
      <c r="S370" s="214"/>
      <c r="T370" s="215"/>
      <c r="AT370" s="216" t="s">
        <v>173</v>
      </c>
      <c r="AU370" s="216" t="s">
        <v>84</v>
      </c>
      <c r="AV370" s="12" t="s">
        <v>23</v>
      </c>
      <c r="AW370" s="12" t="s">
        <v>38</v>
      </c>
      <c r="AX370" s="12" t="s">
        <v>75</v>
      </c>
      <c r="AY370" s="216" t="s">
        <v>162</v>
      </c>
    </row>
    <row r="371" spans="2:51" s="13" customFormat="1" ht="13.5">
      <c r="B371" s="217"/>
      <c r="C371" s="218"/>
      <c r="D371" s="219" t="s">
        <v>173</v>
      </c>
      <c r="E371" s="220" t="s">
        <v>22</v>
      </c>
      <c r="F371" s="221" t="s">
        <v>690</v>
      </c>
      <c r="G371" s="218"/>
      <c r="H371" s="222">
        <v>5.178</v>
      </c>
      <c r="I371" s="223"/>
      <c r="J371" s="218"/>
      <c r="K371" s="218"/>
      <c r="L371" s="224"/>
      <c r="M371" s="225"/>
      <c r="N371" s="226"/>
      <c r="O371" s="226"/>
      <c r="P371" s="226"/>
      <c r="Q371" s="226"/>
      <c r="R371" s="226"/>
      <c r="S371" s="226"/>
      <c r="T371" s="227"/>
      <c r="AT371" s="228" t="s">
        <v>173</v>
      </c>
      <c r="AU371" s="228" t="s">
        <v>84</v>
      </c>
      <c r="AV371" s="13" t="s">
        <v>84</v>
      </c>
      <c r="AW371" s="13" t="s">
        <v>38</v>
      </c>
      <c r="AX371" s="13" t="s">
        <v>23</v>
      </c>
      <c r="AY371" s="228" t="s">
        <v>162</v>
      </c>
    </row>
    <row r="372" spans="2:65" s="1" customFormat="1" ht="22.5" customHeight="1">
      <c r="B372" s="35"/>
      <c r="C372" s="192" t="s">
        <v>691</v>
      </c>
      <c r="D372" s="192" t="s">
        <v>164</v>
      </c>
      <c r="E372" s="193" t="s">
        <v>692</v>
      </c>
      <c r="F372" s="194" t="s">
        <v>693</v>
      </c>
      <c r="G372" s="195" t="s">
        <v>543</v>
      </c>
      <c r="H372" s="196">
        <v>47.8</v>
      </c>
      <c r="I372" s="197"/>
      <c r="J372" s="198">
        <f>ROUND(I372*H372,2)</f>
        <v>0</v>
      </c>
      <c r="K372" s="194" t="s">
        <v>168</v>
      </c>
      <c r="L372" s="55"/>
      <c r="M372" s="199" t="s">
        <v>22</v>
      </c>
      <c r="N372" s="200" t="s">
        <v>46</v>
      </c>
      <c r="O372" s="36"/>
      <c r="P372" s="201">
        <f>O372*H372</f>
        <v>0</v>
      </c>
      <c r="Q372" s="201">
        <v>0</v>
      </c>
      <c r="R372" s="201">
        <f>Q372*H372</f>
        <v>0</v>
      </c>
      <c r="S372" s="201">
        <v>0</v>
      </c>
      <c r="T372" s="202">
        <f>S372*H372</f>
        <v>0</v>
      </c>
      <c r="AR372" s="18" t="s">
        <v>169</v>
      </c>
      <c r="AT372" s="18" t="s">
        <v>164</v>
      </c>
      <c r="AU372" s="18" t="s">
        <v>84</v>
      </c>
      <c r="AY372" s="18" t="s">
        <v>162</v>
      </c>
      <c r="BE372" s="203">
        <f>IF(N372="základní",J372,0)</f>
        <v>0</v>
      </c>
      <c r="BF372" s="203">
        <f>IF(N372="snížená",J372,0)</f>
        <v>0</v>
      </c>
      <c r="BG372" s="203">
        <f>IF(N372="zákl. přenesená",J372,0)</f>
        <v>0</v>
      </c>
      <c r="BH372" s="203">
        <f>IF(N372="sníž. přenesená",J372,0)</f>
        <v>0</v>
      </c>
      <c r="BI372" s="203">
        <f>IF(N372="nulová",J372,0)</f>
        <v>0</v>
      </c>
      <c r="BJ372" s="18" t="s">
        <v>23</v>
      </c>
      <c r="BK372" s="203">
        <f>ROUND(I372*H372,2)</f>
        <v>0</v>
      </c>
      <c r="BL372" s="18" t="s">
        <v>169</v>
      </c>
      <c r="BM372" s="18" t="s">
        <v>694</v>
      </c>
    </row>
    <row r="373" spans="2:47" s="1" customFormat="1" ht="27">
      <c r="B373" s="35"/>
      <c r="C373" s="57"/>
      <c r="D373" s="204" t="s">
        <v>171</v>
      </c>
      <c r="E373" s="57"/>
      <c r="F373" s="205" t="s">
        <v>695</v>
      </c>
      <c r="G373" s="57"/>
      <c r="H373" s="57"/>
      <c r="I373" s="162"/>
      <c r="J373" s="57"/>
      <c r="K373" s="57"/>
      <c r="L373" s="55"/>
      <c r="M373" s="72"/>
      <c r="N373" s="36"/>
      <c r="O373" s="36"/>
      <c r="P373" s="36"/>
      <c r="Q373" s="36"/>
      <c r="R373" s="36"/>
      <c r="S373" s="36"/>
      <c r="T373" s="73"/>
      <c r="AT373" s="18" t="s">
        <v>171</v>
      </c>
      <c r="AU373" s="18" t="s">
        <v>84</v>
      </c>
    </row>
    <row r="374" spans="2:51" s="12" customFormat="1" ht="13.5">
      <c r="B374" s="206"/>
      <c r="C374" s="207"/>
      <c r="D374" s="204" t="s">
        <v>173</v>
      </c>
      <c r="E374" s="208" t="s">
        <v>22</v>
      </c>
      <c r="F374" s="209" t="s">
        <v>271</v>
      </c>
      <c r="G374" s="207"/>
      <c r="H374" s="210" t="s">
        <v>22</v>
      </c>
      <c r="I374" s="211"/>
      <c r="J374" s="207"/>
      <c r="K374" s="207"/>
      <c r="L374" s="212"/>
      <c r="M374" s="213"/>
      <c r="N374" s="214"/>
      <c r="O374" s="214"/>
      <c r="P374" s="214"/>
      <c r="Q374" s="214"/>
      <c r="R374" s="214"/>
      <c r="S374" s="214"/>
      <c r="T374" s="215"/>
      <c r="AT374" s="216" t="s">
        <v>173</v>
      </c>
      <c r="AU374" s="216" t="s">
        <v>84</v>
      </c>
      <c r="AV374" s="12" t="s">
        <v>23</v>
      </c>
      <c r="AW374" s="12" t="s">
        <v>38</v>
      </c>
      <c r="AX374" s="12" t="s">
        <v>75</v>
      </c>
      <c r="AY374" s="216" t="s">
        <v>162</v>
      </c>
    </row>
    <row r="375" spans="2:51" s="13" customFormat="1" ht="13.5">
      <c r="B375" s="217"/>
      <c r="C375" s="218"/>
      <c r="D375" s="219" t="s">
        <v>173</v>
      </c>
      <c r="E375" s="220" t="s">
        <v>22</v>
      </c>
      <c r="F375" s="221" t="s">
        <v>696</v>
      </c>
      <c r="G375" s="218"/>
      <c r="H375" s="222">
        <v>47.8</v>
      </c>
      <c r="I375" s="223"/>
      <c r="J375" s="218"/>
      <c r="K375" s="218"/>
      <c r="L375" s="224"/>
      <c r="M375" s="225"/>
      <c r="N375" s="226"/>
      <c r="O375" s="226"/>
      <c r="P375" s="226"/>
      <c r="Q375" s="226"/>
      <c r="R375" s="226"/>
      <c r="S375" s="226"/>
      <c r="T375" s="227"/>
      <c r="AT375" s="228" t="s">
        <v>173</v>
      </c>
      <c r="AU375" s="228" t="s">
        <v>84</v>
      </c>
      <c r="AV375" s="13" t="s">
        <v>84</v>
      </c>
      <c r="AW375" s="13" t="s">
        <v>38</v>
      </c>
      <c r="AX375" s="13" t="s">
        <v>23</v>
      </c>
      <c r="AY375" s="228" t="s">
        <v>162</v>
      </c>
    </row>
    <row r="376" spans="2:65" s="1" customFormat="1" ht="57" customHeight="1">
      <c r="B376" s="35"/>
      <c r="C376" s="192" t="s">
        <v>697</v>
      </c>
      <c r="D376" s="192" t="s">
        <v>164</v>
      </c>
      <c r="E376" s="193" t="s">
        <v>698</v>
      </c>
      <c r="F376" s="194" t="s">
        <v>699</v>
      </c>
      <c r="G376" s="195" t="s">
        <v>543</v>
      </c>
      <c r="H376" s="196">
        <v>30</v>
      </c>
      <c r="I376" s="197"/>
      <c r="J376" s="198">
        <f>ROUND(I376*H376,2)</f>
        <v>0</v>
      </c>
      <c r="K376" s="194" t="s">
        <v>168</v>
      </c>
      <c r="L376" s="55"/>
      <c r="M376" s="199" t="s">
        <v>22</v>
      </c>
      <c r="N376" s="200" t="s">
        <v>46</v>
      </c>
      <c r="O376" s="36"/>
      <c r="P376" s="201">
        <f>O376*H376</f>
        <v>0</v>
      </c>
      <c r="Q376" s="201">
        <v>0</v>
      </c>
      <c r="R376" s="201">
        <f>Q376*H376</f>
        <v>0</v>
      </c>
      <c r="S376" s="201">
        <v>0.324</v>
      </c>
      <c r="T376" s="202">
        <f>S376*H376</f>
        <v>9.72</v>
      </c>
      <c r="AR376" s="18" t="s">
        <v>169</v>
      </c>
      <c r="AT376" s="18" t="s">
        <v>164</v>
      </c>
      <c r="AU376" s="18" t="s">
        <v>84</v>
      </c>
      <c r="AY376" s="18" t="s">
        <v>162</v>
      </c>
      <c r="BE376" s="203">
        <f>IF(N376="základní",J376,0)</f>
        <v>0</v>
      </c>
      <c r="BF376" s="203">
        <f>IF(N376="snížená",J376,0)</f>
        <v>0</v>
      </c>
      <c r="BG376" s="203">
        <f>IF(N376="zákl. přenesená",J376,0)</f>
        <v>0</v>
      </c>
      <c r="BH376" s="203">
        <f>IF(N376="sníž. přenesená",J376,0)</f>
        <v>0</v>
      </c>
      <c r="BI376" s="203">
        <f>IF(N376="nulová",J376,0)</f>
        <v>0</v>
      </c>
      <c r="BJ376" s="18" t="s">
        <v>23</v>
      </c>
      <c r="BK376" s="203">
        <f>ROUND(I376*H376,2)</f>
        <v>0</v>
      </c>
      <c r="BL376" s="18" t="s">
        <v>169</v>
      </c>
      <c r="BM376" s="18" t="s">
        <v>700</v>
      </c>
    </row>
    <row r="377" spans="2:47" s="1" customFormat="1" ht="81">
      <c r="B377" s="35"/>
      <c r="C377" s="57"/>
      <c r="D377" s="204" t="s">
        <v>171</v>
      </c>
      <c r="E377" s="57"/>
      <c r="F377" s="205" t="s">
        <v>701</v>
      </c>
      <c r="G377" s="57"/>
      <c r="H377" s="57"/>
      <c r="I377" s="162"/>
      <c r="J377" s="57"/>
      <c r="K377" s="57"/>
      <c r="L377" s="55"/>
      <c r="M377" s="72"/>
      <c r="N377" s="36"/>
      <c r="O377" s="36"/>
      <c r="P377" s="36"/>
      <c r="Q377" s="36"/>
      <c r="R377" s="36"/>
      <c r="S377" s="36"/>
      <c r="T377" s="73"/>
      <c r="AT377" s="18" t="s">
        <v>171</v>
      </c>
      <c r="AU377" s="18" t="s">
        <v>84</v>
      </c>
    </row>
    <row r="378" spans="2:51" s="12" customFormat="1" ht="13.5">
      <c r="B378" s="206"/>
      <c r="C378" s="207"/>
      <c r="D378" s="204" t="s">
        <v>173</v>
      </c>
      <c r="E378" s="208" t="s">
        <v>22</v>
      </c>
      <c r="F378" s="209" t="s">
        <v>271</v>
      </c>
      <c r="G378" s="207"/>
      <c r="H378" s="210" t="s">
        <v>22</v>
      </c>
      <c r="I378" s="211"/>
      <c r="J378" s="207"/>
      <c r="K378" s="207"/>
      <c r="L378" s="212"/>
      <c r="M378" s="213"/>
      <c r="N378" s="214"/>
      <c r="O378" s="214"/>
      <c r="P378" s="214"/>
      <c r="Q378" s="214"/>
      <c r="R378" s="214"/>
      <c r="S378" s="214"/>
      <c r="T378" s="215"/>
      <c r="AT378" s="216" t="s">
        <v>173</v>
      </c>
      <c r="AU378" s="216" t="s">
        <v>84</v>
      </c>
      <c r="AV378" s="12" t="s">
        <v>23</v>
      </c>
      <c r="AW378" s="12" t="s">
        <v>38</v>
      </c>
      <c r="AX378" s="12" t="s">
        <v>75</v>
      </c>
      <c r="AY378" s="216" t="s">
        <v>162</v>
      </c>
    </row>
    <row r="379" spans="2:51" s="13" customFormat="1" ht="13.5">
      <c r="B379" s="217"/>
      <c r="C379" s="218"/>
      <c r="D379" s="219" t="s">
        <v>173</v>
      </c>
      <c r="E379" s="220" t="s">
        <v>22</v>
      </c>
      <c r="F379" s="221" t="s">
        <v>413</v>
      </c>
      <c r="G379" s="218"/>
      <c r="H379" s="222">
        <v>30</v>
      </c>
      <c r="I379" s="223"/>
      <c r="J379" s="218"/>
      <c r="K379" s="218"/>
      <c r="L379" s="224"/>
      <c r="M379" s="225"/>
      <c r="N379" s="226"/>
      <c r="O379" s="226"/>
      <c r="P379" s="226"/>
      <c r="Q379" s="226"/>
      <c r="R379" s="226"/>
      <c r="S379" s="226"/>
      <c r="T379" s="227"/>
      <c r="AT379" s="228" t="s">
        <v>173</v>
      </c>
      <c r="AU379" s="228" t="s">
        <v>84</v>
      </c>
      <c r="AV379" s="13" t="s">
        <v>84</v>
      </c>
      <c r="AW379" s="13" t="s">
        <v>38</v>
      </c>
      <c r="AX379" s="13" t="s">
        <v>23</v>
      </c>
      <c r="AY379" s="228" t="s">
        <v>162</v>
      </c>
    </row>
    <row r="380" spans="2:65" s="1" customFormat="1" ht="44.25" customHeight="1">
      <c r="B380" s="35"/>
      <c r="C380" s="192" t="s">
        <v>702</v>
      </c>
      <c r="D380" s="192" t="s">
        <v>164</v>
      </c>
      <c r="E380" s="193" t="s">
        <v>703</v>
      </c>
      <c r="F380" s="194" t="s">
        <v>704</v>
      </c>
      <c r="G380" s="195" t="s">
        <v>190</v>
      </c>
      <c r="H380" s="196">
        <v>2</v>
      </c>
      <c r="I380" s="197"/>
      <c r="J380" s="198">
        <f>ROUND(I380*H380,2)</f>
        <v>0</v>
      </c>
      <c r="K380" s="194" t="s">
        <v>168</v>
      </c>
      <c r="L380" s="55"/>
      <c r="M380" s="199" t="s">
        <v>22</v>
      </c>
      <c r="N380" s="200" t="s">
        <v>46</v>
      </c>
      <c r="O380" s="36"/>
      <c r="P380" s="201">
        <f>O380*H380</f>
        <v>0</v>
      </c>
      <c r="Q380" s="201">
        <v>0</v>
      </c>
      <c r="R380" s="201">
        <f>Q380*H380</f>
        <v>0</v>
      </c>
      <c r="S380" s="201">
        <v>0.082</v>
      </c>
      <c r="T380" s="202">
        <f>S380*H380</f>
        <v>0.164</v>
      </c>
      <c r="AR380" s="18" t="s">
        <v>169</v>
      </c>
      <c r="AT380" s="18" t="s">
        <v>164</v>
      </c>
      <c r="AU380" s="18" t="s">
        <v>84</v>
      </c>
      <c r="AY380" s="18" t="s">
        <v>162</v>
      </c>
      <c r="BE380" s="203">
        <f>IF(N380="základní",J380,0)</f>
        <v>0</v>
      </c>
      <c r="BF380" s="203">
        <f>IF(N380="snížená",J380,0)</f>
        <v>0</v>
      </c>
      <c r="BG380" s="203">
        <f>IF(N380="zákl. přenesená",J380,0)</f>
        <v>0</v>
      </c>
      <c r="BH380" s="203">
        <f>IF(N380="sníž. přenesená",J380,0)</f>
        <v>0</v>
      </c>
      <c r="BI380" s="203">
        <f>IF(N380="nulová",J380,0)</f>
        <v>0</v>
      </c>
      <c r="BJ380" s="18" t="s">
        <v>23</v>
      </c>
      <c r="BK380" s="203">
        <f>ROUND(I380*H380,2)</f>
        <v>0</v>
      </c>
      <c r="BL380" s="18" t="s">
        <v>169</v>
      </c>
      <c r="BM380" s="18" t="s">
        <v>705</v>
      </c>
    </row>
    <row r="381" spans="2:51" s="12" customFormat="1" ht="13.5">
      <c r="B381" s="206"/>
      <c r="C381" s="207"/>
      <c r="D381" s="204" t="s">
        <v>173</v>
      </c>
      <c r="E381" s="208" t="s">
        <v>22</v>
      </c>
      <c r="F381" s="209" t="s">
        <v>706</v>
      </c>
      <c r="G381" s="207"/>
      <c r="H381" s="210" t="s">
        <v>22</v>
      </c>
      <c r="I381" s="211"/>
      <c r="J381" s="207"/>
      <c r="K381" s="207"/>
      <c r="L381" s="212"/>
      <c r="M381" s="213"/>
      <c r="N381" s="214"/>
      <c r="O381" s="214"/>
      <c r="P381" s="214"/>
      <c r="Q381" s="214"/>
      <c r="R381" s="214"/>
      <c r="S381" s="214"/>
      <c r="T381" s="215"/>
      <c r="AT381" s="216" t="s">
        <v>173</v>
      </c>
      <c r="AU381" s="216" t="s">
        <v>84</v>
      </c>
      <c r="AV381" s="12" t="s">
        <v>23</v>
      </c>
      <c r="AW381" s="12" t="s">
        <v>38</v>
      </c>
      <c r="AX381" s="12" t="s">
        <v>75</v>
      </c>
      <c r="AY381" s="216" t="s">
        <v>162</v>
      </c>
    </row>
    <row r="382" spans="2:51" s="13" customFormat="1" ht="13.5">
      <c r="B382" s="217"/>
      <c r="C382" s="218"/>
      <c r="D382" s="219" t="s">
        <v>173</v>
      </c>
      <c r="E382" s="220" t="s">
        <v>22</v>
      </c>
      <c r="F382" s="221" t="s">
        <v>84</v>
      </c>
      <c r="G382" s="218"/>
      <c r="H382" s="222">
        <v>2</v>
      </c>
      <c r="I382" s="223"/>
      <c r="J382" s="218"/>
      <c r="K382" s="218"/>
      <c r="L382" s="224"/>
      <c r="M382" s="225"/>
      <c r="N382" s="226"/>
      <c r="O382" s="226"/>
      <c r="P382" s="226"/>
      <c r="Q382" s="226"/>
      <c r="R382" s="226"/>
      <c r="S382" s="226"/>
      <c r="T382" s="227"/>
      <c r="AT382" s="228" t="s">
        <v>173</v>
      </c>
      <c r="AU382" s="228" t="s">
        <v>84</v>
      </c>
      <c r="AV382" s="13" t="s">
        <v>84</v>
      </c>
      <c r="AW382" s="13" t="s">
        <v>38</v>
      </c>
      <c r="AX382" s="13" t="s">
        <v>23</v>
      </c>
      <c r="AY382" s="228" t="s">
        <v>162</v>
      </c>
    </row>
    <row r="383" spans="2:65" s="1" customFormat="1" ht="44.25" customHeight="1">
      <c r="B383" s="35"/>
      <c r="C383" s="192" t="s">
        <v>707</v>
      </c>
      <c r="D383" s="192" t="s">
        <v>164</v>
      </c>
      <c r="E383" s="193" t="s">
        <v>708</v>
      </c>
      <c r="F383" s="194" t="s">
        <v>709</v>
      </c>
      <c r="G383" s="195" t="s">
        <v>190</v>
      </c>
      <c r="H383" s="196">
        <v>6</v>
      </c>
      <c r="I383" s="197"/>
      <c r="J383" s="198">
        <f>ROUND(I383*H383,2)</f>
        <v>0</v>
      </c>
      <c r="K383" s="194" t="s">
        <v>168</v>
      </c>
      <c r="L383" s="55"/>
      <c r="M383" s="199" t="s">
        <v>22</v>
      </c>
      <c r="N383" s="200" t="s">
        <v>46</v>
      </c>
      <c r="O383" s="36"/>
      <c r="P383" s="201">
        <f>O383*H383</f>
        <v>0</v>
      </c>
      <c r="Q383" s="201">
        <v>0</v>
      </c>
      <c r="R383" s="201">
        <f>Q383*H383</f>
        <v>0</v>
      </c>
      <c r="S383" s="201">
        <v>0.004</v>
      </c>
      <c r="T383" s="202">
        <f>S383*H383</f>
        <v>0.024</v>
      </c>
      <c r="AR383" s="18" t="s">
        <v>169</v>
      </c>
      <c r="AT383" s="18" t="s">
        <v>164</v>
      </c>
      <c r="AU383" s="18" t="s">
        <v>84</v>
      </c>
      <c r="AY383" s="18" t="s">
        <v>162</v>
      </c>
      <c r="BE383" s="203">
        <f>IF(N383="základní",J383,0)</f>
        <v>0</v>
      </c>
      <c r="BF383" s="203">
        <f>IF(N383="snížená",J383,0)</f>
        <v>0</v>
      </c>
      <c r="BG383" s="203">
        <f>IF(N383="zákl. přenesená",J383,0)</f>
        <v>0</v>
      </c>
      <c r="BH383" s="203">
        <f>IF(N383="sníž. přenesená",J383,0)</f>
        <v>0</v>
      </c>
      <c r="BI383" s="203">
        <f>IF(N383="nulová",J383,0)</f>
        <v>0</v>
      </c>
      <c r="BJ383" s="18" t="s">
        <v>23</v>
      </c>
      <c r="BK383" s="203">
        <f>ROUND(I383*H383,2)</f>
        <v>0</v>
      </c>
      <c r="BL383" s="18" t="s">
        <v>169</v>
      </c>
      <c r="BM383" s="18" t="s">
        <v>710</v>
      </c>
    </row>
    <row r="384" spans="2:47" s="1" customFormat="1" ht="40.5">
      <c r="B384" s="35"/>
      <c r="C384" s="57"/>
      <c r="D384" s="204" t="s">
        <v>171</v>
      </c>
      <c r="E384" s="57"/>
      <c r="F384" s="205" t="s">
        <v>711</v>
      </c>
      <c r="G384" s="57"/>
      <c r="H384" s="57"/>
      <c r="I384" s="162"/>
      <c r="J384" s="57"/>
      <c r="K384" s="57"/>
      <c r="L384" s="55"/>
      <c r="M384" s="72"/>
      <c r="N384" s="36"/>
      <c r="O384" s="36"/>
      <c r="P384" s="36"/>
      <c r="Q384" s="36"/>
      <c r="R384" s="36"/>
      <c r="S384" s="36"/>
      <c r="T384" s="73"/>
      <c r="AT384" s="18" t="s">
        <v>171</v>
      </c>
      <c r="AU384" s="18" t="s">
        <v>84</v>
      </c>
    </row>
    <row r="385" spans="2:51" s="12" customFormat="1" ht="13.5">
      <c r="B385" s="206"/>
      <c r="C385" s="207"/>
      <c r="D385" s="204" t="s">
        <v>173</v>
      </c>
      <c r="E385" s="208" t="s">
        <v>22</v>
      </c>
      <c r="F385" s="209" t="s">
        <v>706</v>
      </c>
      <c r="G385" s="207"/>
      <c r="H385" s="210" t="s">
        <v>22</v>
      </c>
      <c r="I385" s="211"/>
      <c r="J385" s="207"/>
      <c r="K385" s="207"/>
      <c r="L385" s="212"/>
      <c r="M385" s="213"/>
      <c r="N385" s="214"/>
      <c r="O385" s="214"/>
      <c r="P385" s="214"/>
      <c r="Q385" s="214"/>
      <c r="R385" s="214"/>
      <c r="S385" s="214"/>
      <c r="T385" s="215"/>
      <c r="AT385" s="216" t="s">
        <v>173</v>
      </c>
      <c r="AU385" s="216" t="s">
        <v>84</v>
      </c>
      <c r="AV385" s="12" t="s">
        <v>23</v>
      </c>
      <c r="AW385" s="12" t="s">
        <v>38</v>
      </c>
      <c r="AX385" s="12" t="s">
        <v>75</v>
      </c>
      <c r="AY385" s="216" t="s">
        <v>162</v>
      </c>
    </row>
    <row r="386" spans="2:51" s="13" customFormat="1" ht="13.5">
      <c r="B386" s="217"/>
      <c r="C386" s="218"/>
      <c r="D386" s="204" t="s">
        <v>173</v>
      </c>
      <c r="E386" s="229" t="s">
        <v>22</v>
      </c>
      <c r="F386" s="230" t="s">
        <v>712</v>
      </c>
      <c r="G386" s="218"/>
      <c r="H386" s="231">
        <v>6</v>
      </c>
      <c r="I386" s="223"/>
      <c r="J386" s="218"/>
      <c r="K386" s="218"/>
      <c r="L386" s="224"/>
      <c r="M386" s="225"/>
      <c r="N386" s="226"/>
      <c r="O386" s="226"/>
      <c r="P386" s="226"/>
      <c r="Q386" s="226"/>
      <c r="R386" s="226"/>
      <c r="S386" s="226"/>
      <c r="T386" s="227"/>
      <c r="AT386" s="228" t="s">
        <v>173</v>
      </c>
      <c r="AU386" s="228" t="s">
        <v>84</v>
      </c>
      <c r="AV386" s="13" t="s">
        <v>84</v>
      </c>
      <c r="AW386" s="13" t="s">
        <v>38</v>
      </c>
      <c r="AX386" s="13" t="s">
        <v>23</v>
      </c>
      <c r="AY386" s="228" t="s">
        <v>162</v>
      </c>
    </row>
    <row r="387" spans="2:63" s="11" customFormat="1" ht="29.85" customHeight="1">
      <c r="B387" s="175"/>
      <c r="C387" s="176"/>
      <c r="D387" s="189" t="s">
        <v>74</v>
      </c>
      <c r="E387" s="190" t="s">
        <v>713</v>
      </c>
      <c r="F387" s="190" t="s">
        <v>714</v>
      </c>
      <c r="G387" s="176"/>
      <c r="H387" s="176"/>
      <c r="I387" s="179"/>
      <c r="J387" s="191">
        <f>BK387</f>
        <v>0</v>
      </c>
      <c r="K387" s="176"/>
      <c r="L387" s="181"/>
      <c r="M387" s="182"/>
      <c r="N387" s="183"/>
      <c r="O387" s="183"/>
      <c r="P387" s="184">
        <f>SUM(P388:P407)</f>
        <v>0</v>
      </c>
      <c r="Q387" s="183"/>
      <c r="R387" s="184">
        <f>SUM(R388:R407)</f>
        <v>0</v>
      </c>
      <c r="S387" s="183"/>
      <c r="T387" s="185">
        <f>SUM(T388:T407)</f>
        <v>0</v>
      </c>
      <c r="AR387" s="186" t="s">
        <v>23</v>
      </c>
      <c r="AT387" s="187" t="s">
        <v>74</v>
      </c>
      <c r="AU387" s="187" t="s">
        <v>23</v>
      </c>
      <c r="AY387" s="186" t="s">
        <v>162</v>
      </c>
      <c r="BK387" s="188">
        <f>SUM(BK388:BK407)</f>
        <v>0</v>
      </c>
    </row>
    <row r="388" spans="2:65" s="1" customFormat="1" ht="31.5" customHeight="1">
      <c r="B388" s="35"/>
      <c r="C388" s="192" t="s">
        <v>715</v>
      </c>
      <c r="D388" s="192" t="s">
        <v>164</v>
      </c>
      <c r="E388" s="193" t="s">
        <v>716</v>
      </c>
      <c r="F388" s="194" t="s">
        <v>717</v>
      </c>
      <c r="G388" s="195" t="s">
        <v>250</v>
      </c>
      <c r="H388" s="196">
        <v>197.185</v>
      </c>
      <c r="I388" s="197"/>
      <c r="J388" s="198">
        <f>ROUND(I388*H388,2)</f>
        <v>0</v>
      </c>
      <c r="K388" s="194" t="s">
        <v>168</v>
      </c>
      <c r="L388" s="55"/>
      <c r="M388" s="199" t="s">
        <v>22</v>
      </c>
      <c r="N388" s="200" t="s">
        <v>46</v>
      </c>
      <c r="O388" s="36"/>
      <c r="P388" s="201">
        <f>O388*H388</f>
        <v>0</v>
      </c>
      <c r="Q388" s="201">
        <v>0</v>
      </c>
      <c r="R388" s="201">
        <f>Q388*H388</f>
        <v>0</v>
      </c>
      <c r="S388" s="201">
        <v>0</v>
      </c>
      <c r="T388" s="202">
        <f>S388*H388</f>
        <v>0</v>
      </c>
      <c r="AR388" s="18" t="s">
        <v>169</v>
      </c>
      <c r="AT388" s="18" t="s">
        <v>164</v>
      </c>
      <c r="AU388" s="18" t="s">
        <v>84</v>
      </c>
      <c r="AY388" s="18" t="s">
        <v>162</v>
      </c>
      <c r="BE388" s="203">
        <f>IF(N388="základní",J388,0)</f>
        <v>0</v>
      </c>
      <c r="BF388" s="203">
        <f>IF(N388="snížená",J388,0)</f>
        <v>0</v>
      </c>
      <c r="BG388" s="203">
        <f>IF(N388="zákl. přenesená",J388,0)</f>
        <v>0</v>
      </c>
      <c r="BH388" s="203">
        <f>IF(N388="sníž. přenesená",J388,0)</f>
        <v>0</v>
      </c>
      <c r="BI388" s="203">
        <f>IF(N388="nulová",J388,0)</f>
        <v>0</v>
      </c>
      <c r="BJ388" s="18" t="s">
        <v>23</v>
      </c>
      <c r="BK388" s="203">
        <f>ROUND(I388*H388,2)</f>
        <v>0</v>
      </c>
      <c r="BL388" s="18" t="s">
        <v>169</v>
      </c>
      <c r="BM388" s="18" t="s">
        <v>718</v>
      </c>
    </row>
    <row r="389" spans="2:47" s="1" customFormat="1" ht="94.5">
      <c r="B389" s="35"/>
      <c r="C389" s="57"/>
      <c r="D389" s="204" t="s">
        <v>171</v>
      </c>
      <c r="E389" s="57"/>
      <c r="F389" s="205" t="s">
        <v>719</v>
      </c>
      <c r="G389" s="57"/>
      <c r="H389" s="57"/>
      <c r="I389" s="162"/>
      <c r="J389" s="57"/>
      <c r="K389" s="57"/>
      <c r="L389" s="55"/>
      <c r="M389" s="72"/>
      <c r="N389" s="36"/>
      <c r="O389" s="36"/>
      <c r="P389" s="36"/>
      <c r="Q389" s="36"/>
      <c r="R389" s="36"/>
      <c r="S389" s="36"/>
      <c r="T389" s="73"/>
      <c r="AT389" s="18" t="s">
        <v>171</v>
      </c>
      <c r="AU389" s="18" t="s">
        <v>84</v>
      </c>
    </row>
    <row r="390" spans="2:51" s="13" customFormat="1" ht="13.5">
      <c r="B390" s="217"/>
      <c r="C390" s="218"/>
      <c r="D390" s="219" t="s">
        <v>173</v>
      </c>
      <c r="E390" s="220" t="s">
        <v>22</v>
      </c>
      <c r="F390" s="221" t="s">
        <v>720</v>
      </c>
      <c r="G390" s="218"/>
      <c r="H390" s="222">
        <v>197.185</v>
      </c>
      <c r="I390" s="223"/>
      <c r="J390" s="218"/>
      <c r="K390" s="218"/>
      <c r="L390" s="224"/>
      <c r="M390" s="225"/>
      <c r="N390" s="226"/>
      <c r="O390" s="226"/>
      <c r="P390" s="226"/>
      <c r="Q390" s="226"/>
      <c r="R390" s="226"/>
      <c r="S390" s="226"/>
      <c r="T390" s="227"/>
      <c r="AT390" s="228" t="s">
        <v>173</v>
      </c>
      <c r="AU390" s="228" t="s">
        <v>84</v>
      </c>
      <c r="AV390" s="13" t="s">
        <v>84</v>
      </c>
      <c r="AW390" s="13" t="s">
        <v>38</v>
      </c>
      <c r="AX390" s="13" t="s">
        <v>23</v>
      </c>
      <c r="AY390" s="228" t="s">
        <v>162</v>
      </c>
    </row>
    <row r="391" spans="2:65" s="1" customFormat="1" ht="31.5" customHeight="1">
      <c r="B391" s="35"/>
      <c r="C391" s="192" t="s">
        <v>721</v>
      </c>
      <c r="D391" s="192" t="s">
        <v>164</v>
      </c>
      <c r="E391" s="193" t="s">
        <v>722</v>
      </c>
      <c r="F391" s="194" t="s">
        <v>723</v>
      </c>
      <c r="G391" s="195" t="s">
        <v>250</v>
      </c>
      <c r="H391" s="196">
        <v>1380.295</v>
      </c>
      <c r="I391" s="197"/>
      <c r="J391" s="198">
        <f>ROUND(I391*H391,2)</f>
        <v>0</v>
      </c>
      <c r="K391" s="194" t="s">
        <v>168</v>
      </c>
      <c r="L391" s="55"/>
      <c r="M391" s="199" t="s">
        <v>22</v>
      </c>
      <c r="N391" s="200" t="s">
        <v>46</v>
      </c>
      <c r="O391" s="36"/>
      <c r="P391" s="201">
        <f>O391*H391</f>
        <v>0</v>
      </c>
      <c r="Q391" s="201">
        <v>0</v>
      </c>
      <c r="R391" s="201">
        <f>Q391*H391</f>
        <v>0</v>
      </c>
      <c r="S391" s="201">
        <v>0</v>
      </c>
      <c r="T391" s="202">
        <f>S391*H391</f>
        <v>0</v>
      </c>
      <c r="AR391" s="18" t="s">
        <v>169</v>
      </c>
      <c r="AT391" s="18" t="s">
        <v>164</v>
      </c>
      <c r="AU391" s="18" t="s">
        <v>84</v>
      </c>
      <c r="AY391" s="18" t="s">
        <v>162</v>
      </c>
      <c r="BE391" s="203">
        <f>IF(N391="základní",J391,0)</f>
        <v>0</v>
      </c>
      <c r="BF391" s="203">
        <f>IF(N391="snížená",J391,0)</f>
        <v>0</v>
      </c>
      <c r="BG391" s="203">
        <f>IF(N391="zákl. přenesená",J391,0)</f>
        <v>0</v>
      </c>
      <c r="BH391" s="203">
        <f>IF(N391="sníž. přenesená",J391,0)</f>
        <v>0</v>
      </c>
      <c r="BI391" s="203">
        <f>IF(N391="nulová",J391,0)</f>
        <v>0</v>
      </c>
      <c r="BJ391" s="18" t="s">
        <v>23</v>
      </c>
      <c r="BK391" s="203">
        <f>ROUND(I391*H391,2)</f>
        <v>0</v>
      </c>
      <c r="BL391" s="18" t="s">
        <v>169</v>
      </c>
      <c r="BM391" s="18" t="s">
        <v>724</v>
      </c>
    </row>
    <row r="392" spans="2:47" s="1" customFormat="1" ht="94.5">
      <c r="B392" s="35"/>
      <c r="C392" s="57"/>
      <c r="D392" s="204" t="s">
        <v>171</v>
      </c>
      <c r="E392" s="57"/>
      <c r="F392" s="205" t="s">
        <v>719</v>
      </c>
      <c r="G392" s="57"/>
      <c r="H392" s="57"/>
      <c r="I392" s="162"/>
      <c r="J392" s="57"/>
      <c r="K392" s="57"/>
      <c r="L392" s="55"/>
      <c r="M392" s="72"/>
      <c r="N392" s="36"/>
      <c r="O392" s="36"/>
      <c r="P392" s="36"/>
      <c r="Q392" s="36"/>
      <c r="R392" s="36"/>
      <c r="S392" s="36"/>
      <c r="T392" s="73"/>
      <c r="AT392" s="18" t="s">
        <v>171</v>
      </c>
      <c r="AU392" s="18" t="s">
        <v>84</v>
      </c>
    </row>
    <row r="393" spans="2:51" s="12" customFormat="1" ht="13.5">
      <c r="B393" s="206"/>
      <c r="C393" s="207"/>
      <c r="D393" s="204" t="s">
        <v>173</v>
      </c>
      <c r="E393" s="208" t="s">
        <v>22</v>
      </c>
      <c r="F393" s="209" t="s">
        <v>725</v>
      </c>
      <c r="G393" s="207"/>
      <c r="H393" s="210" t="s">
        <v>22</v>
      </c>
      <c r="I393" s="211"/>
      <c r="J393" s="207"/>
      <c r="K393" s="207"/>
      <c r="L393" s="212"/>
      <c r="M393" s="213"/>
      <c r="N393" s="214"/>
      <c r="O393" s="214"/>
      <c r="P393" s="214"/>
      <c r="Q393" s="214"/>
      <c r="R393" s="214"/>
      <c r="S393" s="214"/>
      <c r="T393" s="215"/>
      <c r="AT393" s="216" t="s">
        <v>173</v>
      </c>
      <c r="AU393" s="216" t="s">
        <v>84</v>
      </c>
      <c r="AV393" s="12" t="s">
        <v>23</v>
      </c>
      <c r="AW393" s="12" t="s">
        <v>38</v>
      </c>
      <c r="AX393" s="12" t="s">
        <v>75</v>
      </c>
      <c r="AY393" s="216" t="s">
        <v>162</v>
      </c>
    </row>
    <row r="394" spans="2:51" s="13" customFormat="1" ht="13.5">
      <c r="B394" s="217"/>
      <c r="C394" s="218"/>
      <c r="D394" s="219" t="s">
        <v>173</v>
      </c>
      <c r="E394" s="220" t="s">
        <v>22</v>
      </c>
      <c r="F394" s="221" t="s">
        <v>726</v>
      </c>
      <c r="G394" s="218"/>
      <c r="H394" s="222">
        <v>1380.295</v>
      </c>
      <c r="I394" s="223"/>
      <c r="J394" s="218"/>
      <c r="K394" s="218"/>
      <c r="L394" s="224"/>
      <c r="M394" s="225"/>
      <c r="N394" s="226"/>
      <c r="O394" s="226"/>
      <c r="P394" s="226"/>
      <c r="Q394" s="226"/>
      <c r="R394" s="226"/>
      <c r="S394" s="226"/>
      <c r="T394" s="227"/>
      <c r="AT394" s="228" t="s">
        <v>173</v>
      </c>
      <c r="AU394" s="228" t="s">
        <v>84</v>
      </c>
      <c r="AV394" s="13" t="s">
        <v>84</v>
      </c>
      <c r="AW394" s="13" t="s">
        <v>38</v>
      </c>
      <c r="AX394" s="13" t="s">
        <v>23</v>
      </c>
      <c r="AY394" s="228" t="s">
        <v>162</v>
      </c>
    </row>
    <row r="395" spans="2:65" s="1" customFormat="1" ht="31.5" customHeight="1">
      <c r="B395" s="35"/>
      <c r="C395" s="192" t="s">
        <v>727</v>
      </c>
      <c r="D395" s="192" t="s">
        <v>164</v>
      </c>
      <c r="E395" s="193" t="s">
        <v>728</v>
      </c>
      <c r="F395" s="194" t="s">
        <v>729</v>
      </c>
      <c r="G395" s="195" t="s">
        <v>250</v>
      </c>
      <c r="H395" s="196">
        <v>9.908</v>
      </c>
      <c r="I395" s="197"/>
      <c r="J395" s="198">
        <f>ROUND(I395*H395,2)</f>
        <v>0</v>
      </c>
      <c r="K395" s="194" t="s">
        <v>168</v>
      </c>
      <c r="L395" s="55"/>
      <c r="M395" s="199" t="s">
        <v>22</v>
      </c>
      <c r="N395" s="200" t="s">
        <v>46</v>
      </c>
      <c r="O395" s="36"/>
      <c r="P395" s="201">
        <f>O395*H395</f>
        <v>0</v>
      </c>
      <c r="Q395" s="201">
        <v>0</v>
      </c>
      <c r="R395" s="201">
        <f>Q395*H395</f>
        <v>0</v>
      </c>
      <c r="S395" s="201">
        <v>0</v>
      </c>
      <c r="T395" s="202">
        <f>S395*H395</f>
        <v>0</v>
      </c>
      <c r="AR395" s="18" t="s">
        <v>169</v>
      </c>
      <c r="AT395" s="18" t="s">
        <v>164</v>
      </c>
      <c r="AU395" s="18" t="s">
        <v>84</v>
      </c>
      <c r="AY395" s="18" t="s">
        <v>162</v>
      </c>
      <c r="BE395" s="203">
        <f>IF(N395="základní",J395,0)</f>
        <v>0</v>
      </c>
      <c r="BF395" s="203">
        <f>IF(N395="snížená",J395,0)</f>
        <v>0</v>
      </c>
      <c r="BG395" s="203">
        <f>IF(N395="zákl. přenesená",J395,0)</f>
        <v>0</v>
      </c>
      <c r="BH395" s="203">
        <f>IF(N395="sníž. přenesená",J395,0)</f>
        <v>0</v>
      </c>
      <c r="BI395" s="203">
        <f>IF(N395="nulová",J395,0)</f>
        <v>0</v>
      </c>
      <c r="BJ395" s="18" t="s">
        <v>23</v>
      </c>
      <c r="BK395" s="203">
        <f>ROUND(I395*H395,2)</f>
        <v>0</v>
      </c>
      <c r="BL395" s="18" t="s">
        <v>169</v>
      </c>
      <c r="BM395" s="18" t="s">
        <v>730</v>
      </c>
    </row>
    <row r="396" spans="2:47" s="1" customFormat="1" ht="67.5">
      <c r="B396" s="35"/>
      <c r="C396" s="57"/>
      <c r="D396" s="204" t="s">
        <v>171</v>
      </c>
      <c r="E396" s="57"/>
      <c r="F396" s="205" t="s">
        <v>731</v>
      </c>
      <c r="G396" s="57"/>
      <c r="H396" s="57"/>
      <c r="I396" s="162"/>
      <c r="J396" s="57"/>
      <c r="K396" s="57"/>
      <c r="L396" s="55"/>
      <c r="M396" s="72"/>
      <c r="N396" s="36"/>
      <c r="O396" s="36"/>
      <c r="P396" s="36"/>
      <c r="Q396" s="36"/>
      <c r="R396" s="36"/>
      <c r="S396" s="36"/>
      <c r="T396" s="73"/>
      <c r="AT396" s="18" t="s">
        <v>171</v>
      </c>
      <c r="AU396" s="18" t="s">
        <v>84</v>
      </c>
    </row>
    <row r="397" spans="2:51" s="13" customFormat="1" ht="13.5">
      <c r="B397" s="217"/>
      <c r="C397" s="218"/>
      <c r="D397" s="219" t="s">
        <v>173</v>
      </c>
      <c r="E397" s="220" t="s">
        <v>22</v>
      </c>
      <c r="F397" s="221" t="s">
        <v>732</v>
      </c>
      <c r="G397" s="218"/>
      <c r="H397" s="222">
        <v>9.908</v>
      </c>
      <c r="I397" s="223"/>
      <c r="J397" s="218"/>
      <c r="K397" s="218"/>
      <c r="L397" s="224"/>
      <c r="M397" s="225"/>
      <c r="N397" s="226"/>
      <c r="O397" s="226"/>
      <c r="P397" s="226"/>
      <c r="Q397" s="226"/>
      <c r="R397" s="226"/>
      <c r="S397" s="226"/>
      <c r="T397" s="227"/>
      <c r="AT397" s="228" t="s">
        <v>173</v>
      </c>
      <c r="AU397" s="228" t="s">
        <v>84</v>
      </c>
      <c r="AV397" s="13" t="s">
        <v>84</v>
      </c>
      <c r="AW397" s="13" t="s">
        <v>38</v>
      </c>
      <c r="AX397" s="13" t="s">
        <v>23</v>
      </c>
      <c r="AY397" s="228" t="s">
        <v>162</v>
      </c>
    </row>
    <row r="398" spans="2:65" s="1" customFormat="1" ht="31.5" customHeight="1">
      <c r="B398" s="35"/>
      <c r="C398" s="192" t="s">
        <v>733</v>
      </c>
      <c r="D398" s="192" t="s">
        <v>164</v>
      </c>
      <c r="E398" s="193" t="s">
        <v>734</v>
      </c>
      <c r="F398" s="194" t="s">
        <v>735</v>
      </c>
      <c r="G398" s="195" t="s">
        <v>250</v>
      </c>
      <c r="H398" s="196">
        <v>69.356</v>
      </c>
      <c r="I398" s="197"/>
      <c r="J398" s="198">
        <f>ROUND(I398*H398,2)</f>
        <v>0</v>
      </c>
      <c r="K398" s="194" t="s">
        <v>168</v>
      </c>
      <c r="L398" s="55"/>
      <c r="M398" s="199" t="s">
        <v>22</v>
      </c>
      <c r="N398" s="200" t="s">
        <v>46</v>
      </c>
      <c r="O398" s="36"/>
      <c r="P398" s="201">
        <f>O398*H398</f>
        <v>0</v>
      </c>
      <c r="Q398" s="201">
        <v>0</v>
      </c>
      <c r="R398" s="201">
        <f>Q398*H398</f>
        <v>0</v>
      </c>
      <c r="S398" s="201">
        <v>0</v>
      </c>
      <c r="T398" s="202">
        <f>S398*H398</f>
        <v>0</v>
      </c>
      <c r="AR398" s="18" t="s">
        <v>169</v>
      </c>
      <c r="AT398" s="18" t="s">
        <v>164</v>
      </c>
      <c r="AU398" s="18" t="s">
        <v>84</v>
      </c>
      <c r="AY398" s="18" t="s">
        <v>162</v>
      </c>
      <c r="BE398" s="203">
        <f>IF(N398="základní",J398,0)</f>
        <v>0</v>
      </c>
      <c r="BF398" s="203">
        <f>IF(N398="snížená",J398,0)</f>
        <v>0</v>
      </c>
      <c r="BG398" s="203">
        <f>IF(N398="zákl. přenesená",J398,0)</f>
        <v>0</v>
      </c>
      <c r="BH398" s="203">
        <f>IF(N398="sníž. přenesená",J398,0)</f>
        <v>0</v>
      </c>
      <c r="BI398" s="203">
        <f>IF(N398="nulová",J398,0)</f>
        <v>0</v>
      </c>
      <c r="BJ398" s="18" t="s">
        <v>23</v>
      </c>
      <c r="BK398" s="203">
        <f>ROUND(I398*H398,2)</f>
        <v>0</v>
      </c>
      <c r="BL398" s="18" t="s">
        <v>169</v>
      </c>
      <c r="BM398" s="18" t="s">
        <v>736</v>
      </c>
    </row>
    <row r="399" spans="2:47" s="1" customFormat="1" ht="67.5">
      <c r="B399" s="35"/>
      <c r="C399" s="57"/>
      <c r="D399" s="204" t="s">
        <v>171</v>
      </c>
      <c r="E399" s="57"/>
      <c r="F399" s="205" t="s">
        <v>731</v>
      </c>
      <c r="G399" s="57"/>
      <c r="H399" s="57"/>
      <c r="I399" s="162"/>
      <c r="J399" s="57"/>
      <c r="K399" s="57"/>
      <c r="L399" s="55"/>
      <c r="M399" s="72"/>
      <c r="N399" s="36"/>
      <c r="O399" s="36"/>
      <c r="P399" s="36"/>
      <c r="Q399" s="36"/>
      <c r="R399" s="36"/>
      <c r="S399" s="36"/>
      <c r="T399" s="73"/>
      <c r="AT399" s="18" t="s">
        <v>171</v>
      </c>
      <c r="AU399" s="18" t="s">
        <v>84</v>
      </c>
    </row>
    <row r="400" spans="2:51" s="12" customFormat="1" ht="13.5">
      <c r="B400" s="206"/>
      <c r="C400" s="207"/>
      <c r="D400" s="204" t="s">
        <v>173</v>
      </c>
      <c r="E400" s="208" t="s">
        <v>22</v>
      </c>
      <c r="F400" s="209" t="s">
        <v>725</v>
      </c>
      <c r="G400" s="207"/>
      <c r="H400" s="210" t="s">
        <v>22</v>
      </c>
      <c r="I400" s="211"/>
      <c r="J400" s="207"/>
      <c r="K400" s="207"/>
      <c r="L400" s="212"/>
      <c r="M400" s="213"/>
      <c r="N400" s="214"/>
      <c r="O400" s="214"/>
      <c r="P400" s="214"/>
      <c r="Q400" s="214"/>
      <c r="R400" s="214"/>
      <c r="S400" s="214"/>
      <c r="T400" s="215"/>
      <c r="AT400" s="216" t="s">
        <v>173</v>
      </c>
      <c r="AU400" s="216" t="s">
        <v>84</v>
      </c>
      <c r="AV400" s="12" t="s">
        <v>23</v>
      </c>
      <c r="AW400" s="12" t="s">
        <v>38</v>
      </c>
      <c r="AX400" s="12" t="s">
        <v>75</v>
      </c>
      <c r="AY400" s="216" t="s">
        <v>162</v>
      </c>
    </row>
    <row r="401" spans="2:51" s="13" customFormat="1" ht="13.5">
      <c r="B401" s="217"/>
      <c r="C401" s="218"/>
      <c r="D401" s="219" t="s">
        <v>173</v>
      </c>
      <c r="E401" s="220" t="s">
        <v>22</v>
      </c>
      <c r="F401" s="221" t="s">
        <v>737</v>
      </c>
      <c r="G401" s="218"/>
      <c r="H401" s="222">
        <v>69.356</v>
      </c>
      <c r="I401" s="223"/>
      <c r="J401" s="218"/>
      <c r="K401" s="218"/>
      <c r="L401" s="224"/>
      <c r="M401" s="225"/>
      <c r="N401" s="226"/>
      <c r="O401" s="226"/>
      <c r="P401" s="226"/>
      <c r="Q401" s="226"/>
      <c r="R401" s="226"/>
      <c r="S401" s="226"/>
      <c r="T401" s="227"/>
      <c r="AT401" s="228" t="s">
        <v>173</v>
      </c>
      <c r="AU401" s="228" t="s">
        <v>84</v>
      </c>
      <c r="AV401" s="13" t="s">
        <v>84</v>
      </c>
      <c r="AW401" s="13" t="s">
        <v>38</v>
      </c>
      <c r="AX401" s="13" t="s">
        <v>23</v>
      </c>
      <c r="AY401" s="228" t="s">
        <v>162</v>
      </c>
    </row>
    <row r="402" spans="2:65" s="1" customFormat="1" ht="22.5" customHeight="1">
      <c r="B402" s="35"/>
      <c r="C402" s="192" t="s">
        <v>738</v>
      </c>
      <c r="D402" s="192" t="s">
        <v>164</v>
      </c>
      <c r="E402" s="193" t="s">
        <v>739</v>
      </c>
      <c r="F402" s="194" t="s">
        <v>740</v>
      </c>
      <c r="G402" s="195" t="s">
        <v>250</v>
      </c>
      <c r="H402" s="196">
        <v>94.161</v>
      </c>
      <c r="I402" s="197"/>
      <c r="J402" s="198">
        <f>ROUND(I402*H402,2)</f>
        <v>0</v>
      </c>
      <c r="K402" s="194" t="s">
        <v>168</v>
      </c>
      <c r="L402" s="55"/>
      <c r="M402" s="199" t="s">
        <v>22</v>
      </c>
      <c r="N402" s="200" t="s">
        <v>46</v>
      </c>
      <c r="O402" s="36"/>
      <c r="P402" s="201">
        <f>O402*H402</f>
        <v>0</v>
      </c>
      <c r="Q402" s="201">
        <v>0</v>
      </c>
      <c r="R402" s="201">
        <f>Q402*H402</f>
        <v>0</v>
      </c>
      <c r="S402" s="201">
        <v>0</v>
      </c>
      <c r="T402" s="202">
        <f>S402*H402</f>
        <v>0</v>
      </c>
      <c r="AR402" s="18" t="s">
        <v>169</v>
      </c>
      <c r="AT402" s="18" t="s">
        <v>164</v>
      </c>
      <c r="AU402" s="18" t="s">
        <v>84</v>
      </c>
      <c r="AY402" s="18" t="s">
        <v>162</v>
      </c>
      <c r="BE402" s="203">
        <f>IF(N402="základní",J402,0)</f>
        <v>0</v>
      </c>
      <c r="BF402" s="203">
        <f>IF(N402="snížená",J402,0)</f>
        <v>0</v>
      </c>
      <c r="BG402" s="203">
        <f>IF(N402="zákl. přenesená",J402,0)</f>
        <v>0</v>
      </c>
      <c r="BH402" s="203">
        <f>IF(N402="sníž. přenesená",J402,0)</f>
        <v>0</v>
      </c>
      <c r="BI402" s="203">
        <f>IF(N402="nulová",J402,0)</f>
        <v>0</v>
      </c>
      <c r="BJ402" s="18" t="s">
        <v>23</v>
      </c>
      <c r="BK402" s="203">
        <f>ROUND(I402*H402,2)</f>
        <v>0</v>
      </c>
      <c r="BL402" s="18" t="s">
        <v>169</v>
      </c>
      <c r="BM402" s="18" t="s">
        <v>741</v>
      </c>
    </row>
    <row r="403" spans="2:47" s="1" customFormat="1" ht="67.5">
      <c r="B403" s="35"/>
      <c r="C403" s="57"/>
      <c r="D403" s="204" t="s">
        <v>171</v>
      </c>
      <c r="E403" s="57"/>
      <c r="F403" s="205" t="s">
        <v>742</v>
      </c>
      <c r="G403" s="57"/>
      <c r="H403" s="57"/>
      <c r="I403" s="162"/>
      <c r="J403" s="57"/>
      <c r="K403" s="57"/>
      <c r="L403" s="55"/>
      <c r="M403" s="72"/>
      <c r="N403" s="36"/>
      <c r="O403" s="36"/>
      <c r="P403" s="36"/>
      <c r="Q403" s="36"/>
      <c r="R403" s="36"/>
      <c r="S403" s="36"/>
      <c r="T403" s="73"/>
      <c r="AT403" s="18" t="s">
        <v>171</v>
      </c>
      <c r="AU403" s="18" t="s">
        <v>84</v>
      </c>
    </row>
    <row r="404" spans="2:51" s="13" customFormat="1" ht="13.5">
      <c r="B404" s="217"/>
      <c r="C404" s="218"/>
      <c r="D404" s="219" t="s">
        <v>173</v>
      </c>
      <c r="E404" s="220" t="s">
        <v>22</v>
      </c>
      <c r="F404" s="221" t="s">
        <v>743</v>
      </c>
      <c r="G404" s="218"/>
      <c r="H404" s="222">
        <v>94.161</v>
      </c>
      <c r="I404" s="223"/>
      <c r="J404" s="218"/>
      <c r="K404" s="218"/>
      <c r="L404" s="224"/>
      <c r="M404" s="225"/>
      <c r="N404" s="226"/>
      <c r="O404" s="226"/>
      <c r="P404" s="226"/>
      <c r="Q404" s="226"/>
      <c r="R404" s="226"/>
      <c r="S404" s="226"/>
      <c r="T404" s="227"/>
      <c r="AT404" s="228" t="s">
        <v>173</v>
      </c>
      <c r="AU404" s="228" t="s">
        <v>84</v>
      </c>
      <c r="AV404" s="13" t="s">
        <v>84</v>
      </c>
      <c r="AW404" s="13" t="s">
        <v>38</v>
      </c>
      <c r="AX404" s="13" t="s">
        <v>23</v>
      </c>
      <c r="AY404" s="228" t="s">
        <v>162</v>
      </c>
    </row>
    <row r="405" spans="2:65" s="1" customFormat="1" ht="22.5" customHeight="1">
      <c r="B405" s="35"/>
      <c r="C405" s="192" t="s">
        <v>744</v>
      </c>
      <c r="D405" s="192" t="s">
        <v>164</v>
      </c>
      <c r="E405" s="193" t="s">
        <v>745</v>
      </c>
      <c r="F405" s="194" t="s">
        <v>746</v>
      </c>
      <c r="G405" s="195" t="s">
        <v>250</v>
      </c>
      <c r="H405" s="196">
        <v>103.024</v>
      </c>
      <c r="I405" s="197"/>
      <c r="J405" s="198">
        <f>ROUND(I405*H405,2)</f>
        <v>0</v>
      </c>
      <c r="K405" s="194" t="s">
        <v>168</v>
      </c>
      <c r="L405" s="55"/>
      <c r="M405" s="199" t="s">
        <v>22</v>
      </c>
      <c r="N405" s="200" t="s">
        <v>46</v>
      </c>
      <c r="O405" s="36"/>
      <c r="P405" s="201">
        <f>O405*H405</f>
        <v>0</v>
      </c>
      <c r="Q405" s="201">
        <v>0</v>
      </c>
      <c r="R405" s="201">
        <f>Q405*H405</f>
        <v>0</v>
      </c>
      <c r="S405" s="201">
        <v>0</v>
      </c>
      <c r="T405" s="202">
        <f>S405*H405</f>
        <v>0</v>
      </c>
      <c r="AR405" s="18" t="s">
        <v>169</v>
      </c>
      <c r="AT405" s="18" t="s">
        <v>164</v>
      </c>
      <c r="AU405" s="18" t="s">
        <v>84</v>
      </c>
      <c r="AY405" s="18" t="s">
        <v>162</v>
      </c>
      <c r="BE405" s="203">
        <f>IF(N405="základní",J405,0)</f>
        <v>0</v>
      </c>
      <c r="BF405" s="203">
        <f>IF(N405="snížená",J405,0)</f>
        <v>0</v>
      </c>
      <c r="BG405" s="203">
        <f>IF(N405="zákl. přenesená",J405,0)</f>
        <v>0</v>
      </c>
      <c r="BH405" s="203">
        <f>IF(N405="sníž. přenesená",J405,0)</f>
        <v>0</v>
      </c>
      <c r="BI405" s="203">
        <f>IF(N405="nulová",J405,0)</f>
        <v>0</v>
      </c>
      <c r="BJ405" s="18" t="s">
        <v>23</v>
      </c>
      <c r="BK405" s="203">
        <f>ROUND(I405*H405,2)</f>
        <v>0</v>
      </c>
      <c r="BL405" s="18" t="s">
        <v>169</v>
      </c>
      <c r="BM405" s="18" t="s">
        <v>747</v>
      </c>
    </row>
    <row r="406" spans="2:47" s="1" customFormat="1" ht="67.5">
      <c r="B406" s="35"/>
      <c r="C406" s="57"/>
      <c r="D406" s="204" t="s">
        <v>171</v>
      </c>
      <c r="E406" s="57"/>
      <c r="F406" s="205" t="s">
        <v>742</v>
      </c>
      <c r="G406" s="57"/>
      <c r="H406" s="57"/>
      <c r="I406" s="162"/>
      <c r="J406" s="57"/>
      <c r="K406" s="57"/>
      <c r="L406" s="55"/>
      <c r="M406" s="72"/>
      <c r="N406" s="36"/>
      <c r="O406" s="36"/>
      <c r="P406" s="36"/>
      <c r="Q406" s="36"/>
      <c r="R406" s="36"/>
      <c r="S406" s="36"/>
      <c r="T406" s="73"/>
      <c r="AT406" s="18" t="s">
        <v>171</v>
      </c>
      <c r="AU406" s="18" t="s">
        <v>84</v>
      </c>
    </row>
    <row r="407" spans="2:51" s="13" customFormat="1" ht="13.5">
      <c r="B407" s="217"/>
      <c r="C407" s="218"/>
      <c r="D407" s="204" t="s">
        <v>173</v>
      </c>
      <c r="E407" s="229" t="s">
        <v>22</v>
      </c>
      <c r="F407" s="230" t="s">
        <v>748</v>
      </c>
      <c r="G407" s="218"/>
      <c r="H407" s="231">
        <v>103.024</v>
      </c>
      <c r="I407" s="223"/>
      <c r="J407" s="218"/>
      <c r="K407" s="218"/>
      <c r="L407" s="224"/>
      <c r="M407" s="225"/>
      <c r="N407" s="226"/>
      <c r="O407" s="226"/>
      <c r="P407" s="226"/>
      <c r="Q407" s="226"/>
      <c r="R407" s="226"/>
      <c r="S407" s="226"/>
      <c r="T407" s="227"/>
      <c r="AT407" s="228" t="s">
        <v>173</v>
      </c>
      <c r="AU407" s="228" t="s">
        <v>84</v>
      </c>
      <c r="AV407" s="13" t="s">
        <v>84</v>
      </c>
      <c r="AW407" s="13" t="s">
        <v>38</v>
      </c>
      <c r="AX407" s="13" t="s">
        <v>23</v>
      </c>
      <c r="AY407" s="228" t="s">
        <v>162</v>
      </c>
    </row>
    <row r="408" spans="2:63" s="11" customFormat="1" ht="29.85" customHeight="1">
      <c r="B408" s="175"/>
      <c r="C408" s="176"/>
      <c r="D408" s="189" t="s">
        <v>74</v>
      </c>
      <c r="E408" s="190" t="s">
        <v>749</v>
      </c>
      <c r="F408" s="190" t="s">
        <v>750</v>
      </c>
      <c r="G408" s="176"/>
      <c r="H408" s="176"/>
      <c r="I408" s="179"/>
      <c r="J408" s="191">
        <f>BK408</f>
        <v>0</v>
      </c>
      <c r="K408" s="176"/>
      <c r="L408" s="181"/>
      <c r="M408" s="182"/>
      <c r="N408" s="183"/>
      <c r="O408" s="183"/>
      <c r="P408" s="184">
        <f>SUM(P409:P412)</f>
        <v>0</v>
      </c>
      <c r="Q408" s="183"/>
      <c r="R408" s="184">
        <f>SUM(R409:R412)</f>
        <v>0</v>
      </c>
      <c r="S408" s="183"/>
      <c r="T408" s="185">
        <f>SUM(T409:T412)</f>
        <v>0</v>
      </c>
      <c r="AR408" s="186" t="s">
        <v>23</v>
      </c>
      <c r="AT408" s="187" t="s">
        <v>74</v>
      </c>
      <c r="AU408" s="187" t="s">
        <v>23</v>
      </c>
      <c r="AY408" s="186" t="s">
        <v>162</v>
      </c>
      <c r="BK408" s="188">
        <f>SUM(BK409:BK412)</f>
        <v>0</v>
      </c>
    </row>
    <row r="409" spans="2:65" s="1" customFormat="1" ht="31.5" customHeight="1">
      <c r="B409" s="35"/>
      <c r="C409" s="192" t="s">
        <v>751</v>
      </c>
      <c r="D409" s="192" t="s">
        <v>164</v>
      </c>
      <c r="E409" s="193" t="s">
        <v>752</v>
      </c>
      <c r="F409" s="194" t="s">
        <v>753</v>
      </c>
      <c r="G409" s="195" t="s">
        <v>250</v>
      </c>
      <c r="H409" s="196">
        <v>355.952</v>
      </c>
      <c r="I409" s="197"/>
      <c r="J409" s="198">
        <f>ROUND(I409*H409,2)</f>
        <v>0</v>
      </c>
      <c r="K409" s="194" t="s">
        <v>168</v>
      </c>
      <c r="L409" s="55"/>
      <c r="M409" s="199" t="s">
        <v>22</v>
      </c>
      <c r="N409" s="200" t="s">
        <v>46</v>
      </c>
      <c r="O409" s="36"/>
      <c r="P409" s="201">
        <f>O409*H409</f>
        <v>0</v>
      </c>
      <c r="Q409" s="201">
        <v>0</v>
      </c>
      <c r="R409" s="201">
        <f>Q409*H409</f>
        <v>0</v>
      </c>
      <c r="S409" s="201">
        <v>0</v>
      </c>
      <c r="T409" s="202">
        <f>S409*H409</f>
        <v>0</v>
      </c>
      <c r="AR409" s="18" t="s">
        <v>169</v>
      </c>
      <c r="AT409" s="18" t="s">
        <v>164</v>
      </c>
      <c r="AU409" s="18" t="s">
        <v>84</v>
      </c>
      <c r="AY409" s="18" t="s">
        <v>162</v>
      </c>
      <c r="BE409" s="203">
        <f>IF(N409="základní",J409,0)</f>
        <v>0</v>
      </c>
      <c r="BF409" s="203">
        <f>IF(N409="snížená",J409,0)</f>
        <v>0</v>
      </c>
      <c r="BG409" s="203">
        <f>IF(N409="zákl. přenesená",J409,0)</f>
        <v>0</v>
      </c>
      <c r="BH409" s="203">
        <f>IF(N409="sníž. přenesená",J409,0)</f>
        <v>0</v>
      </c>
      <c r="BI409" s="203">
        <f>IF(N409="nulová",J409,0)</f>
        <v>0</v>
      </c>
      <c r="BJ409" s="18" t="s">
        <v>23</v>
      </c>
      <c r="BK409" s="203">
        <f>ROUND(I409*H409,2)</f>
        <v>0</v>
      </c>
      <c r="BL409" s="18" t="s">
        <v>169</v>
      </c>
      <c r="BM409" s="18" t="s">
        <v>754</v>
      </c>
    </row>
    <row r="410" spans="2:47" s="1" customFormat="1" ht="27">
      <c r="B410" s="35"/>
      <c r="C410" s="57"/>
      <c r="D410" s="219" t="s">
        <v>171</v>
      </c>
      <c r="E410" s="57"/>
      <c r="F410" s="256" t="s">
        <v>755</v>
      </c>
      <c r="G410" s="57"/>
      <c r="H410" s="57"/>
      <c r="I410" s="162"/>
      <c r="J410" s="57"/>
      <c r="K410" s="57"/>
      <c r="L410" s="55"/>
      <c r="M410" s="72"/>
      <c r="N410" s="36"/>
      <c r="O410" s="36"/>
      <c r="P410" s="36"/>
      <c r="Q410" s="36"/>
      <c r="R410" s="36"/>
      <c r="S410" s="36"/>
      <c r="T410" s="73"/>
      <c r="AT410" s="18" t="s">
        <v>171</v>
      </c>
      <c r="AU410" s="18" t="s">
        <v>84</v>
      </c>
    </row>
    <row r="411" spans="2:65" s="1" customFormat="1" ht="44.25" customHeight="1">
      <c r="B411" s="35"/>
      <c r="C411" s="192" t="s">
        <v>756</v>
      </c>
      <c r="D411" s="192" t="s">
        <v>164</v>
      </c>
      <c r="E411" s="193" t="s">
        <v>757</v>
      </c>
      <c r="F411" s="194" t="s">
        <v>758</v>
      </c>
      <c r="G411" s="195" t="s">
        <v>250</v>
      </c>
      <c r="H411" s="196">
        <v>355.952</v>
      </c>
      <c r="I411" s="197"/>
      <c r="J411" s="198">
        <f>ROUND(I411*H411,2)</f>
        <v>0</v>
      </c>
      <c r="K411" s="194" t="s">
        <v>168</v>
      </c>
      <c r="L411" s="55"/>
      <c r="M411" s="199" t="s">
        <v>22</v>
      </c>
      <c r="N411" s="200" t="s">
        <v>46</v>
      </c>
      <c r="O411" s="36"/>
      <c r="P411" s="201">
        <f>O411*H411</f>
        <v>0</v>
      </c>
      <c r="Q411" s="201">
        <v>0</v>
      </c>
      <c r="R411" s="201">
        <f>Q411*H411</f>
        <v>0</v>
      </c>
      <c r="S411" s="201">
        <v>0</v>
      </c>
      <c r="T411" s="202">
        <f>S411*H411</f>
        <v>0</v>
      </c>
      <c r="AR411" s="18" t="s">
        <v>169</v>
      </c>
      <c r="AT411" s="18" t="s">
        <v>164</v>
      </c>
      <c r="AU411" s="18" t="s">
        <v>84</v>
      </c>
      <c r="AY411" s="18" t="s">
        <v>162</v>
      </c>
      <c r="BE411" s="203">
        <f>IF(N411="základní",J411,0)</f>
        <v>0</v>
      </c>
      <c r="BF411" s="203">
        <f>IF(N411="snížená",J411,0)</f>
        <v>0</v>
      </c>
      <c r="BG411" s="203">
        <f>IF(N411="zákl. přenesená",J411,0)</f>
        <v>0</v>
      </c>
      <c r="BH411" s="203">
        <f>IF(N411="sníž. přenesená",J411,0)</f>
        <v>0</v>
      </c>
      <c r="BI411" s="203">
        <f>IF(N411="nulová",J411,0)</f>
        <v>0</v>
      </c>
      <c r="BJ411" s="18" t="s">
        <v>23</v>
      </c>
      <c r="BK411" s="203">
        <f>ROUND(I411*H411,2)</f>
        <v>0</v>
      </c>
      <c r="BL411" s="18" t="s">
        <v>169</v>
      </c>
      <c r="BM411" s="18" t="s">
        <v>759</v>
      </c>
    </row>
    <row r="412" spans="2:47" s="1" customFormat="1" ht="27">
      <c r="B412" s="35"/>
      <c r="C412" s="57"/>
      <c r="D412" s="204" t="s">
        <v>171</v>
      </c>
      <c r="E412" s="57"/>
      <c r="F412" s="205" t="s">
        <v>755</v>
      </c>
      <c r="G412" s="57"/>
      <c r="H412" s="57"/>
      <c r="I412" s="162"/>
      <c r="J412" s="57"/>
      <c r="K412" s="57"/>
      <c r="L412" s="55"/>
      <c r="M412" s="257"/>
      <c r="N412" s="258"/>
      <c r="O412" s="258"/>
      <c r="P412" s="258"/>
      <c r="Q412" s="258"/>
      <c r="R412" s="258"/>
      <c r="S412" s="258"/>
      <c r="T412" s="259"/>
      <c r="AT412" s="18" t="s">
        <v>171</v>
      </c>
      <c r="AU412" s="18" t="s">
        <v>84</v>
      </c>
    </row>
    <row r="413" spans="2:12" s="1" customFormat="1" ht="6.95" customHeight="1">
      <c r="B413" s="50"/>
      <c r="C413" s="51"/>
      <c r="D413" s="51"/>
      <c r="E413" s="51"/>
      <c r="F413" s="51"/>
      <c r="G413" s="51"/>
      <c r="H413" s="51"/>
      <c r="I413" s="138"/>
      <c r="J413" s="51"/>
      <c r="K413" s="51"/>
      <c r="L413" s="55"/>
    </row>
  </sheetData>
  <sheetProtection password="CC35" sheet="1" objects="1" scenarios="1" formatColumns="0" formatRows="0" sort="0" autoFilter="0"/>
  <autoFilter ref="C83:K83"/>
  <mergeCells count="9">
    <mergeCell ref="E74:H74"/>
    <mergeCell ref="E76:H76"/>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3"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6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6"/>
      <c r="B1" s="272"/>
      <c r="C1" s="272"/>
      <c r="D1" s="271" t="s">
        <v>1</v>
      </c>
      <c r="E1" s="272"/>
      <c r="F1" s="273" t="s">
        <v>1364</v>
      </c>
      <c r="G1" s="402" t="s">
        <v>1365</v>
      </c>
      <c r="H1" s="402"/>
      <c r="I1" s="278"/>
      <c r="J1" s="273" t="s">
        <v>1366</v>
      </c>
      <c r="K1" s="271" t="s">
        <v>135</v>
      </c>
      <c r="L1" s="273" t="s">
        <v>1367</v>
      </c>
      <c r="M1" s="273"/>
      <c r="N1" s="273"/>
      <c r="O1" s="273"/>
      <c r="P1" s="273"/>
      <c r="Q1" s="273"/>
      <c r="R1" s="273"/>
      <c r="S1" s="273"/>
      <c r="T1" s="273"/>
      <c r="U1" s="269"/>
      <c r="V1" s="269"/>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95" customHeight="1">
      <c r="L2" s="358"/>
      <c r="M2" s="358"/>
      <c r="N2" s="358"/>
      <c r="O2" s="358"/>
      <c r="P2" s="358"/>
      <c r="Q2" s="358"/>
      <c r="R2" s="358"/>
      <c r="S2" s="358"/>
      <c r="T2" s="358"/>
      <c r="U2" s="358"/>
      <c r="V2" s="358"/>
      <c r="AT2" s="18" t="s">
        <v>91</v>
      </c>
    </row>
    <row r="3" spans="2:46" ht="6.95" customHeight="1">
      <c r="B3" s="19"/>
      <c r="C3" s="20"/>
      <c r="D3" s="20"/>
      <c r="E3" s="20"/>
      <c r="F3" s="20"/>
      <c r="G3" s="20"/>
      <c r="H3" s="20"/>
      <c r="I3" s="115"/>
      <c r="J3" s="20"/>
      <c r="K3" s="21"/>
      <c r="AT3" s="18" t="s">
        <v>84</v>
      </c>
    </row>
    <row r="4" spans="2:46" ht="36.95" customHeight="1">
      <c r="B4" s="22"/>
      <c r="C4" s="23"/>
      <c r="D4" s="24" t="s">
        <v>136</v>
      </c>
      <c r="E4" s="23"/>
      <c r="F4" s="23"/>
      <c r="G4" s="23"/>
      <c r="H4" s="23"/>
      <c r="I4" s="116"/>
      <c r="J4" s="23"/>
      <c r="K4" s="25"/>
      <c r="M4" s="26" t="s">
        <v>10</v>
      </c>
      <c r="AT4" s="18" t="s">
        <v>4</v>
      </c>
    </row>
    <row r="5" spans="2:11" ht="6.95" customHeight="1">
      <c r="B5" s="22"/>
      <c r="C5" s="23"/>
      <c r="D5" s="23"/>
      <c r="E5" s="23"/>
      <c r="F5" s="23"/>
      <c r="G5" s="23"/>
      <c r="H5" s="23"/>
      <c r="I5" s="116"/>
      <c r="J5" s="23"/>
      <c r="K5" s="25"/>
    </row>
    <row r="6" spans="2:11" ht="15">
      <c r="B6" s="22"/>
      <c r="C6" s="23"/>
      <c r="D6" s="31" t="s">
        <v>16</v>
      </c>
      <c r="E6" s="23"/>
      <c r="F6" s="23"/>
      <c r="G6" s="23"/>
      <c r="H6" s="23"/>
      <c r="I6" s="116"/>
      <c r="J6" s="23"/>
      <c r="K6" s="25"/>
    </row>
    <row r="7" spans="2:11" ht="22.5" customHeight="1">
      <c r="B7" s="22"/>
      <c r="C7" s="23"/>
      <c r="D7" s="23"/>
      <c r="E7" s="403" t="str">
        <f>'Rekapitulace stavby'!K6</f>
        <v>Komunikační propojení MÚK Jeneč - Dobrovíz</v>
      </c>
      <c r="F7" s="391"/>
      <c r="G7" s="391"/>
      <c r="H7" s="391"/>
      <c r="I7" s="116"/>
      <c r="J7" s="23"/>
      <c r="K7" s="25"/>
    </row>
    <row r="8" spans="2:11" s="1" customFormat="1" ht="15">
      <c r="B8" s="35"/>
      <c r="C8" s="36"/>
      <c r="D8" s="31" t="s">
        <v>137</v>
      </c>
      <c r="E8" s="36"/>
      <c r="F8" s="36"/>
      <c r="G8" s="36"/>
      <c r="H8" s="36"/>
      <c r="I8" s="117"/>
      <c r="J8" s="36"/>
      <c r="K8" s="39"/>
    </row>
    <row r="9" spans="2:11" s="1" customFormat="1" ht="36.95" customHeight="1">
      <c r="B9" s="35"/>
      <c r="C9" s="36"/>
      <c r="D9" s="36"/>
      <c r="E9" s="404" t="s">
        <v>760</v>
      </c>
      <c r="F9" s="382"/>
      <c r="G9" s="382"/>
      <c r="H9" s="382"/>
      <c r="I9" s="117"/>
      <c r="J9" s="36"/>
      <c r="K9" s="39"/>
    </row>
    <row r="10" spans="2:11" s="1" customFormat="1" ht="13.5">
      <c r="B10" s="35"/>
      <c r="C10" s="36"/>
      <c r="D10" s="36"/>
      <c r="E10" s="36"/>
      <c r="F10" s="36"/>
      <c r="G10" s="36"/>
      <c r="H10" s="36"/>
      <c r="I10" s="117"/>
      <c r="J10" s="36"/>
      <c r="K10" s="39"/>
    </row>
    <row r="11" spans="2:11" s="1" customFormat="1" ht="14.45" customHeight="1">
      <c r="B11" s="35"/>
      <c r="C11" s="36"/>
      <c r="D11" s="31" t="s">
        <v>19</v>
      </c>
      <c r="E11" s="36"/>
      <c r="F11" s="29" t="s">
        <v>92</v>
      </c>
      <c r="G11" s="36"/>
      <c r="H11" s="36"/>
      <c r="I11" s="118" t="s">
        <v>21</v>
      </c>
      <c r="J11" s="29" t="s">
        <v>22</v>
      </c>
      <c r="K11" s="39"/>
    </row>
    <row r="12" spans="2:11" s="1" customFormat="1" ht="14.45" customHeight="1">
      <c r="B12" s="35"/>
      <c r="C12" s="36"/>
      <c r="D12" s="31" t="s">
        <v>24</v>
      </c>
      <c r="E12" s="36"/>
      <c r="F12" s="29" t="s">
        <v>25</v>
      </c>
      <c r="G12" s="36"/>
      <c r="H12" s="36"/>
      <c r="I12" s="118" t="s">
        <v>26</v>
      </c>
      <c r="J12" s="119" t="str">
        <f>'Rekapitulace stavby'!AN8</f>
        <v>30.9.2016</v>
      </c>
      <c r="K12" s="39"/>
    </row>
    <row r="13" spans="2:11" s="1" customFormat="1" ht="10.9" customHeight="1">
      <c r="B13" s="35"/>
      <c r="C13" s="36"/>
      <c r="D13" s="36"/>
      <c r="E13" s="36"/>
      <c r="F13" s="36"/>
      <c r="G13" s="36"/>
      <c r="H13" s="36"/>
      <c r="I13" s="117"/>
      <c r="J13" s="36"/>
      <c r="K13" s="39"/>
    </row>
    <row r="14" spans="2:11" s="1" customFormat="1" ht="14.45" customHeight="1">
      <c r="B14" s="35"/>
      <c r="C14" s="36"/>
      <c r="D14" s="31" t="s">
        <v>30</v>
      </c>
      <c r="E14" s="36"/>
      <c r="F14" s="36"/>
      <c r="G14" s="36"/>
      <c r="H14" s="36"/>
      <c r="I14" s="118" t="s">
        <v>31</v>
      </c>
      <c r="J14" s="29" t="str">
        <f>IF('Rekapitulace stavby'!AN10="","",'Rekapitulace stavby'!AN10)</f>
        <v/>
      </c>
      <c r="K14" s="39"/>
    </row>
    <row r="15" spans="2:11" s="1" customFormat="1" ht="18" customHeight="1">
      <c r="B15" s="35"/>
      <c r="C15" s="36"/>
      <c r="D15" s="36"/>
      <c r="E15" s="29" t="str">
        <f>IF('Rekapitulace stavby'!E11="","",'Rekapitulace stavby'!E11)</f>
        <v xml:space="preserve"> </v>
      </c>
      <c r="F15" s="36"/>
      <c r="G15" s="36"/>
      <c r="H15" s="36"/>
      <c r="I15" s="118" t="s">
        <v>33</v>
      </c>
      <c r="J15" s="29" t="str">
        <f>IF('Rekapitulace stavby'!AN11="","",'Rekapitulace stavby'!AN11)</f>
        <v/>
      </c>
      <c r="K15" s="39"/>
    </row>
    <row r="16" spans="2:11" s="1" customFormat="1" ht="6.95" customHeight="1">
      <c r="B16" s="35"/>
      <c r="C16" s="36"/>
      <c r="D16" s="36"/>
      <c r="E16" s="36"/>
      <c r="F16" s="36"/>
      <c r="G16" s="36"/>
      <c r="H16" s="36"/>
      <c r="I16" s="117"/>
      <c r="J16" s="36"/>
      <c r="K16" s="39"/>
    </row>
    <row r="17" spans="2:11" s="1" customFormat="1" ht="14.45" customHeight="1">
      <c r="B17" s="35"/>
      <c r="C17" s="36"/>
      <c r="D17" s="31" t="s">
        <v>34</v>
      </c>
      <c r="E17" s="36"/>
      <c r="F17" s="36"/>
      <c r="G17" s="36"/>
      <c r="H17" s="36"/>
      <c r="I17" s="118" t="s">
        <v>31</v>
      </c>
      <c r="J17" s="29" t="str">
        <f>IF('Rekapitulace stavby'!AN13="Vyplň údaj","",IF('Rekapitulace stavby'!AN13="","",'Rekapitulace stavby'!AN13))</f>
        <v/>
      </c>
      <c r="K17" s="39"/>
    </row>
    <row r="18" spans="2:11" s="1" customFormat="1" ht="18" customHeight="1">
      <c r="B18" s="35"/>
      <c r="C18" s="36"/>
      <c r="D18" s="36"/>
      <c r="E18" s="29" t="str">
        <f>IF('Rekapitulace stavby'!E14="Vyplň údaj","",IF('Rekapitulace stavby'!E14="","",'Rekapitulace stavby'!E14))</f>
        <v/>
      </c>
      <c r="F18" s="36"/>
      <c r="G18" s="36"/>
      <c r="H18" s="36"/>
      <c r="I18" s="118" t="s">
        <v>33</v>
      </c>
      <c r="J18" s="29" t="str">
        <f>IF('Rekapitulace stavby'!AN14="Vyplň údaj","",IF('Rekapitulace stavby'!AN14="","",'Rekapitulace stavby'!AN14))</f>
        <v/>
      </c>
      <c r="K18" s="39"/>
    </row>
    <row r="19" spans="2:11" s="1" customFormat="1" ht="6.95" customHeight="1">
      <c r="B19" s="35"/>
      <c r="C19" s="36"/>
      <c r="D19" s="36"/>
      <c r="E19" s="36"/>
      <c r="F19" s="36"/>
      <c r="G19" s="36"/>
      <c r="H19" s="36"/>
      <c r="I19" s="117"/>
      <c r="J19" s="36"/>
      <c r="K19" s="39"/>
    </row>
    <row r="20" spans="2:11" s="1" customFormat="1" ht="14.45" customHeight="1">
      <c r="B20" s="35"/>
      <c r="C20" s="36"/>
      <c r="D20" s="31" t="s">
        <v>36</v>
      </c>
      <c r="E20" s="36"/>
      <c r="F20" s="36"/>
      <c r="G20" s="36"/>
      <c r="H20" s="36"/>
      <c r="I20" s="118" t="s">
        <v>31</v>
      </c>
      <c r="J20" s="29" t="s">
        <v>22</v>
      </c>
      <c r="K20" s="39"/>
    </row>
    <row r="21" spans="2:11" s="1" customFormat="1" ht="18" customHeight="1">
      <c r="B21" s="35"/>
      <c r="C21" s="36"/>
      <c r="D21" s="36"/>
      <c r="E21" s="29" t="s">
        <v>37</v>
      </c>
      <c r="F21" s="36"/>
      <c r="G21" s="36"/>
      <c r="H21" s="36"/>
      <c r="I21" s="118" t="s">
        <v>33</v>
      </c>
      <c r="J21" s="29" t="s">
        <v>22</v>
      </c>
      <c r="K21" s="39"/>
    </row>
    <row r="22" spans="2:11" s="1" customFormat="1" ht="6.95" customHeight="1">
      <c r="B22" s="35"/>
      <c r="C22" s="36"/>
      <c r="D22" s="36"/>
      <c r="E22" s="36"/>
      <c r="F22" s="36"/>
      <c r="G22" s="36"/>
      <c r="H22" s="36"/>
      <c r="I22" s="117"/>
      <c r="J22" s="36"/>
      <c r="K22" s="39"/>
    </row>
    <row r="23" spans="2:11" s="1" customFormat="1" ht="14.45" customHeight="1">
      <c r="B23" s="35"/>
      <c r="C23" s="36"/>
      <c r="D23" s="31" t="s">
        <v>39</v>
      </c>
      <c r="E23" s="36"/>
      <c r="F23" s="36"/>
      <c r="G23" s="36"/>
      <c r="H23" s="36"/>
      <c r="I23" s="117"/>
      <c r="J23" s="36"/>
      <c r="K23" s="39"/>
    </row>
    <row r="24" spans="2:11" s="7" customFormat="1" ht="22.5" customHeight="1">
      <c r="B24" s="120"/>
      <c r="C24" s="121"/>
      <c r="D24" s="121"/>
      <c r="E24" s="394" t="s">
        <v>22</v>
      </c>
      <c r="F24" s="405"/>
      <c r="G24" s="405"/>
      <c r="H24" s="405"/>
      <c r="I24" s="122"/>
      <c r="J24" s="121"/>
      <c r="K24" s="123"/>
    </row>
    <row r="25" spans="2:11" s="1" customFormat="1" ht="6.95" customHeight="1">
      <c r="B25" s="35"/>
      <c r="C25" s="36"/>
      <c r="D25" s="36"/>
      <c r="E25" s="36"/>
      <c r="F25" s="36"/>
      <c r="G25" s="36"/>
      <c r="H25" s="36"/>
      <c r="I25" s="117"/>
      <c r="J25" s="36"/>
      <c r="K25" s="39"/>
    </row>
    <row r="26" spans="2:11" s="1" customFormat="1" ht="6.95" customHeight="1">
      <c r="B26" s="35"/>
      <c r="C26" s="36"/>
      <c r="D26" s="80"/>
      <c r="E26" s="80"/>
      <c r="F26" s="80"/>
      <c r="G26" s="80"/>
      <c r="H26" s="80"/>
      <c r="I26" s="124"/>
      <c r="J26" s="80"/>
      <c r="K26" s="125"/>
    </row>
    <row r="27" spans="2:11" s="1" customFormat="1" ht="25.35" customHeight="1">
      <c r="B27" s="35"/>
      <c r="C27" s="36"/>
      <c r="D27" s="126" t="s">
        <v>41</v>
      </c>
      <c r="E27" s="36"/>
      <c r="F27" s="36"/>
      <c r="G27" s="36"/>
      <c r="H27" s="36"/>
      <c r="I27" s="117"/>
      <c r="J27" s="127">
        <f>ROUND(J83,2)</f>
        <v>0</v>
      </c>
      <c r="K27" s="39"/>
    </row>
    <row r="28" spans="2:11" s="1" customFormat="1" ht="6.95" customHeight="1">
      <c r="B28" s="35"/>
      <c r="C28" s="36"/>
      <c r="D28" s="80"/>
      <c r="E28" s="80"/>
      <c r="F28" s="80"/>
      <c r="G28" s="80"/>
      <c r="H28" s="80"/>
      <c r="I28" s="124"/>
      <c r="J28" s="80"/>
      <c r="K28" s="125"/>
    </row>
    <row r="29" spans="2:11" s="1" customFormat="1" ht="14.45" customHeight="1">
      <c r="B29" s="35"/>
      <c r="C29" s="36"/>
      <c r="D29" s="36"/>
      <c r="E29" s="36"/>
      <c r="F29" s="40" t="s">
        <v>43</v>
      </c>
      <c r="G29" s="36"/>
      <c r="H29" s="36"/>
      <c r="I29" s="128" t="s">
        <v>42</v>
      </c>
      <c r="J29" s="40" t="s">
        <v>44</v>
      </c>
      <c r="K29" s="39"/>
    </row>
    <row r="30" spans="2:11" s="1" customFormat="1" ht="14.45" customHeight="1">
      <c r="B30" s="35"/>
      <c r="C30" s="36"/>
      <c r="D30" s="43" t="s">
        <v>45</v>
      </c>
      <c r="E30" s="43" t="s">
        <v>46</v>
      </c>
      <c r="F30" s="129">
        <f>ROUND(SUM(BE83:BE164),2)</f>
        <v>0</v>
      </c>
      <c r="G30" s="36"/>
      <c r="H30" s="36"/>
      <c r="I30" s="130">
        <v>0.21</v>
      </c>
      <c r="J30" s="129">
        <f>ROUND(ROUND((SUM(BE83:BE164)),2)*I30,2)</f>
        <v>0</v>
      </c>
      <c r="K30" s="39"/>
    </row>
    <row r="31" spans="2:11" s="1" customFormat="1" ht="14.45" customHeight="1">
      <c r="B31" s="35"/>
      <c r="C31" s="36"/>
      <c r="D31" s="36"/>
      <c r="E31" s="43" t="s">
        <v>47</v>
      </c>
      <c r="F31" s="129">
        <f>ROUND(SUM(BF83:BF164),2)</f>
        <v>0</v>
      </c>
      <c r="G31" s="36"/>
      <c r="H31" s="36"/>
      <c r="I31" s="130">
        <v>0.15</v>
      </c>
      <c r="J31" s="129">
        <f>ROUND(ROUND((SUM(BF83:BF164)),2)*I31,2)</f>
        <v>0</v>
      </c>
      <c r="K31" s="39"/>
    </row>
    <row r="32" spans="2:11" s="1" customFormat="1" ht="14.45" customHeight="1" hidden="1">
      <c r="B32" s="35"/>
      <c r="C32" s="36"/>
      <c r="D32" s="36"/>
      <c r="E32" s="43" t="s">
        <v>48</v>
      </c>
      <c r="F32" s="129">
        <f>ROUND(SUM(BG83:BG164),2)</f>
        <v>0</v>
      </c>
      <c r="G32" s="36"/>
      <c r="H32" s="36"/>
      <c r="I32" s="130">
        <v>0.21</v>
      </c>
      <c r="J32" s="129">
        <v>0</v>
      </c>
      <c r="K32" s="39"/>
    </row>
    <row r="33" spans="2:11" s="1" customFormat="1" ht="14.45" customHeight="1" hidden="1">
      <c r="B33" s="35"/>
      <c r="C33" s="36"/>
      <c r="D33" s="36"/>
      <c r="E33" s="43" t="s">
        <v>49</v>
      </c>
      <c r="F33" s="129">
        <f>ROUND(SUM(BH83:BH164),2)</f>
        <v>0</v>
      </c>
      <c r="G33" s="36"/>
      <c r="H33" s="36"/>
      <c r="I33" s="130">
        <v>0.15</v>
      </c>
      <c r="J33" s="129">
        <v>0</v>
      </c>
      <c r="K33" s="39"/>
    </row>
    <row r="34" spans="2:11" s="1" customFormat="1" ht="14.45" customHeight="1" hidden="1">
      <c r="B34" s="35"/>
      <c r="C34" s="36"/>
      <c r="D34" s="36"/>
      <c r="E34" s="43" t="s">
        <v>50</v>
      </c>
      <c r="F34" s="129">
        <f>ROUND(SUM(BI83:BI164),2)</f>
        <v>0</v>
      </c>
      <c r="G34" s="36"/>
      <c r="H34" s="36"/>
      <c r="I34" s="130">
        <v>0</v>
      </c>
      <c r="J34" s="129">
        <v>0</v>
      </c>
      <c r="K34" s="39"/>
    </row>
    <row r="35" spans="2:11" s="1" customFormat="1" ht="6.95" customHeight="1">
      <c r="B35" s="35"/>
      <c r="C35" s="36"/>
      <c r="D35" s="36"/>
      <c r="E35" s="36"/>
      <c r="F35" s="36"/>
      <c r="G35" s="36"/>
      <c r="H35" s="36"/>
      <c r="I35" s="117"/>
      <c r="J35" s="36"/>
      <c r="K35" s="39"/>
    </row>
    <row r="36" spans="2:11" s="1" customFormat="1" ht="25.35" customHeight="1">
      <c r="B36" s="35"/>
      <c r="C36" s="131"/>
      <c r="D36" s="132" t="s">
        <v>51</v>
      </c>
      <c r="E36" s="74"/>
      <c r="F36" s="74"/>
      <c r="G36" s="133" t="s">
        <v>52</v>
      </c>
      <c r="H36" s="134" t="s">
        <v>53</v>
      </c>
      <c r="I36" s="135"/>
      <c r="J36" s="136">
        <f>SUM(J27:J34)</f>
        <v>0</v>
      </c>
      <c r="K36" s="137"/>
    </row>
    <row r="37" spans="2:11" s="1" customFormat="1" ht="14.45" customHeight="1">
      <c r="B37" s="50"/>
      <c r="C37" s="51"/>
      <c r="D37" s="51"/>
      <c r="E37" s="51"/>
      <c r="F37" s="51"/>
      <c r="G37" s="51"/>
      <c r="H37" s="51"/>
      <c r="I37" s="138"/>
      <c r="J37" s="51"/>
      <c r="K37" s="52"/>
    </row>
    <row r="41" spans="2:11" s="1" customFormat="1" ht="6.95" customHeight="1">
      <c r="B41" s="139"/>
      <c r="C41" s="140"/>
      <c r="D41" s="140"/>
      <c r="E41" s="140"/>
      <c r="F41" s="140"/>
      <c r="G41" s="140"/>
      <c r="H41" s="140"/>
      <c r="I41" s="141"/>
      <c r="J41" s="140"/>
      <c r="K41" s="142"/>
    </row>
    <row r="42" spans="2:11" s="1" customFormat="1" ht="36.95" customHeight="1">
      <c r="B42" s="35"/>
      <c r="C42" s="24" t="s">
        <v>139</v>
      </c>
      <c r="D42" s="36"/>
      <c r="E42" s="36"/>
      <c r="F42" s="36"/>
      <c r="G42" s="36"/>
      <c r="H42" s="36"/>
      <c r="I42" s="117"/>
      <c r="J42" s="36"/>
      <c r="K42" s="39"/>
    </row>
    <row r="43" spans="2:11" s="1" customFormat="1" ht="6.95" customHeight="1">
      <c r="B43" s="35"/>
      <c r="C43" s="36"/>
      <c r="D43" s="36"/>
      <c r="E43" s="36"/>
      <c r="F43" s="36"/>
      <c r="G43" s="36"/>
      <c r="H43" s="36"/>
      <c r="I43" s="117"/>
      <c r="J43" s="36"/>
      <c r="K43" s="39"/>
    </row>
    <row r="44" spans="2:11" s="1" customFormat="1" ht="14.45" customHeight="1">
      <c r="B44" s="35"/>
      <c r="C44" s="31" t="s">
        <v>16</v>
      </c>
      <c r="D44" s="36"/>
      <c r="E44" s="36"/>
      <c r="F44" s="36"/>
      <c r="G44" s="36"/>
      <c r="H44" s="36"/>
      <c r="I44" s="117"/>
      <c r="J44" s="36"/>
      <c r="K44" s="39"/>
    </row>
    <row r="45" spans="2:11" s="1" customFormat="1" ht="22.5" customHeight="1">
      <c r="B45" s="35"/>
      <c r="C45" s="36"/>
      <c r="D45" s="36"/>
      <c r="E45" s="403" t="str">
        <f>E7</f>
        <v>Komunikační propojení MÚK Jeneč - Dobrovíz</v>
      </c>
      <c r="F45" s="382"/>
      <c r="G45" s="382"/>
      <c r="H45" s="382"/>
      <c r="I45" s="117"/>
      <c r="J45" s="36"/>
      <c r="K45" s="39"/>
    </row>
    <row r="46" spans="2:11" s="1" customFormat="1" ht="14.45" customHeight="1">
      <c r="B46" s="35"/>
      <c r="C46" s="31" t="s">
        <v>137</v>
      </c>
      <c r="D46" s="36"/>
      <c r="E46" s="36"/>
      <c r="F46" s="36"/>
      <c r="G46" s="36"/>
      <c r="H46" s="36"/>
      <c r="I46" s="117"/>
      <c r="J46" s="36"/>
      <c r="K46" s="39"/>
    </row>
    <row r="47" spans="2:11" s="1" customFormat="1" ht="23.25" customHeight="1">
      <c r="B47" s="35"/>
      <c r="C47" s="36"/>
      <c r="D47" s="36"/>
      <c r="E47" s="404" t="str">
        <f>E9</f>
        <v>SO 301 - Ochrana vodovodu</v>
      </c>
      <c r="F47" s="382"/>
      <c r="G47" s="382"/>
      <c r="H47" s="382"/>
      <c r="I47" s="117"/>
      <c r="J47" s="36"/>
      <c r="K47" s="39"/>
    </row>
    <row r="48" spans="2:11" s="1" customFormat="1" ht="6.95" customHeight="1">
      <c r="B48" s="35"/>
      <c r="C48" s="36"/>
      <c r="D48" s="36"/>
      <c r="E48" s="36"/>
      <c r="F48" s="36"/>
      <c r="G48" s="36"/>
      <c r="H48" s="36"/>
      <c r="I48" s="117"/>
      <c r="J48" s="36"/>
      <c r="K48" s="39"/>
    </row>
    <row r="49" spans="2:11" s="1" customFormat="1" ht="18" customHeight="1">
      <c r="B49" s="35"/>
      <c r="C49" s="31" t="s">
        <v>24</v>
      </c>
      <c r="D49" s="36"/>
      <c r="E49" s="36"/>
      <c r="F49" s="29" t="str">
        <f>F12</f>
        <v>k.ú. Jeneč, k.ú.Dobrovíz</v>
      </c>
      <c r="G49" s="36"/>
      <c r="H49" s="36"/>
      <c r="I49" s="118" t="s">
        <v>26</v>
      </c>
      <c r="J49" s="119" t="str">
        <f>IF(J12="","",J12)</f>
        <v>30.9.2016</v>
      </c>
      <c r="K49" s="39"/>
    </row>
    <row r="50" spans="2:11" s="1" customFormat="1" ht="6.95" customHeight="1">
      <c r="B50" s="35"/>
      <c r="C50" s="36"/>
      <c r="D50" s="36"/>
      <c r="E50" s="36"/>
      <c r="F50" s="36"/>
      <c r="G50" s="36"/>
      <c r="H50" s="36"/>
      <c r="I50" s="117"/>
      <c r="J50" s="36"/>
      <c r="K50" s="39"/>
    </row>
    <row r="51" spans="2:11" s="1" customFormat="1" ht="15">
      <c r="B51" s="35"/>
      <c r="C51" s="31" t="s">
        <v>30</v>
      </c>
      <c r="D51" s="36"/>
      <c r="E51" s="36"/>
      <c r="F51" s="29" t="str">
        <f>E15</f>
        <v xml:space="preserve"> </v>
      </c>
      <c r="G51" s="36"/>
      <c r="H51" s="36"/>
      <c r="I51" s="118" t="s">
        <v>36</v>
      </c>
      <c r="J51" s="29" t="str">
        <f>E21</f>
        <v>European Transportation Consultancy s.r.o.</v>
      </c>
      <c r="K51" s="39"/>
    </row>
    <row r="52" spans="2:11" s="1" customFormat="1" ht="14.45" customHeight="1">
      <c r="B52" s="35"/>
      <c r="C52" s="31" t="s">
        <v>34</v>
      </c>
      <c r="D52" s="36"/>
      <c r="E52" s="36"/>
      <c r="F52" s="29" t="str">
        <f>IF(E18="","",E18)</f>
        <v/>
      </c>
      <c r="G52" s="36"/>
      <c r="H52" s="36"/>
      <c r="I52" s="117"/>
      <c r="J52" s="36"/>
      <c r="K52" s="39"/>
    </row>
    <row r="53" spans="2:11" s="1" customFormat="1" ht="10.35" customHeight="1">
      <c r="B53" s="35"/>
      <c r="C53" s="36"/>
      <c r="D53" s="36"/>
      <c r="E53" s="36"/>
      <c r="F53" s="36"/>
      <c r="G53" s="36"/>
      <c r="H53" s="36"/>
      <c r="I53" s="117"/>
      <c r="J53" s="36"/>
      <c r="K53" s="39"/>
    </row>
    <row r="54" spans="2:11" s="1" customFormat="1" ht="29.25" customHeight="1">
      <c r="B54" s="35"/>
      <c r="C54" s="143" t="s">
        <v>140</v>
      </c>
      <c r="D54" s="131"/>
      <c r="E54" s="131"/>
      <c r="F54" s="131"/>
      <c r="G54" s="131"/>
      <c r="H54" s="131"/>
      <c r="I54" s="144"/>
      <c r="J54" s="145" t="s">
        <v>141</v>
      </c>
      <c r="K54" s="146"/>
    </row>
    <row r="55" spans="2:11" s="1" customFormat="1" ht="10.35" customHeight="1">
      <c r="B55" s="35"/>
      <c r="C55" s="36"/>
      <c r="D55" s="36"/>
      <c r="E55" s="36"/>
      <c r="F55" s="36"/>
      <c r="G55" s="36"/>
      <c r="H55" s="36"/>
      <c r="I55" s="117"/>
      <c r="J55" s="36"/>
      <c r="K55" s="39"/>
    </row>
    <row r="56" spans="2:47" s="1" customFormat="1" ht="29.25" customHeight="1">
      <c r="B56" s="35"/>
      <c r="C56" s="147" t="s">
        <v>142</v>
      </c>
      <c r="D56" s="36"/>
      <c r="E56" s="36"/>
      <c r="F56" s="36"/>
      <c r="G56" s="36"/>
      <c r="H56" s="36"/>
      <c r="I56" s="117"/>
      <c r="J56" s="127">
        <f>J83</f>
        <v>0</v>
      </c>
      <c r="K56" s="39"/>
      <c r="AU56" s="18" t="s">
        <v>143</v>
      </c>
    </row>
    <row r="57" spans="2:11" s="8" customFormat="1" ht="24.95" customHeight="1">
      <c r="B57" s="148"/>
      <c r="C57" s="149"/>
      <c r="D57" s="150" t="s">
        <v>144</v>
      </c>
      <c r="E57" s="151"/>
      <c r="F57" s="151"/>
      <c r="G57" s="151"/>
      <c r="H57" s="151"/>
      <c r="I57" s="152"/>
      <c r="J57" s="153">
        <f>J84</f>
        <v>0</v>
      </c>
      <c r="K57" s="154"/>
    </row>
    <row r="58" spans="2:11" s="9" customFormat="1" ht="19.9" customHeight="1">
      <c r="B58" s="155"/>
      <c r="C58" s="156"/>
      <c r="D58" s="157" t="s">
        <v>145</v>
      </c>
      <c r="E58" s="158"/>
      <c r="F58" s="158"/>
      <c r="G58" s="158"/>
      <c r="H58" s="158"/>
      <c r="I58" s="159"/>
      <c r="J58" s="160">
        <f>J85</f>
        <v>0</v>
      </c>
      <c r="K58" s="161"/>
    </row>
    <row r="59" spans="2:11" s="9" customFormat="1" ht="19.9" customHeight="1">
      <c r="B59" s="155"/>
      <c r="C59" s="156"/>
      <c r="D59" s="157" t="s">
        <v>257</v>
      </c>
      <c r="E59" s="158"/>
      <c r="F59" s="158"/>
      <c r="G59" s="158"/>
      <c r="H59" s="158"/>
      <c r="I59" s="159"/>
      <c r="J59" s="160">
        <f>J133</f>
        <v>0</v>
      </c>
      <c r="K59" s="161"/>
    </row>
    <row r="60" spans="2:11" s="9" customFormat="1" ht="19.9" customHeight="1">
      <c r="B60" s="155"/>
      <c r="C60" s="156"/>
      <c r="D60" s="157" t="s">
        <v>761</v>
      </c>
      <c r="E60" s="158"/>
      <c r="F60" s="158"/>
      <c r="G60" s="158"/>
      <c r="H60" s="158"/>
      <c r="I60" s="159"/>
      <c r="J60" s="160">
        <f>J150</f>
        <v>0</v>
      </c>
      <c r="K60" s="161"/>
    </row>
    <row r="61" spans="2:11" s="9" customFormat="1" ht="19.9" customHeight="1">
      <c r="B61" s="155"/>
      <c r="C61" s="156"/>
      <c r="D61" s="157" t="s">
        <v>261</v>
      </c>
      <c r="E61" s="158"/>
      <c r="F61" s="158"/>
      <c r="G61" s="158"/>
      <c r="H61" s="158"/>
      <c r="I61" s="159"/>
      <c r="J61" s="160">
        <f>J157</f>
        <v>0</v>
      </c>
      <c r="K61" s="161"/>
    </row>
    <row r="62" spans="2:11" s="8" customFormat="1" ht="24.95" customHeight="1">
      <c r="B62" s="148"/>
      <c r="C62" s="149"/>
      <c r="D62" s="150" t="s">
        <v>762</v>
      </c>
      <c r="E62" s="151"/>
      <c r="F62" s="151"/>
      <c r="G62" s="151"/>
      <c r="H62" s="151"/>
      <c r="I62" s="152"/>
      <c r="J62" s="153">
        <f>J162</f>
        <v>0</v>
      </c>
      <c r="K62" s="154"/>
    </row>
    <row r="63" spans="2:11" s="9" customFormat="1" ht="19.9" customHeight="1">
      <c r="B63" s="155"/>
      <c r="C63" s="156"/>
      <c r="D63" s="157" t="s">
        <v>763</v>
      </c>
      <c r="E63" s="158"/>
      <c r="F63" s="158"/>
      <c r="G63" s="158"/>
      <c r="H63" s="158"/>
      <c r="I63" s="159"/>
      <c r="J63" s="160">
        <f>J163</f>
        <v>0</v>
      </c>
      <c r="K63" s="161"/>
    </row>
    <row r="64" spans="2:11" s="1" customFormat="1" ht="21.75" customHeight="1">
      <c r="B64" s="35"/>
      <c r="C64" s="36"/>
      <c r="D64" s="36"/>
      <c r="E64" s="36"/>
      <c r="F64" s="36"/>
      <c r="G64" s="36"/>
      <c r="H64" s="36"/>
      <c r="I64" s="117"/>
      <c r="J64" s="36"/>
      <c r="K64" s="39"/>
    </row>
    <row r="65" spans="2:11" s="1" customFormat="1" ht="6.95" customHeight="1">
      <c r="B65" s="50"/>
      <c r="C65" s="51"/>
      <c r="D65" s="51"/>
      <c r="E65" s="51"/>
      <c r="F65" s="51"/>
      <c r="G65" s="51"/>
      <c r="H65" s="51"/>
      <c r="I65" s="138"/>
      <c r="J65" s="51"/>
      <c r="K65" s="52"/>
    </row>
    <row r="69" spans="2:12" s="1" customFormat="1" ht="6.95" customHeight="1">
      <c r="B69" s="53"/>
      <c r="C69" s="54"/>
      <c r="D69" s="54"/>
      <c r="E69" s="54"/>
      <c r="F69" s="54"/>
      <c r="G69" s="54"/>
      <c r="H69" s="54"/>
      <c r="I69" s="141"/>
      <c r="J69" s="54"/>
      <c r="K69" s="54"/>
      <c r="L69" s="55"/>
    </row>
    <row r="70" spans="2:12" s="1" customFormat="1" ht="36.95" customHeight="1">
      <c r="B70" s="35"/>
      <c r="C70" s="56" t="s">
        <v>146</v>
      </c>
      <c r="D70" s="57"/>
      <c r="E70" s="57"/>
      <c r="F70" s="57"/>
      <c r="G70" s="57"/>
      <c r="H70" s="57"/>
      <c r="I70" s="162"/>
      <c r="J70" s="57"/>
      <c r="K70" s="57"/>
      <c r="L70" s="55"/>
    </row>
    <row r="71" spans="2:12" s="1" customFormat="1" ht="6.95" customHeight="1">
      <c r="B71" s="35"/>
      <c r="C71" s="57"/>
      <c r="D71" s="57"/>
      <c r="E71" s="57"/>
      <c r="F71" s="57"/>
      <c r="G71" s="57"/>
      <c r="H71" s="57"/>
      <c r="I71" s="162"/>
      <c r="J71" s="57"/>
      <c r="K71" s="57"/>
      <c r="L71" s="55"/>
    </row>
    <row r="72" spans="2:12" s="1" customFormat="1" ht="14.45" customHeight="1">
      <c r="B72" s="35"/>
      <c r="C72" s="59" t="s">
        <v>16</v>
      </c>
      <c r="D72" s="57"/>
      <c r="E72" s="57"/>
      <c r="F72" s="57"/>
      <c r="G72" s="57"/>
      <c r="H72" s="57"/>
      <c r="I72" s="162"/>
      <c r="J72" s="57"/>
      <c r="K72" s="57"/>
      <c r="L72" s="55"/>
    </row>
    <row r="73" spans="2:12" s="1" customFormat="1" ht="22.5" customHeight="1">
      <c r="B73" s="35"/>
      <c r="C73" s="57"/>
      <c r="D73" s="57"/>
      <c r="E73" s="401" t="str">
        <f>E7</f>
        <v>Komunikační propojení MÚK Jeneč - Dobrovíz</v>
      </c>
      <c r="F73" s="375"/>
      <c r="G73" s="375"/>
      <c r="H73" s="375"/>
      <c r="I73" s="162"/>
      <c r="J73" s="57"/>
      <c r="K73" s="57"/>
      <c r="L73" s="55"/>
    </row>
    <row r="74" spans="2:12" s="1" customFormat="1" ht="14.45" customHeight="1">
      <c r="B74" s="35"/>
      <c r="C74" s="59" t="s">
        <v>137</v>
      </c>
      <c r="D74" s="57"/>
      <c r="E74" s="57"/>
      <c r="F74" s="57"/>
      <c r="G74" s="57"/>
      <c r="H74" s="57"/>
      <c r="I74" s="162"/>
      <c r="J74" s="57"/>
      <c r="K74" s="57"/>
      <c r="L74" s="55"/>
    </row>
    <row r="75" spans="2:12" s="1" customFormat="1" ht="23.25" customHeight="1">
      <c r="B75" s="35"/>
      <c r="C75" s="57"/>
      <c r="D75" s="57"/>
      <c r="E75" s="372" t="str">
        <f>E9</f>
        <v>SO 301 - Ochrana vodovodu</v>
      </c>
      <c r="F75" s="375"/>
      <c r="G75" s="375"/>
      <c r="H75" s="375"/>
      <c r="I75" s="162"/>
      <c r="J75" s="57"/>
      <c r="K75" s="57"/>
      <c r="L75" s="55"/>
    </row>
    <row r="76" spans="2:12" s="1" customFormat="1" ht="6.95" customHeight="1">
      <c r="B76" s="35"/>
      <c r="C76" s="57"/>
      <c r="D76" s="57"/>
      <c r="E76" s="57"/>
      <c r="F76" s="57"/>
      <c r="G76" s="57"/>
      <c r="H76" s="57"/>
      <c r="I76" s="162"/>
      <c r="J76" s="57"/>
      <c r="K76" s="57"/>
      <c r="L76" s="55"/>
    </row>
    <row r="77" spans="2:12" s="1" customFormat="1" ht="18" customHeight="1">
      <c r="B77" s="35"/>
      <c r="C77" s="59" t="s">
        <v>24</v>
      </c>
      <c r="D77" s="57"/>
      <c r="E77" s="57"/>
      <c r="F77" s="163" t="str">
        <f>F12</f>
        <v>k.ú. Jeneč, k.ú.Dobrovíz</v>
      </c>
      <c r="G77" s="57"/>
      <c r="H77" s="57"/>
      <c r="I77" s="164" t="s">
        <v>26</v>
      </c>
      <c r="J77" s="67" t="str">
        <f>IF(J12="","",J12)</f>
        <v>30.9.2016</v>
      </c>
      <c r="K77" s="57"/>
      <c r="L77" s="55"/>
    </row>
    <row r="78" spans="2:12" s="1" customFormat="1" ht="6.95" customHeight="1">
      <c r="B78" s="35"/>
      <c r="C78" s="57"/>
      <c r="D78" s="57"/>
      <c r="E78" s="57"/>
      <c r="F78" s="57"/>
      <c r="G78" s="57"/>
      <c r="H78" s="57"/>
      <c r="I78" s="162"/>
      <c r="J78" s="57"/>
      <c r="K78" s="57"/>
      <c r="L78" s="55"/>
    </row>
    <row r="79" spans="2:12" s="1" customFormat="1" ht="15">
      <c r="B79" s="35"/>
      <c r="C79" s="59" t="s">
        <v>30</v>
      </c>
      <c r="D79" s="57"/>
      <c r="E79" s="57"/>
      <c r="F79" s="163" t="str">
        <f>E15</f>
        <v xml:space="preserve"> </v>
      </c>
      <c r="G79" s="57"/>
      <c r="H79" s="57"/>
      <c r="I79" s="164" t="s">
        <v>36</v>
      </c>
      <c r="J79" s="163" t="str">
        <f>E21</f>
        <v>European Transportation Consultancy s.r.o.</v>
      </c>
      <c r="K79" s="57"/>
      <c r="L79" s="55"/>
    </row>
    <row r="80" spans="2:12" s="1" customFormat="1" ht="14.45" customHeight="1">
      <c r="B80" s="35"/>
      <c r="C80" s="59" t="s">
        <v>34</v>
      </c>
      <c r="D80" s="57"/>
      <c r="E80" s="57"/>
      <c r="F80" s="163" t="str">
        <f>IF(E18="","",E18)</f>
        <v/>
      </c>
      <c r="G80" s="57"/>
      <c r="H80" s="57"/>
      <c r="I80" s="162"/>
      <c r="J80" s="57"/>
      <c r="K80" s="57"/>
      <c r="L80" s="55"/>
    </row>
    <row r="81" spans="2:12" s="1" customFormat="1" ht="10.35" customHeight="1">
      <c r="B81" s="35"/>
      <c r="C81" s="57"/>
      <c r="D81" s="57"/>
      <c r="E81" s="57"/>
      <c r="F81" s="57"/>
      <c r="G81" s="57"/>
      <c r="H81" s="57"/>
      <c r="I81" s="162"/>
      <c r="J81" s="57"/>
      <c r="K81" s="57"/>
      <c r="L81" s="55"/>
    </row>
    <row r="82" spans="2:20" s="10" customFormat="1" ht="29.25" customHeight="1">
      <c r="B82" s="165"/>
      <c r="C82" s="166" t="s">
        <v>147</v>
      </c>
      <c r="D82" s="167" t="s">
        <v>60</v>
      </c>
      <c r="E82" s="167" t="s">
        <v>56</v>
      </c>
      <c r="F82" s="167" t="s">
        <v>148</v>
      </c>
      <c r="G82" s="167" t="s">
        <v>149</v>
      </c>
      <c r="H82" s="167" t="s">
        <v>150</v>
      </c>
      <c r="I82" s="168" t="s">
        <v>151</v>
      </c>
      <c r="J82" s="167" t="s">
        <v>141</v>
      </c>
      <c r="K82" s="169" t="s">
        <v>152</v>
      </c>
      <c r="L82" s="170"/>
      <c r="M82" s="76" t="s">
        <v>153</v>
      </c>
      <c r="N82" s="77" t="s">
        <v>45</v>
      </c>
      <c r="O82" s="77" t="s">
        <v>154</v>
      </c>
      <c r="P82" s="77" t="s">
        <v>155</v>
      </c>
      <c r="Q82" s="77" t="s">
        <v>156</v>
      </c>
      <c r="R82" s="77" t="s">
        <v>157</v>
      </c>
      <c r="S82" s="77" t="s">
        <v>158</v>
      </c>
      <c r="T82" s="78" t="s">
        <v>159</v>
      </c>
    </row>
    <row r="83" spans="2:63" s="1" customFormat="1" ht="29.25" customHeight="1">
      <c r="B83" s="35"/>
      <c r="C83" s="82" t="s">
        <v>142</v>
      </c>
      <c r="D83" s="57"/>
      <c r="E83" s="57"/>
      <c r="F83" s="57"/>
      <c r="G83" s="57"/>
      <c r="H83" s="57"/>
      <c r="I83" s="162"/>
      <c r="J83" s="171">
        <f>BK83</f>
        <v>0</v>
      </c>
      <c r="K83" s="57"/>
      <c r="L83" s="55"/>
      <c r="M83" s="79"/>
      <c r="N83" s="80"/>
      <c r="O83" s="80"/>
      <c r="P83" s="172">
        <f>P84+P162</f>
        <v>0</v>
      </c>
      <c r="Q83" s="80"/>
      <c r="R83" s="172">
        <f>R84+R162</f>
        <v>103.81007238</v>
      </c>
      <c r="S83" s="80"/>
      <c r="T83" s="173">
        <f>T84+T162</f>
        <v>0</v>
      </c>
      <c r="AT83" s="18" t="s">
        <v>74</v>
      </c>
      <c r="AU83" s="18" t="s">
        <v>143</v>
      </c>
      <c r="BK83" s="174">
        <f>BK84+BK162</f>
        <v>0</v>
      </c>
    </row>
    <row r="84" spans="2:63" s="11" customFormat="1" ht="37.35" customHeight="1">
      <c r="B84" s="175"/>
      <c r="C84" s="176"/>
      <c r="D84" s="177" t="s">
        <v>74</v>
      </c>
      <c r="E84" s="178" t="s">
        <v>160</v>
      </c>
      <c r="F84" s="178" t="s">
        <v>161</v>
      </c>
      <c r="G84" s="176"/>
      <c r="H84" s="176"/>
      <c r="I84" s="179"/>
      <c r="J84" s="180">
        <f>BK84</f>
        <v>0</v>
      </c>
      <c r="K84" s="176"/>
      <c r="L84" s="181"/>
      <c r="M84" s="182"/>
      <c r="N84" s="183"/>
      <c r="O84" s="183"/>
      <c r="P84" s="184">
        <f>P85+P133+P150+P157</f>
        <v>0</v>
      </c>
      <c r="Q84" s="183"/>
      <c r="R84" s="184">
        <f>R85+R133+R150+R157</f>
        <v>103.80927238</v>
      </c>
      <c r="S84" s="183"/>
      <c r="T84" s="185">
        <f>T85+T133+T150+T157</f>
        <v>0</v>
      </c>
      <c r="AR84" s="186" t="s">
        <v>23</v>
      </c>
      <c r="AT84" s="187" t="s">
        <v>74</v>
      </c>
      <c r="AU84" s="187" t="s">
        <v>75</v>
      </c>
      <c r="AY84" s="186" t="s">
        <v>162</v>
      </c>
      <c r="BK84" s="188">
        <f>BK85+BK133+BK150+BK157</f>
        <v>0</v>
      </c>
    </row>
    <row r="85" spans="2:63" s="11" customFormat="1" ht="19.9" customHeight="1">
      <c r="B85" s="175"/>
      <c r="C85" s="176"/>
      <c r="D85" s="189" t="s">
        <v>74</v>
      </c>
      <c r="E85" s="190" t="s">
        <v>23</v>
      </c>
      <c r="F85" s="190" t="s">
        <v>163</v>
      </c>
      <c r="G85" s="176"/>
      <c r="H85" s="176"/>
      <c r="I85" s="179"/>
      <c r="J85" s="191">
        <f>BK85</f>
        <v>0</v>
      </c>
      <c r="K85" s="176"/>
      <c r="L85" s="181"/>
      <c r="M85" s="182"/>
      <c r="N85" s="183"/>
      <c r="O85" s="183"/>
      <c r="P85" s="184">
        <f>SUM(P86:P132)</f>
        <v>0</v>
      </c>
      <c r="Q85" s="183"/>
      <c r="R85" s="184">
        <f>SUM(R86:R132)</f>
        <v>99.385424</v>
      </c>
      <c r="S85" s="183"/>
      <c r="T85" s="185">
        <f>SUM(T86:T132)</f>
        <v>0</v>
      </c>
      <c r="AR85" s="186" t="s">
        <v>23</v>
      </c>
      <c r="AT85" s="187" t="s">
        <v>74</v>
      </c>
      <c r="AU85" s="187" t="s">
        <v>23</v>
      </c>
      <c r="AY85" s="186" t="s">
        <v>162</v>
      </c>
      <c r="BK85" s="188">
        <f>SUM(BK86:BK132)</f>
        <v>0</v>
      </c>
    </row>
    <row r="86" spans="2:65" s="1" customFormat="1" ht="69.75" customHeight="1">
      <c r="B86" s="35"/>
      <c r="C86" s="192" t="s">
        <v>23</v>
      </c>
      <c r="D86" s="192" t="s">
        <v>164</v>
      </c>
      <c r="E86" s="193" t="s">
        <v>764</v>
      </c>
      <c r="F86" s="194" t="s">
        <v>765</v>
      </c>
      <c r="G86" s="195" t="s">
        <v>543</v>
      </c>
      <c r="H86" s="196">
        <v>16</v>
      </c>
      <c r="I86" s="197"/>
      <c r="J86" s="198">
        <f>ROUND(I86*H86,2)</f>
        <v>0</v>
      </c>
      <c r="K86" s="194" t="s">
        <v>22</v>
      </c>
      <c r="L86" s="55"/>
      <c r="M86" s="199" t="s">
        <v>22</v>
      </c>
      <c r="N86" s="200" t="s">
        <v>46</v>
      </c>
      <c r="O86" s="36"/>
      <c r="P86" s="201">
        <f>O86*H86</f>
        <v>0</v>
      </c>
      <c r="Q86" s="201">
        <v>0.035</v>
      </c>
      <c r="R86" s="201">
        <f>Q86*H86</f>
        <v>0.56</v>
      </c>
      <c r="S86" s="201">
        <v>0</v>
      </c>
      <c r="T86" s="202">
        <f>S86*H86</f>
        <v>0</v>
      </c>
      <c r="AR86" s="18" t="s">
        <v>169</v>
      </c>
      <c r="AT86" s="18" t="s">
        <v>164</v>
      </c>
      <c r="AU86" s="18" t="s">
        <v>84</v>
      </c>
      <c r="AY86" s="18" t="s">
        <v>162</v>
      </c>
      <c r="BE86" s="203">
        <f>IF(N86="základní",J86,0)</f>
        <v>0</v>
      </c>
      <c r="BF86" s="203">
        <f>IF(N86="snížená",J86,0)</f>
        <v>0</v>
      </c>
      <c r="BG86" s="203">
        <f>IF(N86="zákl. přenesená",J86,0)</f>
        <v>0</v>
      </c>
      <c r="BH86" s="203">
        <f>IF(N86="sníž. přenesená",J86,0)</f>
        <v>0</v>
      </c>
      <c r="BI86" s="203">
        <f>IF(N86="nulová",J86,0)</f>
        <v>0</v>
      </c>
      <c r="BJ86" s="18" t="s">
        <v>23</v>
      </c>
      <c r="BK86" s="203">
        <f>ROUND(I86*H86,2)</f>
        <v>0</v>
      </c>
      <c r="BL86" s="18" t="s">
        <v>169</v>
      </c>
      <c r="BM86" s="18" t="s">
        <v>766</v>
      </c>
    </row>
    <row r="87" spans="2:65" s="1" customFormat="1" ht="57" customHeight="1">
      <c r="B87" s="35"/>
      <c r="C87" s="192" t="s">
        <v>84</v>
      </c>
      <c r="D87" s="192" t="s">
        <v>164</v>
      </c>
      <c r="E87" s="193" t="s">
        <v>767</v>
      </c>
      <c r="F87" s="194" t="s">
        <v>768</v>
      </c>
      <c r="G87" s="195" t="s">
        <v>543</v>
      </c>
      <c r="H87" s="196">
        <v>4</v>
      </c>
      <c r="I87" s="197"/>
      <c r="J87" s="198">
        <f>ROUND(I87*H87,2)</f>
        <v>0</v>
      </c>
      <c r="K87" s="194" t="s">
        <v>168</v>
      </c>
      <c r="L87" s="55"/>
      <c r="M87" s="199" t="s">
        <v>22</v>
      </c>
      <c r="N87" s="200" t="s">
        <v>46</v>
      </c>
      <c r="O87" s="36"/>
      <c r="P87" s="201">
        <f>O87*H87</f>
        <v>0</v>
      </c>
      <c r="Q87" s="201">
        <v>0.0369</v>
      </c>
      <c r="R87" s="201">
        <f>Q87*H87</f>
        <v>0.1476</v>
      </c>
      <c r="S87" s="201">
        <v>0</v>
      </c>
      <c r="T87" s="202">
        <f>S87*H87</f>
        <v>0</v>
      </c>
      <c r="AR87" s="18" t="s">
        <v>169</v>
      </c>
      <c r="AT87" s="18" t="s">
        <v>164</v>
      </c>
      <c r="AU87" s="18" t="s">
        <v>84</v>
      </c>
      <c r="AY87" s="18" t="s">
        <v>162</v>
      </c>
      <c r="BE87" s="203">
        <f>IF(N87="základní",J87,0)</f>
        <v>0</v>
      </c>
      <c r="BF87" s="203">
        <f>IF(N87="snížená",J87,0)</f>
        <v>0</v>
      </c>
      <c r="BG87" s="203">
        <f>IF(N87="zákl. přenesená",J87,0)</f>
        <v>0</v>
      </c>
      <c r="BH87" s="203">
        <f>IF(N87="sníž. přenesená",J87,0)</f>
        <v>0</v>
      </c>
      <c r="BI87" s="203">
        <f>IF(N87="nulová",J87,0)</f>
        <v>0</v>
      </c>
      <c r="BJ87" s="18" t="s">
        <v>23</v>
      </c>
      <c r="BK87" s="203">
        <f>ROUND(I87*H87,2)</f>
        <v>0</v>
      </c>
      <c r="BL87" s="18" t="s">
        <v>169</v>
      </c>
      <c r="BM87" s="18" t="s">
        <v>769</v>
      </c>
    </row>
    <row r="88" spans="2:47" s="1" customFormat="1" ht="81">
      <c r="B88" s="35"/>
      <c r="C88" s="57"/>
      <c r="D88" s="219" t="s">
        <v>171</v>
      </c>
      <c r="E88" s="57"/>
      <c r="F88" s="256" t="s">
        <v>770</v>
      </c>
      <c r="G88" s="57"/>
      <c r="H88" s="57"/>
      <c r="I88" s="162"/>
      <c r="J88" s="57"/>
      <c r="K88" s="57"/>
      <c r="L88" s="55"/>
      <c r="M88" s="72"/>
      <c r="N88" s="36"/>
      <c r="O88" s="36"/>
      <c r="P88" s="36"/>
      <c r="Q88" s="36"/>
      <c r="R88" s="36"/>
      <c r="S88" s="36"/>
      <c r="T88" s="73"/>
      <c r="AT88" s="18" t="s">
        <v>171</v>
      </c>
      <c r="AU88" s="18" t="s">
        <v>84</v>
      </c>
    </row>
    <row r="89" spans="2:65" s="1" customFormat="1" ht="31.5" customHeight="1">
      <c r="B89" s="35"/>
      <c r="C89" s="192" t="s">
        <v>183</v>
      </c>
      <c r="D89" s="192" t="s">
        <v>164</v>
      </c>
      <c r="E89" s="193" t="s">
        <v>771</v>
      </c>
      <c r="F89" s="194" t="s">
        <v>772</v>
      </c>
      <c r="G89" s="195" t="s">
        <v>197</v>
      </c>
      <c r="H89" s="196">
        <v>117.56</v>
      </c>
      <c r="I89" s="197"/>
      <c r="J89" s="198">
        <f>ROUND(I89*H89,2)</f>
        <v>0</v>
      </c>
      <c r="K89" s="194" t="s">
        <v>168</v>
      </c>
      <c r="L89" s="55"/>
      <c r="M89" s="199" t="s">
        <v>22</v>
      </c>
      <c r="N89" s="200" t="s">
        <v>46</v>
      </c>
      <c r="O89" s="36"/>
      <c r="P89" s="201">
        <f>O89*H89</f>
        <v>0</v>
      </c>
      <c r="Q89" s="201">
        <v>0</v>
      </c>
      <c r="R89" s="201">
        <f>Q89*H89</f>
        <v>0</v>
      </c>
      <c r="S89" s="201">
        <v>0</v>
      </c>
      <c r="T89" s="202">
        <f>S89*H89</f>
        <v>0</v>
      </c>
      <c r="AR89" s="18" t="s">
        <v>169</v>
      </c>
      <c r="AT89" s="18" t="s">
        <v>164</v>
      </c>
      <c r="AU89" s="18" t="s">
        <v>84</v>
      </c>
      <c r="AY89" s="18" t="s">
        <v>162</v>
      </c>
      <c r="BE89" s="203">
        <f>IF(N89="základní",J89,0)</f>
        <v>0</v>
      </c>
      <c r="BF89" s="203">
        <f>IF(N89="snížená",J89,0)</f>
        <v>0</v>
      </c>
      <c r="BG89" s="203">
        <f>IF(N89="zákl. přenesená",J89,0)</f>
        <v>0</v>
      </c>
      <c r="BH89" s="203">
        <f>IF(N89="sníž. přenesená",J89,0)</f>
        <v>0</v>
      </c>
      <c r="BI89" s="203">
        <f>IF(N89="nulová",J89,0)</f>
        <v>0</v>
      </c>
      <c r="BJ89" s="18" t="s">
        <v>23</v>
      </c>
      <c r="BK89" s="203">
        <f>ROUND(I89*H89,2)</f>
        <v>0</v>
      </c>
      <c r="BL89" s="18" t="s">
        <v>169</v>
      </c>
      <c r="BM89" s="18" t="s">
        <v>773</v>
      </c>
    </row>
    <row r="90" spans="2:47" s="1" customFormat="1" ht="175.5">
      <c r="B90" s="35"/>
      <c r="C90" s="57"/>
      <c r="D90" s="204" t="s">
        <v>171</v>
      </c>
      <c r="E90" s="57"/>
      <c r="F90" s="205" t="s">
        <v>774</v>
      </c>
      <c r="G90" s="57"/>
      <c r="H90" s="57"/>
      <c r="I90" s="162"/>
      <c r="J90" s="57"/>
      <c r="K90" s="57"/>
      <c r="L90" s="55"/>
      <c r="M90" s="72"/>
      <c r="N90" s="36"/>
      <c r="O90" s="36"/>
      <c r="P90" s="36"/>
      <c r="Q90" s="36"/>
      <c r="R90" s="36"/>
      <c r="S90" s="36"/>
      <c r="T90" s="73"/>
      <c r="AT90" s="18" t="s">
        <v>171</v>
      </c>
      <c r="AU90" s="18" t="s">
        <v>84</v>
      </c>
    </row>
    <row r="91" spans="2:51" s="12" customFormat="1" ht="13.5">
      <c r="B91" s="206"/>
      <c r="C91" s="207"/>
      <c r="D91" s="204" t="s">
        <v>173</v>
      </c>
      <c r="E91" s="208" t="s">
        <v>22</v>
      </c>
      <c r="F91" s="209" t="s">
        <v>775</v>
      </c>
      <c r="G91" s="207"/>
      <c r="H91" s="210" t="s">
        <v>22</v>
      </c>
      <c r="I91" s="211"/>
      <c r="J91" s="207"/>
      <c r="K91" s="207"/>
      <c r="L91" s="212"/>
      <c r="M91" s="213"/>
      <c r="N91" s="214"/>
      <c r="O91" s="214"/>
      <c r="P91" s="214"/>
      <c r="Q91" s="214"/>
      <c r="R91" s="214"/>
      <c r="S91" s="214"/>
      <c r="T91" s="215"/>
      <c r="AT91" s="216" t="s">
        <v>173</v>
      </c>
      <c r="AU91" s="216" t="s">
        <v>84</v>
      </c>
      <c r="AV91" s="12" t="s">
        <v>23</v>
      </c>
      <c r="AW91" s="12" t="s">
        <v>38</v>
      </c>
      <c r="AX91" s="12" t="s">
        <v>75</v>
      </c>
      <c r="AY91" s="216" t="s">
        <v>162</v>
      </c>
    </row>
    <row r="92" spans="2:51" s="13" customFormat="1" ht="13.5">
      <c r="B92" s="217"/>
      <c r="C92" s="218"/>
      <c r="D92" s="219" t="s">
        <v>173</v>
      </c>
      <c r="E92" s="220" t="s">
        <v>22</v>
      </c>
      <c r="F92" s="221" t="s">
        <v>776</v>
      </c>
      <c r="G92" s="218"/>
      <c r="H92" s="222">
        <v>117.56</v>
      </c>
      <c r="I92" s="223"/>
      <c r="J92" s="218"/>
      <c r="K92" s="218"/>
      <c r="L92" s="224"/>
      <c r="M92" s="225"/>
      <c r="N92" s="226"/>
      <c r="O92" s="226"/>
      <c r="P92" s="226"/>
      <c r="Q92" s="226"/>
      <c r="R92" s="226"/>
      <c r="S92" s="226"/>
      <c r="T92" s="227"/>
      <c r="AT92" s="228" t="s">
        <v>173</v>
      </c>
      <c r="AU92" s="228" t="s">
        <v>84</v>
      </c>
      <c r="AV92" s="13" t="s">
        <v>84</v>
      </c>
      <c r="AW92" s="13" t="s">
        <v>38</v>
      </c>
      <c r="AX92" s="13" t="s">
        <v>23</v>
      </c>
      <c r="AY92" s="228" t="s">
        <v>162</v>
      </c>
    </row>
    <row r="93" spans="2:65" s="1" customFormat="1" ht="31.5" customHeight="1">
      <c r="B93" s="35"/>
      <c r="C93" s="192" t="s">
        <v>169</v>
      </c>
      <c r="D93" s="192" t="s">
        <v>164</v>
      </c>
      <c r="E93" s="193" t="s">
        <v>777</v>
      </c>
      <c r="F93" s="194" t="s">
        <v>778</v>
      </c>
      <c r="G93" s="195" t="s">
        <v>197</v>
      </c>
      <c r="H93" s="196">
        <v>67.16</v>
      </c>
      <c r="I93" s="197"/>
      <c r="J93" s="198">
        <f>ROUND(I93*H93,2)</f>
        <v>0</v>
      </c>
      <c r="K93" s="194" t="s">
        <v>168</v>
      </c>
      <c r="L93" s="55"/>
      <c r="M93" s="199" t="s">
        <v>22</v>
      </c>
      <c r="N93" s="200" t="s">
        <v>46</v>
      </c>
      <c r="O93" s="36"/>
      <c r="P93" s="201">
        <f>O93*H93</f>
        <v>0</v>
      </c>
      <c r="Q93" s="201">
        <v>0</v>
      </c>
      <c r="R93" s="201">
        <f>Q93*H93</f>
        <v>0</v>
      </c>
      <c r="S93" s="201">
        <v>0</v>
      </c>
      <c r="T93" s="202">
        <f>S93*H93</f>
        <v>0</v>
      </c>
      <c r="AR93" s="18" t="s">
        <v>169</v>
      </c>
      <c r="AT93" s="18" t="s">
        <v>164</v>
      </c>
      <c r="AU93" s="18" t="s">
        <v>84</v>
      </c>
      <c r="AY93" s="18" t="s">
        <v>162</v>
      </c>
      <c r="BE93" s="203">
        <f>IF(N93="základní",J93,0)</f>
        <v>0</v>
      </c>
      <c r="BF93" s="203">
        <f>IF(N93="snížená",J93,0)</f>
        <v>0</v>
      </c>
      <c r="BG93" s="203">
        <f>IF(N93="zákl. přenesená",J93,0)</f>
        <v>0</v>
      </c>
      <c r="BH93" s="203">
        <f>IF(N93="sníž. přenesená",J93,0)</f>
        <v>0</v>
      </c>
      <c r="BI93" s="203">
        <f>IF(N93="nulová",J93,0)</f>
        <v>0</v>
      </c>
      <c r="BJ93" s="18" t="s">
        <v>23</v>
      </c>
      <c r="BK93" s="203">
        <f>ROUND(I93*H93,2)</f>
        <v>0</v>
      </c>
      <c r="BL93" s="18" t="s">
        <v>169</v>
      </c>
      <c r="BM93" s="18" t="s">
        <v>779</v>
      </c>
    </row>
    <row r="94" spans="2:47" s="1" customFormat="1" ht="175.5">
      <c r="B94" s="35"/>
      <c r="C94" s="57"/>
      <c r="D94" s="204" t="s">
        <v>171</v>
      </c>
      <c r="E94" s="57"/>
      <c r="F94" s="205" t="s">
        <v>780</v>
      </c>
      <c r="G94" s="57"/>
      <c r="H94" s="57"/>
      <c r="I94" s="162"/>
      <c r="J94" s="57"/>
      <c r="K94" s="57"/>
      <c r="L94" s="55"/>
      <c r="M94" s="72"/>
      <c r="N94" s="36"/>
      <c r="O94" s="36"/>
      <c r="P94" s="36"/>
      <c r="Q94" s="36"/>
      <c r="R94" s="36"/>
      <c r="S94" s="36"/>
      <c r="T94" s="73"/>
      <c r="AT94" s="18" t="s">
        <v>171</v>
      </c>
      <c r="AU94" s="18" t="s">
        <v>84</v>
      </c>
    </row>
    <row r="95" spans="2:51" s="12" customFormat="1" ht="13.5">
      <c r="B95" s="206"/>
      <c r="C95" s="207"/>
      <c r="D95" s="204" t="s">
        <v>173</v>
      </c>
      <c r="E95" s="208" t="s">
        <v>22</v>
      </c>
      <c r="F95" s="209" t="s">
        <v>781</v>
      </c>
      <c r="G95" s="207"/>
      <c r="H95" s="210" t="s">
        <v>22</v>
      </c>
      <c r="I95" s="211"/>
      <c r="J95" s="207"/>
      <c r="K95" s="207"/>
      <c r="L95" s="212"/>
      <c r="M95" s="213"/>
      <c r="N95" s="214"/>
      <c r="O95" s="214"/>
      <c r="P95" s="214"/>
      <c r="Q95" s="214"/>
      <c r="R95" s="214"/>
      <c r="S95" s="214"/>
      <c r="T95" s="215"/>
      <c r="AT95" s="216" t="s">
        <v>173</v>
      </c>
      <c r="AU95" s="216" t="s">
        <v>84</v>
      </c>
      <c r="AV95" s="12" t="s">
        <v>23</v>
      </c>
      <c r="AW95" s="12" t="s">
        <v>38</v>
      </c>
      <c r="AX95" s="12" t="s">
        <v>75</v>
      </c>
      <c r="AY95" s="216" t="s">
        <v>162</v>
      </c>
    </row>
    <row r="96" spans="2:51" s="13" customFormat="1" ht="13.5">
      <c r="B96" s="217"/>
      <c r="C96" s="218"/>
      <c r="D96" s="219" t="s">
        <v>173</v>
      </c>
      <c r="E96" s="220" t="s">
        <v>22</v>
      </c>
      <c r="F96" s="221" t="s">
        <v>782</v>
      </c>
      <c r="G96" s="218"/>
      <c r="H96" s="222">
        <v>67.16</v>
      </c>
      <c r="I96" s="223"/>
      <c r="J96" s="218"/>
      <c r="K96" s="218"/>
      <c r="L96" s="224"/>
      <c r="M96" s="225"/>
      <c r="N96" s="226"/>
      <c r="O96" s="226"/>
      <c r="P96" s="226"/>
      <c r="Q96" s="226"/>
      <c r="R96" s="226"/>
      <c r="S96" s="226"/>
      <c r="T96" s="227"/>
      <c r="AT96" s="228" t="s">
        <v>173</v>
      </c>
      <c r="AU96" s="228" t="s">
        <v>84</v>
      </c>
      <c r="AV96" s="13" t="s">
        <v>84</v>
      </c>
      <c r="AW96" s="13" t="s">
        <v>38</v>
      </c>
      <c r="AX96" s="13" t="s">
        <v>23</v>
      </c>
      <c r="AY96" s="228" t="s">
        <v>162</v>
      </c>
    </row>
    <row r="97" spans="2:65" s="1" customFormat="1" ht="31.5" customHeight="1">
      <c r="B97" s="35"/>
      <c r="C97" s="192" t="s">
        <v>194</v>
      </c>
      <c r="D97" s="192" t="s">
        <v>164</v>
      </c>
      <c r="E97" s="193" t="s">
        <v>336</v>
      </c>
      <c r="F97" s="194" t="s">
        <v>337</v>
      </c>
      <c r="G97" s="195" t="s">
        <v>197</v>
      </c>
      <c r="H97" s="196">
        <v>21.12</v>
      </c>
      <c r="I97" s="197"/>
      <c r="J97" s="198">
        <f>ROUND(I97*H97,2)</f>
        <v>0</v>
      </c>
      <c r="K97" s="194" t="s">
        <v>168</v>
      </c>
      <c r="L97" s="55"/>
      <c r="M97" s="199" t="s">
        <v>22</v>
      </c>
      <c r="N97" s="200" t="s">
        <v>46</v>
      </c>
      <c r="O97" s="36"/>
      <c r="P97" s="201">
        <f>O97*H97</f>
        <v>0</v>
      </c>
      <c r="Q97" s="201">
        <v>0</v>
      </c>
      <c r="R97" s="201">
        <f>Q97*H97</f>
        <v>0</v>
      </c>
      <c r="S97" s="201">
        <v>0</v>
      </c>
      <c r="T97" s="202">
        <f>S97*H97</f>
        <v>0</v>
      </c>
      <c r="AR97" s="18" t="s">
        <v>169</v>
      </c>
      <c r="AT97" s="18" t="s">
        <v>164</v>
      </c>
      <c r="AU97" s="18" t="s">
        <v>84</v>
      </c>
      <c r="AY97" s="18" t="s">
        <v>162</v>
      </c>
      <c r="BE97" s="203">
        <f>IF(N97="základní",J97,0)</f>
        <v>0</v>
      </c>
      <c r="BF97" s="203">
        <f>IF(N97="snížená",J97,0)</f>
        <v>0</v>
      </c>
      <c r="BG97" s="203">
        <f>IF(N97="zákl. přenesená",J97,0)</f>
        <v>0</v>
      </c>
      <c r="BH97" s="203">
        <f>IF(N97="sníž. přenesená",J97,0)</f>
        <v>0</v>
      </c>
      <c r="BI97" s="203">
        <f>IF(N97="nulová",J97,0)</f>
        <v>0</v>
      </c>
      <c r="BJ97" s="18" t="s">
        <v>23</v>
      </c>
      <c r="BK97" s="203">
        <f>ROUND(I97*H97,2)</f>
        <v>0</v>
      </c>
      <c r="BL97" s="18" t="s">
        <v>169</v>
      </c>
      <c r="BM97" s="18" t="s">
        <v>783</v>
      </c>
    </row>
    <row r="98" spans="2:47" s="1" customFormat="1" ht="175.5">
      <c r="B98" s="35"/>
      <c r="C98" s="57"/>
      <c r="D98" s="204" t="s">
        <v>171</v>
      </c>
      <c r="E98" s="57"/>
      <c r="F98" s="205" t="s">
        <v>339</v>
      </c>
      <c r="G98" s="57"/>
      <c r="H98" s="57"/>
      <c r="I98" s="162"/>
      <c r="J98" s="57"/>
      <c r="K98" s="57"/>
      <c r="L98" s="55"/>
      <c r="M98" s="72"/>
      <c r="N98" s="36"/>
      <c r="O98" s="36"/>
      <c r="P98" s="36"/>
      <c r="Q98" s="36"/>
      <c r="R98" s="36"/>
      <c r="S98" s="36"/>
      <c r="T98" s="73"/>
      <c r="AT98" s="18" t="s">
        <v>171</v>
      </c>
      <c r="AU98" s="18" t="s">
        <v>84</v>
      </c>
    </row>
    <row r="99" spans="2:51" s="12" customFormat="1" ht="13.5">
      <c r="B99" s="206"/>
      <c r="C99" s="207"/>
      <c r="D99" s="204" t="s">
        <v>173</v>
      </c>
      <c r="E99" s="208" t="s">
        <v>22</v>
      </c>
      <c r="F99" s="209" t="s">
        <v>784</v>
      </c>
      <c r="G99" s="207"/>
      <c r="H99" s="210" t="s">
        <v>22</v>
      </c>
      <c r="I99" s="211"/>
      <c r="J99" s="207"/>
      <c r="K99" s="207"/>
      <c r="L99" s="212"/>
      <c r="M99" s="213"/>
      <c r="N99" s="214"/>
      <c r="O99" s="214"/>
      <c r="P99" s="214"/>
      <c r="Q99" s="214"/>
      <c r="R99" s="214"/>
      <c r="S99" s="214"/>
      <c r="T99" s="215"/>
      <c r="AT99" s="216" t="s">
        <v>173</v>
      </c>
      <c r="AU99" s="216" t="s">
        <v>84</v>
      </c>
      <c r="AV99" s="12" t="s">
        <v>23</v>
      </c>
      <c r="AW99" s="12" t="s">
        <v>38</v>
      </c>
      <c r="AX99" s="12" t="s">
        <v>75</v>
      </c>
      <c r="AY99" s="216" t="s">
        <v>162</v>
      </c>
    </row>
    <row r="100" spans="2:51" s="13" customFormat="1" ht="13.5">
      <c r="B100" s="217"/>
      <c r="C100" s="218"/>
      <c r="D100" s="219" t="s">
        <v>173</v>
      </c>
      <c r="E100" s="220" t="s">
        <v>22</v>
      </c>
      <c r="F100" s="221" t="s">
        <v>785</v>
      </c>
      <c r="G100" s="218"/>
      <c r="H100" s="222">
        <v>21.12</v>
      </c>
      <c r="I100" s="223"/>
      <c r="J100" s="218"/>
      <c r="K100" s="218"/>
      <c r="L100" s="224"/>
      <c r="M100" s="225"/>
      <c r="N100" s="226"/>
      <c r="O100" s="226"/>
      <c r="P100" s="226"/>
      <c r="Q100" s="226"/>
      <c r="R100" s="226"/>
      <c r="S100" s="226"/>
      <c r="T100" s="227"/>
      <c r="AT100" s="228" t="s">
        <v>173</v>
      </c>
      <c r="AU100" s="228" t="s">
        <v>84</v>
      </c>
      <c r="AV100" s="13" t="s">
        <v>84</v>
      </c>
      <c r="AW100" s="13" t="s">
        <v>38</v>
      </c>
      <c r="AX100" s="13" t="s">
        <v>23</v>
      </c>
      <c r="AY100" s="228" t="s">
        <v>162</v>
      </c>
    </row>
    <row r="101" spans="2:65" s="1" customFormat="1" ht="31.5" customHeight="1">
      <c r="B101" s="35"/>
      <c r="C101" s="192" t="s">
        <v>204</v>
      </c>
      <c r="D101" s="192" t="s">
        <v>164</v>
      </c>
      <c r="E101" s="193" t="s">
        <v>786</v>
      </c>
      <c r="F101" s="194" t="s">
        <v>787</v>
      </c>
      <c r="G101" s="195" t="s">
        <v>197</v>
      </c>
      <c r="H101" s="196">
        <v>21.12</v>
      </c>
      <c r="I101" s="197"/>
      <c r="J101" s="198">
        <f>ROUND(I101*H101,2)</f>
        <v>0</v>
      </c>
      <c r="K101" s="194" t="s">
        <v>168</v>
      </c>
      <c r="L101" s="55"/>
      <c r="M101" s="199" t="s">
        <v>22</v>
      </c>
      <c r="N101" s="200" t="s">
        <v>46</v>
      </c>
      <c r="O101" s="36"/>
      <c r="P101" s="201">
        <f>O101*H101</f>
        <v>0</v>
      </c>
      <c r="Q101" s="201">
        <v>0</v>
      </c>
      <c r="R101" s="201">
        <f>Q101*H101</f>
        <v>0</v>
      </c>
      <c r="S101" s="201">
        <v>0</v>
      </c>
      <c r="T101" s="202">
        <f>S101*H101</f>
        <v>0</v>
      </c>
      <c r="AR101" s="18" t="s">
        <v>169</v>
      </c>
      <c r="AT101" s="18" t="s">
        <v>164</v>
      </c>
      <c r="AU101" s="18" t="s">
        <v>84</v>
      </c>
      <c r="AY101" s="18" t="s">
        <v>162</v>
      </c>
      <c r="BE101" s="203">
        <f>IF(N101="základní",J101,0)</f>
        <v>0</v>
      </c>
      <c r="BF101" s="203">
        <f>IF(N101="snížená",J101,0)</f>
        <v>0</v>
      </c>
      <c r="BG101" s="203">
        <f>IF(N101="zákl. přenesená",J101,0)</f>
        <v>0</v>
      </c>
      <c r="BH101" s="203">
        <f>IF(N101="sníž. přenesená",J101,0)</f>
        <v>0</v>
      </c>
      <c r="BI101" s="203">
        <f>IF(N101="nulová",J101,0)</f>
        <v>0</v>
      </c>
      <c r="BJ101" s="18" t="s">
        <v>23</v>
      </c>
      <c r="BK101" s="203">
        <f>ROUND(I101*H101,2)</f>
        <v>0</v>
      </c>
      <c r="BL101" s="18" t="s">
        <v>169</v>
      </c>
      <c r="BM101" s="18" t="s">
        <v>788</v>
      </c>
    </row>
    <row r="102" spans="2:47" s="1" customFormat="1" ht="175.5">
      <c r="B102" s="35"/>
      <c r="C102" s="57"/>
      <c r="D102" s="204" t="s">
        <v>171</v>
      </c>
      <c r="E102" s="57"/>
      <c r="F102" s="205" t="s">
        <v>339</v>
      </c>
      <c r="G102" s="57"/>
      <c r="H102" s="57"/>
      <c r="I102" s="162"/>
      <c r="J102" s="57"/>
      <c r="K102" s="57"/>
      <c r="L102" s="55"/>
      <c r="M102" s="72"/>
      <c r="N102" s="36"/>
      <c r="O102" s="36"/>
      <c r="P102" s="36"/>
      <c r="Q102" s="36"/>
      <c r="R102" s="36"/>
      <c r="S102" s="36"/>
      <c r="T102" s="73"/>
      <c r="AT102" s="18" t="s">
        <v>171</v>
      </c>
      <c r="AU102" s="18" t="s">
        <v>84</v>
      </c>
    </row>
    <row r="103" spans="2:51" s="12" customFormat="1" ht="13.5">
      <c r="B103" s="206"/>
      <c r="C103" s="207"/>
      <c r="D103" s="204" t="s">
        <v>173</v>
      </c>
      <c r="E103" s="208" t="s">
        <v>22</v>
      </c>
      <c r="F103" s="209" t="s">
        <v>784</v>
      </c>
      <c r="G103" s="207"/>
      <c r="H103" s="210" t="s">
        <v>22</v>
      </c>
      <c r="I103" s="211"/>
      <c r="J103" s="207"/>
      <c r="K103" s="207"/>
      <c r="L103" s="212"/>
      <c r="M103" s="213"/>
      <c r="N103" s="214"/>
      <c r="O103" s="214"/>
      <c r="P103" s="214"/>
      <c r="Q103" s="214"/>
      <c r="R103" s="214"/>
      <c r="S103" s="214"/>
      <c r="T103" s="215"/>
      <c r="AT103" s="216" t="s">
        <v>173</v>
      </c>
      <c r="AU103" s="216" t="s">
        <v>84</v>
      </c>
      <c r="AV103" s="12" t="s">
        <v>23</v>
      </c>
      <c r="AW103" s="12" t="s">
        <v>38</v>
      </c>
      <c r="AX103" s="12" t="s">
        <v>75</v>
      </c>
      <c r="AY103" s="216" t="s">
        <v>162</v>
      </c>
    </row>
    <row r="104" spans="2:51" s="13" customFormat="1" ht="13.5">
      <c r="B104" s="217"/>
      <c r="C104" s="218"/>
      <c r="D104" s="219" t="s">
        <v>173</v>
      </c>
      <c r="E104" s="220" t="s">
        <v>22</v>
      </c>
      <c r="F104" s="221" t="s">
        <v>785</v>
      </c>
      <c r="G104" s="218"/>
      <c r="H104" s="222">
        <v>21.12</v>
      </c>
      <c r="I104" s="223"/>
      <c r="J104" s="218"/>
      <c r="K104" s="218"/>
      <c r="L104" s="224"/>
      <c r="M104" s="225"/>
      <c r="N104" s="226"/>
      <c r="O104" s="226"/>
      <c r="P104" s="226"/>
      <c r="Q104" s="226"/>
      <c r="R104" s="226"/>
      <c r="S104" s="226"/>
      <c r="T104" s="227"/>
      <c r="AT104" s="228" t="s">
        <v>173</v>
      </c>
      <c r="AU104" s="228" t="s">
        <v>84</v>
      </c>
      <c r="AV104" s="13" t="s">
        <v>84</v>
      </c>
      <c r="AW104" s="13" t="s">
        <v>38</v>
      </c>
      <c r="AX104" s="13" t="s">
        <v>23</v>
      </c>
      <c r="AY104" s="228" t="s">
        <v>162</v>
      </c>
    </row>
    <row r="105" spans="2:65" s="1" customFormat="1" ht="31.5" customHeight="1">
      <c r="B105" s="35"/>
      <c r="C105" s="192" t="s">
        <v>209</v>
      </c>
      <c r="D105" s="192" t="s">
        <v>164</v>
      </c>
      <c r="E105" s="193" t="s">
        <v>789</v>
      </c>
      <c r="F105" s="194" t="s">
        <v>790</v>
      </c>
      <c r="G105" s="195" t="s">
        <v>197</v>
      </c>
      <c r="H105" s="196">
        <v>8.16</v>
      </c>
      <c r="I105" s="197"/>
      <c r="J105" s="198">
        <f>ROUND(I105*H105,2)</f>
        <v>0</v>
      </c>
      <c r="K105" s="194" t="s">
        <v>168</v>
      </c>
      <c r="L105" s="55"/>
      <c r="M105" s="199" t="s">
        <v>22</v>
      </c>
      <c r="N105" s="200" t="s">
        <v>46</v>
      </c>
      <c r="O105" s="36"/>
      <c r="P105" s="201">
        <f>O105*H105</f>
        <v>0</v>
      </c>
      <c r="Q105" s="201">
        <v>0</v>
      </c>
      <c r="R105" s="201">
        <f>Q105*H105</f>
        <v>0</v>
      </c>
      <c r="S105" s="201">
        <v>0</v>
      </c>
      <c r="T105" s="202">
        <f>S105*H105</f>
        <v>0</v>
      </c>
      <c r="AR105" s="18" t="s">
        <v>169</v>
      </c>
      <c r="AT105" s="18" t="s">
        <v>164</v>
      </c>
      <c r="AU105" s="18" t="s">
        <v>84</v>
      </c>
      <c r="AY105" s="18" t="s">
        <v>162</v>
      </c>
      <c r="BE105" s="203">
        <f>IF(N105="základní",J105,0)</f>
        <v>0</v>
      </c>
      <c r="BF105" s="203">
        <f>IF(N105="snížená",J105,0)</f>
        <v>0</v>
      </c>
      <c r="BG105" s="203">
        <f>IF(N105="zákl. přenesená",J105,0)</f>
        <v>0</v>
      </c>
      <c r="BH105" s="203">
        <f>IF(N105="sníž. přenesená",J105,0)</f>
        <v>0</v>
      </c>
      <c r="BI105" s="203">
        <f>IF(N105="nulová",J105,0)</f>
        <v>0</v>
      </c>
      <c r="BJ105" s="18" t="s">
        <v>23</v>
      </c>
      <c r="BK105" s="203">
        <f>ROUND(I105*H105,2)</f>
        <v>0</v>
      </c>
      <c r="BL105" s="18" t="s">
        <v>169</v>
      </c>
      <c r="BM105" s="18" t="s">
        <v>791</v>
      </c>
    </row>
    <row r="106" spans="2:47" s="1" customFormat="1" ht="27">
      <c r="B106" s="35"/>
      <c r="C106" s="57"/>
      <c r="D106" s="204" t="s">
        <v>171</v>
      </c>
      <c r="E106" s="57"/>
      <c r="F106" s="205" t="s">
        <v>792</v>
      </c>
      <c r="G106" s="57"/>
      <c r="H106" s="57"/>
      <c r="I106" s="162"/>
      <c r="J106" s="57"/>
      <c r="K106" s="57"/>
      <c r="L106" s="55"/>
      <c r="M106" s="72"/>
      <c r="N106" s="36"/>
      <c r="O106" s="36"/>
      <c r="P106" s="36"/>
      <c r="Q106" s="36"/>
      <c r="R106" s="36"/>
      <c r="S106" s="36"/>
      <c r="T106" s="73"/>
      <c r="AT106" s="18" t="s">
        <v>171</v>
      </c>
      <c r="AU106" s="18" t="s">
        <v>84</v>
      </c>
    </row>
    <row r="107" spans="2:51" s="12" customFormat="1" ht="13.5">
      <c r="B107" s="206"/>
      <c r="C107" s="207"/>
      <c r="D107" s="204" t="s">
        <v>173</v>
      </c>
      <c r="E107" s="208" t="s">
        <v>22</v>
      </c>
      <c r="F107" s="209" t="s">
        <v>793</v>
      </c>
      <c r="G107" s="207"/>
      <c r="H107" s="210" t="s">
        <v>22</v>
      </c>
      <c r="I107" s="211"/>
      <c r="J107" s="207"/>
      <c r="K107" s="207"/>
      <c r="L107" s="212"/>
      <c r="M107" s="213"/>
      <c r="N107" s="214"/>
      <c r="O107" s="214"/>
      <c r="P107" s="214"/>
      <c r="Q107" s="214"/>
      <c r="R107" s="214"/>
      <c r="S107" s="214"/>
      <c r="T107" s="215"/>
      <c r="AT107" s="216" t="s">
        <v>173</v>
      </c>
      <c r="AU107" s="216" t="s">
        <v>84</v>
      </c>
      <c r="AV107" s="12" t="s">
        <v>23</v>
      </c>
      <c r="AW107" s="12" t="s">
        <v>38</v>
      </c>
      <c r="AX107" s="12" t="s">
        <v>75</v>
      </c>
      <c r="AY107" s="216" t="s">
        <v>162</v>
      </c>
    </row>
    <row r="108" spans="2:51" s="13" customFormat="1" ht="13.5">
      <c r="B108" s="217"/>
      <c r="C108" s="218"/>
      <c r="D108" s="219" t="s">
        <v>173</v>
      </c>
      <c r="E108" s="220" t="s">
        <v>22</v>
      </c>
      <c r="F108" s="221" t="s">
        <v>794</v>
      </c>
      <c r="G108" s="218"/>
      <c r="H108" s="222">
        <v>8.16</v>
      </c>
      <c r="I108" s="223"/>
      <c r="J108" s="218"/>
      <c r="K108" s="218"/>
      <c r="L108" s="224"/>
      <c r="M108" s="225"/>
      <c r="N108" s="226"/>
      <c r="O108" s="226"/>
      <c r="P108" s="226"/>
      <c r="Q108" s="226"/>
      <c r="R108" s="226"/>
      <c r="S108" s="226"/>
      <c r="T108" s="227"/>
      <c r="AT108" s="228" t="s">
        <v>173</v>
      </c>
      <c r="AU108" s="228" t="s">
        <v>84</v>
      </c>
      <c r="AV108" s="13" t="s">
        <v>84</v>
      </c>
      <c r="AW108" s="13" t="s">
        <v>38</v>
      </c>
      <c r="AX108" s="13" t="s">
        <v>23</v>
      </c>
      <c r="AY108" s="228" t="s">
        <v>162</v>
      </c>
    </row>
    <row r="109" spans="2:65" s="1" customFormat="1" ht="31.5" customHeight="1">
      <c r="B109" s="35"/>
      <c r="C109" s="192" t="s">
        <v>214</v>
      </c>
      <c r="D109" s="192" t="s">
        <v>164</v>
      </c>
      <c r="E109" s="193" t="s">
        <v>795</v>
      </c>
      <c r="F109" s="194" t="s">
        <v>796</v>
      </c>
      <c r="G109" s="195" t="s">
        <v>178</v>
      </c>
      <c r="H109" s="196">
        <v>73.6</v>
      </c>
      <c r="I109" s="197"/>
      <c r="J109" s="198">
        <f>ROUND(I109*H109,2)</f>
        <v>0</v>
      </c>
      <c r="K109" s="194" t="s">
        <v>168</v>
      </c>
      <c r="L109" s="55"/>
      <c r="M109" s="199" t="s">
        <v>22</v>
      </c>
      <c r="N109" s="200" t="s">
        <v>46</v>
      </c>
      <c r="O109" s="36"/>
      <c r="P109" s="201">
        <f>O109*H109</f>
        <v>0</v>
      </c>
      <c r="Q109" s="201">
        <v>0.00084</v>
      </c>
      <c r="R109" s="201">
        <f>Q109*H109</f>
        <v>0.061824</v>
      </c>
      <c r="S109" s="201">
        <v>0</v>
      </c>
      <c r="T109" s="202">
        <f>S109*H109</f>
        <v>0</v>
      </c>
      <c r="AR109" s="18" t="s">
        <v>169</v>
      </c>
      <c r="AT109" s="18" t="s">
        <v>164</v>
      </c>
      <c r="AU109" s="18" t="s">
        <v>84</v>
      </c>
      <c r="AY109" s="18" t="s">
        <v>162</v>
      </c>
      <c r="BE109" s="203">
        <f>IF(N109="základní",J109,0)</f>
        <v>0</v>
      </c>
      <c r="BF109" s="203">
        <f>IF(N109="snížená",J109,0)</f>
        <v>0</v>
      </c>
      <c r="BG109" s="203">
        <f>IF(N109="zákl. přenesená",J109,0)</f>
        <v>0</v>
      </c>
      <c r="BH109" s="203">
        <f>IF(N109="sníž. přenesená",J109,0)</f>
        <v>0</v>
      </c>
      <c r="BI109" s="203">
        <f>IF(N109="nulová",J109,0)</f>
        <v>0</v>
      </c>
      <c r="BJ109" s="18" t="s">
        <v>23</v>
      </c>
      <c r="BK109" s="203">
        <f>ROUND(I109*H109,2)</f>
        <v>0</v>
      </c>
      <c r="BL109" s="18" t="s">
        <v>169</v>
      </c>
      <c r="BM109" s="18" t="s">
        <v>797</v>
      </c>
    </row>
    <row r="110" spans="2:47" s="1" customFormat="1" ht="148.5">
      <c r="B110" s="35"/>
      <c r="C110" s="57"/>
      <c r="D110" s="204" t="s">
        <v>171</v>
      </c>
      <c r="E110" s="57"/>
      <c r="F110" s="205" t="s">
        <v>798</v>
      </c>
      <c r="G110" s="57"/>
      <c r="H110" s="57"/>
      <c r="I110" s="162"/>
      <c r="J110" s="57"/>
      <c r="K110" s="57"/>
      <c r="L110" s="55"/>
      <c r="M110" s="72"/>
      <c r="N110" s="36"/>
      <c r="O110" s="36"/>
      <c r="P110" s="36"/>
      <c r="Q110" s="36"/>
      <c r="R110" s="36"/>
      <c r="S110" s="36"/>
      <c r="T110" s="73"/>
      <c r="AT110" s="18" t="s">
        <v>171</v>
      </c>
      <c r="AU110" s="18" t="s">
        <v>84</v>
      </c>
    </row>
    <row r="111" spans="2:51" s="13" customFormat="1" ht="13.5">
      <c r="B111" s="217"/>
      <c r="C111" s="218"/>
      <c r="D111" s="219" t="s">
        <v>173</v>
      </c>
      <c r="E111" s="220" t="s">
        <v>22</v>
      </c>
      <c r="F111" s="221" t="s">
        <v>799</v>
      </c>
      <c r="G111" s="218"/>
      <c r="H111" s="222">
        <v>73.6</v>
      </c>
      <c r="I111" s="223"/>
      <c r="J111" s="218"/>
      <c r="K111" s="218"/>
      <c r="L111" s="224"/>
      <c r="M111" s="225"/>
      <c r="N111" s="226"/>
      <c r="O111" s="226"/>
      <c r="P111" s="226"/>
      <c r="Q111" s="226"/>
      <c r="R111" s="226"/>
      <c r="S111" s="226"/>
      <c r="T111" s="227"/>
      <c r="AT111" s="228" t="s">
        <v>173</v>
      </c>
      <c r="AU111" s="228" t="s">
        <v>84</v>
      </c>
      <c r="AV111" s="13" t="s">
        <v>84</v>
      </c>
      <c r="AW111" s="13" t="s">
        <v>38</v>
      </c>
      <c r="AX111" s="13" t="s">
        <v>23</v>
      </c>
      <c r="AY111" s="228" t="s">
        <v>162</v>
      </c>
    </row>
    <row r="112" spans="2:65" s="1" customFormat="1" ht="31.5" customHeight="1">
      <c r="B112" s="35"/>
      <c r="C112" s="192" t="s">
        <v>221</v>
      </c>
      <c r="D112" s="192" t="s">
        <v>164</v>
      </c>
      <c r="E112" s="193" t="s">
        <v>800</v>
      </c>
      <c r="F112" s="194" t="s">
        <v>801</v>
      </c>
      <c r="G112" s="195" t="s">
        <v>178</v>
      </c>
      <c r="H112" s="196">
        <v>73.6</v>
      </c>
      <c r="I112" s="197"/>
      <c r="J112" s="198">
        <f>ROUND(I112*H112,2)</f>
        <v>0</v>
      </c>
      <c r="K112" s="194" t="s">
        <v>168</v>
      </c>
      <c r="L112" s="55"/>
      <c r="M112" s="199" t="s">
        <v>22</v>
      </c>
      <c r="N112" s="200" t="s">
        <v>46</v>
      </c>
      <c r="O112" s="36"/>
      <c r="P112" s="201">
        <f>O112*H112</f>
        <v>0</v>
      </c>
      <c r="Q112" s="201">
        <v>0</v>
      </c>
      <c r="R112" s="201">
        <f>Q112*H112</f>
        <v>0</v>
      </c>
      <c r="S112" s="201">
        <v>0</v>
      </c>
      <c r="T112" s="202">
        <f>S112*H112</f>
        <v>0</v>
      </c>
      <c r="AR112" s="18" t="s">
        <v>169</v>
      </c>
      <c r="AT112" s="18" t="s">
        <v>164</v>
      </c>
      <c r="AU112" s="18" t="s">
        <v>84</v>
      </c>
      <c r="AY112" s="18" t="s">
        <v>162</v>
      </c>
      <c r="BE112" s="203">
        <f>IF(N112="základní",J112,0)</f>
        <v>0</v>
      </c>
      <c r="BF112" s="203">
        <f>IF(N112="snížená",J112,0)</f>
        <v>0</v>
      </c>
      <c r="BG112" s="203">
        <f>IF(N112="zákl. přenesená",J112,0)</f>
        <v>0</v>
      </c>
      <c r="BH112" s="203">
        <f>IF(N112="sníž. přenesená",J112,0)</f>
        <v>0</v>
      </c>
      <c r="BI112" s="203">
        <f>IF(N112="nulová",J112,0)</f>
        <v>0</v>
      </c>
      <c r="BJ112" s="18" t="s">
        <v>23</v>
      </c>
      <c r="BK112" s="203">
        <f>ROUND(I112*H112,2)</f>
        <v>0</v>
      </c>
      <c r="BL112" s="18" t="s">
        <v>169</v>
      </c>
      <c r="BM112" s="18" t="s">
        <v>802</v>
      </c>
    </row>
    <row r="113" spans="2:51" s="12" customFormat="1" ht="13.5">
      <c r="B113" s="206"/>
      <c r="C113" s="207"/>
      <c r="D113" s="204" t="s">
        <v>173</v>
      </c>
      <c r="E113" s="208" t="s">
        <v>22</v>
      </c>
      <c r="F113" s="209" t="s">
        <v>803</v>
      </c>
      <c r="G113" s="207"/>
      <c r="H113" s="210" t="s">
        <v>22</v>
      </c>
      <c r="I113" s="211"/>
      <c r="J113" s="207"/>
      <c r="K113" s="207"/>
      <c r="L113" s="212"/>
      <c r="M113" s="213"/>
      <c r="N113" s="214"/>
      <c r="O113" s="214"/>
      <c r="P113" s="214"/>
      <c r="Q113" s="214"/>
      <c r="R113" s="214"/>
      <c r="S113" s="214"/>
      <c r="T113" s="215"/>
      <c r="AT113" s="216" t="s">
        <v>173</v>
      </c>
      <c r="AU113" s="216" t="s">
        <v>84</v>
      </c>
      <c r="AV113" s="12" t="s">
        <v>23</v>
      </c>
      <c r="AW113" s="12" t="s">
        <v>38</v>
      </c>
      <c r="AX113" s="12" t="s">
        <v>75</v>
      </c>
      <c r="AY113" s="216" t="s">
        <v>162</v>
      </c>
    </row>
    <row r="114" spans="2:51" s="13" customFormat="1" ht="13.5">
      <c r="B114" s="217"/>
      <c r="C114" s="218"/>
      <c r="D114" s="219" t="s">
        <v>173</v>
      </c>
      <c r="E114" s="220" t="s">
        <v>22</v>
      </c>
      <c r="F114" s="221" t="s">
        <v>799</v>
      </c>
      <c r="G114" s="218"/>
      <c r="H114" s="222">
        <v>73.6</v>
      </c>
      <c r="I114" s="223"/>
      <c r="J114" s="218"/>
      <c r="K114" s="218"/>
      <c r="L114" s="224"/>
      <c r="M114" s="225"/>
      <c r="N114" s="226"/>
      <c r="O114" s="226"/>
      <c r="P114" s="226"/>
      <c r="Q114" s="226"/>
      <c r="R114" s="226"/>
      <c r="S114" s="226"/>
      <c r="T114" s="227"/>
      <c r="AT114" s="228" t="s">
        <v>173</v>
      </c>
      <c r="AU114" s="228" t="s">
        <v>84</v>
      </c>
      <c r="AV114" s="13" t="s">
        <v>84</v>
      </c>
      <c r="AW114" s="13" t="s">
        <v>38</v>
      </c>
      <c r="AX114" s="13" t="s">
        <v>23</v>
      </c>
      <c r="AY114" s="228" t="s">
        <v>162</v>
      </c>
    </row>
    <row r="115" spans="2:65" s="1" customFormat="1" ht="44.25" customHeight="1">
      <c r="B115" s="35"/>
      <c r="C115" s="192" t="s">
        <v>28</v>
      </c>
      <c r="D115" s="192" t="s">
        <v>164</v>
      </c>
      <c r="E115" s="193" t="s">
        <v>804</v>
      </c>
      <c r="F115" s="194" t="s">
        <v>805</v>
      </c>
      <c r="G115" s="195" t="s">
        <v>197</v>
      </c>
      <c r="H115" s="196">
        <v>109.4</v>
      </c>
      <c r="I115" s="197"/>
      <c r="J115" s="198">
        <f>ROUND(I115*H115,2)</f>
        <v>0</v>
      </c>
      <c r="K115" s="194" t="s">
        <v>168</v>
      </c>
      <c r="L115" s="55"/>
      <c r="M115" s="199" t="s">
        <v>22</v>
      </c>
      <c r="N115" s="200" t="s">
        <v>46</v>
      </c>
      <c r="O115" s="36"/>
      <c r="P115" s="201">
        <f>O115*H115</f>
        <v>0</v>
      </c>
      <c r="Q115" s="201">
        <v>0</v>
      </c>
      <c r="R115" s="201">
        <f>Q115*H115</f>
        <v>0</v>
      </c>
      <c r="S115" s="201">
        <v>0</v>
      </c>
      <c r="T115" s="202">
        <f>S115*H115</f>
        <v>0</v>
      </c>
      <c r="AR115" s="18" t="s">
        <v>169</v>
      </c>
      <c r="AT115" s="18" t="s">
        <v>164</v>
      </c>
      <c r="AU115" s="18" t="s">
        <v>84</v>
      </c>
      <c r="AY115" s="18" t="s">
        <v>162</v>
      </c>
      <c r="BE115" s="203">
        <f>IF(N115="základní",J115,0)</f>
        <v>0</v>
      </c>
      <c r="BF115" s="203">
        <f>IF(N115="snížená",J115,0)</f>
        <v>0</v>
      </c>
      <c r="BG115" s="203">
        <f>IF(N115="zákl. přenesená",J115,0)</f>
        <v>0</v>
      </c>
      <c r="BH115" s="203">
        <f>IF(N115="sníž. přenesená",J115,0)</f>
        <v>0</v>
      </c>
      <c r="BI115" s="203">
        <f>IF(N115="nulová",J115,0)</f>
        <v>0</v>
      </c>
      <c r="BJ115" s="18" t="s">
        <v>23</v>
      </c>
      <c r="BK115" s="203">
        <f>ROUND(I115*H115,2)</f>
        <v>0</v>
      </c>
      <c r="BL115" s="18" t="s">
        <v>169</v>
      </c>
      <c r="BM115" s="18" t="s">
        <v>806</v>
      </c>
    </row>
    <row r="116" spans="2:47" s="1" customFormat="1" ht="94.5">
      <c r="B116" s="35"/>
      <c r="C116" s="57"/>
      <c r="D116" s="204" t="s">
        <v>171</v>
      </c>
      <c r="E116" s="57"/>
      <c r="F116" s="205" t="s">
        <v>807</v>
      </c>
      <c r="G116" s="57"/>
      <c r="H116" s="57"/>
      <c r="I116" s="162"/>
      <c r="J116" s="57"/>
      <c r="K116" s="57"/>
      <c r="L116" s="55"/>
      <c r="M116" s="72"/>
      <c r="N116" s="36"/>
      <c r="O116" s="36"/>
      <c r="P116" s="36"/>
      <c r="Q116" s="36"/>
      <c r="R116" s="36"/>
      <c r="S116" s="36"/>
      <c r="T116" s="73"/>
      <c r="AT116" s="18" t="s">
        <v>171</v>
      </c>
      <c r="AU116" s="18" t="s">
        <v>84</v>
      </c>
    </row>
    <row r="117" spans="2:51" s="13" customFormat="1" ht="13.5">
      <c r="B117" s="217"/>
      <c r="C117" s="218"/>
      <c r="D117" s="219" t="s">
        <v>173</v>
      </c>
      <c r="E117" s="220" t="s">
        <v>22</v>
      </c>
      <c r="F117" s="221" t="s">
        <v>808</v>
      </c>
      <c r="G117" s="218"/>
      <c r="H117" s="222">
        <v>109.4</v>
      </c>
      <c r="I117" s="223"/>
      <c r="J117" s="218"/>
      <c r="K117" s="218"/>
      <c r="L117" s="224"/>
      <c r="M117" s="225"/>
      <c r="N117" s="226"/>
      <c r="O117" s="226"/>
      <c r="P117" s="226"/>
      <c r="Q117" s="226"/>
      <c r="R117" s="226"/>
      <c r="S117" s="226"/>
      <c r="T117" s="227"/>
      <c r="AT117" s="228" t="s">
        <v>173</v>
      </c>
      <c r="AU117" s="228" t="s">
        <v>84</v>
      </c>
      <c r="AV117" s="13" t="s">
        <v>84</v>
      </c>
      <c r="AW117" s="13" t="s">
        <v>38</v>
      </c>
      <c r="AX117" s="13" t="s">
        <v>23</v>
      </c>
      <c r="AY117" s="228" t="s">
        <v>162</v>
      </c>
    </row>
    <row r="118" spans="2:65" s="1" customFormat="1" ht="44.25" customHeight="1">
      <c r="B118" s="35"/>
      <c r="C118" s="192" t="s">
        <v>231</v>
      </c>
      <c r="D118" s="192" t="s">
        <v>164</v>
      </c>
      <c r="E118" s="193" t="s">
        <v>809</v>
      </c>
      <c r="F118" s="194" t="s">
        <v>810</v>
      </c>
      <c r="G118" s="195" t="s">
        <v>197</v>
      </c>
      <c r="H118" s="196">
        <v>8.16</v>
      </c>
      <c r="I118" s="197"/>
      <c r="J118" s="198">
        <f>ROUND(I118*H118,2)</f>
        <v>0</v>
      </c>
      <c r="K118" s="194" t="s">
        <v>168</v>
      </c>
      <c r="L118" s="55"/>
      <c r="M118" s="199" t="s">
        <v>22</v>
      </c>
      <c r="N118" s="200" t="s">
        <v>46</v>
      </c>
      <c r="O118" s="36"/>
      <c r="P118" s="201">
        <f>O118*H118</f>
        <v>0</v>
      </c>
      <c r="Q118" s="201">
        <v>0</v>
      </c>
      <c r="R118" s="201">
        <f>Q118*H118</f>
        <v>0</v>
      </c>
      <c r="S118" s="201">
        <v>0</v>
      </c>
      <c r="T118" s="202">
        <f>S118*H118</f>
        <v>0</v>
      </c>
      <c r="AR118" s="18" t="s">
        <v>169</v>
      </c>
      <c r="AT118" s="18" t="s">
        <v>164</v>
      </c>
      <c r="AU118" s="18" t="s">
        <v>84</v>
      </c>
      <c r="AY118" s="18" t="s">
        <v>162</v>
      </c>
      <c r="BE118" s="203">
        <f>IF(N118="základní",J118,0)</f>
        <v>0</v>
      </c>
      <c r="BF118" s="203">
        <f>IF(N118="snížená",J118,0)</f>
        <v>0</v>
      </c>
      <c r="BG118" s="203">
        <f>IF(N118="zákl. přenesená",J118,0)</f>
        <v>0</v>
      </c>
      <c r="BH118" s="203">
        <f>IF(N118="sníž. přenesená",J118,0)</f>
        <v>0</v>
      </c>
      <c r="BI118" s="203">
        <f>IF(N118="nulová",J118,0)</f>
        <v>0</v>
      </c>
      <c r="BJ118" s="18" t="s">
        <v>23</v>
      </c>
      <c r="BK118" s="203">
        <f>ROUND(I118*H118,2)</f>
        <v>0</v>
      </c>
      <c r="BL118" s="18" t="s">
        <v>169</v>
      </c>
      <c r="BM118" s="18" t="s">
        <v>811</v>
      </c>
    </row>
    <row r="119" spans="2:65" s="1" customFormat="1" ht="44.25" customHeight="1">
      <c r="B119" s="35"/>
      <c r="C119" s="192" t="s">
        <v>237</v>
      </c>
      <c r="D119" s="192" t="s">
        <v>164</v>
      </c>
      <c r="E119" s="193" t="s">
        <v>222</v>
      </c>
      <c r="F119" s="194" t="s">
        <v>223</v>
      </c>
      <c r="G119" s="195" t="s">
        <v>197</v>
      </c>
      <c r="H119" s="196">
        <v>110.547</v>
      </c>
      <c r="I119" s="197"/>
      <c r="J119" s="198">
        <f>ROUND(I119*H119,2)</f>
        <v>0</v>
      </c>
      <c r="K119" s="194" t="s">
        <v>168</v>
      </c>
      <c r="L119" s="55"/>
      <c r="M119" s="199" t="s">
        <v>22</v>
      </c>
      <c r="N119" s="200" t="s">
        <v>46</v>
      </c>
      <c r="O119" s="36"/>
      <c r="P119" s="201">
        <f>O119*H119</f>
        <v>0</v>
      </c>
      <c r="Q119" s="201">
        <v>0</v>
      </c>
      <c r="R119" s="201">
        <f>Q119*H119</f>
        <v>0</v>
      </c>
      <c r="S119" s="201">
        <v>0</v>
      </c>
      <c r="T119" s="202">
        <f>S119*H119</f>
        <v>0</v>
      </c>
      <c r="AR119" s="18" t="s">
        <v>169</v>
      </c>
      <c r="AT119" s="18" t="s">
        <v>164</v>
      </c>
      <c r="AU119" s="18" t="s">
        <v>84</v>
      </c>
      <c r="AY119" s="18" t="s">
        <v>162</v>
      </c>
      <c r="BE119" s="203">
        <f>IF(N119="základní",J119,0)</f>
        <v>0</v>
      </c>
      <c r="BF119" s="203">
        <f>IF(N119="snížená",J119,0)</f>
        <v>0</v>
      </c>
      <c r="BG119" s="203">
        <f>IF(N119="zákl. přenesená",J119,0)</f>
        <v>0</v>
      </c>
      <c r="BH119" s="203">
        <f>IF(N119="sníž. přenesená",J119,0)</f>
        <v>0</v>
      </c>
      <c r="BI119" s="203">
        <f>IF(N119="nulová",J119,0)</f>
        <v>0</v>
      </c>
      <c r="BJ119" s="18" t="s">
        <v>23</v>
      </c>
      <c r="BK119" s="203">
        <f>ROUND(I119*H119,2)</f>
        <v>0</v>
      </c>
      <c r="BL119" s="18" t="s">
        <v>169</v>
      </c>
      <c r="BM119" s="18" t="s">
        <v>812</v>
      </c>
    </row>
    <row r="120" spans="2:47" s="1" customFormat="1" ht="175.5">
      <c r="B120" s="35"/>
      <c r="C120" s="57"/>
      <c r="D120" s="204" t="s">
        <v>171</v>
      </c>
      <c r="E120" s="57"/>
      <c r="F120" s="205" t="s">
        <v>225</v>
      </c>
      <c r="G120" s="57"/>
      <c r="H120" s="57"/>
      <c r="I120" s="162"/>
      <c r="J120" s="57"/>
      <c r="K120" s="57"/>
      <c r="L120" s="55"/>
      <c r="M120" s="72"/>
      <c r="N120" s="36"/>
      <c r="O120" s="36"/>
      <c r="P120" s="36"/>
      <c r="Q120" s="36"/>
      <c r="R120" s="36"/>
      <c r="S120" s="36"/>
      <c r="T120" s="73"/>
      <c r="AT120" s="18" t="s">
        <v>171</v>
      </c>
      <c r="AU120" s="18" t="s">
        <v>84</v>
      </c>
    </row>
    <row r="121" spans="2:51" s="12" customFormat="1" ht="13.5">
      <c r="B121" s="206"/>
      <c r="C121" s="207"/>
      <c r="D121" s="204" t="s">
        <v>173</v>
      </c>
      <c r="E121" s="208" t="s">
        <v>22</v>
      </c>
      <c r="F121" s="209" t="s">
        <v>813</v>
      </c>
      <c r="G121" s="207"/>
      <c r="H121" s="210" t="s">
        <v>22</v>
      </c>
      <c r="I121" s="211"/>
      <c r="J121" s="207"/>
      <c r="K121" s="207"/>
      <c r="L121" s="212"/>
      <c r="M121" s="213"/>
      <c r="N121" s="214"/>
      <c r="O121" s="214"/>
      <c r="P121" s="214"/>
      <c r="Q121" s="214"/>
      <c r="R121" s="214"/>
      <c r="S121" s="214"/>
      <c r="T121" s="215"/>
      <c r="AT121" s="216" t="s">
        <v>173</v>
      </c>
      <c r="AU121" s="216" t="s">
        <v>84</v>
      </c>
      <c r="AV121" s="12" t="s">
        <v>23</v>
      </c>
      <c r="AW121" s="12" t="s">
        <v>38</v>
      </c>
      <c r="AX121" s="12" t="s">
        <v>75</v>
      </c>
      <c r="AY121" s="216" t="s">
        <v>162</v>
      </c>
    </row>
    <row r="122" spans="2:51" s="13" customFormat="1" ht="13.5">
      <c r="B122" s="217"/>
      <c r="C122" s="218"/>
      <c r="D122" s="219" t="s">
        <v>173</v>
      </c>
      <c r="E122" s="220" t="s">
        <v>22</v>
      </c>
      <c r="F122" s="221" t="s">
        <v>814</v>
      </c>
      <c r="G122" s="218"/>
      <c r="H122" s="222">
        <v>110.547</v>
      </c>
      <c r="I122" s="223"/>
      <c r="J122" s="218"/>
      <c r="K122" s="218"/>
      <c r="L122" s="224"/>
      <c r="M122" s="225"/>
      <c r="N122" s="226"/>
      <c r="O122" s="226"/>
      <c r="P122" s="226"/>
      <c r="Q122" s="226"/>
      <c r="R122" s="226"/>
      <c r="S122" s="226"/>
      <c r="T122" s="227"/>
      <c r="AT122" s="228" t="s">
        <v>173</v>
      </c>
      <c r="AU122" s="228" t="s">
        <v>84</v>
      </c>
      <c r="AV122" s="13" t="s">
        <v>84</v>
      </c>
      <c r="AW122" s="13" t="s">
        <v>38</v>
      </c>
      <c r="AX122" s="13" t="s">
        <v>23</v>
      </c>
      <c r="AY122" s="228" t="s">
        <v>162</v>
      </c>
    </row>
    <row r="123" spans="2:65" s="1" customFormat="1" ht="31.5" customHeight="1">
      <c r="B123" s="35"/>
      <c r="C123" s="192" t="s">
        <v>243</v>
      </c>
      <c r="D123" s="192" t="s">
        <v>164</v>
      </c>
      <c r="E123" s="193" t="s">
        <v>815</v>
      </c>
      <c r="F123" s="194" t="s">
        <v>816</v>
      </c>
      <c r="G123" s="195" t="s">
        <v>197</v>
      </c>
      <c r="H123" s="196">
        <v>63.846</v>
      </c>
      <c r="I123" s="197"/>
      <c r="J123" s="198">
        <f>ROUND(I123*H123,2)</f>
        <v>0</v>
      </c>
      <c r="K123" s="194" t="s">
        <v>168</v>
      </c>
      <c r="L123" s="55"/>
      <c r="M123" s="199" t="s">
        <v>22</v>
      </c>
      <c r="N123" s="200" t="s">
        <v>46</v>
      </c>
      <c r="O123" s="36"/>
      <c r="P123" s="201">
        <f>O123*H123</f>
        <v>0</v>
      </c>
      <c r="Q123" s="201">
        <v>0</v>
      </c>
      <c r="R123" s="201">
        <f>Q123*H123</f>
        <v>0</v>
      </c>
      <c r="S123" s="201">
        <v>0</v>
      </c>
      <c r="T123" s="202">
        <f>S123*H123</f>
        <v>0</v>
      </c>
      <c r="AR123" s="18" t="s">
        <v>169</v>
      </c>
      <c r="AT123" s="18" t="s">
        <v>164</v>
      </c>
      <c r="AU123" s="18" t="s">
        <v>84</v>
      </c>
      <c r="AY123" s="18" t="s">
        <v>162</v>
      </c>
      <c r="BE123" s="203">
        <f>IF(N123="základní",J123,0)</f>
        <v>0</v>
      </c>
      <c r="BF123" s="203">
        <f>IF(N123="snížená",J123,0)</f>
        <v>0</v>
      </c>
      <c r="BG123" s="203">
        <f>IF(N123="zákl. přenesená",J123,0)</f>
        <v>0</v>
      </c>
      <c r="BH123" s="203">
        <f>IF(N123="sníž. přenesená",J123,0)</f>
        <v>0</v>
      </c>
      <c r="BI123" s="203">
        <f>IF(N123="nulová",J123,0)</f>
        <v>0</v>
      </c>
      <c r="BJ123" s="18" t="s">
        <v>23</v>
      </c>
      <c r="BK123" s="203">
        <f>ROUND(I123*H123,2)</f>
        <v>0</v>
      </c>
      <c r="BL123" s="18" t="s">
        <v>169</v>
      </c>
      <c r="BM123" s="18" t="s">
        <v>817</v>
      </c>
    </row>
    <row r="124" spans="2:47" s="1" customFormat="1" ht="175.5">
      <c r="B124" s="35"/>
      <c r="C124" s="57"/>
      <c r="D124" s="204" t="s">
        <v>171</v>
      </c>
      <c r="E124" s="57"/>
      <c r="F124" s="205" t="s">
        <v>818</v>
      </c>
      <c r="G124" s="57"/>
      <c r="H124" s="57"/>
      <c r="I124" s="162"/>
      <c r="J124" s="57"/>
      <c r="K124" s="57"/>
      <c r="L124" s="55"/>
      <c r="M124" s="72"/>
      <c r="N124" s="36"/>
      <c r="O124" s="36"/>
      <c r="P124" s="36"/>
      <c r="Q124" s="36"/>
      <c r="R124" s="36"/>
      <c r="S124" s="36"/>
      <c r="T124" s="73"/>
      <c r="AT124" s="18" t="s">
        <v>171</v>
      </c>
      <c r="AU124" s="18" t="s">
        <v>84</v>
      </c>
    </row>
    <row r="125" spans="2:51" s="12" customFormat="1" ht="13.5">
      <c r="B125" s="206"/>
      <c r="C125" s="207"/>
      <c r="D125" s="204" t="s">
        <v>173</v>
      </c>
      <c r="E125" s="208" t="s">
        <v>22</v>
      </c>
      <c r="F125" s="209" t="s">
        <v>819</v>
      </c>
      <c r="G125" s="207"/>
      <c r="H125" s="210" t="s">
        <v>22</v>
      </c>
      <c r="I125" s="211"/>
      <c r="J125" s="207"/>
      <c r="K125" s="207"/>
      <c r="L125" s="212"/>
      <c r="M125" s="213"/>
      <c r="N125" s="214"/>
      <c r="O125" s="214"/>
      <c r="P125" s="214"/>
      <c r="Q125" s="214"/>
      <c r="R125" s="214"/>
      <c r="S125" s="214"/>
      <c r="T125" s="215"/>
      <c r="AT125" s="216" t="s">
        <v>173</v>
      </c>
      <c r="AU125" s="216" t="s">
        <v>84</v>
      </c>
      <c r="AV125" s="12" t="s">
        <v>23</v>
      </c>
      <c r="AW125" s="12" t="s">
        <v>38</v>
      </c>
      <c r="AX125" s="12" t="s">
        <v>75</v>
      </c>
      <c r="AY125" s="216" t="s">
        <v>162</v>
      </c>
    </row>
    <row r="126" spans="2:51" s="13" customFormat="1" ht="13.5">
      <c r="B126" s="217"/>
      <c r="C126" s="218"/>
      <c r="D126" s="219" t="s">
        <v>173</v>
      </c>
      <c r="E126" s="220" t="s">
        <v>22</v>
      </c>
      <c r="F126" s="221" t="s">
        <v>820</v>
      </c>
      <c r="G126" s="218"/>
      <c r="H126" s="222">
        <v>63.846</v>
      </c>
      <c r="I126" s="223"/>
      <c r="J126" s="218"/>
      <c r="K126" s="218"/>
      <c r="L126" s="224"/>
      <c r="M126" s="225"/>
      <c r="N126" s="226"/>
      <c r="O126" s="226"/>
      <c r="P126" s="226"/>
      <c r="Q126" s="226"/>
      <c r="R126" s="226"/>
      <c r="S126" s="226"/>
      <c r="T126" s="227"/>
      <c r="AT126" s="228" t="s">
        <v>173</v>
      </c>
      <c r="AU126" s="228" t="s">
        <v>84</v>
      </c>
      <c r="AV126" s="13" t="s">
        <v>84</v>
      </c>
      <c r="AW126" s="13" t="s">
        <v>38</v>
      </c>
      <c r="AX126" s="13" t="s">
        <v>23</v>
      </c>
      <c r="AY126" s="228" t="s">
        <v>162</v>
      </c>
    </row>
    <row r="127" spans="2:65" s="1" customFormat="1" ht="44.25" customHeight="1">
      <c r="B127" s="35"/>
      <c r="C127" s="192" t="s">
        <v>247</v>
      </c>
      <c r="D127" s="192" t="s">
        <v>164</v>
      </c>
      <c r="E127" s="193" t="s">
        <v>821</v>
      </c>
      <c r="F127" s="194" t="s">
        <v>822</v>
      </c>
      <c r="G127" s="195" t="s">
        <v>197</v>
      </c>
      <c r="H127" s="196">
        <v>5.475</v>
      </c>
      <c r="I127" s="197"/>
      <c r="J127" s="198">
        <f>ROUND(I127*H127,2)</f>
        <v>0</v>
      </c>
      <c r="K127" s="194" t="s">
        <v>823</v>
      </c>
      <c r="L127" s="55"/>
      <c r="M127" s="199" t="s">
        <v>22</v>
      </c>
      <c r="N127" s="200" t="s">
        <v>46</v>
      </c>
      <c r="O127" s="36"/>
      <c r="P127" s="201">
        <f>O127*H127</f>
        <v>0</v>
      </c>
      <c r="Q127" s="201">
        <v>0</v>
      </c>
      <c r="R127" s="201">
        <f>Q127*H127</f>
        <v>0</v>
      </c>
      <c r="S127" s="201">
        <v>0</v>
      </c>
      <c r="T127" s="202">
        <f>S127*H127</f>
        <v>0</v>
      </c>
      <c r="AR127" s="18" t="s">
        <v>169</v>
      </c>
      <c r="AT127" s="18" t="s">
        <v>164</v>
      </c>
      <c r="AU127" s="18" t="s">
        <v>84</v>
      </c>
      <c r="AY127" s="18" t="s">
        <v>162</v>
      </c>
      <c r="BE127" s="203">
        <f>IF(N127="základní",J127,0)</f>
        <v>0</v>
      </c>
      <c r="BF127" s="203">
        <f>IF(N127="snížená",J127,0)</f>
        <v>0</v>
      </c>
      <c r="BG127" s="203">
        <f>IF(N127="zákl. přenesená",J127,0)</f>
        <v>0</v>
      </c>
      <c r="BH127" s="203">
        <f>IF(N127="sníž. přenesená",J127,0)</f>
        <v>0</v>
      </c>
      <c r="BI127" s="203">
        <f>IF(N127="nulová",J127,0)</f>
        <v>0</v>
      </c>
      <c r="BJ127" s="18" t="s">
        <v>23</v>
      </c>
      <c r="BK127" s="203">
        <f>ROUND(I127*H127,2)</f>
        <v>0</v>
      </c>
      <c r="BL127" s="18" t="s">
        <v>169</v>
      </c>
      <c r="BM127" s="18" t="s">
        <v>824</v>
      </c>
    </row>
    <row r="128" spans="2:47" s="1" customFormat="1" ht="94.5">
      <c r="B128" s="35"/>
      <c r="C128" s="57"/>
      <c r="D128" s="204" t="s">
        <v>171</v>
      </c>
      <c r="E128" s="57"/>
      <c r="F128" s="205" t="s">
        <v>825</v>
      </c>
      <c r="G128" s="57"/>
      <c r="H128" s="57"/>
      <c r="I128" s="162"/>
      <c r="J128" s="57"/>
      <c r="K128" s="57"/>
      <c r="L128" s="55"/>
      <c r="M128" s="72"/>
      <c r="N128" s="36"/>
      <c r="O128" s="36"/>
      <c r="P128" s="36"/>
      <c r="Q128" s="36"/>
      <c r="R128" s="36"/>
      <c r="S128" s="36"/>
      <c r="T128" s="73"/>
      <c r="AT128" s="18" t="s">
        <v>171</v>
      </c>
      <c r="AU128" s="18" t="s">
        <v>84</v>
      </c>
    </row>
    <row r="129" spans="2:51" s="13" customFormat="1" ht="13.5">
      <c r="B129" s="217"/>
      <c r="C129" s="218"/>
      <c r="D129" s="219" t="s">
        <v>173</v>
      </c>
      <c r="E129" s="220" t="s">
        <v>22</v>
      </c>
      <c r="F129" s="221" t="s">
        <v>826</v>
      </c>
      <c r="G129" s="218"/>
      <c r="H129" s="222">
        <v>5.475</v>
      </c>
      <c r="I129" s="223"/>
      <c r="J129" s="218"/>
      <c r="K129" s="218"/>
      <c r="L129" s="224"/>
      <c r="M129" s="225"/>
      <c r="N129" s="226"/>
      <c r="O129" s="226"/>
      <c r="P129" s="226"/>
      <c r="Q129" s="226"/>
      <c r="R129" s="226"/>
      <c r="S129" s="226"/>
      <c r="T129" s="227"/>
      <c r="AT129" s="228" t="s">
        <v>173</v>
      </c>
      <c r="AU129" s="228" t="s">
        <v>84</v>
      </c>
      <c r="AV129" s="13" t="s">
        <v>84</v>
      </c>
      <c r="AW129" s="13" t="s">
        <v>38</v>
      </c>
      <c r="AX129" s="13" t="s">
        <v>23</v>
      </c>
      <c r="AY129" s="228" t="s">
        <v>162</v>
      </c>
    </row>
    <row r="130" spans="2:65" s="1" customFormat="1" ht="22.5" customHeight="1">
      <c r="B130" s="35"/>
      <c r="C130" s="246" t="s">
        <v>8</v>
      </c>
      <c r="D130" s="246" t="s">
        <v>289</v>
      </c>
      <c r="E130" s="247" t="s">
        <v>827</v>
      </c>
      <c r="F130" s="248" t="s">
        <v>828</v>
      </c>
      <c r="G130" s="249" t="s">
        <v>250</v>
      </c>
      <c r="H130" s="250">
        <v>98.616</v>
      </c>
      <c r="I130" s="251"/>
      <c r="J130" s="252">
        <f>ROUND(I130*H130,2)</f>
        <v>0</v>
      </c>
      <c r="K130" s="248" t="s">
        <v>168</v>
      </c>
      <c r="L130" s="253"/>
      <c r="M130" s="254" t="s">
        <v>22</v>
      </c>
      <c r="N130" s="255" t="s">
        <v>46</v>
      </c>
      <c r="O130" s="36"/>
      <c r="P130" s="201">
        <f>O130*H130</f>
        <v>0</v>
      </c>
      <c r="Q130" s="201">
        <v>1</v>
      </c>
      <c r="R130" s="201">
        <f>Q130*H130</f>
        <v>98.616</v>
      </c>
      <c r="S130" s="201">
        <v>0</v>
      </c>
      <c r="T130" s="202">
        <f>S130*H130</f>
        <v>0</v>
      </c>
      <c r="AR130" s="18" t="s">
        <v>214</v>
      </c>
      <c r="AT130" s="18" t="s">
        <v>289</v>
      </c>
      <c r="AU130" s="18" t="s">
        <v>84</v>
      </c>
      <c r="AY130" s="18" t="s">
        <v>162</v>
      </c>
      <c r="BE130" s="203">
        <f>IF(N130="základní",J130,0)</f>
        <v>0</v>
      </c>
      <c r="BF130" s="203">
        <f>IF(N130="snížená",J130,0)</f>
        <v>0</v>
      </c>
      <c r="BG130" s="203">
        <f>IF(N130="zákl. přenesená",J130,0)</f>
        <v>0</v>
      </c>
      <c r="BH130" s="203">
        <f>IF(N130="sníž. přenesená",J130,0)</f>
        <v>0</v>
      </c>
      <c r="BI130" s="203">
        <f>IF(N130="nulová",J130,0)</f>
        <v>0</v>
      </c>
      <c r="BJ130" s="18" t="s">
        <v>23</v>
      </c>
      <c r="BK130" s="203">
        <f>ROUND(I130*H130,2)</f>
        <v>0</v>
      </c>
      <c r="BL130" s="18" t="s">
        <v>169</v>
      </c>
      <c r="BM130" s="18" t="s">
        <v>829</v>
      </c>
    </row>
    <row r="131" spans="2:51" s="12" customFormat="1" ht="13.5">
      <c r="B131" s="206"/>
      <c r="C131" s="207"/>
      <c r="D131" s="204" t="s">
        <v>173</v>
      </c>
      <c r="E131" s="208" t="s">
        <v>22</v>
      </c>
      <c r="F131" s="209" t="s">
        <v>830</v>
      </c>
      <c r="G131" s="207"/>
      <c r="H131" s="210" t="s">
        <v>22</v>
      </c>
      <c r="I131" s="211"/>
      <c r="J131" s="207"/>
      <c r="K131" s="207"/>
      <c r="L131" s="212"/>
      <c r="M131" s="213"/>
      <c r="N131" s="214"/>
      <c r="O131" s="214"/>
      <c r="P131" s="214"/>
      <c r="Q131" s="214"/>
      <c r="R131" s="214"/>
      <c r="S131" s="214"/>
      <c r="T131" s="215"/>
      <c r="AT131" s="216" t="s">
        <v>173</v>
      </c>
      <c r="AU131" s="216" t="s">
        <v>84</v>
      </c>
      <c r="AV131" s="12" t="s">
        <v>23</v>
      </c>
      <c r="AW131" s="12" t="s">
        <v>38</v>
      </c>
      <c r="AX131" s="12" t="s">
        <v>75</v>
      </c>
      <c r="AY131" s="216" t="s">
        <v>162</v>
      </c>
    </row>
    <row r="132" spans="2:51" s="13" customFormat="1" ht="13.5">
      <c r="B132" s="217"/>
      <c r="C132" s="218"/>
      <c r="D132" s="204" t="s">
        <v>173</v>
      </c>
      <c r="E132" s="229" t="s">
        <v>22</v>
      </c>
      <c r="F132" s="230" t="s">
        <v>831</v>
      </c>
      <c r="G132" s="218"/>
      <c r="H132" s="231">
        <v>98.616</v>
      </c>
      <c r="I132" s="223"/>
      <c r="J132" s="218"/>
      <c r="K132" s="218"/>
      <c r="L132" s="224"/>
      <c r="M132" s="225"/>
      <c r="N132" s="226"/>
      <c r="O132" s="226"/>
      <c r="P132" s="226"/>
      <c r="Q132" s="226"/>
      <c r="R132" s="226"/>
      <c r="S132" s="226"/>
      <c r="T132" s="227"/>
      <c r="AT132" s="228" t="s">
        <v>173</v>
      </c>
      <c r="AU132" s="228" t="s">
        <v>84</v>
      </c>
      <c r="AV132" s="13" t="s">
        <v>84</v>
      </c>
      <c r="AW132" s="13" t="s">
        <v>38</v>
      </c>
      <c r="AX132" s="13" t="s">
        <v>23</v>
      </c>
      <c r="AY132" s="228" t="s">
        <v>162</v>
      </c>
    </row>
    <row r="133" spans="2:63" s="11" customFormat="1" ht="29.85" customHeight="1">
      <c r="B133" s="175"/>
      <c r="C133" s="176"/>
      <c r="D133" s="189" t="s">
        <v>74</v>
      </c>
      <c r="E133" s="190" t="s">
        <v>169</v>
      </c>
      <c r="F133" s="190" t="s">
        <v>466</v>
      </c>
      <c r="G133" s="176"/>
      <c r="H133" s="176"/>
      <c r="I133" s="179"/>
      <c r="J133" s="191">
        <f>BK133</f>
        <v>0</v>
      </c>
      <c r="K133" s="176"/>
      <c r="L133" s="181"/>
      <c r="M133" s="182"/>
      <c r="N133" s="183"/>
      <c r="O133" s="183"/>
      <c r="P133" s="184">
        <f>SUM(P134:P149)</f>
        <v>0</v>
      </c>
      <c r="Q133" s="183"/>
      <c r="R133" s="184">
        <f>SUM(R134:R149)</f>
        <v>3.16122838</v>
      </c>
      <c r="S133" s="183"/>
      <c r="T133" s="185">
        <f>SUM(T134:T149)</f>
        <v>0</v>
      </c>
      <c r="AR133" s="186" t="s">
        <v>23</v>
      </c>
      <c r="AT133" s="187" t="s">
        <v>74</v>
      </c>
      <c r="AU133" s="187" t="s">
        <v>23</v>
      </c>
      <c r="AY133" s="186" t="s">
        <v>162</v>
      </c>
      <c r="BK133" s="188">
        <f>SUM(BK134:BK149)</f>
        <v>0</v>
      </c>
    </row>
    <row r="134" spans="2:65" s="1" customFormat="1" ht="31.5" customHeight="1">
      <c r="B134" s="35"/>
      <c r="C134" s="192" t="s">
        <v>342</v>
      </c>
      <c r="D134" s="192" t="s">
        <v>164</v>
      </c>
      <c r="E134" s="193" t="s">
        <v>832</v>
      </c>
      <c r="F134" s="194" t="s">
        <v>833</v>
      </c>
      <c r="G134" s="195" t="s">
        <v>190</v>
      </c>
      <c r="H134" s="196">
        <v>8</v>
      </c>
      <c r="I134" s="197"/>
      <c r="J134" s="198">
        <f>ROUND(I134*H134,2)</f>
        <v>0</v>
      </c>
      <c r="K134" s="194" t="s">
        <v>168</v>
      </c>
      <c r="L134" s="55"/>
      <c r="M134" s="199" t="s">
        <v>22</v>
      </c>
      <c r="N134" s="200" t="s">
        <v>46</v>
      </c>
      <c r="O134" s="36"/>
      <c r="P134" s="201">
        <f>O134*H134</f>
        <v>0</v>
      </c>
      <c r="Q134" s="201">
        <v>0.00165</v>
      </c>
      <c r="R134" s="201">
        <f>Q134*H134</f>
        <v>0.0132</v>
      </c>
      <c r="S134" s="201">
        <v>0</v>
      </c>
      <c r="T134" s="202">
        <f>S134*H134</f>
        <v>0</v>
      </c>
      <c r="AR134" s="18" t="s">
        <v>169</v>
      </c>
      <c r="AT134" s="18" t="s">
        <v>164</v>
      </c>
      <c r="AU134" s="18" t="s">
        <v>84</v>
      </c>
      <c r="AY134" s="18" t="s">
        <v>162</v>
      </c>
      <c r="BE134" s="203">
        <f>IF(N134="základní",J134,0)</f>
        <v>0</v>
      </c>
      <c r="BF134" s="203">
        <f>IF(N134="snížená",J134,0)</f>
        <v>0</v>
      </c>
      <c r="BG134" s="203">
        <f>IF(N134="zákl. přenesená",J134,0)</f>
        <v>0</v>
      </c>
      <c r="BH134" s="203">
        <f>IF(N134="sníž. přenesená",J134,0)</f>
        <v>0</v>
      </c>
      <c r="BI134" s="203">
        <f>IF(N134="nulová",J134,0)</f>
        <v>0</v>
      </c>
      <c r="BJ134" s="18" t="s">
        <v>23</v>
      </c>
      <c r="BK134" s="203">
        <f>ROUND(I134*H134,2)</f>
        <v>0</v>
      </c>
      <c r="BL134" s="18" t="s">
        <v>169</v>
      </c>
      <c r="BM134" s="18" t="s">
        <v>834</v>
      </c>
    </row>
    <row r="135" spans="2:47" s="1" customFormat="1" ht="40.5">
      <c r="B135" s="35"/>
      <c r="C135" s="57"/>
      <c r="D135" s="219" t="s">
        <v>171</v>
      </c>
      <c r="E135" s="57"/>
      <c r="F135" s="256" t="s">
        <v>835</v>
      </c>
      <c r="G135" s="57"/>
      <c r="H135" s="57"/>
      <c r="I135" s="162"/>
      <c r="J135" s="57"/>
      <c r="K135" s="57"/>
      <c r="L135" s="55"/>
      <c r="M135" s="72"/>
      <c r="N135" s="36"/>
      <c r="O135" s="36"/>
      <c r="P135" s="36"/>
      <c r="Q135" s="36"/>
      <c r="R135" s="36"/>
      <c r="S135" s="36"/>
      <c r="T135" s="73"/>
      <c r="AT135" s="18" t="s">
        <v>171</v>
      </c>
      <c r="AU135" s="18" t="s">
        <v>84</v>
      </c>
    </row>
    <row r="136" spans="2:65" s="1" customFormat="1" ht="31.5" customHeight="1">
      <c r="B136" s="35"/>
      <c r="C136" s="246" t="s">
        <v>348</v>
      </c>
      <c r="D136" s="246" t="s">
        <v>289</v>
      </c>
      <c r="E136" s="247" t="s">
        <v>836</v>
      </c>
      <c r="F136" s="248" t="s">
        <v>837</v>
      </c>
      <c r="G136" s="249" t="s">
        <v>190</v>
      </c>
      <c r="H136" s="250">
        <v>8</v>
      </c>
      <c r="I136" s="251"/>
      <c r="J136" s="252">
        <f>ROUND(I136*H136,2)</f>
        <v>0</v>
      </c>
      <c r="K136" s="248" t="s">
        <v>823</v>
      </c>
      <c r="L136" s="253"/>
      <c r="M136" s="254" t="s">
        <v>22</v>
      </c>
      <c r="N136" s="255" t="s">
        <v>46</v>
      </c>
      <c r="O136" s="36"/>
      <c r="P136" s="201">
        <f>O136*H136</f>
        <v>0</v>
      </c>
      <c r="Q136" s="201">
        <v>0.272</v>
      </c>
      <c r="R136" s="201">
        <f>Q136*H136</f>
        <v>2.176</v>
      </c>
      <c r="S136" s="201">
        <v>0</v>
      </c>
      <c r="T136" s="202">
        <f>S136*H136</f>
        <v>0</v>
      </c>
      <c r="AR136" s="18" t="s">
        <v>214</v>
      </c>
      <c r="AT136" s="18" t="s">
        <v>289</v>
      </c>
      <c r="AU136" s="18" t="s">
        <v>84</v>
      </c>
      <c r="AY136" s="18" t="s">
        <v>162</v>
      </c>
      <c r="BE136" s="203">
        <f>IF(N136="základní",J136,0)</f>
        <v>0</v>
      </c>
      <c r="BF136" s="203">
        <f>IF(N136="snížená",J136,0)</f>
        <v>0</v>
      </c>
      <c r="BG136" s="203">
        <f>IF(N136="zákl. přenesená",J136,0)</f>
        <v>0</v>
      </c>
      <c r="BH136" s="203">
        <f>IF(N136="sníž. přenesená",J136,0)</f>
        <v>0</v>
      </c>
      <c r="BI136" s="203">
        <f>IF(N136="nulová",J136,0)</f>
        <v>0</v>
      </c>
      <c r="BJ136" s="18" t="s">
        <v>23</v>
      </c>
      <c r="BK136" s="203">
        <f>ROUND(I136*H136,2)</f>
        <v>0</v>
      </c>
      <c r="BL136" s="18" t="s">
        <v>169</v>
      </c>
      <c r="BM136" s="18" t="s">
        <v>838</v>
      </c>
    </row>
    <row r="137" spans="2:47" s="1" customFormat="1" ht="27">
      <c r="B137" s="35"/>
      <c r="C137" s="57"/>
      <c r="D137" s="219" t="s">
        <v>293</v>
      </c>
      <c r="E137" s="57"/>
      <c r="F137" s="256" t="s">
        <v>839</v>
      </c>
      <c r="G137" s="57"/>
      <c r="H137" s="57"/>
      <c r="I137" s="162"/>
      <c r="J137" s="57"/>
      <c r="K137" s="57"/>
      <c r="L137" s="55"/>
      <c r="M137" s="72"/>
      <c r="N137" s="36"/>
      <c r="O137" s="36"/>
      <c r="P137" s="36"/>
      <c r="Q137" s="36"/>
      <c r="R137" s="36"/>
      <c r="S137" s="36"/>
      <c r="T137" s="73"/>
      <c r="AT137" s="18" t="s">
        <v>293</v>
      </c>
      <c r="AU137" s="18" t="s">
        <v>84</v>
      </c>
    </row>
    <row r="138" spans="2:65" s="1" customFormat="1" ht="31.5" customHeight="1">
      <c r="B138" s="35"/>
      <c r="C138" s="192" t="s">
        <v>352</v>
      </c>
      <c r="D138" s="192" t="s">
        <v>164</v>
      </c>
      <c r="E138" s="193" t="s">
        <v>840</v>
      </c>
      <c r="F138" s="194" t="s">
        <v>841</v>
      </c>
      <c r="G138" s="195" t="s">
        <v>197</v>
      </c>
      <c r="H138" s="196">
        <v>8.775</v>
      </c>
      <c r="I138" s="197"/>
      <c r="J138" s="198">
        <f>ROUND(I138*H138,2)</f>
        <v>0</v>
      </c>
      <c r="K138" s="194" t="s">
        <v>168</v>
      </c>
      <c r="L138" s="55"/>
      <c r="M138" s="199" t="s">
        <v>22</v>
      </c>
      <c r="N138" s="200" t="s">
        <v>46</v>
      </c>
      <c r="O138" s="36"/>
      <c r="P138" s="201">
        <f>O138*H138</f>
        <v>0</v>
      </c>
      <c r="Q138" s="201">
        <v>0</v>
      </c>
      <c r="R138" s="201">
        <f>Q138*H138</f>
        <v>0</v>
      </c>
      <c r="S138" s="201">
        <v>0</v>
      </c>
      <c r="T138" s="202">
        <f>S138*H138</f>
        <v>0</v>
      </c>
      <c r="AR138" s="18" t="s">
        <v>169</v>
      </c>
      <c r="AT138" s="18" t="s">
        <v>164</v>
      </c>
      <c r="AU138" s="18" t="s">
        <v>84</v>
      </c>
      <c r="AY138" s="18" t="s">
        <v>162</v>
      </c>
      <c r="BE138" s="203">
        <f>IF(N138="základní",J138,0)</f>
        <v>0</v>
      </c>
      <c r="BF138" s="203">
        <f>IF(N138="snížená",J138,0)</f>
        <v>0</v>
      </c>
      <c r="BG138" s="203">
        <f>IF(N138="zákl. přenesená",J138,0)</f>
        <v>0</v>
      </c>
      <c r="BH138" s="203">
        <f>IF(N138="sníž. přenesená",J138,0)</f>
        <v>0</v>
      </c>
      <c r="BI138" s="203">
        <f>IF(N138="nulová",J138,0)</f>
        <v>0</v>
      </c>
      <c r="BJ138" s="18" t="s">
        <v>23</v>
      </c>
      <c r="BK138" s="203">
        <f>ROUND(I138*H138,2)</f>
        <v>0</v>
      </c>
      <c r="BL138" s="18" t="s">
        <v>169</v>
      </c>
      <c r="BM138" s="18" t="s">
        <v>842</v>
      </c>
    </row>
    <row r="139" spans="2:47" s="1" customFormat="1" ht="40.5">
      <c r="B139" s="35"/>
      <c r="C139" s="57"/>
      <c r="D139" s="204" t="s">
        <v>171</v>
      </c>
      <c r="E139" s="57"/>
      <c r="F139" s="205" t="s">
        <v>477</v>
      </c>
      <c r="G139" s="57"/>
      <c r="H139" s="57"/>
      <c r="I139" s="162"/>
      <c r="J139" s="57"/>
      <c r="K139" s="57"/>
      <c r="L139" s="55"/>
      <c r="M139" s="72"/>
      <c r="N139" s="36"/>
      <c r="O139" s="36"/>
      <c r="P139" s="36"/>
      <c r="Q139" s="36"/>
      <c r="R139" s="36"/>
      <c r="S139" s="36"/>
      <c r="T139" s="73"/>
      <c r="AT139" s="18" t="s">
        <v>171</v>
      </c>
      <c r="AU139" s="18" t="s">
        <v>84</v>
      </c>
    </row>
    <row r="140" spans="2:51" s="12" customFormat="1" ht="13.5">
      <c r="B140" s="206"/>
      <c r="C140" s="207"/>
      <c r="D140" s="204" t="s">
        <v>173</v>
      </c>
      <c r="E140" s="208" t="s">
        <v>22</v>
      </c>
      <c r="F140" s="209" t="s">
        <v>843</v>
      </c>
      <c r="G140" s="207"/>
      <c r="H140" s="210" t="s">
        <v>22</v>
      </c>
      <c r="I140" s="211"/>
      <c r="J140" s="207"/>
      <c r="K140" s="207"/>
      <c r="L140" s="212"/>
      <c r="M140" s="213"/>
      <c r="N140" s="214"/>
      <c r="O140" s="214"/>
      <c r="P140" s="214"/>
      <c r="Q140" s="214"/>
      <c r="R140" s="214"/>
      <c r="S140" s="214"/>
      <c r="T140" s="215"/>
      <c r="AT140" s="216" t="s">
        <v>173</v>
      </c>
      <c r="AU140" s="216" t="s">
        <v>84</v>
      </c>
      <c r="AV140" s="12" t="s">
        <v>23</v>
      </c>
      <c r="AW140" s="12" t="s">
        <v>38</v>
      </c>
      <c r="AX140" s="12" t="s">
        <v>75</v>
      </c>
      <c r="AY140" s="216" t="s">
        <v>162</v>
      </c>
    </row>
    <row r="141" spans="2:51" s="13" customFormat="1" ht="13.5">
      <c r="B141" s="217"/>
      <c r="C141" s="218"/>
      <c r="D141" s="219" t="s">
        <v>173</v>
      </c>
      <c r="E141" s="220" t="s">
        <v>22</v>
      </c>
      <c r="F141" s="221" t="s">
        <v>844</v>
      </c>
      <c r="G141" s="218"/>
      <c r="H141" s="222">
        <v>8.775</v>
      </c>
      <c r="I141" s="223"/>
      <c r="J141" s="218"/>
      <c r="K141" s="218"/>
      <c r="L141" s="224"/>
      <c r="M141" s="225"/>
      <c r="N141" s="226"/>
      <c r="O141" s="226"/>
      <c r="P141" s="226"/>
      <c r="Q141" s="226"/>
      <c r="R141" s="226"/>
      <c r="S141" s="226"/>
      <c r="T141" s="227"/>
      <c r="AT141" s="228" t="s">
        <v>173</v>
      </c>
      <c r="AU141" s="228" t="s">
        <v>84</v>
      </c>
      <c r="AV141" s="13" t="s">
        <v>84</v>
      </c>
      <c r="AW141" s="13" t="s">
        <v>38</v>
      </c>
      <c r="AX141" s="13" t="s">
        <v>23</v>
      </c>
      <c r="AY141" s="228" t="s">
        <v>162</v>
      </c>
    </row>
    <row r="142" spans="2:65" s="1" customFormat="1" ht="31.5" customHeight="1">
      <c r="B142" s="35"/>
      <c r="C142" s="192" t="s">
        <v>356</v>
      </c>
      <c r="D142" s="192" t="s">
        <v>164</v>
      </c>
      <c r="E142" s="193" t="s">
        <v>845</v>
      </c>
      <c r="F142" s="194" t="s">
        <v>846</v>
      </c>
      <c r="G142" s="195" t="s">
        <v>197</v>
      </c>
      <c r="H142" s="196">
        <v>8.775</v>
      </c>
      <c r="I142" s="197"/>
      <c r="J142" s="198">
        <f>ROUND(I142*H142,2)</f>
        <v>0</v>
      </c>
      <c r="K142" s="194" t="s">
        <v>168</v>
      </c>
      <c r="L142" s="55"/>
      <c r="M142" s="199" t="s">
        <v>22</v>
      </c>
      <c r="N142" s="200" t="s">
        <v>46</v>
      </c>
      <c r="O142" s="36"/>
      <c r="P142" s="201">
        <f>O142*H142</f>
        <v>0</v>
      </c>
      <c r="Q142" s="201">
        <v>0</v>
      </c>
      <c r="R142" s="201">
        <f>Q142*H142</f>
        <v>0</v>
      </c>
      <c r="S142" s="201">
        <v>0</v>
      </c>
      <c r="T142" s="202">
        <f>S142*H142</f>
        <v>0</v>
      </c>
      <c r="AR142" s="18" t="s">
        <v>169</v>
      </c>
      <c r="AT142" s="18" t="s">
        <v>164</v>
      </c>
      <c r="AU142" s="18" t="s">
        <v>84</v>
      </c>
      <c r="AY142" s="18" t="s">
        <v>162</v>
      </c>
      <c r="BE142" s="203">
        <f>IF(N142="základní",J142,0)</f>
        <v>0</v>
      </c>
      <c r="BF142" s="203">
        <f>IF(N142="snížená",J142,0)</f>
        <v>0</v>
      </c>
      <c r="BG142" s="203">
        <f>IF(N142="zákl. přenesená",J142,0)</f>
        <v>0</v>
      </c>
      <c r="BH142" s="203">
        <f>IF(N142="sníž. přenesená",J142,0)</f>
        <v>0</v>
      </c>
      <c r="BI142" s="203">
        <f>IF(N142="nulová",J142,0)</f>
        <v>0</v>
      </c>
      <c r="BJ142" s="18" t="s">
        <v>23</v>
      </c>
      <c r="BK142" s="203">
        <f>ROUND(I142*H142,2)</f>
        <v>0</v>
      </c>
      <c r="BL142" s="18" t="s">
        <v>169</v>
      </c>
      <c r="BM142" s="18" t="s">
        <v>847</v>
      </c>
    </row>
    <row r="143" spans="2:47" s="1" customFormat="1" ht="40.5">
      <c r="B143" s="35"/>
      <c r="C143" s="57"/>
      <c r="D143" s="204" t="s">
        <v>171</v>
      </c>
      <c r="E143" s="57"/>
      <c r="F143" s="205" t="s">
        <v>477</v>
      </c>
      <c r="G143" s="57"/>
      <c r="H143" s="57"/>
      <c r="I143" s="162"/>
      <c r="J143" s="57"/>
      <c r="K143" s="57"/>
      <c r="L143" s="55"/>
      <c r="M143" s="72"/>
      <c r="N143" s="36"/>
      <c r="O143" s="36"/>
      <c r="P143" s="36"/>
      <c r="Q143" s="36"/>
      <c r="R143" s="36"/>
      <c r="S143" s="36"/>
      <c r="T143" s="73"/>
      <c r="AT143" s="18" t="s">
        <v>171</v>
      </c>
      <c r="AU143" s="18" t="s">
        <v>84</v>
      </c>
    </row>
    <row r="144" spans="2:51" s="12" customFormat="1" ht="13.5">
      <c r="B144" s="206"/>
      <c r="C144" s="207"/>
      <c r="D144" s="204" t="s">
        <v>173</v>
      </c>
      <c r="E144" s="208" t="s">
        <v>22</v>
      </c>
      <c r="F144" s="209" t="s">
        <v>843</v>
      </c>
      <c r="G144" s="207"/>
      <c r="H144" s="210" t="s">
        <v>22</v>
      </c>
      <c r="I144" s="211"/>
      <c r="J144" s="207"/>
      <c r="K144" s="207"/>
      <c r="L144" s="212"/>
      <c r="M144" s="213"/>
      <c r="N144" s="214"/>
      <c r="O144" s="214"/>
      <c r="P144" s="214"/>
      <c r="Q144" s="214"/>
      <c r="R144" s="214"/>
      <c r="S144" s="214"/>
      <c r="T144" s="215"/>
      <c r="AT144" s="216" t="s">
        <v>173</v>
      </c>
      <c r="AU144" s="216" t="s">
        <v>84</v>
      </c>
      <c r="AV144" s="12" t="s">
        <v>23</v>
      </c>
      <c r="AW144" s="12" t="s">
        <v>38</v>
      </c>
      <c r="AX144" s="12" t="s">
        <v>75</v>
      </c>
      <c r="AY144" s="216" t="s">
        <v>162</v>
      </c>
    </row>
    <row r="145" spans="2:51" s="13" customFormat="1" ht="13.5">
      <c r="B145" s="217"/>
      <c r="C145" s="218"/>
      <c r="D145" s="219" t="s">
        <v>173</v>
      </c>
      <c r="E145" s="220" t="s">
        <v>22</v>
      </c>
      <c r="F145" s="221" t="s">
        <v>844</v>
      </c>
      <c r="G145" s="218"/>
      <c r="H145" s="222">
        <v>8.775</v>
      </c>
      <c r="I145" s="223"/>
      <c r="J145" s="218"/>
      <c r="K145" s="218"/>
      <c r="L145" s="224"/>
      <c r="M145" s="225"/>
      <c r="N145" s="226"/>
      <c r="O145" s="226"/>
      <c r="P145" s="226"/>
      <c r="Q145" s="226"/>
      <c r="R145" s="226"/>
      <c r="S145" s="226"/>
      <c r="T145" s="227"/>
      <c r="AT145" s="228" t="s">
        <v>173</v>
      </c>
      <c r="AU145" s="228" t="s">
        <v>84</v>
      </c>
      <c r="AV145" s="13" t="s">
        <v>84</v>
      </c>
      <c r="AW145" s="13" t="s">
        <v>38</v>
      </c>
      <c r="AX145" s="13" t="s">
        <v>23</v>
      </c>
      <c r="AY145" s="228" t="s">
        <v>162</v>
      </c>
    </row>
    <row r="146" spans="2:65" s="1" customFormat="1" ht="31.5" customHeight="1">
      <c r="B146" s="35"/>
      <c r="C146" s="192" t="s">
        <v>361</v>
      </c>
      <c r="D146" s="192" t="s">
        <v>164</v>
      </c>
      <c r="E146" s="193" t="s">
        <v>848</v>
      </c>
      <c r="F146" s="194" t="s">
        <v>849</v>
      </c>
      <c r="G146" s="195" t="s">
        <v>178</v>
      </c>
      <c r="H146" s="196">
        <v>53.353</v>
      </c>
      <c r="I146" s="197"/>
      <c r="J146" s="198">
        <f>ROUND(I146*H146,2)</f>
        <v>0</v>
      </c>
      <c r="K146" s="194" t="s">
        <v>168</v>
      </c>
      <c r="L146" s="55"/>
      <c r="M146" s="199" t="s">
        <v>22</v>
      </c>
      <c r="N146" s="200" t="s">
        <v>46</v>
      </c>
      <c r="O146" s="36"/>
      <c r="P146" s="201">
        <f>O146*H146</f>
        <v>0</v>
      </c>
      <c r="Q146" s="201">
        <v>0.00632</v>
      </c>
      <c r="R146" s="201">
        <f>Q146*H146</f>
        <v>0.33719096000000004</v>
      </c>
      <c r="S146" s="201">
        <v>0</v>
      </c>
      <c r="T146" s="202">
        <f>S146*H146</f>
        <v>0</v>
      </c>
      <c r="AR146" s="18" t="s">
        <v>169</v>
      </c>
      <c r="AT146" s="18" t="s">
        <v>164</v>
      </c>
      <c r="AU146" s="18" t="s">
        <v>84</v>
      </c>
      <c r="AY146" s="18" t="s">
        <v>162</v>
      </c>
      <c r="BE146" s="203">
        <f>IF(N146="základní",J146,0)</f>
        <v>0</v>
      </c>
      <c r="BF146" s="203">
        <f>IF(N146="snížená",J146,0)</f>
        <v>0</v>
      </c>
      <c r="BG146" s="203">
        <f>IF(N146="zákl. přenesená",J146,0)</f>
        <v>0</v>
      </c>
      <c r="BH146" s="203">
        <f>IF(N146="sníž. přenesená",J146,0)</f>
        <v>0</v>
      </c>
      <c r="BI146" s="203">
        <f>IF(N146="nulová",J146,0)</f>
        <v>0</v>
      </c>
      <c r="BJ146" s="18" t="s">
        <v>23</v>
      </c>
      <c r="BK146" s="203">
        <f>ROUND(I146*H146,2)</f>
        <v>0</v>
      </c>
      <c r="BL146" s="18" t="s">
        <v>169</v>
      </c>
      <c r="BM146" s="18" t="s">
        <v>850</v>
      </c>
    </row>
    <row r="147" spans="2:51" s="13" customFormat="1" ht="13.5">
      <c r="B147" s="217"/>
      <c r="C147" s="218"/>
      <c r="D147" s="219" t="s">
        <v>173</v>
      </c>
      <c r="E147" s="220" t="s">
        <v>22</v>
      </c>
      <c r="F147" s="221" t="s">
        <v>851</v>
      </c>
      <c r="G147" s="218"/>
      <c r="H147" s="222">
        <v>53.353</v>
      </c>
      <c r="I147" s="223"/>
      <c r="J147" s="218"/>
      <c r="K147" s="218"/>
      <c r="L147" s="224"/>
      <c r="M147" s="225"/>
      <c r="N147" s="226"/>
      <c r="O147" s="226"/>
      <c r="P147" s="226"/>
      <c r="Q147" s="226"/>
      <c r="R147" s="226"/>
      <c r="S147" s="226"/>
      <c r="T147" s="227"/>
      <c r="AT147" s="228" t="s">
        <v>173</v>
      </c>
      <c r="AU147" s="228" t="s">
        <v>84</v>
      </c>
      <c r="AV147" s="13" t="s">
        <v>84</v>
      </c>
      <c r="AW147" s="13" t="s">
        <v>38</v>
      </c>
      <c r="AX147" s="13" t="s">
        <v>23</v>
      </c>
      <c r="AY147" s="228" t="s">
        <v>162</v>
      </c>
    </row>
    <row r="148" spans="2:65" s="1" customFormat="1" ht="31.5" customHeight="1">
      <c r="B148" s="35"/>
      <c r="C148" s="192" t="s">
        <v>7</v>
      </c>
      <c r="D148" s="192" t="s">
        <v>164</v>
      </c>
      <c r="E148" s="193" t="s">
        <v>852</v>
      </c>
      <c r="F148" s="194" t="s">
        <v>853</v>
      </c>
      <c r="G148" s="195" t="s">
        <v>250</v>
      </c>
      <c r="H148" s="196">
        <v>0.749</v>
      </c>
      <c r="I148" s="197"/>
      <c r="J148" s="198">
        <f>ROUND(I148*H148,2)</f>
        <v>0</v>
      </c>
      <c r="K148" s="194" t="s">
        <v>168</v>
      </c>
      <c r="L148" s="55"/>
      <c r="M148" s="199" t="s">
        <v>22</v>
      </c>
      <c r="N148" s="200" t="s">
        <v>46</v>
      </c>
      <c r="O148" s="36"/>
      <c r="P148" s="201">
        <f>O148*H148</f>
        <v>0</v>
      </c>
      <c r="Q148" s="201">
        <v>0.84758</v>
      </c>
      <c r="R148" s="201">
        <f>Q148*H148</f>
        <v>0.63483742</v>
      </c>
      <c r="S148" s="201">
        <v>0</v>
      </c>
      <c r="T148" s="202">
        <f>S148*H148</f>
        <v>0</v>
      </c>
      <c r="AR148" s="18" t="s">
        <v>169</v>
      </c>
      <c r="AT148" s="18" t="s">
        <v>164</v>
      </c>
      <c r="AU148" s="18" t="s">
        <v>84</v>
      </c>
      <c r="AY148" s="18" t="s">
        <v>162</v>
      </c>
      <c r="BE148" s="203">
        <f>IF(N148="základní",J148,0)</f>
        <v>0</v>
      </c>
      <c r="BF148" s="203">
        <f>IF(N148="snížená",J148,0)</f>
        <v>0</v>
      </c>
      <c r="BG148" s="203">
        <f>IF(N148="zákl. přenesená",J148,0)</f>
        <v>0</v>
      </c>
      <c r="BH148" s="203">
        <f>IF(N148="sníž. přenesená",J148,0)</f>
        <v>0</v>
      </c>
      <c r="BI148" s="203">
        <f>IF(N148="nulová",J148,0)</f>
        <v>0</v>
      </c>
      <c r="BJ148" s="18" t="s">
        <v>23</v>
      </c>
      <c r="BK148" s="203">
        <f>ROUND(I148*H148,2)</f>
        <v>0</v>
      </c>
      <c r="BL148" s="18" t="s">
        <v>169</v>
      </c>
      <c r="BM148" s="18" t="s">
        <v>854</v>
      </c>
    </row>
    <row r="149" spans="2:51" s="13" customFormat="1" ht="13.5">
      <c r="B149" s="217"/>
      <c r="C149" s="218"/>
      <c r="D149" s="204" t="s">
        <v>173</v>
      </c>
      <c r="E149" s="229" t="s">
        <v>22</v>
      </c>
      <c r="F149" s="230" t="s">
        <v>855</v>
      </c>
      <c r="G149" s="218"/>
      <c r="H149" s="231">
        <v>0.749</v>
      </c>
      <c r="I149" s="223"/>
      <c r="J149" s="218"/>
      <c r="K149" s="218"/>
      <c r="L149" s="224"/>
      <c r="M149" s="225"/>
      <c r="N149" s="226"/>
      <c r="O149" s="226"/>
      <c r="P149" s="226"/>
      <c r="Q149" s="226"/>
      <c r="R149" s="226"/>
      <c r="S149" s="226"/>
      <c r="T149" s="227"/>
      <c r="AT149" s="228" t="s">
        <v>173</v>
      </c>
      <c r="AU149" s="228" t="s">
        <v>84</v>
      </c>
      <c r="AV149" s="13" t="s">
        <v>84</v>
      </c>
      <c r="AW149" s="13" t="s">
        <v>38</v>
      </c>
      <c r="AX149" s="13" t="s">
        <v>23</v>
      </c>
      <c r="AY149" s="228" t="s">
        <v>162</v>
      </c>
    </row>
    <row r="150" spans="2:63" s="11" customFormat="1" ht="29.85" customHeight="1">
      <c r="B150" s="175"/>
      <c r="C150" s="176"/>
      <c r="D150" s="189" t="s">
        <v>74</v>
      </c>
      <c r="E150" s="190" t="s">
        <v>214</v>
      </c>
      <c r="F150" s="190" t="s">
        <v>856</v>
      </c>
      <c r="G150" s="176"/>
      <c r="H150" s="176"/>
      <c r="I150" s="179"/>
      <c r="J150" s="191">
        <f>BK150</f>
        <v>0</v>
      </c>
      <c r="K150" s="176"/>
      <c r="L150" s="181"/>
      <c r="M150" s="182"/>
      <c r="N150" s="183"/>
      <c r="O150" s="183"/>
      <c r="P150" s="184">
        <f>SUM(P151:P156)</f>
        <v>0</v>
      </c>
      <c r="Q150" s="183"/>
      <c r="R150" s="184">
        <f>SUM(R151:R156)</f>
        <v>1.26262</v>
      </c>
      <c r="S150" s="183"/>
      <c r="T150" s="185">
        <f>SUM(T151:T156)</f>
        <v>0</v>
      </c>
      <c r="AR150" s="186" t="s">
        <v>23</v>
      </c>
      <c r="AT150" s="187" t="s">
        <v>74</v>
      </c>
      <c r="AU150" s="187" t="s">
        <v>23</v>
      </c>
      <c r="AY150" s="186" t="s">
        <v>162</v>
      </c>
      <c r="BK150" s="188">
        <f>SUM(BK151:BK156)</f>
        <v>0</v>
      </c>
    </row>
    <row r="151" spans="2:65" s="1" customFormat="1" ht="31.5" customHeight="1">
      <c r="B151" s="35"/>
      <c r="C151" s="192" t="s">
        <v>370</v>
      </c>
      <c r="D151" s="192" t="s">
        <v>164</v>
      </c>
      <c r="E151" s="193" t="s">
        <v>857</v>
      </c>
      <c r="F151" s="194" t="s">
        <v>858</v>
      </c>
      <c r="G151" s="195" t="s">
        <v>190</v>
      </c>
      <c r="H151" s="196">
        <v>2</v>
      </c>
      <c r="I151" s="197"/>
      <c r="J151" s="198">
        <f>ROUND(I151*H151,2)</f>
        <v>0</v>
      </c>
      <c r="K151" s="194" t="s">
        <v>168</v>
      </c>
      <c r="L151" s="55"/>
      <c r="M151" s="199" t="s">
        <v>22</v>
      </c>
      <c r="N151" s="200" t="s">
        <v>46</v>
      </c>
      <c r="O151" s="36"/>
      <c r="P151" s="201">
        <f>O151*H151</f>
        <v>0</v>
      </c>
      <c r="Q151" s="201">
        <v>0.00016</v>
      </c>
      <c r="R151" s="201">
        <f>Q151*H151</f>
        <v>0.00032</v>
      </c>
      <c r="S151" s="201">
        <v>0</v>
      </c>
      <c r="T151" s="202">
        <f>S151*H151</f>
        <v>0</v>
      </c>
      <c r="AR151" s="18" t="s">
        <v>169</v>
      </c>
      <c r="AT151" s="18" t="s">
        <v>164</v>
      </c>
      <c r="AU151" s="18" t="s">
        <v>84</v>
      </c>
      <c r="AY151" s="18" t="s">
        <v>162</v>
      </c>
      <c r="BE151" s="203">
        <f>IF(N151="základní",J151,0)</f>
        <v>0</v>
      </c>
      <c r="BF151" s="203">
        <f>IF(N151="snížená",J151,0)</f>
        <v>0</v>
      </c>
      <c r="BG151" s="203">
        <f>IF(N151="zákl. přenesená",J151,0)</f>
        <v>0</v>
      </c>
      <c r="BH151" s="203">
        <f>IF(N151="sníž. přenesená",J151,0)</f>
        <v>0</v>
      </c>
      <c r="BI151" s="203">
        <f>IF(N151="nulová",J151,0)</f>
        <v>0</v>
      </c>
      <c r="BJ151" s="18" t="s">
        <v>23</v>
      </c>
      <c r="BK151" s="203">
        <f>ROUND(I151*H151,2)</f>
        <v>0</v>
      </c>
      <c r="BL151" s="18" t="s">
        <v>169</v>
      </c>
      <c r="BM151" s="18" t="s">
        <v>859</v>
      </c>
    </row>
    <row r="152" spans="2:47" s="1" customFormat="1" ht="67.5">
      <c r="B152" s="35"/>
      <c r="C152" s="57"/>
      <c r="D152" s="219" t="s">
        <v>171</v>
      </c>
      <c r="E152" s="57"/>
      <c r="F152" s="256" t="s">
        <v>860</v>
      </c>
      <c r="G152" s="57"/>
      <c r="H152" s="57"/>
      <c r="I152" s="162"/>
      <c r="J152" s="57"/>
      <c r="K152" s="57"/>
      <c r="L152" s="55"/>
      <c r="M152" s="72"/>
      <c r="N152" s="36"/>
      <c r="O152" s="36"/>
      <c r="P152" s="36"/>
      <c r="Q152" s="36"/>
      <c r="R152" s="36"/>
      <c r="S152" s="36"/>
      <c r="T152" s="73"/>
      <c r="AT152" s="18" t="s">
        <v>171</v>
      </c>
      <c r="AU152" s="18" t="s">
        <v>84</v>
      </c>
    </row>
    <row r="153" spans="2:65" s="1" customFormat="1" ht="31.5" customHeight="1">
      <c r="B153" s="35"/>
      <c r="C153" s="246" t="s">
        <v>376</v>
      </c>
      <c r="D153" s="246" t="s">
        <v>289</v>
      </c>
      <c r="E153" s="247" t="s">
        <v>861</v>
      </c>
      <c r="F153" s="248" t="s">
        <v>862</v>
      </c>
      <c r="G153" s="249" t="s">
        <v>190</v>
      </c>
      <c r="H153" s="250">
        <v>10</v>
      </c>
      <c r="I153" s="251"/>
      <c r="J153" s="252">
        <f>ROUND(I153*H153,2)</f>
        <v>0</v>
      </c>
      <c r="K153" s="248" t="s">
        <v>22</v>
      </c>
      <c r="L153" s="253"/>
      <c r="M153" s="254" t="s">
        <v>22</v>
      </c>
      <c r="N153" s="255" t="s">
        <v>46</v>
      </c>
      <c r="O153" s="36"/>
      <c r="P153" s="201">
        <f>O153*H153</f>
        <v>0</v>
      </c>
      <c r="Q153" s="201">
        <v>0.00052</v>
      </c>
      <c r="R153" s="201">
        <f>Q153*H153</f>
        <v>0.0052</v>
      </c>
      <c r="S153" s="201">
        <v>0</v>
      </c>
      <c r="T153" s="202">
        <f>S153*H153</f>
        <v>0</v>
      </c>
      <c r="AR153" s="18" t="s">
        <v>214</v>
      </c>
      <c r="AT153" s="18" t="s">
        <v>289</v>
      </c>
      <c r="AU153" s="18" t="s">
        <v>84</v>
      </c>
      <c r="AY153" s="18" t="s">
        <v>162</v>
      </c>
      <c r="BE153" s="203">
        <f>IF(N153="základní",J153,0)</f>
        <v>0</v>
      </c>
      <c r="BF153" s="203">
        <f>IF(N153="snížená",J153,0)</f>
        <v>0</v>
      </c>
      <c r="BG153" s="203">
        <f>IF(N153="zákl. přenesená",J153,0)</f>
        <v>0</v>
      </c>
      <c r="BH153" s="203">
        <f>IF(N153="sníž. přenesená",J153,0)</f>
        <v>0</v>
      </c>
      <c r="BI153" s="203">
        <f>IF(N153="nulová",J153,0)</f>
        <v>0</v>
      </c>
      <c r="BJ153" s="18" t="s">
        <v>23</v>
      </c>
      <c r="BK153" s="203">
        <f>ROUND(I153*H153,2)</f>
        <v>0</v>
      </c>
      <c r="BL153" s="18" t="s">
        <v>169</v>
      </c>
      <c r="BM153" s="18" t="s">
        <v>863</v>
      </c>
    </row>
    <row r="154" spans="2:65" s="1" customFormat="1" ht="22.5" customHeight="1">
      <c r="B154" s="35"/>
      <c r="C154" s="192" t="s">
        <v>382</v>
      </c>
      <c r="D154" s="192" t="s">
        <v>164</v>
      </c>
      <c r="E154" s="193" t="s">
        <v>864</v>
      </c>
      <c r="F154" s="194" t="s">
        <v>865</v>
      </c>
      <c r="G154" s="195" t="s">
        <v>190</v>
      </c>
      <c r="H154" s="196">
        <v>2</v>
      </c>
      <c r="I154" s="197"/>
      <c r="J154" s="198">
        <f>ROUND(I154*H154,2)</f>
        <v>0</v>
      </c>
      <c r="K154" s="194" t="s">
        <v>22</v>
      </c>
      <c r="L154" s="55"/>
      <c r="M154" s="199" t="s">
        <v>22</v>
      </c>
      <c r="N154" s="200" t="s">
        <v>46</v>
      </c>
      <c r="O154" s="36"/>
      <c r="P154" s="201">
        <f>O154*H154</f>
        <v>0</v>
      </c>
      <c r="Q154" s="201">
        <v>0.0052</v>
      </c>
      <c r="R154" s="201">
        <f>Q154*H154</f>
        <v>0.0104</v>
      </c>
      <c r="S154" s="201">
        <v>0</v>
      </c>
      <c r="T154" s="202">
        <f>S154*H154</f>
        <v>0</v>
      </c>
      <c r="AR154" s="18" t="s">
        <v>169</v>
      </c>
      <c r="AT154" s="18" t="s">
        <v>164</v>
      </c>
      <c r="AU154" s="18" t="s">
        <v>84</v>
      </c>
      <c r="AY154" s="18" t="s">
        <v>162</v>
      </c>
      <c r="BE154" s="203">
        <f>IF(N154="základní",J154,0)</f>
        <v>0</v>
      </c>
      <c r="BF154" s="203">
        <f>IF(N154="snížená",J154,0)</f>
        <v>0</v>
      </c>
      <c r="BG154" s="203">
        <f>IF(N154="zákl. přenesená",J154,0)</f>
        <v>0</v>
      </c>
      <c r="BH154" s="203">
        <f>IF(N154="sníž. přenesená",J154,0)</f>
        <v>0</v>
      </c>
      <c r="BI154" s="203">
        <f>IF(N154="nulová",J154,0)</f>
        <v>0</v>
      </c>
      <c r="BJ154" s="18" t="s">
        <v>23</v>
      </c>
      <c r="BK154" s="203">
        <f>ROUND(I154*H154,2)</f>
        <v>0</v>
      </c>
      <c r="BL154" s="18" t="s">
        <v>169</v>
      </c>
      <c r="BM154" s="18" t="s">
        <v>866</v>
      </c>
    </row>
    <row r="155" spans="2:65" s="1" customFormat="1" ht="22.5" customHeight="1">
      <c r="B155" s="35"/>
      <c r="C155" s="192" t="s">
        <v>388</v>
      </c>
      <c r="D155" s="192" t="s">
        <v>164</v>
      </c>
      <c r="E155" s="193" t="s">
        <v>867</v>
      </c>
      <c r="F155" s="194" t="s">
        <v>868</v>
      </c>
      <c r="G155" s="195" t="s">
        <v>543</v>
      </c>
      <c r="H155" s="196">
        <v>14</v>
      </c>
      <c r="I155" s="197"/>
      <c r="J155" s="198">
        <f>ROUND(I155*H155,2)</f>
        <v>0</v>
      </c>
      <c r="K155" s="194" t="s">
        <v>22</v>
      </c>
      <c r="L155" s="55"/>
      <c r="M155" s="199" t="s">
        <v>22</v>
      </c>
      <c r="N155" s="200" t="s">
        <v>46</v>
      </c>
      <c r="O155" s="36"/>
      <c r="P155" s="201">
        <f>O155*H155</f>
        <v>0</v>
      </c>
      <c r="Q155" s="201">
        <v>0.00105</v>
      </c>
      <c r="R155" s="201">
        <f>Q155*H155</f>
        <v>0.0147</v>
      </c>
      <c r="S155" s="201">
        <v>0</v>
      </c>
      <c r="T155" s="202">
        <f>S155*H155</f>
        <v>0</v>
      </c>
      <c r="AR155" s="18" t="s">
        <v>169</v>
      </c>
      <c r="AT155" s="18" t="s">
        <v>164</v>
      </c>
      <c r="AU155" s="18" t="s">
        <v>84</v>
      </c>
      <c r="AY155" s="18" t="s">
        <v>162</v>
      </c>
      <c r="BE155" s="203">
        <f>IF(N155="základní",J155,0)</f>
        <v>0</v>
      </c>
      <c r="BF155" s="203">
        <f>IF(N155="snížená",J155,0)</f>
        <v>0</v>
      </c>
      <c r="BG155" s="203">
        <f>IF(N155="zákl. přenesená",J155,0)</f>
        <v>0</v>
      </c>
      <c r="BH155" s="203">
        <f>IF(N155="sníž. přenesená",J155,0)</f>
        <v>0</v>
      </c>
      <c r="BI155" s="203">
        <f>IF(N155="nulová",J155,0)</f>
        <v>0</v>
      </c>
      <c r="BJ155" s="18" t="s">
        <v>23</v>
      </c>
      <c r="BK155" s="203">
        <f>ROUND(I155*H155,2)</f>
        <v>0</v>
      </c>
      <c r="BL155" s="18" t="s">
        <v>169</v>
      </c>
      <c r="BM155" s="18" t="s">
        <v>869</v>
      </c>
    </row>
    <row r="156" spans="2:65" s="1" customFormat="1" ht="22.5" customHeight="1">
      <c r="B156" s="35"/>
      <c r="C156" s="246" t="s">
        <v>394</v>
      </c>
      <c r="D156" s="246" t="s">
        <v>289</v>
      </c>
      <c r="E156" s="247" t="s">
        <v>870</v>
      </c>
      <c r="F156" s="248" t="s">
        <v>871</v>
      </c>
      <c r="G156" s="249" t="s">
        <v>543</v>
      </c>
      <c r="H156" s="250">
        <v>14</v>
      </c>
      <c r="I156" s="251"/>
      <c r="J156" s="252">
        <f>ROUND(I156*H156,2)</f>
        <v>0</v>
      </c>
      <c r="K156" s="248" t="s">
        <v>22</v>
      </c>
      <c r="L156" s="253"/>
      <c r="M156" s="254" t="s">
        <v>22</v>
      </c>
      <c r="N156" s="255" t="s">
        <v>46</v>
      </c>
      <c r="O156" s="36"/>
      <c r="P156" s="201">
        <f>O156*H156</f>
        <v>0</v>
      </c>
      <c r="Q156" s="201">
        <v>0.088</v>
      </c>
      <c r="R156" s="201">
        <f>Q156*H156</f>
        <v>1.232</v>
      </c>
      <c r="S156" s="201">
        <v>0</v>
      </c>
      <c r="T156" s="202">
        <f>S156*H156</f>
        <v>0</v>
      </c>
      <c r="AR156" s="18" t="s">
        <v>214</v>
      </c>
      <c r="AT156" s="18" t="s">
        <v>289</v>
      </c>
      <c r="AU156" s="18" t="s">
        <v>84</v>
      </c>
      <c r="AY156" s="18" t="s">
        <v>162</v>
      </c>
      <c r="BE156" s="203">
        <f>IF(N156="základní",J156,0)</f>
        <v>0</v>
      </c>
      <c r="BF156" s="203">
        <f>IF(N156="snížená",J156,0)</f>
        <v>0</v>
      </c>
      <c r="BG156" s="203">
        <f>IF(N156="zákl. přenesená",J156,0)</f>
        <v>0</v>
      </c>
      <c r="BH156" s="203">
        <f>IF(N156="sníž. přenesená",J156,0)</f>
        <v>0</v>
      </c>
      <c r="BI156" s="203">
        <f>IF(N156="nulová",J156,0)</f>
        <v>0</v>
      </c>
      <c r="BJ156" s="18" t="s">
        <v>23</v>
      </c>
      <c r="BK156" s="203">
        <f>ROUND(I156*H156,2)</f>
        <v>0</v>
      </c>
      <c r="BL156" s="18" t="s">
        <v>169</v>
      </c>
      <c r="BM156" s="18" t="s">
        <v>872</v>
      </c>
    </row>
    <row r="157" spans="2:63" s="11" customFormat="1" ht="29.85" customHeight="1">
      <c r="B157" s="175"/>
      <c r="C157" s="176"/>
      <c r="D157" s="189" t="s">
        <v>74</v>
      </c>
      <c r="E157" s="190" t="s">
        <v>749</v>
      </c>
      <c r="F157" s="190" t="s">
        <v>750</v>
      </c>
      <c r="G157" s="176"/>
      <c r="H157" s="176"/>
      <c r="I157" s="179"/>
      <c r="J157" s="191">
        <f>BK157</f>
        <v>0</v>
      </c>
      <c r="K157" s="176"/>
      <c r="L157" s="181"/>
      <c r="M157" s="182"/>
      <c r="N157" s="183"/>
      <c r="O157" s="183"/>
      <c r="P157" s="184">
        <f>SUM(P158:P161)</f>
        <v>0</v>
      </c>
      <c r="Q157" s="183"/>
      <c r="R157" s="184">
        <f>SUM(R158:R161)</f>
        <v>0</v>
      </c>
      <c r="S157" s="183"/>
      <c r="T157" s="185">
        <f>SUM(T158:T161)</f>
        <v>0</v>
      </c>
      <c r="AR157" s="186" t="s">
        <v>23</v>
      </c>
      <c r="AT157" s="187" t="s">
        <v>74</v>
      </c>
      <c r="AU157" s="187" t="s">
        <v>23</v>
      </c>
      <c r="AY157" s="186" t="s">
        <v>162</v>
      </c>
      <c r="BK157" s="188">
        <f>SUM(BK158:BK161)</f>
        <v>0</v>
      </c>
    </row>
    <row r="158" spans="2:65" s="1" customFormat="1" ht="31.5" customHeight="1">
      <c r="B158" s="35"/>
      <c r="C158" s="192" t="s">
        <v>399</v>
      </c>
      <c r="D158" s="192" t="s">
        <v>164</v>
      </c>
      <c r="E158" s="193" t="s">
        <v>873</v>
      </c>
      <c r="F158" s="194" t="s">
        <v>874</v>
      </c>
      <c r="G158" s="195" t="s">
        <v>250</v>
      </c>
      <c r="H158" s="196">
        <v>103.809</v>
      </c>
      <c r="I158" s="197"/>
      <c r="J158" s="198">
        <f>ROUND(I158*H158,2)</f>
        <v>0</v>
      </c>
      <c r="K158" s="194" t="s">
        <v>168</v>
      </c>
      <c r="L158" s="55"/>
      <c r="M158" s="199" t="s">
        <v>22</v>
      </c>
      <c r="N158" s="200" t="s">
        <v>46</v>
      </c>
      <c r="O158" s="36"/>
      <c r="P158" s="201">
        <f>O158*H158</f>
        <v>0</v>
      </c>
      <c r="Q158" s="201">
        <v>0</v>
      </c>
      <c r="R158" s="201">
        <f>Q158*H158</f>
        <v>0</v>
      </c>
      <c r="S158" s="201">
        <v>0</v>
      </c>
      <c r="T158" s="202">
        <f>S158*H158</f>
        <v>0</v>
      </c>
      <c r="AR158" s="18" t="s">
        <v>169</v>
      </c>
      <c r="AT158" s="18" t="s">
        <v>164</v>
      </c>
      <c r="AU158" s="18" t="s">
        <v>84</v>
      </c>
      <c r="AY158" s="18" t="s">
        <v>162</v>
      </c>
      <c r="BE158" s="203">
        <f>IF(N158="základní",J158,0)</f>
        <v>0</v>
      </c>
      <c r="BF158" s="203">
        <f>IF(N158="snížená",J158,0)</f>
        <v>0</v>
      </c>
      <c r="BG158" s="203">
        <f>IF(N158="zákl. přenesená",J158,0)</f>
        <v>0</v>
      </c>
      <c r="BH158" s="203">
        <f>IF(N158="sníž. přenesená",J158,0)</f>
        <v>0</v>
      </c>
      <c r="BI158" s="203">
        <f>IF(N158="nulová",J158,0)</f>
        <v>0</v>
      </c>
      <c r="BJ158" s="18" t="s">
        <v>23</v>
      </c>
      <c r="BK158" s="203">
        <f>ROUND(I158*H158,2)</f>
        <v>0</v>
      </c>
      <c r="BL158" s="18" t="s">
        <v>169</v>
      </c>
      <c r="BM158" s="18" t="s">
        <v>875</v>
      </c>
    </row>
    <row r="159" spans="2:47" s="1" customFormat="1" ht="94.5">
      <c r="B159" s="35"/>
      <c r="C159" s="57"/>
      <c r="D159" s="219" t="s">
        <v>171</v>
      </c>
      <c r="E159" s="57"/>
      <c r="F159" s="256" t="s">
        <v>876</v>
      </c>
      <c r="G159" s="57"/>
      <c r="H159" s="57"/>
      <c r="I159" s="162"/>
      <c r="J159" s="57"/>
      <c r="K159" s="57"/>
      <c r="L159" s="55"/>
      <c r="M159" s="72"/>
      <c r="N159" s="36"/>
      <c r="O159" s="36"/>
      <c r="P159" s="36"/>
      <c r="Q159" s="36"/>
      <c r="R159" s="36"/>
      <c r="S159" s="36"/>
      <c r="T159" s="73"/>
      <c r="AT159" s="18" t="s">
        <v>171</v>
      </c>
      <c r="AU159" s="18" t="s">
        <v>84</v>
      </c>
    </row>
    <row r="160" spans="2:65" s="1" customFormat="1" ht="31.5" customHeight="1">
      <c r="B160" s="35"/>
      <c r="C160" s="192" t="s">
        <v>404</v>
      </c>
      <c r="D160" s="192" t="s">
        <v>164</v>
      </c>
      <c r="E160" s="193" t="s">
        <v>877</v>
      </c>
      <c r="F160" s="194" t="s">
        <v>878</v>
      </c>
      <c r="G160" s="195" t="s">
        <v>250</v>
      </c>
      <c r="H160" s="196">
        <v>103.809</v>
      </c>
      <c r="I160" s="197"/>
      <c r="J160" s="198">
        <f>ROUND(I160*H160,2)</f>
        <v>0</v>
      </c>
      <c r="K160" s="194" t="s">
        <v>168</v>
      </c>
      <c r="L160" s="55"/>
      <c r="M160" s="199" t="s">
        <v>22</v>
      </c>
      <c r="N160" s="200" t="s">
        <v>46</v>
      </c>
      <c r="O160" s="36"/>
      <c r="P160" s="201">
        <f>O160*H160</f>
        <v>0</v>
      </c>
      <c r="Q160" s="201">
        <v>0</v>
      </c>
      <c r="R160" s="201">
        <f>Q160*H160</f>
        <v>0</v>
      </c>
      <c r="S160" s="201">
        <v>0</v>
      </c>
      <c r="T160" s="202">
        <f>S160*H160</f>
        <v>0</v>
      </c>
      <c r="AR160" s="18" t="s">
        <v>169</v>
      </c>
      <c r="AT160" s="18" t="s">
        <v>164</v>
      </c>
      <c r="AU160" s="18" t="s">
        <v>84</v>
      </c>
      <c r="AY160" s="18" t="s">
        <v>162</v>
      </c>
      <c r="BE160" s="203">
        <f>IF(N160="základní",J160,0)</f>
        <v>0</v>
      </c>
      <c r="BF160" s="203">
        <f>IF(N160="snížená",J160,0)</f>
        <v>0</v>
      </c>
      <c r="BG160" s="203">
        <f>IF(N160="zákl. přenesená",J160,0)</f>
        <v>0</v>
      </c>
      <c r="BH160" s="203">
        <f>IF(N160="sníž. přenesená",J160,0)</f>
        <v>0</v>
      </c>
      <c r="BI160" s="203">
        <f>IF(N160="nulová",J160,0)</f>
        <v>0</v>
      </c>
      <c r="BJ160" s="18" t="s">
        <v>23</v>
      </c>
      <c r="BK160" s="203">
        <f>ROUND(I160*H160,2)</f>
        <v>0</v>
      </c>
      <c r="BL160" s="18" t="s">
        <v>169</v>
      </c>
      <c r="BM160" s="18" t="s">
        <v>879</v>
      </c>
    </row>
    <row r="161" spans="2:47" s="1" customFormat="1" ht="94.5">
      <c r="B161" s="35"/>
      <c r="C161" s="57"/>
      <c r="D161" s="204" t="s">
        <v>171</v>
      </c>
      <c r="E161" s="57"/>
      <c r="F161" s="205" t="s">
        <v>876</v>
      </c>
      <c r="G161" s="57"/>
      <c r="H161" s="57"/>
      <c r="I161" s="162"/>
      <c r="J161" s="57"/>
      <c r="K161" s="57"/>
      <c r="L161" s="55"/>
      <c r="M161" s="72"/>
      <c r="N161" s="36"/>
      <c r="O161" s="36"/>
      <c r="P161" s="36"/>
      <c r="Q161" s="36"/>
      <c r="R161" s="36"/>
      <c r="S161" s="36"/>
      <c r="T161" s="73"/>
      <c r="AT161" s="18" t="s">
        <v>171</v>
      </c>
      <c r="AU161" s="18" t="s">
        <v>84</v>
      </c>
    </row>
    <row r="162" spans="2:63" s="11" customFormat="1" ht="37.35" customHeight="1">
      <c r="B162" s="175"/>
      <c r="C162" s="176"/>
      <c r="D162" s="177" t="s">
        <v>74</v>
      </c>
      <c r="E162" s="178" t="s">
        <v>289</v>
      </c>
      <c r="F162" s="178" t="s">
        <v>880</v>
      </c>
      <c r="G162" s="176"/>
      <c r="H162" s="176"/>
      <c r="I162" s="179"/>
      <c r="J162" s="180">
        <f>BK162</f>
        <v>0</v>
      </c>
      <c r="K162" s="176"/>
      <c r="L162" s="181"/>
      <c r="M162" s="182"/>
      <c r="N162" s="183"/>
      <c r="O162" s="183"/>
      <c r="P162" s="184">
        <f>P163</f>
        <v>0</v>
      </c>
      <c r="Q162" s="183"/>
      <c r="R162" s="184">
        <f>R163</f>
        <v>0.0008</v>
      </c>
      <c r="S162" s="183"/>
      <c r="T162" s="185">
        <f>T163</f>
        <v>0</v>
      </c>
      <c r="AR162" s="186" t="s">
        <v>183</v>
      </c>
      <c r="AT162" s="187" t="s">
        <v>74</v>
      </c>
      <c r="AU162" s="187" t="s">
        <v>75</v>
      </c>
      <c r="AY162" s="186" t="s">
        <v>162</v>
      </c>
      <c r="BK162" s="188">
        <f>BK163</f>
        <v>0</v>
      </c>
    </row>
    <row r="163" spans="2:63" s="11" customFormat="1" ht="19.9" customHeight="1">
      <c r="B163" s="175"/>
      <c r="C163" s="176"/>
      <c r="D163" s="189" t="s">
        <v>74</v>
      </c>
      <c r="E163" s="190" t="s">
        <v>881</v>
      </c>
      <c r="F163" s="190" t="s">
        <v>882</v>
      </c>
      <c r="G163" s="176"/>
      <c r="H163" s="176"/>
      <c r="I163" s="179"/>
      <c r="J163" s="191">
        <f>BK163</f>
        <v>0</v>
      </c>
      <c r="K163" s="176"/>
      <c r="L163" s="181"/>
      <c r="M163" s="182"/>
      <c r="N163" s="183"/>
      <c r="O163" s="183"/>
      <c r="P163" s="184">
        <f>P164</f>
        <v>0</v>
      </c>
      <c r="Q163" s="183"/>
      <c r="R163" s="184">
        <f>R164</f>
        <v>0.0008</v>
      </c>
      <c r="S163" s="183"/>
      <c r="T163" s="185">
        <f>T164</f>
        <v>0</v>
      </c>
      <c r="AR163" s="186" t="s">
        <v>183</v>
      </c>
      <c r="AT163" s="187" t="s">
        <v>74</v>
      </c>
      <c r="AU163" s="187" t="s">
        <v>23</v>
      </c>
      <c r="AY163" s="186" t="s">
        <v>162</v>
      </c>
      <c r="BK163" s="188">
        <f>BK164</f>
        <v>0</v>
      </c>
    </row>
    <row r="164" spans="2:65" s="1" customFormat="1" ht="22.5" customHeight="1">
      <c r="B164" s="35"/>
      <c r="C164" s="192" t="s">
        <v>409</v>
      </c>
      <c r="D164" s="192" t="s">
        <v>164</v>
      </c>
      <c r="E164" s="193" t="s">
        <v>883</v>
      </c>
      <c r="F164" s="194" t="s">
        <v>884</v>
      </c>
      <c r="G164" s="195" t="s">
        <v>543</v>
      </c>
      <c r="H164" s="196">
        <v>4</v>
      </c>
      <c r="I164" s="197"/>
      <c r="J164" s="198">
        <f>ROUND(I164*H164,2)</f>
        <v>0</v>
      </c>
      <c r="K164" s="194" t="s">
        <v>22</v>
      </c>
      <c r="L164" s="55"/>
      <c r="M164" s="199" t="s">
        <v>22</v>
      </c>
      <c r="N164" s="260" t="s">
        <v>46</v>
      </c>
      <c r="O164" s="258"/>
      <c r="P164" s="261">
        <f>O164*H164</f>
        <v>0</v>
      </c>
      <c r="Q164" s="261">
        <v>0.0002</v>
      </c>
      <c r="R164" s="261">
        <f>Q164*H164</f>
        <v>0.0008</v>
      </c>
      <c r="S164" s="261">
        <v>0</v>
      </c>
      <c r="T164" s="262">
        <f>S164*H164</f>
        <v>0</v>
      </c>
      <c r="AR164" s="18" t="s">
        <v>598</v>
      </c>
      <c r="AT164" s="18" t="s">
        <v>164</v>
      </c>
      <c r="AU164" s="18" t="s">
        <v>84</v>
      </c>
      <c r="AY164" s="18" t="s">
        <v>162</v>
      </c>
      <c r="BE164" s="203">
        <f>IF(N164="základní",J164,0)</f>
        <v>0</v>
      </c>
      <c r="BF164" s="203">
        <f>IF(N164="snížená",J164,0)</f>
        <v>0</v>
      </c>
      <c r="BG164" s="203">
        <f>IF(N164="zákl. přenesená",J164,0)</f>
        <v>0</v>
      </c>
      <c r="BH164" s="203">
        <f>IF(N164="sníž. přenesená",J164,0)</f>
        <v>0</v>
      </c>
      <c r="BI164" s="203">
        <f>IF(N164="nulová",J164,0)</f>
        <v>0</v>
      </c>
      <c r="BJ164" s="18" t="s">
        <v>23</v>
      </c>
      <c r="BK164" s="203">
        <f>ROUND(I164*H164,2)</f>
        <v>0</v>
      </c>
      <c r="BL164" s="18" t="s">
        <v>598</v>
      </c>
      <c r="BM164" s="18" t="s">
        <v>885</v>
      </c>
    </row>
    <row r="165" spans="2:12" s="1" customFormat="1" ht="6.95" customHeight="1">
      <c r="B165" s="50"/>
      <c r="C165" s="51"/>
      <c r="D165" s="51"/>
      <c r="E165" s="51"/>
      <c r="F165" s="51"/>
      <c r="G165" s="51"/>
      <c r="H165" s="51"/>
      <c r="I165" s="138"/>
      <c r="J165" s="51"/>
      <c r="K165" s="51"/>
      <c r="L165" s="55"/>
    </row>
  </sheetData>
  <sheetProtection password="CC35" sheet="1" objects="1" scenarios="1" formatColumns="0" formatRows="0" sort="0" autoFilter="0"/>
  <autoFilter ref="C82:K82"/>
  <mergeCells count="9">
    <mergeCell ref="E73:H73"/>
    <mergeCell ref="E75:H75"/>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2"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4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6"/>
      <c r="B1" s="272"/>
      <c r="C1" s="272"/>
      <c r="D1" s="271" t="s">
        <v>1</v>
      </c>
      <c r="E1" s="272"/>
      <c r="F1" s="273" t="s">
        <v>1364</v>
      </c>
      <c r="G1" s="402" t="s">
        <v>1365</v>
      </c>
      <c r="H1" s="402"/>
      <c r="I1" s="278"/>
      <c r="J1" s="273" t="s">
        <v>1366</v>
      </c>
      <c r="K1" s="271" t="s">
        <v>135</v>
      </c>
      <c r="L1" s="273" t="s">
        <v>1367</v>
      </c>
      <c r="M1" s="273"/>
      <c r="N1" s="273"/>
      <c r="O1" s="273"/>
      <c r="P1" s="273"/>
      <c r="Q1" s="273"/>
      <c r="R1" s="273"/>
      <c r="S1" s="273"/>
      <c r="T1" s="273"/>
      <c r="U1" s="269"/>
      <c r="V1" s="269"/>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95" customHeight="1">
      <c r="L2" s="358"/>
      <c r="M2" s="358"/>
      <c r="N2" s="358"/>
      <c r="O2" s="358"/>
      <c r="P2" s="358"/>
      <c r="Q2" s="358"/>
      <c r="R2" s="358"/>
      <c r="S2" s="358"/>
      <c r="T2" s="358"/>
      <c r="U2" s="358"/>
      <c r="V2" s="358"/>
      <c r="AT2" s="18" t="s">
        <v>101</v>
      </c>
    </row>
    <row r="3" spans="2:46" ht="6.95" customHeight="1">
      <c r="B3" s="19"/>
      <c r="C3" s="20"/>
      <c r="D3" s="20"/>
      <c r="E3" s="20"/>
      <c r="F3" s="20"/>
      <c r="G3" s="20"/>
      <c r="H3" s="20"/>
      <c r="I3" s="115"/>
      <c r="J3" s="20"/>
      <c r="K3" s="21"/>
      <c r="AT3" s="18" t="s">
        <v>84</v>
      </c>
    </row>
    <row r="4" spans="2:46" ht="36.95" customHeight="1">
      <c r="B4" s="22"/>
      <c r="C4" s="23"/>
      <c r="D4" s="24" t="s">
        <v>136</v>
      </c>
      <c r="E4" s="23"/>
      <c r="F4" s="23"/>
      <c r="G4" s="23"/>
      <c r="H4" s="23"/>
      <c r="I4" s="116"/>
      <c r="J4" s="23"/>
      <c r="K4" s="25"/>
      <c r="M4" s="26" t="s">
        <v>10</v>
      </c>
      <c r="AT4" s="18" t="s">
        <v>4</v>
      </c>
    </row>
    <row r="5" spans="2:11" ht="6.95" customHeight="1">
      <c r="B5" s="22"/>
      <c r="C5" s="23"/>
      <c r="D5" s="23"/>
      <c r="E5" s="23"/>
      <c r="F5" s="23"/>
      <c r="G5" s="23"/>
      <c r="H5" s="23"/>
      <c r="I5" s="116"/>
      <c r="J5" s="23"/>
      <c r="K5" s="25"/>
    </row>
    <row r="6" spans="2:11" ht="15">
      <c r="B6" s="22"/>
      <c r="C6" s="23"/>
      <c r="D6" s="31" t="s">
        <v>16</v>
      </c>
      <c r="E6" s="23"/>
      <c r="F6" s="23"/>
      <c r="G6" s="23"/>
      <c r="H6" s="23"/>
      <c r="I6" s="116"/>
      <c r="J6" s="23"/>
      <c r="K6" s="25"/>
    </row>
    <row r="7" spans="2:11" ht="22.5" customHeight="1">
      <c r="B7" s="22"/>
      <c r="C7" s="23"/>
      <c r="D7" s="23"/>
      <c r="E7" s="403" t="str">
        <f>'Rekapitulace stavby'!K6</f>
        <v>Komunikační propojení MÚK Jeneč - Dobrovíz</v>
      </c>
      <c r="F7" s="391"/>
      <c r="G7" s="391"/>
      <c r="H7" s="391"/>
      <c r="I7" s="116"/>
      <c r="J7" s="23"/>
      <c r="K7" s="25"/>
    </row>
    <row r="8" spans="2:11" ht="15">
      <c r="B8" s="22"/>
      <c r="C8" s="23"/>
      <c r="D8" s="31" t="s">
        <v>137</v>
      </c>
      <c r="E8" s="23"/>
      <c r="F8" s="23"/>
      <c r="G8" s="23"/>
      <c r="H8" s="23"/>
      <c r="I8" s="116"/>
      <c r="J8" s="23"/>
      <c r="K8" s="25"/>
    </row>
    <row r="9" spans="2:11" s="1" customFormat="1" ht="22.5" customHeight="1">
      <c r="B9" s="35"/>
      <c r="C9" s="36"/>
      <c r="D9" s="36"/>
      <c r="E9" s="403" t="s">
        <v>886</v>
      </c>
      <c r="F9" s="382"/>
      <c r="G9" s="382"/>
      <c r="H9" s="382"/>
      <c r="I9" s="117"/>
      <c r="J9" s="36"/>
      <c r="K9" s="39"/>
    </row>
    <row r="10" spans="2:11" s="1" customFormat="1" ht="15">
      <c r="B10" s="35"/>
      <c r="C10" s="36"/>
      <c r="D10" s="31" t="s">
        <v>887</v>
      </c>
      <c r="E10" s="36"/>
      <c r="F10" s="36"/>
      <c r="G10" s="36"/>
      <c r="H10" s="36"/>
      <c r="I10" s="117"/>
      <c r="J10" s="36"/>
      <c r="K10" s="39"/>
    </row>
    <row r="11" spans="2:11" s="1" customFormat="1" ht="36.95" customHeight="1">
      <c r="B11" s="35"/>
      <c r="C11" s="36"/>
      <c r="D11" s="36"/>
      <c r="E11" s="404" t="s">
        <v>888</v>
      </c>
      <c r="F11" s="382"/>
      <c r="G11" s="382"/>
      <c r="H11" s="382"/>
      <c r="I11" s="117"/>
      <c r="J11" s="36"/>
      <c r="K11" s="39"/>
    </row>
    <row r="12" spans="2:11" s="1" customFormat="1" ht="13.5">
      <c r="B12" s="35"/>
      <c r="C12" s="36"/>
      <c r="D12" s="36"/>
      <c r="E12" s="36"/>
      <c r="F12" s="36"/>
      <c r="G12" s="36"/>
      <c r="H12" s="36"/>
      <c r="I12" s="117"/>
      <c r="J12" s="36"/>
      <c r="K12" s="39"/>
    </row>
    <row r="13" spans="2:11" s="1" customFormat="1" ht="14.45" customHeight="1">
      <c r="B13" s="35"/>
      <c r="C13" s="36"/>
      <c r="D13" s="31" t="s">
        <v>19</v>
      </c>
      <c r="E13" s="36"/>
      <c r="F13" s="29" t="s">
        <v>22</v>
      </c>
      <c r="G13" s="36"/>
      <c r="H13" s="36"/>
      <c r="I13" s="118" t="s">
        <v>21</v>
      </c>
      <c r="J13" s="29" t="s">
        <v>22</v>
      </c>
      <c r="K13" s="39"/>
    </row>
    <row r="14" spans="2:11" s="1" customFormat="1" ht="14.45" customHeight="1">
      <c r="B14" s="35"/>
      <c r="C14" s="36"/>
      <c r="D14" s="31" t="s">
        <v>24</v>
      </c>
      <c r="E14" s="36"/>
      <c r="F14" s="29" t="s">
        <v>25</v>
      </c>
      <c r="G14" s="36"/>
      <c r="H14" s="36"/>
      <c r="I14" s="118" t="s">
        <v>26</v>
      </c>
      <c r="J14" s="119" t="str">
        <f>'Rekapitulace stavby'!AN8</f>
        <v>30.9.2016</v>
      </c>
      <c r="K14" s="39"/>
    </row>
    <row r="15" spans="2:11" s="1" customFormat="1" ht="10.9" customHeight="1">
      <c r="B15" s="35"/>
      <c r="C15" s="36"/>
      <c r="D15" s="36"/>
      <c r="E15" s="36"/>
      <c r="F15" s="36"/>
      <c r="G15" s="36"/>
      <c r="H15" s="36"/>
      <c r="I15" s="117"/>
      <c r="J15" s="36"/>
      <c r="K15" s="39"/>
    </row>
    <row r="16" spans="2:11" s="1" customFormat="1" ht="14.45" customHeight="1">
      <c r="B16" s="35"/>
      <c r="C16" s="36"/>
      <c r="D16" s="31" t="s">
        <v>30</v>
      </c>
      <c r="E16" s="36"/>
      <c r="F16" s="36"/>
      <c r="G16" s="36"/>
      <c r="H16" s="36"/>
      <c r="I16" s="118" t="s">
        <v>31</v>
      </c>
      <c r="J16" s="29" t="str">
        <f>IF('Rekapitulace stavby'!AN10="","",'Rekapitulace stavby'!AN10)</f>
        <v/>
      </c>
      <c r="K16" s="39"/>
    </row>
    <row r="17" spans="2:11" s="1" customFormat="1" ht="18" customHeight="1">
      <c r="B17" s="35"/>
      <c r="C17" s="36"/>
      <c r="D17" s="36"/>
      <c r="E17" s="29" t="str">
        <f>IF('Rekapitulace stavby'!E11="","",'Rekapitulace stavby'!E11)</f>
        <v xml:space="preserve"> </v>
      </c>
      <c r="F17" s="36"/>
      <c r="G17" s="36"/>
      <c r="H17" s="36"/>
      <c r="I17" s="118" t="s">
        <v>33</v>
      </c>
      <c r="J17" s="29" t="str">
        <f>IF('Rekapitulace stavby'!AN11="","",'Rekapitulace stavby'!AN11)</f>
        <v/>
      </c>
      <c r="K17" s="39"/>
    </row>
    <row r="18" spans="2:11" s="1" customFormat="1" ht="6.95" customHeight="1">
      <c r="B18" s="35"/>
      <c r="C18" s="36"/>
      <c r="D18" s="36"/>
      <c r="E18" s="36"/>
      <c r="F18" s="36"/>
      <c r="G18" s="36"/>
      <c r="H18" s="36"/>
      <c r="I18" s="117"/>
      <c r="J18" s="36"/>
      <c r="K18" s="39"/>
    </row>
    <row r="19" spans="2:11" s="1" customFormat="1" ht="14.45" customHeight="1">
      <c r="B19" s="35"/>
      <c r="C19" s="36"/>
      <c r="D19" s="31" t="s">
        <v>34</v>
      </c>
      <c r="E19" s="36"/>
      <c r="F19" s="36"/>
      <c r="G19" s="36"/>
      <c r="H19" s="36"/>
      <c r="I19" s="118" t="s">
        <v>31</v>
      </c>
      <c r="J19" s="29" t="str">
        <f>IF('Rekapitulace stavby'!AN13="Vyplň údaj","",IF('Rekapitulace stavby'!AN13="","",'Rekapitulace stavby'!AN13))</f>
        <v/>
      </c>
      <c r="K19" s="39"/>
    </row>
    <row r="20" spans="2:11" s="1" customFormat="1" ht="18" customHeight="1">
      <c r="B20" s="35"/>
      <c r="C20" s="36"/>
      <c r="D20" s="36"/>
      <c r="E20" s="29" t="str">
        <f>IF('Rekapitulace stavby'!E14="Vyplň údaj","",IF('Rekapitulace stavby'!E14="","",'Rekapitulace stavby'!E14))</f>
        <v/>
      </c>
      <c r="F20" s="36"/>
      <c r="G20" s="36"/>
      <c r="H20" s="36"/>
      <c r="I20" s="118" t="s">
        <v>33</v>
      </c>
      <c r="J20" s="29" t="str">
        <f>IF('Rekapitulace stavby'!AN14="Vyplň údaj","",IF('Rekapitulace stavby'!AN14="","",'Rekapitulace stavby'!AN14))</f>
        <v/>
      </c>
      <c r="K20" s="39"/>
    </row>
    <row r="21" spans="2:11" s="1" customFormat="1" ht="6.95" customHeight="1">
      <c r="B21" s="35"/>
      <c r="C21" s="36"/>
      <c r="D21" s="36"/>
      <c r="E21" s="36"/>
      <c r="F21" s="36"/>
      <c r="G21" s="36"/>
      <c r="H21" s="36"/>
      <c r="I21" s="117"/>
      <c r="J21" s="36"/>
      <c r="K21" s="39"/>
    </row>
    <row r="22" spans="2:11" s="1" customFormat="1" ht="14.45" customHeight="1">
      <c r="B22" s="35"/>
      <c r="C22" s="36"/>
      <c r="D22" s="31" t="s">
        <v>36</v>
      </c>
      <c r="E22" s="36"/>
      <c r="F22" s="36"/>
      <c r="G22" s="36"/>
      <c r="H22" s="36"/>
      <c r="I22" s="118" t="s">
        <v>31</v>
      </c>
      <c r="J22" s="29" t="s">
        <v>22</v>
      </c>
      <c r="K22" s="39"/>
    </row>
    <row r="23" spans="2:11" s="1" customFormat="1" ht="18" customHeight="1">
      <c r="B23" s="35"/>
      <c r="C23" s="36"/>
      <c r="D23" s="36"/>
      <c r="E23" s="29" t="s">
        <v>37</v>
      </c>
      <c r="F23" s="36"/>
      <c r="G23" s="36"/>
      <c r="H23" s="36"/>
      <c r="I23" s="118" t="s">
        <v>33</v>
      </c>
      <c r="J23" s="29" t="s">
        <v>22</v>
      </c>
      <c r="K23" s="39"/>
    </row>
    <row r="24" spans="2:11" s="1" customFormat="1" ht="6.95" customHeight="1">
      <c r="B24" s="35"/>
      <c r="C24" s="36"/>
      <c r="D24" s="36"/>
      <c r="E24" s="36"/>
      <c r="F24" s="36"/>
      <c r="G24" s="36"/>
      <c r="H24" s="36"/>
      <c r="I24" s="117"/>
      <c r="J24" s="36"/>
      <c r="K24" s="39"/>
    </row>
    <row r="25" spans="2:11" s="1" customFormat="1" ht="14.45" customHeight="1">
      <c r="B25" s="35"/>
      <c r="C25" s="36"/>
      <c r="D25" s="31" t="s">
        <v>39</v>
      </c>
      <c r="E25" s="36"/>
      <c r="F25" s="36"/>
      <c r="G25" s="36"/>
      <c r="H25" s="36"/>
      <c r="I25" s="117"/>
      <c r="J25" s="36"/>
      <c r="K25" s="39"/>
    </row>
    <row r="26" spans="2:11" s="7" customFormat="1" ht="22.5" customHeight="1">
      <c r="B26" s="120"/>
      <c r="C26" s="121"/>
      <c r="D26" s="121"/>
      <c r="E26" s="394" t="s">
        <v>22</v>
      </c>
      <c r="F26" s="405"/>
      <c r="G26" s="405"/>
      <c r="H26" s="405"/>
      <c r="I26" s="122"/>
      <c r="J26" s="121"/>
      <c r="K26" s="123"/>
    </row>
    <row r="27" spans="2:11" s="1" customFormat="1" ht="6.95" customHeight="1">
      <c r="B27" s="35"/>
      <c r="C27" s="36"/>
      <c r="D27" s="36"/>
      <c r="E27" s="36"/>
      <c r="F27" s="36"/>
      <c r="G27" s="36"/>
      <c r="H27" s="36"/>
      <c r="I27" s="117"/>
      <c r="J27" s="36"/>
      <c r="K27" s="39"/>
    </row>
    <row r="28" spans="2:11" s="1" customFormat="1" ht="6.95" customHeight="1">
      <c r="B28" s="35"/>
      <c r="C28" s="36"/>
      <c r="D28" s="80"/>
      <c r="E28" s="80"/>
      <c r="F28" s="80"/>
      <c r="G28" s="80"/>
      <c r="H28" s="80"/>
      <c r="I28" s="124"/>
      <c r="J28" s="80"/>
      <c r="K28" s="125"/>
    </row>
    <row r="29" spans="2:11" s="1" customFormat="1" ht="25.35" customHeight="1">
      <c r="B29" s="35"/>
      <c r="C29" s="36"/>
      <c r="D29" s="126" t="s">
        <v>41</v>
      </c>
      <c r="E29" s="36"/>
      <c r="F29" s="36"/>
      <c r="G29" s="36"/>
      <c r="H29" s="36"/>
      <c r="I29" s="117"/>
      <c r="J29" s="127">
        <f>ROUND(J88,2)</f>
        <v>0</v>
      </c>
      <c r="K29" s="39"/>
    </row>
    <row r="30" spans="2:11" s="1" customFormat="1" ht="6.95" customHeight="1">
      <c r="B30" s="35"/>
      <c r="C30" s="36"/>
      <c r="D30" s="80"/>
      <c r="E30" s="80"/>
      <c r="F30" s="80"/>
      <c r="G30" s="80"/>
      <c r="H30" s="80"/>
      <c r="I30" s="124"/>
      <c r="J30" s="80"/>
      <c r="K30" s="125"/>
    </row>
    <row r="31" spans="2:11" s="1" customFormat="1" ht="14.45" customHeight="1">
      <c r="B31" s="35"/>
      <c r="C31" s="36"/>
      <c r="D31" s="36"/>
      <c r="E31" s="36"/>
      <c r="F31" s="40" t="s">
        <v>43</v>
      </c>
      <c r="G31" s="36"/>
      <c r="H31" s="36"/>
      <c r="I31" s="128" t="s">
        <v>42</v>
      </c>
      <c r="J31" s="40" t="s">
        <v>44</v>
      </c>
      <c r="K31" s="39"/>
    </row>
    <row r="32" spans="2:11" s="1" customFormat="1" ht="14.45" customHeight="1">
      <c r="B32" s="35"/>
      <c r="C32" s="36"/>
      <c r="D32" s="43" t="s">
        <v>45</v>
      </c>
      <c r="E32" s="43" t="s">
        <v>46</v>
      </c>
      <c r="F32" s="129">
        <f>ROUND(SUM(BE88:BE140),2)</f>
        <v>0</v>
      </c>
      <c r="G32" s="36"/>
      <c r="H32" s="36"/>
      <c r="I32" s="130">
        <v>0.21</v>
      </c>
      <c r="J32" s="129">
        <f>ROUND(ROUND((SUM(BE88:BE140)),2)*I32,2)</f>
        <v>0</v>
      </c>
      <c r="K32" s="39"/>
    </row>
    <row r="33" spans="2:11" s="1" customFormat="1" ht="14.45" customHeight="1">
      <c r="B33" s="35"/>
      <c r="C33" s="36"/>
      <c r="D33" s="36"/>
      <c r="E33" s="43" t="s">
        <v>47</v>
      </c>
      <c r="F33" s="129">
        <f>ROUND(SUM(BF88:BF140),2)</f>
        <v>0</v>
      </c>
      <c r="G33" s="36"/>
      <c r="H33" s="36"/>
      <c r="I33" s="130">
        <v>0.15</v>
      </c>
      <c r="J33" s="129">
        <f>ROUND(ROUND((SUM(BF88:BF140)),2)*I33,2)</f>
        <v>0</v>
      </c>
      <c r="K33" s="39"/>
    </row>
    <row r="34" spans="2:11" s="1" customFormat="1" ht="14.45" customHeight="1" hidden="1">
      <c r="B34" s="35"/>
      <c r="C34" s="36"/>
      <c r="D34" s="36"/>
      <c r="E34" s="43" t="s">
        <v>48</v>
      </c>
      <c r="F34" s="129">
        <f>ROUND(SUM(BG88:BG140),2)</f>
        <v>0</v>
      </c>
      <c r="G34" s="36"/>
      <c r="H34" s="36"/>
      <c r="I34" s="130">
        <v>0.21</v>
      </c>
      <c r="J34" s="129">
        <v>0</v>
      </c>
      <c r="K34" s="39"/>
    </row>
    <row r="35" spans="2:11" s="1" customFormat="1" ht="14.45" customHeight="1" hidden="1">
      <c r="B35" s="35"/>
      <c r="C35" s="36"/>
      <c r="D35" s="36"/>
      <c r="E35" s="43" t="s">
        <v>49</v>
      </c>
      <c r="F35" s="129">
        <f>ROUND(SUM(BH88:BH140),2)</f>
        <v>0</v>
      </c>
      <c r="G35" s="36"/>
      <c r="H35" s="36"/>
      <c r="I35" s="130">
        <v>0.15</v>
      </c>
      <c r="J35" s="129">
        <v>0</v>
      </c>
      <c r="K35" s="39"/>
    </row>
    <row r="36" spans="2:11" s="1" customFormat="1" ht="14.45" customHeight="1" hidden="1">
      <c r="B36" s="35"/>
      <c r="C36" s="36"/>
      <c r="D36" s="36"/>
      <c r="E36" s="43" t="s">
        <v>50</v>
      </c>
      <c r="F36" s="129">
        <f>ROUND(SUM(BI88:BI140),2)</f>
        <v>0</v>
      </c>
      <c r="G36" s="36"/>
      <c r="H36" s="36"/>
      <c r="I36" s="130">
        <v>0</v>
      </c>
      <c r="J36" s="129">
        <v>0</v>
      </c>
      <c r="K36" s="39"/>
    </row>
    <row r="37" spans="2:11" s="1" customFormat="1" ht="6.95" customHeight="1">
      <c r="B37" s="35"/>
      <c r="C37" s="36"/>
      <c r="D37" s="36"/>
      <c r="E37" s="36"/>
      <c r="F37" s="36"/>
      <c r="G37" s="36"/>
      <c r="H37" s="36"/>
      <c r="I37" s="117"/>
      <c r="J37" s="36"/>
      <c r="K37" s="39"/>
    </row>
    <row r="38" spans="2:11" s="1" customFormat="1" ht="25.35" customHeight="1">
      <c r="B38" s="35"/>
      <c r="C38" s="131"/>
      <c r="D38" s="132" t="s">
        <v>51</v>
      </c>
      <c r="E38" s="74"/>
      <c r="F38" s="74"/>
      <c r="G38" s="133" t="s">
        <v>52</v>
      </c>
      <c r="H38" s="134" t="s">
        <v>53</v>
      </c>
      <c r="I38" s="135"/>
      <c r="J38" s="136">
        <f>SUM(J29:J36)</f>
        <v>0</v>
      </c>
      <c r="K38" s="137"/>
    </row>
    <row r="39" spans="2:11" s="1" customFormat="1" ht="14.45" customHeight="1">
      <c r="B39" s="50"/>
      <c r="C39" s="51"/>
      <c r="D39" s="51"/>
      <c r="E39" s="51"/>
      <c r="F39" s="51"/>
      <c r="G39" s="51"/>
      <c r="H39" s="51"/>
      <c r="I39" s="138"/>
      <c r="J39" s="51"/>
      <c r="K39" s="52"/>
    </row>
    <row r="43" spans="2:11" s="1" customFormat="1" ht="6.95" customHeight="1">
      <c r="B43" s="139"/>
      <c r="C43" s="140"/>
      <c r="D43" s="140"/>
      <c r="E43" s="140"/>
      <c r="F43" s="140"/>
      <c r="G43" s="140"/>
      <c r="H43" s="140"/>
      <c r="I43" s="141"/>
      <c r="J43" s="140"/>
      <c r="K43" s="142"/>
    </row>
    <row r="44" spans="2:11" s="1" customFormat="1" ht="36.95" customHeight="1">
      <c r="B44" s="35"/>
      <c r="C44" s="24" t="s">
        <v>139</v>
      </c>
      <c r="D44" s="36"/>
      <c r="E44" s="36"/>
      <c r="F44" s="36"/>
      <c r="G44" s="36"/>
      <c r="H44" s="36"/>
      <c r="I44" s="117"/>
      <c r="J44" s="36"/>
      <c r="K44" s="39"/>
    </row>
    <row r="45" spans="2:11" s="1" customFormat="1" ht="6.95" customHeight="1">
      <c r="B45" s="35"/>
      <c r="C45" s="36"/>
      <c r="D45" s="36"/>
      <c r="E45" s="36"/>
      <c r="F45" s="36"/>
      <c r="G45" s="36"/>
      <c r="H45" s="36"/>
      <c r="I45" s="117"/>
      <c r="J45" s="36"/>
      <c r="K45" s="39"/>
    </row>
    <row r="46" spans="2:11" s="1" customFormat="1" ht="14.45" customHeight="1">
      <c r="B46" s="35"/>
      <c r="C46" s="31" t="s">
        <v>16</v>
      </c>
      <c r="D46" s="36"/>
      <c r="E46" s="36"/>
      <c r="F46" s="36"/>
      <c r="G46" s="36"/>
      <c r="H46" s="36"/>
      <c r="I46" s="117"/>
      <c r="J46" s="36"/>
      <c r="K46" s="39"/>
    </row>
    <row r="47" spans="2:11" s="1" customFormat="1" ht="22.5" customHeight="1">
      <c r="B47" s="35"/>
      <c r="C47" s="36"/>
      <c r="D47" s="36"/>
      <c r="E47" s="403" t="str">
        <f>E7</f>
        <v>Komunikační propojení MÚK Jeneč - Dobrovíz</v>
      </c>
      <c r="F47" s="382"/>
      <c r="G47" s="382"/>
      <c r="H47" s="382"/>
      <c r="I47" s="117"/>
      <c r="J47" s="36"/>
      <c r="K47" s="39"/>
    </row>
    <row r="48" spans="2:11" ht="15">
      <c r="B48" s="22"/>
      <c r="C48" s="31" t="s">
        <v>137</v>
      </c>
      <c r="D48" s="23"/>
      <c r="E48" s="23"/>
      <c r="F48" s="23"/>
      <c r="G48" s="23"/>
      <c r="H48" s="23"/>
      <c r="I48" s="116"/>
      <c r="J48" s="23"/>
      <c r="K48" s="25"/>
    </row>
    <row r="49" spans="2:11" s="1" customFormat="1" ht="22.5" customHeight="1">
      <c r="B49" s="35"/>
      <c r="C49" s="36"/>
      <c r="D49" s="36"/>
      <c r="E49" s="403" t="s">
        <v>886</v>
      </c>
      <c r="F49" s="382"/>
      <c r="G49" s="382"/>
      <c r="H49" s="382"/>
      <c r="I49" s="117"/>
      <c r="J49" s="36"/>
      <c r="K49" s="39"/>
    </row>
    <row r="50" spans="2:11" s="1" customFormat="1" ht="14.45" customHeight="1">
      <c r="B50" s="35"/>
      <c r="C50" s="31" t="s">
        <v>887</v>
      </c>
      <c r="D50" s="36"/>
      <c r="E50" s="36"/>
      <c r="F50" s="36"/>
      <c r="G50" s="36"/>
      <c r="H50" s="36"/>
      <c r="I50" s="117"/>
      <c r="J50" s="36"/>
      <c r="K50" s="39"/>
    </row>
    <row r="51" spans="2:11" s="1" customFormat="1" ht="23.25" customHeight="1">
      <c r="B51" s="35"/>
      <c r="C51" s="36"/>
      <c r="D51" s="36"/>
      <c r="E51" s="404" t="str">
        <f>E11</f>
        <v>UPCSPPT - UPC+SPPT</v>
      </c>
      <c r="F51" s="382"/>
      <c r="G51" s="382"/>
      <c r="H51" s="382"/>
      <c r="I51" s="117"/>
      <c r="J51" s="36"/>
      <c r="K51" s="39"/>
    </row>
    <row r="52" spans="2:11" s="1" customFormat="1" ht="6.95" customHeight="1">
      <c r="B52" s="35"/>
      <c r="C52" s="36"/>
      <c r="D52" s="36"/>
      <c r="E52" s="36"/>
      <c r="F52" s="36"/>
      <c r="G52" s="36"/>
      <c r="H52" s="36"/>
      <c r="I52" s="117"/>
      <c r="J52" s="36"/>
      <c r="K52" s="39"/>
    </row>
    <row r="53" spans="2:11" s="1" customFormat="1" ht="18" customHeight="1">
      <c r="B53" s="35"/>
      <c r="C53" s="31" t="s">
        <v>24</v>
      </c>
      <c r="D53" s="36"/>
      <c r="E53" s="36"/>
      <c r="F53" s="29" t="str">
        <f>F14</f>
        <v>k.ú. Jeneč, k.ú.Dobrovíz</v>
      </c>
      <c r="G53" s="36"/>
      <c r="H53" s="36"/>
      <c r="I53" s="118" t="s">
        <v>26</v>
      </c>
      <c r="J53" s="119" t="str">
        <f>IF(J14="","",J14)</f>
        <v>30.9.2016</v>
      </c>
      <c r="K53" s="39"/>
    </row>
    <row r="54" spans="2:11" s="1" customFormat="1" ht="6.95" customHeight="1">
      <c r="B54" s="35"/>
      <c r="C54" s="36"/>
      <c r="D54" s="36"/>
      <c r="E54" s="36"/>
      <c r="F54" s="36"/>
      <c r="G54" s="36"/>
      <c r="H54" s="36"/>
      <c r="I54" s="117"/>
      <c r="J54" s="36"/>
      <c r="K54" s="39"/>
    </row>
    <row r="55" spans="2:11" s="1" customFormat="1" ht="15">
      <c r="B55" s="35"/>
      <c r="C55" s="31" t="s">
        <v>30</v>
      </c>
      <c r="D55" s="36"/>
      <c r="E55" s="36"/>
      <c r="F55" s="29" t="str">
        <f>E17</f>
        <v xml:space="preserve"> </v>
      </c>
      <c r="G55" s="36"/>
      <c r="H55" s="36"/>
      <c r="I55" s="118" t="s">
        <v>36</v>
      </c>
      <c r="J55" s="29" t="str">
        <f>E23</f>
        <v>European Transportation Consultancy s.r.o.</v>
      </c>
      <c r="K55" s="39"/>
    </row>
    <row r="56" spans="2:11" s="1" customFormat="1" ht="14.45" customHeight="1">
      <c r="B56" s="35"/>
      <c r="C56" s="31" t="s">
        <v>34</v>
      </c>
      <c r="D56" s="36"/>
      <c r="E56" s="36"/>
      <c r="F56" s="29" t="str">
        <f>IF(E20="","",E20)</f>
        <v/>
      </c>
      <c r="G56" s="36"/>
      <c r="H56" s="36"/>
      <c r="I56" s="117"/>
      <c r="J56" s="36"/>
      <c r="K56" s="39"/>
    </row>
    <row r="57" spans="2:11" s="1" customFormat="1" ht="10.35" customHeight="1">
      <c r="B57" s="35"/>
      <c r="C57" s="36"/>
      <c r="D57" s="36"/>
      <c r="E57" s="36"/>
      <c r="F57" s="36"/>
      <c r="G57" s="36"/>
      <c r="H57" s="36"/>
      <c r="I57" s="117"/>
      <c r="J57" s="36"/>
      <c r="K57" s="39"/>
    </row>
    <row r="58" spans="2:11" s="1" customFormat="1" ht="29.25" customHeight="1">
      <c r="B58" s="35"/>
      <c r="C58" s="143" t="s">
        <v>140</v>
      </c>
      <c r="D58" s="131"/>
      <c r="E58" s="131"/>
      <c r="F58" s="131"/>
      <c r="G58" s="131"/>
      <c r="H58" s="131"/>
      <c r="I58" s="144"/>
      <c r="J58" s="145" t="s">
        <v>141</v>
      </c>
      <c r="K58" s="146"/>
    </row>
    <row r="59" spans="2:11" s="1" customFormat="1" ht="10.35" customHeight="1">
      <c r="B59" s="35"/>
      <c r="C59" s="36"/>
      <c r="D59" s="36"/>
      <c r="E59" s="36"/>
      <c r="F59" s="36"/>
      <c r="G59" s="36"/>
      <c r="H59" s="36"/>
      <c r="I59" s="117"/>
      <c r="J59" s="36"/>
      <c r="K59" s="39"/>
    </row>
    <row r="60" spans="2:47" s="1" customFormat="1" ht="29.25" customHeight="1">
      <c r="B60" s="35"/>
      <c r="C60" s="147" t="s">
        <v>142</v>
      </c>
      <c r="D60" s="36"/>
      <c r="E60" s="36"/>
      <c r="F60" s="36"/>
      <c r="G60" s="36"/>
      <c r="H60" s="36"/>
      <c r="I60" s="117"/>
      <c r="J60" s="127">
        <f>J88</f>
        <v>0</v>
      </c>
      <c r="K60" s="39"/>
      <c r="AU60" s="18" t="s">
        <v>143</v>
      </c>
    </row>
    <row r="61" spans="2:11" s="8" customFormat="1" ht="24.95" customHeight="1">
      <c r="B61" s="148"/>
      <c r="C61" s="149"/>
      <c r="D61" s="150" t="s">
        <v>889</v>
      </c>
      <c r="E61" s="151"/>
      <c r="F61" s="151"/>
      <c r="G61" s="151"/>
      <c r="H61" s="151"/>
      <c r="I61" s="152"/>
      <c r="J61" s="153">
        <f>J89</f>
        <v>0</v>
      </c>
      <c r="K61" s="154"/>
    </row>
    <row r="62" spans="2:11" s="8" customFormat="1" ht="24.95" customHeight="1">
      <c r="B62" s="148"/>
      <c r="C62" s="149"/>
      <c r="D62" s="150" t="s">
        <v>890</v>
      </c>
      <c r="E62" s="151"/>
      <c r="F62" s="151"/>
      <c r="G62" s="151"/>
      <c r="H62" s="151"/>
      <c r="I62" s="152"/>
      <c r="J62" s="153">
        <f>J100</f>
        <v>0</v>
      </c>
      <c r="K62" s="154"/>
    </row>
    <row r="63" spans="2:11" s="8" customFormat="1" ht="24.95" customHeight="1">
      <c r="B63" s="148"/>
      <c r="C63" s="149"/>
      <c r="D63" s="150" t="s">
        <v>891</v>
      </c>
      <c r="E63" s="151"/>
      <c r="F63" s="151"/>
      <c r="G63" s="151"/>
      <c r="H63" s="151"/>
      <c r="I63" s="152"/>
      <c r="J63" s="153">
        <f>J109</f>
        <v>0</v>
      </c>
      <c r="K63" s="154"/>
    </row>
    <row r="64" spans="2:11" s="8" customFormat="1" ht="24.95" customHeight="1">
      <c r="B64" s="148"/>
      <c r="C64" s="149"/>
      <c r="D64" s="150" t="s">
        <v>892</v>
      </c>
      <c r="E64" s="151"/>
      <c r="F64" s="151"/>
      <c r="G64" s="151"/>
      <c r="H64" s="151"/>
      <c r="I64" s="152"/>
      <c r="J64" s="153">
        <f>J116</f>
        <v>0</v>
      </c>
      <c r="K64" s="154"/>
    </row>
    <row r="65" spans="2:11" s="8" customFormat="1" ht="24.95" customHeight="1">
      <c r="B65" s="148"/>
      <c r="C65" s="149"/>
      <c r="D65" s="150" t="s">
        <v>893</v>
      </c>
      <c r="E65" s="151"/>
      <c r="F65" s="151"/>
      <c r="G65" s="151"/>
      <c r="H65" s="151"/>
      <c r="I65" s="152"/>
      <c r="J65" s="153">
        <f>J119</f>
        <v>0</v>
      </c>
      <c r="K65" s="154"/>
    </row>
    <row r="66" spans="2:11" s="8" customFormat="1" ht="24.95" customHeight="1">
      <c r="B66" s="148"/>
      <c r="C66" s="149"/>
      <c r="D66" s="150" t="s">
        <v>894</v>
      </c>
      <c r="E66" s="151"/>
      <c r="F66" s="151"/>
      <c r="G66" s="151"/>
      <c r="H66" s="151"/>
      <c r="I66" s="152"/>
      <c r="J66" s="153">
        <f>J124</f>
        <v>0</v>
      </c>
      <c r="K66" s="154"/>
    </row>
    <row r="67" spans="2:11" s="1" customFormat="1" ht="21.75" customHeight="1">
      <c r="B67" s="35"/>
      <c r="C67" s="36"/>
      <c r="D67" s="36"/>
      <c r="E67" s="36"/>
      <c r="F67" s="36"/>
      <c r="G67" s="36"/>
      <c r="H67" s="36"/>
      <c r="I67" s="117"/>
      <c r="J67" s="36"/>
      <c r="K67" s="39"/>
    </row>
    <row r="68" spans="2:11" s="1" customFormat="1" ht="6.95" customHeight="1">
      <c r="B68" s="50"/>
      <c r="C68" s="51"/>
      <c r="D68" s="51"/>
      <c r="E68" s="51"/>
      <c r="F68" s="51"/>
      <c r="G68" s="51"/>
      <c r="H68" s="51"/>
      <c r="I68" s="138"/>
      <c r="J68" s="51"/>
      <c r="K68" s="52"/>
    </row>
    <row r="72" spans="2:12" s="1" customFormat="1" ht="6.95" customHeight="1">
      <c r="B72" s="53"/>
      <c r="C72" s="54"/>
      <c r="D72" s="54"/>
      <c r="E72" s="54"/>
      <c r="F72" s="54"/>
      <c r="G72" s="54"/>
      <c r="H72" s="54"/>
      <c r="I72" s="141"/>
      <c r="J72" s="54"/>
      <c r="K72" s="54"/>
      <c r="L72" s="55"/>
    </row>
    <row r="73" spans="2:12" s="1" customFormat="1" ht="36.95" customHeight="1">
      <c r="B73" s="35"/>
      <c r="C73" s="56" t="s">
        <v>146</v>
      </c>
      <c r="D73" s="57"/>
      <c r="E73" s="57"/>
      <c r="F73" s="57"/>
      <c r="G73" s="57"/>
      <c r="H73" s="57"/>
      <c r="I73" s="162"/>
      <c r="J73" s="57"/>
      <c r="K73" s="57"/>
      <c r="L73" s="55"/>
    </row>
    <row r="74" spans="2:12" s="1" customFormat="1" ht="6.95" customHeight="1">
      <c r="B74" s="35"/>
      <c r="C74" s="57"/>
      <c r="D74" s="57"/>
      <c r="E74" s="57"/>
      <c r="F74" s="57"/>
      <c r="G74" s="57"/>
      <c r="H74" s="57"/>
      <c r="I74" s="162"/>
      <c r="J74" s="57"/>
      <c r="K74" s="57"/>
      <c r="L74" s="55"/>
    </row>
    <row r="75" spans="2:12" s="1" customFormat="1" ht="14.45" customHeight="1">
      <c r="B75" s="35"/>
      <c r="C75" s="59" t="s">
        <v>16</v>
      </c>
      <c r="D75" s="57"/>
      <c r="E75" s="57"/>
      <c r="F75" s="57"/>
      <c r="G75" s="57"/>
      <c r="H75" s="57"/>
      <c r="I75" s="162"/>
      <c r="J75" s="57"/>
      <c r="K75" s="57"/>
      <c r="L75" s="55"/>
    </row>
    <row r="76" spans="2:12" s="1" customFormat="1" ht="22.5" customHeight="1">
      <c r="B76" s="35"/>
      <c r="C76" s="57"/>
      <c r="D76" s="57"/>
      <c r="E76" s="401" t="str">
        <f>E7</f>
        <v>Komunikační propojení MÚK Jeneč - Dobrovíz</v>
      </c>
      <c r="F76" s="375"/>
      <c r="G76" s="375"/>
      <c r="H76" s="375"/>
      <c r="I76" s="162"/>
      <c r="J76" s="57"/>
      <c r="K76" s="57"/>
      <c r="L76" s="55"/>
    </row>
    <row r="77" spans="2:12" ht="15">
      <c r="B77" s="22"/>
      <c r="C77" s="59" t="s">
        <v>137</v>
      </c>
      <c r="D77" s="263"/>
      <c r="E77" s="263"/>
      <c r="F77" s="263"/>
      <c r="G77" s="263"/>
      <c r="H77" s="263"/>
      <c r="J77" s="263"/>
      <c r="K77" s="263"/>
      <c r="L77" s="264"/>
    </row>
    <row r="78" spans="2:12" s="1" customFormat="1" ht="22.5" customHeight="1">
      <c r="B78" s="35"/>
      <c r="C78" s="57"/>
      <c r="D78" s="57"/>
      <c r="E78" s="401" t="s">
        <v>886</v>
      </c>
      <c r="F78" s="375"/>
      <c r="G78" s="375"/>
      <c r="H78" s="375"/>
      <c r="I78" s="162"/>
      <c r="J78" s="57"/>
      <c r="K78" s="57"/>
      <c r="L78" s="55"/>
    </row>
    <row r="79" spans="2:12" s="1" customFormat="1" ht="14.45" customHeight="1">
      <c r="B79" s="35"/>
      <c r="C79" s="59" t="s">
        <v>887</v>
      </c>
      <c r="D79" s="57"/>
      <c r="E79" s="57"/>
      <c r="F79" s="57"/>
      <c r="G79" s="57"/>
      <c r="H79" s="57"/>
      <c r="I79" s="162"/>
      <c r="J79" s="57"/>
      <c r="K79" s="57"/>
      <c r="L79" s="55"/>
    </row>
    <row r="80" spans="2:12" s="1" customFormat="1" ht="23.25" customHeight="1">
      <c r="B80" s="35"/>
      <c r="C80" s="57"/>
      <c r="D80" s="57"/>
      <c r="E80" s="372" t="str">
        <f>E11</f>
        <v>UPCSPPT - UPC+SPPT</v>
      </c>
      <c r="F80" s="375"/>
      <c r="G80" s="375"/>
      <c r="H80" s="375"/>
      <c r="I80" s="162"/>
      <c r="J80" s="57"/>
      <c r="K80" s="57"/>
      <c r="L80" s="55"/>
    </row>
    <row r="81" spans="2:12" s="1" customFormat="1" ht="6.95" customHeight="1">
      <c r="B81" s="35"/>
      <c r="C81" s="57"/>
      <c r="D81" s="57"/>
      <c r="E81" s="57"/>
      <c r="F81" s="57"/>
      <c r="G81" s="57"/>
      <c r="H81" s="57"/>
      <c r="I81" s="162"/>
      <c r="J81" s="57"/>
      <c r="K81" s="57"/>
      <c r="L81" s="55"/>
    </row>
    <row r="82" spans="2:12" s="1" customFormat="1" ht="18" customHeight="1">
      <c r="B82" s="35"/>
      <c r="C82" s="59" t="s">
        <v>24</v>
      </c>
      <c r="D82" s="57"/>
      <c r="E82" s="57"/>
      <c r="F82" s="163" t="str">
        <f>F14</f>
        <v>k.ú. Jeneč, k.ú.Dobrovíz</v>
      </c>
      <c r="G82" s="57"/>
      <c r="H82" s="57"/>
      <c r="I82" s="164" t="s">
        <v>26</v>
      </c>
      <c r="J82" s="67" t="str">
        <f>IF(J14="","",J14)</f>
        <v>30.9.2016</v>
      </c>
      <c r="K82" s="57"/>
      <c r="L82" s="55"/>
    </row>
    <row r="83" spans="2:12" s="1" customFormat="1" ht="6.95" customHeight="1">
      <c r="B83" s="35"/>
      <c r="C83" s="57"/>
      <c r="D83" s="57"/>
      <c r="E83" s="57"/>
      <c r="F83" s="57"/>
      <c r="G83" s="57"/>
      <c r="H83" s="57"/>
      <c r="I83" s="162"/>
      <c r="J83" s="57"/>
      <c r="K83" s="57"/>
      <c r="L83" s="55"/>
    </row>
    <row r="84" spans="2:12" s="1" customFormat="1" ht="15">
      <c r="B84" s="35"/>
      <c r="C84" s="59" t="s">
        <v>30</v>
      </c>
      <c r="D84" s="57"/>
      <c r="E84" s="57"/>
      <c r="F84" s="163" t="str">
        <f>E17</f>
        <v xml:space="preserve"> </v>
      </c>
      <c r="G84" s="57"/>
      <c r="H84" s="57"/>
      <c r="I84" s="164" t="s">
        <v>36</v>
      </c>
      <c r="J84" s="163" t="str">
        <f>E23</f>
        <v>European Transportation Consultancy s.r.o.</v>
      </c>
      <c r="K84" s="57"/>
      <c r="L84" s="55"/>
    </row>
    <row r="85" spans="2:12" s="1" customFormat="1" ht="14.45" customHeight="1">
      <c r="B85" s="35"/>
      <c r="C85" s="59" t="s">
        <v>34</v>
      </c>
      <c r="D85" s="57"/>
      <c r="E85" s="57"/>
      <c r="F85" s="163" t="str">
        <f>IF(E20="","",E20)</f>
        <v/>
      </c>
      <c r="G85" s="57"/>
      <c r="H85" s="57"/>
      <c r="I85" s="162"/>
      <c r="J85" s="57"/>
      <c r="K85" s="57"/>
      <c r="L85" s="55"/>
    </row>
    <row r="86" spans="2:12" s="1" customFormat="1" ht="10.35" customHeight="1">
      <c r="B86" s="35"/>
      <c r="C86" s="57"/>
      <c r="D86" s="57"/>
      <c r="E86" s="57"/>
      <c r="F86" s="57"/>
      <c r="G86" s="57"/>
      <c r="H86" s="57"/>
      <c r="I86" s="162"/>
      <c r="J86" s="57"/>
      <c r="K86" s="57"/>
      <c r="L86" s="55"/>
    </row>
    <row r="87" spans="2:20" s="10" customFormat="1" ht="29.25" customHeight="1">
      <c r="B87" s="165"/>
      <c r="C87" s="166" t="s">
        <v>147</v>
      </c>
      <c r="D87" s="167" t="s">
        <v>60</v>
      </c>
      <c r="E87" s="167" t="s">
        <v>56</v>
      </c>
      <c r="F87" s="167" t="s">
        <v>148</v>
      </c>
      <c r="G87" s="167" t="s">
        <v>149</v>
      </c>
      <c r="H87" s="167" t="s">
        <v>150</v>
      </c>
      <c r="I87" s="168" t="s">
        <v>151</v>
      </c>
      <c r="J87" s="167" t="s">
        <v>141</v>
      </c>
      <c r="K87" s="169" t="s">
        <v>152</v>
      </c>
      <c r="L87" s="170"/>
      <c r="M87" s="76" t="s">
        <v>153</v>
      </c>
      <c r="N87" s="77" t="s">
        <v>45</v>
      </c>
      <c r="O87" s="77" t="s">
        <v>154</v>
      </c>
      <c r="P87" s="77" t="s">
        <v>155</v>
      </c>
      <c r="Q87" s="77" t="s">
        <v>156</v>
      </c>
      <c r="R87" s="77" t="s">
        <v>157</v>
      </c>
      <c r="S87" s="77" t="s">
        <v>158</v>
      </c>
      <c r="T87" s="78" t="s">
        <v>159</v>
      </c>
    </row>
    <row r="88" spans="2:63" s="1" customFormat="1" ht="29.25" customHeight="1">
      <c r="B88" s="35"/>
      <c r="C88" s="82" t="s">
        <v>142</v>
      </c>
      <c r="D88" s="57"/>
      <c r="E88" s="57"/>
      <c r="F88" s="57"/>
      <c r="G88" s="57"/>
      <c r="H88" s="57"/>
      <c r="I88" s="162"/>
      <c r="J88" s="171">
        <f>BK88</f>
        <v>0</v>
      </c>
      <c r="K88" s="57"/>
      <c r="L88" s="55"/>
      <c r="M88" s="79"/>
      <c r="N88" s="80"/>
      <c r="O88" s="80"/>
      <c r="P88" s="172">
        <f>P89+P100+P109+P116+P119+P124</f>
        <v>0</v>
      </c>
      <c r="Q88" s="80"/>
      <c r="R88" s="172">
        <f>R89+R100+R109+R116+R119+R124</f>
        <v>0</v>
      </c>
      <c r="S88" s="80"/>
      <c r="T88" s="173">
        <f>T89+T100+T109+T116+T119+T124</f>
        <v>0</v>
      </c>
      <c r="AT88" s="18" t="s">
        <v>74</v>
      </c>
      <c r="AU88" s="18" t="s">
        <v>143</v>
      </c>
      <c r="BK88" s="174">
        <f>BK89+BK100+BK109+BK116+BK119+BK124</f>
        <v>0</v>
      </c>
    </row>
    <row r="89" spans="2:63" s="11" customFormat="1" ht="37.35" customHeight="1">
      <c r="B89" s="175"/>
      <c r="C89" s="176"/>
      <c r="D89" s="189" t="s">
        <v>74</v>
      </c>
      <c r="E89" s="265" t="s">
        <v>895</v>
      </c>
      <c r="F89" s="265" t="s">
        <v>896</v>
      </c>
      <c r="G89" s="176"/>
      <c r="H89" s="176"/>
      <c r="I89" s="179"/>
      <c r="J89" s="266">
        <f>BK89</f>
        <v>0</v>
      </c>
      <c r="K89" s="176"/>
      <c r="L89" s="181"/>
      <c r="M89" s="182"/>
      <c r="N89" s="183"/>
      <c r="O89" s="183"/>
      <c r="P89" s="184">
        <f>SUM(P90:P99)</f>
        <v>0</v>
      </c>
      <c r="Q89" s="183"/>
      <c r="R89" s="184">
        <f>SUM(R90:R99)</f>
        <v>0</v>
      </c>
      <c r="S89" s="183"/>
      <c r="T89" s="185">
        <f>SUM(T90:T99)</f>
        <v>0</v>
      </c>
      <c r="AR89" s="186" t="s">
        <v>23</v>
      </c>
      <c r="AT89" s="187" t="s">
        <v>74</v>
      </c>
      <c r="AU89" s="187" t="s">
        <v>75</v>
      </c>
      <c r="AY89" s="186" t="s">
        <v>162</v>
      </c>
      <c r="BK89" s="188">
        <f>SUM(BK90:BK99)</f>
        <v>0</v>
      </c>
    </row>
    <row r="90" spans="2:65" s="1" customFormat="1" ht="22.5" customHeight="1">
      <c r="B90" s="35"/>
      <c r="C90" s="192" t="s">
        <v>75</v>
      </c>
      <c r="D90" s="192" t="s">
        <v>164</v>
      </c>
      <c r="E90" s="193" t="s">
        <v>897</v>
      </c>
      <c r="F90" s="194" t="s">
        <v>898</v>
      </c>
      <c r="G90" s="195" t="s">
        <v>543</v>
      </c>
      <c r="H90" s="196">
        <v>20</v>
      </c>
      <c r="I90" s="197"/>
      <c r="J90" s="198">
        <f>ROUND(I90*H90,2)</f>
        <v>0</v>
      </c>
      <c r="K90" s="194" t="s">
        <v>22</v>
      </c>
      <c r="L90" s="55"/>
      <c r="M90" s="199" t="s">
        <v>22</v>
      </c>
      <c r="N90" s="200" t="s">
        <v>46</v>
      </c>
      <c r="O90" s="36"/>
      <c r="P90" s="201">
        <f>O90*H90</f>
        <v>0</v>
      </c>
      <c r="Q90" s="201">
        <v>0</v>
      </c>
      <c r="R90" s="201">
        <f>Q90*H90</f>
        <v>0</v>
      </c>
      <c r="S90" s="201">
        <v>0</v>
      </c>
      <c r="T90" s="202">
        <f>S90*H90</f>
        <v>0</v>
      </c>
      <c r="AR90" s="18" t="s">
        <v>169</v>
      </c>
      <c r="AT90" s="18" t="s">
        <v>164</v>
      </c>
      <c r="AU90" s="18" t="s">
        <v>23</v>
      </c>
      <c r="AY90" s="18" t="s">
        <v>162</v>
      </c>
      <c r="BE90" s="203">
        <f>IF(N90="základní",J90,0)</f>
        <v>0</v>
      </c>
      <c r="BF90" s="203">
        <f>IF(N90="snížená",J90,0)</f>
        <v>0</v>
      </c>
      <c r="BG90" s="203">
        <f>IF(N90="zákl. přenesená",J90,0)</f>
        <v>0</v>
      </c>
      <c r="BH90" s="203">
        <f>IF(N90="sníž. přenesená",J90,0)</f>
        <v>0</v>
      </c>
      <c r="BI90" s="203">
        <f>IF(N90="nulová",J90,0)</f>
        <v>0</v>
      </c>
      <c r="BJ90" s="18" t="s">
        <v>23</v>
      </c>
      <c r="BK90" s="203">
        <f>ROUND(I90*H90,2)</f>
        <v>0</v>
      </c>
      <c r="BL90" s="18" t="s">
        <v>169</v>
      </c>
      <c r="BM90" s="18" t="s">
        <v>23</v>
      </c>
    </row>
    <row r="91" spans="2:47" s="1" customFormat="1" ht="27">
      <c r="B91" s="35"/>
      <c r="C91" s="57"/>
      <c r="D91" s="219" t="s">
        <v>293</v>
      </c>
      <c r="E91" s="57"/>
      <c r="F91" s="256" t="s">
        <v>899</v>
      </c>
      <c r="G91" s="57"/>
      <c r="H91" s="57"/>
      <c r="I91" s="162"/>
      <c r="J91" s="57"/>
      <c r="K91" s="57"/>
      <c r="L91" s="55"/>
      <c r="M91" s="72"/>
      <c r="N91" s="36"/>
      <c r="O91" s="36"/>
      <c r="P91" s="36"/>
      <c r="Q91" s="36"/>
      <c r="R91" s="36"/>
      <c r="S91" s="36"/>
      <c r="T91" s="73"/>
      <c r="AT91" s="18" t="s">
        <v>293</v>
      </c>
      <c r="AU91" s="18" t="s">
        <v>23</v>
      </c>
    </row>
    <row r="92" spans="2:65" s="1" customFormat="1" ht="22.5" customHeight="1">
      <c r="B92" s="35"/>
      <c r="C92" s="192" t="s">
        <v>75</v>
      </c>
      <c r="D92" s="192" t="s">
        <v>164</v>
      </c>
      <c r="E92" s="193" t="s">
        <v>900</v>
      </c>
      <c r="F92" s="194" t="s">
        <v>901</v>
      </c>
      <c r="G92" s="195" t="s">
        <v>543</v>
      </c>
      <c r="H92" s="196">
        <v>100</v>
      </c>
      <c r="I92" s="197"/>
      <c r="J92" s="198">
        <f>ROUND(I92*H92,2)</f>
        <v>0</v>
      </c>
      <c r="K92" s="194" t="s">
        <v>22</v>
      </c>
      <c r="L92" s="55"/>
      <c r="M92" s="199" t="s">
        <v>22</v>
      </c>
      <c r="N92" s="200" t="s">
        <v>46</v>
      </c>
      <c r="O92" s="36"/>
      <c r="P92" s="201">
        <f>O92*H92</f>
        <v>0</v>
      </c>
      <c r="Q92" s="201">
        <v>0</v>
      </c>
      <c r="R92" s="201">
        <f>Q92*H92</f>
        <v>0</v>
      </c>
      <c r="S92" s="201">
        <v>0</v>
      </c>
      <c r="T92" s="202">
        <f>S92*H92</f>
        <v>0</v>
      </c>
      <c r="AR92" s="18" t="s">
        <v>169</v>
      </c>
      <c r="AT92" s="18" t="s">
        <v>164</v>
      </c>
      <c r="AU92" s="18" t="s">
        <v>23</v>
      </c>
      <c r="AY92" s="18" t="s">
        <v>162</v>
      </c>
      <c r="BE92" s="203">
        <f>IF(N92="základní",J92,0)</f>
        <v>0</v>
      </c>
      <c r="BF92" s="203">
        <f>IF(N92="snížená",J92,0)</f>
        <v>0</v>
      </c>
      <c r="BG92" s="203">
        <f>IF(N92="zákl. přenesená",J92,0)</f>
        <v>0</v>
      </c>
      <c r="BH92" s="203">
        <f>IF(N92="sníž. přenesená",J92,0)</f>
        <v>0</v>
      </c>
      <c r="BI92" s="203">
        <f>IF(N92="nulová",J92,0)</f>
        <v>0</v>
      </c>
      <c r="BJ92" s="18" t="s">
        <v>23</v>
      </c>
      <c r="BK92" s="203">
        <f>ROUND(I92*H92,2)</f>
        <v>0</v>
      </c>
      <c r="BL92" s="18" t="s">
        <v>169</v>
      </c>
      <c r="BM92" s="18" t="s">
        <v>84</v>
      </c>
    </row>
    <row r="93" spans="2:47" s="1" customFormat="1" ht="27">
      <c r="B93" s="35"/>
      <c r="C93" s="57"/>
      <c r="D93" s="219" t="s">
        <v>293</v>
      </c>
      <c r="E93" s="57"/>
      <c r="F93" s="256" t="s">
        <v>899</v>
      </c>
      <c r="G93" s="57"/>
      <c r="H93" s="57"/>
      <c r="I93" s="162"/>
      <c r="J93" s="57"/>
      <c r="K93" s="57"/>
      <c r="L93" s="55"/>
      <c r="M93" s="72"/>
      <c r="N93" s="36"/>
      <c r="O93" s="36"/>
      <c r="P93" s="36"/>
      <c r="Q93" s="36"/>
      <c r="R93" s="36"/>
      <c r="S93" s="36"/>
      <c r="T93" s="73"/>
      <c r="AT93" s="18" t="s">
        <v>293</v>
      </c>
      <c r="AU93" s="18" t="s">
        <v>23</v>
      </c>
    </row>
    <row r="94" spans="2:65" s="1" customFormat="1" ht="22.5" customHeight="1">
      <c r="B94" s="35"/>
      <c r="C94" s="192" t="s">
        <v>75</v>
      </c>
      <c r="D94" s="192" t="s">
        <v>164</v>
      </c>
      <c r="E94" s="193" t="s">
        <v>902</v>
      </c>
      <c r="F94" s="194" t="s">
        <v>903</v>
      </c>
      <c r="G94" s="195" t="s">
        <v>543</v>
      </c>
      <c r="H94" s="196">
        <v>20</v>
      </c>
      <c r="I94" s="197"/>
      <c r="J94" s="198">
        <f>ROUND(I94*H94,2)</f>
        <v>0</v>
      </c>
      <c r="K94" s="194" t="s">
        <v>22</v>
      </c>
      <c r="L94" s="55"/>
      <c r="M94" s="199" t="s">
        <v>22</v>
      </c>
      <c r="N94" s="200" t="s">
        <v>46</v>
      </c>
      <c r="O94" s="36"/>
      <c r="P94" s="201">
        <f>O94*H94</f>
        <v>0</v>
      </c>
      <c r="Q94" s="201">
        <v>0</v>
      </c>
      <c r="R94" s="201">
        <f>Q94*H94</f>
        <v>0</v>
      </c>
      <c r="S94" s="201">
        <v>0</v>
      </c>
      <c r="T94" s="202">
        <f>S94*H94</f>
        <v>0</v>
      </c>
      <c r="AR94" s="18" t="s">
        <v>169</v>
      </c>
      <c r="AT94" s="18" t="s">
        <v>164</v>
      </c>
      <c r="AU94" s="18" t="s">
        <v>23</v>
      </c>
      <c r="AY94" s="18" t="s">
        <v>162</v>
      </c>
      <c r="BE94" s="203">
        <f>IF(N94="základní",J94,0)</f>
        <v>0</v>
      </c>
      <c r="BF94" s="203">
        <f>IF(N94="snížená",J94,0)</f>
        <v>0</v>
      </c>
      <c r="BG94" s="203">
        <f>IF(N94="zákl. přenesená",J94,0)</f>
        <v>0</v>
      </c>
      <c r="BH94" s="203">
        <f>IF(N94="sníž. přenesená",J94,0)</f>
        <v>0</v>
      </c>
      <c r="BI94" s="203">
        <f>IF(N94="nulová",J94,0)</f>
        <v>0</v>
      </c>
      <c r="BJ94" s="18" t="s">
        <v>23</v>
      </c>
      <c r="BK94" s="203">
        <f>ROUND(I94*H94,2)</f>
        <v>0</v>
      </c>
      <c r="BL94" s="18" t="s">
        <v>169</v>
      </c>
      <c r="BM94" s="18" t="s">
        <v>183</v>
      </c>
    </row>
    <row r="95" spans="2:47" s="1" customFormat="1" ht="27">
      <c r="B95" s="35"/>
      <c r="C95" s="57"/>
      <c r="D95" s="219" t="s">
        <v>293</v>
      </c>
      <c r="E95" s="57"/>
      <c r="F95" s="256" t="s">
        <v>899</v>
      </c>
      <c r="G95" s="57"/>
      <c r="H95" s="57"/>
      <c r="I95" s="162"/>
      <c r="J95" s="57"/>
      <c r="K95" s="57"/>
      <c r="L95" s="55"/>
      <c r="M95" s="72"/>
      <c r="N95" s="36"/>
      <c r="O95" s="36"/>
      <c r="P95" s="36"/>
      <c r="Q95" s="36"/>
      <c r="R95" s="36"/>
      <c r="S95" s="36"/>
      <c r="T95" s="73"/>
      <c r="AT95" s="18" t="s">
        <v>293</v>
      </c>
      <c r="AU95" s="18" t="s">
        <v>23</v>
      </c>
    </row>
    <row r="96" spans="2:65" s="1" customFormat="1" ht="22.5" customHeight="1">
      <c r="B96" s="35"/>
      <c r="C96" s="192" t="s">
        <v>75</v>
      </c>
      <c r="D96" s="192" t="s">
        <v>164</v>
      </c>
      <c r="E96" s="193" t="s">
        <v>904</v>
      </c>
      <c r="F96" s="194" t="s">
        <v>905</v>
      </c>
      <c r="G96" s="195" t="s">
        <v>212</v>
      </c>
      <c r="H96" s="196">
        <v>2</v>
      </c>
      <c r="I96" s="197"/>
      <c r="J96" s="198">
        <f>ROUND(I96*H96,2)</f>
        <v>0</v>
      </c>
      <c r="K96" s="194" t="s">
        <v>22</v>
      </c>
      <c r="L96" s="55"/>
      <c r="M96" s="199" t="s">
        <v>22</v>
      </c>
      <c r="N96" s="200" t="s">
        <v>46</v>
      </c>
      <c r="O96" s="36"/>
      <c r="P96" s="201">
        <f>O96*H96</f>
        <v>0</v>
      </c>
      <c r="Q96" s="201">
        <v>0</v>
      </c>
      <c r="R96" s="201">
        <f>Q96*H96</f>
        <v>0</v>
      </c>
      <c r="S96" s="201">
        <v>0</v>
      </c>
      <c r="T96" s="202">
        <f>S96*H96</f>
        <v>0</v>
      </c>
      <c r="AR96" s="18" t="s">
        <v>169</v>
      </c>
      <c r="AT96" s="18" t="s">
        <v>164</v>
      </c>
      <c r="AU96" s="18" t="s">
        <v>23</v>
      </c>
      <c r="AY96" s="18" t="s">
        <v>162</v>
      </c>
      <c r="BE96" s="203">
        <f>IF(N96="základní",J96,0)</f>
        <v>0</v>
      </c>
      <c r="BF96" s="203">
        <f>IF(N96="snížená",J96,0)</f>
        <v>0</v>
      </c>
      <c r="BG96" s="203">
        <f>IF(N96="zákl. přenesená",J96,0)</f>
        <v>0</v>
      </c>
      <c r="BH96" s="203">
        <f>IF(N96="sníž. přenesená",J96,0)</f>
        <v>0</v>
      </c>
      <c r="BI96" s="203">
        <f>IF(N96="nulová",J96,0)</f>
        <v>0</v>
      </c>
      <c r="BJ96" s="18" t="s">
        <v>23</v>
      </c>
      <c r="BK96" s="203">
        <f>ROUND(I96*H96,2)</f>
        <v>0</v>
      </c>
      <c r="BL96" s="18" t="s">
        <v>169</v>
      </c>
      <c r="BM96" s="18" t="s">
        <v>169</v>
      </c>
    </row>
    <row r="97" spans="2:47" s="1" customFormat="1" ht="27">
      <c r="B97" s="35"/>
      <c r="C97" s="57"/>
      <c r="D97" s="219" t="s">
        <v>293</v>
      </c>
      <c r="E97" s="57"/>
      <c r="F97" s="256" t="s">
        <v>899</v>
      </c>
      <c r="G97" s="57"/>
      <c r="H97" s="57"/>
      <c r="I97" s="162"/>
      <c r="J97" s="57"/>
      <c r="K97" s="57"/>
      <c r="L97" s="55"/>
      <c r="M97" s="72"/>
      <c r="N97" s="36"/>
      <c r="O97" s="36"/>
      <c r="P97" s="36"/>
      <c r="Q97" s="36"/>
      <c r="R97" s="36"/>
      <c r="S97" s="36"/>
      <c r="T97" s="73"/>
      <c r="AT97" s="18" t="s">
        <v>293</v>
      </c>
      <c r="AU97" s="18" t="s">
        <v>23</v>
      </c>
    </row>
    <row r="98" spans="2:65" s="1" customFormat="1" ht="22.5" customHeight="1">
      <c r="B98" s="35"/>
      <c r="C98" s="192" t="s">
        <v>75</v>
      </c>
      <c r="D98" s="192" t="s">
        <v>164</v>
      </c>
      <c r="E98" s="193" t="s">
        <v>906</v>
      </c>
      <c r="F98" s="194" t="s">
        <v>907</v>
      </c>
      <c r="G98" s="195" t="s">
        <v>543</v>
      </c>
      <c r="H98" s="196">
        <v>120</v>
      </c>
      <c r="I98" s="197"/>
      <c r="J98" s="198">
        <f>ROUND(I98*H98,2)</f>
        <v>0</v>
      </c>
      <c r="K98" s="194" t="s">
        <v>22</v>
      </c>
      <c r="L98" s="55"/>
      <c r="M98" s="199" t="s">
        <v>22</v>
      </c>
      <c r="N98" s="200" t="s">
        <v>46</v>
      </c>
      <c r="O98" s="36"/>
      <c r="P98" s="201">
        <f>O98*H98</f>
        <v>0</v>
      </c>
      <c r="Q98" s="201">
        <v>0</v>
      </c>
      <c r="R98" s="201">
        <f>Q98*H98</f>
        <v>0</v>
      </c>
      <c r="S98" s="201">
        <v>0</v>
      </c>
      <c r="T98" s="202">
        <f>S98*H98</f>
        <v>0</v>
      </c>
      <c r="AR98" s="18" t="s">
        <v>169</v>
      </c>
      <c r="AT98" s="18" t="s">
        <v>164</v>
      </c>
      <c r="AU98" s="18" t="s">
        <v>23</v>
      </c>
      <c r="AY98" s="18" t="s">
        <v>162</v>
      </c>
      <c r="BE98" s="203">
        <f>IF(N98="základní",J98,0)</f>
        <v>0</v>
      </c>
      <c r="BF98" s="203">
        <f>IF(N98="snížená",J98,0)</f>
        <v>0</v>
      </c>
      <c r="BG98" s="203">
        <f>IF(N98="zákl. přenesená",J98,0)</f>
        <v>0</v>
      </c>
      <c r="BH98" s="203">
        <f>IF(N98="sníž. přenesená",J98,0)</f>
        <v>0</v>
      </c>
      <c r="BI98" s="203">
        <f>IF(N98="nulová",J98,0)</f>
        <v>0</v>
      </c>
      <c r="BJ98" s="18" t="s">
        <v>23</v>
      </c>
      <c r="BK98" s="203">
        <f>ROUND(I98*H98,2)</f>
        <v>0</v>
      </c>
      <c r="BL98" s="18" t="s">
        <v>169</v>
      </c>
      <c r="BM98" s="18" t="s">
        <v>194</v>
      </c>
    </row>
    <row r="99" spans="2:47" s="1" customFormat="1" ht="27">
      <c r="B99" s="35"/>
      <c r="C99" s="57"/>
      <c r="D99" s="204" t="s">
        <v>293</v>
      </c>
      <c r="E99" s="57"/>
      <c r="F99" s="205" t="s">
        <v>899</v>
      </c>
      <c r="G99" s="57"/>
      <c r="H99" s="57"/>
      <c r="I99" s="162"/>
      <c r="J99" s="57"/>
      <c r="K99" s="57"/>
      <c r="L99" s="55"/>
      <c r="M99" s="72"/>
      <c r="N99" s="36"/>
      <c r="O99" s="36"/>
      <c r="P99" s="36"/>
      <c r="Q99" s="36"/>
      <c r="R99" s="36"/>
      <c r="S99" s="36"/>
      <c r="T99" s="73"/>
      <c r="AT99" s="18" t="s">
        <v>293</v>
      </c>
      <c r="AU99" s="18" t="s">
        <v>23</v>
      </c>
    </row>
    <row r="100" spans="2:63" s="11" customFormat="1" ht="37.35" customHeight="1">
      <c r="B100" s="175"/>
      <c r="C100" s="176"/>
      <c r="D100" s="189" t="s">
        <v>74</v>
      </c>
      <c r="E100" s="265" t="s">
        <v>908</v>
      </c>
      <c r="F100" s="265" t="s">
        <v>909</v>
      </c>
      <c r="G100" s="176"/>
      <c r="H100" s="176"/>
      <c r="I100" s="179"/>
      <c r="J100" s="266">
        <f>BK100</f>
        <v>0</v>
      </c>
      <c r="K100" s="176"/>
      <c r="L100" s="181"/>
      <c r="M100" s="182"/>
      <c r="N100" s="183"/>
      <c r="O100" s="183"/>
      <c r="P100" s="184">
        <f>SUM(P101:P108)</f>
        <v>0</v>
      </c>
      <c r="Q100" s="183"/>
      <c r="R100" s="184">
        <f>SUM(R101:R108)</f>
        <v>0</v>
      </c>
      <c r="S100" s="183"/>
      <c r="T100" s="185">
        <f>SUM(T101:T108)</f>
        <v>0</v>
      </c>
      <c r="AR100" s="186" t="s">
        <v>23</v>
      </c>
      <c r="AT100" s="187" t="s">
        <v>74</v>
      </c>
      <c r="AU100" s="187" t="s">
        <v>75</v>
      </c>
      <c r="AY100" s="186" t="s">
        <v>162</v>
      </c>
      <c r="BK100" s="188">
        <f>SUM(BK101:BK108)</f>
        <v>0</v>
      </c>
    </row>
    <row r="101" spans="2:65" s="1" customFormat="1" ht="22.5" customHeight="1">
      <c r="B101" s="35"/>
      <c r="C101" s="192" t="s">
        <v>75</v>
      </c>
      <c r="D101" s="192" t="s">
        <v>164</v>
      </c>
      <c r="E101" s="193" t="s">
        <v>910</v>
      </c>
      <c r="F101" s="194" t="s">
        <v>911</v>
      </c>
      <c r="G101" s="195" t="s">
        <v>543</v>
      </c>
      <c r="H101" s="196">
        <v>220</v>
      </c>
      <c r="I101" s="197"/>
      <c r="J101" s="198">
        <f>ROUND(I101*H101,2)</f>
        <v>0</v>
      </c>
      <c r="K101" s="194" t="s">
        <v>22</v>
      </c>
      <c r="L101" s="55"/>
      <c r="M101" s="199" t="s">
        <v>22</v>
      </c>
      <c r="N101" s="200" t="s">
        <v>46</v>
      </c>
      <c r="O101" s="36"/>
      <c r="P101" s="201">
        <f>O101*H101</f>
        <v>0</v>
      </c>
      <c r="Q101" s="201">
        <v>0</v>
      </c>
      <c r="R101" s="201">
        <f>Q101*H101</f>
        <v>0</v>
      </c>
      <c r="S101" s="201">
        <v>0</v>
      </c>
      <c r="T101" s="202">
        <f>S101*H101</f>
        <v>0</v>
      </c>
      <c r="AR101" s="18" t="s">
        <v>169</v>
      </c>
      <c r="AT101" s="18" t="s">
        <v>164</v>
      </c>
      <c r="AU101" s="18" t="s">
        <v>23</v>
      </c>
      <c r="AY101" s="18" t="s">
        <v>162</v>
      </c>
      <c r="BE101" s="203">
        <f>IF(N101="základní",J101,0)</f>
        <v>0</v>
      </c>
      <c r="BF101" s="203">
        <f>IF(N101="snížená",J101,0)</f>
        <v>0</v>
      </c>
      <c r="BG101" s="203">
        <f>IF(N101="zákl. přenesená",J101,0)</f>
        <v>0</v>
      </c>
      <c r="BH101" s="203">
        <f>IF(N101="sníž. přenesená",J101,0)</f>
        <v>0</v>
      </c>
      <c r="BI101" s="203">
        <f>IF(N101="nulová",J101,0)</f>
        <v>0</v>
      </c>
      <c r="BJ101" s="18" t="s">
        <v>23</v>
      </c>
      <c r="BK101" s="203">
        <f>ROUND(I101*H101,2)</f>
        <v>0</v>
      </c>
      <c r="BL101" s="18" t="s">
        <v>169</v>
      </c>
      <c r="BM101" s="18" t="s">
        <v>204</v>
      </c>
    </row>
    <row r="102" spans="2:47" s="1" customFormat="1" ht="27">
      <c r="B102" s="35"/>
      <c r="C102" s="57"/>
      <c r="D102" s="219" t="s">
        <v>293</v>
      </c>
      <c r="E102" s="57"/>
      <c r="F102" s="256" t="s">
        <v>899</v>
      </c>
      <c r="G102" s="57"/>
      <c r="H102" s="57"/>
      <c r="I102" s="162"/>
      <c r="J102" s="57"/>
      <c r="K102" s="57"/>
      <c r="L102" s="55"/>
      <c r="M102" s="72"/>
      <c r="N102" s="36"/>
      <c r="O102" s="36"/>
      <c r="P102" s="36"/>
      <c r="Q102" s="36"/>
      <c r="R102" s="36"/>
      <c r="S102" s="36"/>
      <c r="T102" s="73"/>
      <c r="AT102" s="18" t="s">
        <v>293</v>
      </c>
      <c r="AU102" s="18" t="s">
        <v>23</v>
      </c>
    </row>
    <row r="103" spans="2:65" s="1" customFormat="1" ht="22.5" customHeight="1">
      <c r="B103" s="35"/>
      <c r="C103" s="192" t="s">
        <v>75</v>
      </c>
      <c r="D103" s="192" t="s">
        <v>164</v>
      </c>
      <c r="E103" s="193" t="s">
        <v>912</v>
      </c>
      <c r="F103" s="194" t="s">
        <v>913</v>
      </c>
      <c r="G103" s="195" t="s">
        <v>543</v>
      </c>
      <c r="H103" s="196">
        <v>20850</v>
      </c>
      <c r="I103" s="197"/>
      <c r="J103" s="198">
        <f>ROUND(I103*H103,2)</f>
        <v>0</v>
      </c>
      <c r="K103" s="194" t="s">
        <v>22</v>
      </c>
      <c r="L103" s="55"/>
      <c r="M103" s="199" t="s">
        <v>22</v>
      </c>
      <c r="N103" s="200" t="s">
        <v>46</v>
      </c>
      <c r="O103" s="36"/>
      <c r="P103" s="201">
        <f>O103*H103</f>
        <v>0</v>
      </c>
      <c r="Q103" s="201">
        <v>0</v>
      </c>
      <c r="R103" s="201">
        <f>Q103*H103</f>
        <v>0</v>
      </c>
      <c r="S103" s="201">
        <v>0</v>
      </c>
      <c r="T103" s="202">
        <f>S103*H103</f>
        <v>0</v>
      </c>
      <c r="AR103" s="18" t="s">
        <v>169</v>
      </c>
      <c r="AT103" s="18" t="s">
        <v>164</v>
      </c>
      <c r="AU103" s="18" t="s">
        <v>23</v>
      </c>
      <c r="AY103" s="18" t="s">
        <v>162</v>
      </c>
      <c r="BE103" s="203">
        <f>IF(N103="základní",J103,0)</f>
        <v>0</v>
      </c>
      <c r="BF103" s="203">
        <f>IF(N103="snížená",J103,0)</f>
        <v>0</v>
      </c>
      <c r="BG103" s="203">
        <f>IF(N103="zákl. přenesená",J103,0)</f>
        <v>0</v>
      </c>
      <c r="BH103" s="203">
        <f>IF(N103="sníž. přenesená",J103,0)</f>
        <v>0</v>
      </c>
      <c r="BI103" s="203">
        <f>IF(N103="nulová",J103,0)</f>
        <v>0</v>
      </c>
      <c r="BJ103" s="18" t="s">
        <v>23</v>
      </c>
      <c r="BK103" s="203">
        <f>ROUND(I103*H103,2)</f>
        <v>0</v>
      </c>
      <c r="BL103" s="18" t="s">
        <v>169</v>
      </c>
      <c r="BM103" s="18" t="s">
        <v>209</v>
      </c>
    </row>
    <row r="104" spans="2:47" s="1" customFormat="1" ht="27">
      <c r="B104" s="35"/>
      <c r="C104" s="57"/>
      <c r="D104" s="219" t="s">
        <v>293</v>
      </c>
      <c r="E104" s="57"/>
      <c r="F104" s="256" t="s">
        <v>914</v>
      </c>
      <c r="G104" s="57"/>
      <c r="H104" s="57"/>
      <c r="I104" s="162"/>
      <c r="J104" s="57"/>
      <c r="K104" s="57"/>
      <c r="L104" s="55"/>
      <c r="M104" s="72"/>
      <c r="N104" s="36"/>
      <c r="O104" s="36"/>
      <c r="P104" s="36"/>
      <c r="Q104" s="36"/>
      <c r="R104" s="36"/>
      <c r="S104" s="36"/>
      <c r="T104" s="73"/>
      <c r="AT104" s="18" t="s">
        <v>293</v>
      </c>
      <c r="AU104" s="18" t="s">
        <v>23</v>
      </c>
    </row>
    <row r="105" spans="2:65" s="1" customFormat="1" ht="22.5" customHeight="1">
      <c r="B105" s="35"/>
      <c r="C105" s="192" t="s">
        <v>75</v>
      </c>
      <c r="D105" s="192" t="s">
        <v>164</v>
      </c>
      <c r="E105" s="193" t="s">
        <v>915</v>
      </c>
      <c r="F105" s="194" t="s">
        <v>916</v>
      </c>
      <c r="G105" s="195" t="s">
        <v>212</v>
      </c>
      <c r="H105" s="196">
        <v>12</v>
      </c>
      <c r="I105" s="197"/>
      <c r="J105" s="198">
        <f>ROUND(I105*H105,2)</f>
        <v>0</v>
      </c>
      <c r="K105" s="194" t="s">
        <v>22</v>
      </c>
      <c r="L105" s="55"/>
      <c r="M105" s="199" t="s">
        <v>22</v>
      </c>
      <c r="N105" s="200" t="s">
        <v>46</v>
      </c>
      <c r="O105" s="36"/>
      <c r="P105" s="201">
        <f>O105*H105</f>
        <v>0</v>
      </c>
      <c r="Q105" s="201">
        <v>0</v>
      </c>
      <c r="R105" s="201">
        <f>Q105*H105</f>
        <v>0</v>
      </c>
      <c r="S105" s="201">
        <v>0</v>
      </c>
      <c r="T105" s="202">
        <f>S105*H105</f>
        <v>0</v>
      </c>
      <c r="AR105" s="18" t="s">
        <v>169</v>
      </c>
      <c r="AT105" s="18" t="s">
        <v>164</v>
      </c>
      <c r="AU105" s="18" t="s">
        <v>23</v>
      </c>
      <c r="AY105" s="18" t="s">
        <v>162</v>
      </c>
      <c r="BE105" s="203">
        <f>IF(N105="základní",J105,0)</f>
        <v>0</v>
      </c>
      <c r="BF105" s="203">
        <f>IF(N105="snížená",J105,0)</f>
        <v>0</v>
      </c>
      <c r="BG105" s="203">
        <f>IF(N105="zákl. přenesená",J105,0)</f>
        <v>0</v>
      </c>
      <c r="BH105" s="203">
        <f>IF(N105="sníž. přenesená",J105,0)</f>
        <v>0</v>
      </c>
      <c r="BI105" s="203">
        <f>IF(N105="nulová",J105,0)</f>
        <v>0</v>
      </c>
      <c r="BJ105" s="18" t="s">
        <v>23</v>
      </c>
      <c r="BK105" s="203">
        <f>ROUND(I105*H105,2)</f>
        <v>0</v>
      </c>
      <c r="BL105" s="18" t="s">
        <v>169</v>
      </c>
      <c r="BM105" s="18" t="s">
        <v>214</v>
      </c>
    </row>
    <row r="106" spans="2:47" s="1" customFormat="1" ht="27">
      <c r="B106" s="35"/>
      <c r="C106" s="57"/>
      <c r="D106" s="219" t="s">
        <v>293</v>
      </c>
      <c r="E106" s="57"/>
      <c r="F106" s="256" t="s">
        <v>917</v>
      </c>
      <c r="G106" s="57"/>
      <c r="H106" s="57"/>
      <c r="I106" s="162"/>
      <c r="J106" s="57"/>
      <c r="K106" s="57"/>
      <c r="L106" s="55"/>
      <c r="M106" s="72"/>
      <c r="N106" s="36"/>
      <c r="O106" s="36"/>
      <c r="P106" s="36"/>
      <c r="Q106" s="36"/>
      <c r="R106" s="36"/>
      <c r="S106" s="36"/>
      <c r="T106" s="73"/>
      <c r="AT106" s="18" t="s">
        <v>293</v>
      </c>
      <c r="AU106" s="18" t="s">
        <v>23</v>
      </c>
    </row>
    <row r="107" spans="2:65" s="1" customFormat="1" ht="22.5" customHeight="1">
      <c r="B107" s="35"/>
      <c r="C107" s="192" t="s">
        <v>75</v>
      </c>
      <c r="D107" s="192" t="s">
        <v>164</v>
      </c>
      <c r="E107" s="193" t="s">
        <v>918</v>
      </c>
      <c r="F107" s="194" t="s">
        <v>919</v>
      </c>
      <c r="G107" s="195" t="s">
        <v>543</v>
      </c>
      <c r="H107" s="196">
        <v>260</v>
      </c>
      <c r="I107" s="197"/>
      <c r="J107" s="198">
        <f>ROUND(I107*H107,2)</f>
        <v>0</v>
      </c>
      <c r="K107" s="194" t="s">
        <v>22</v>
      </c>
      <c r="L107" s="55"/>
      <c r="M107" s="199" t="s">
        <v>22</v>
      </c>
      <c r="N107" s="200" t="s">
        <v>46</v>
      </c>
      <c r="O107" s="36"/>
      <c r="P107" s="201">
        <f>O107*H107</f>
        <v>0</v>
      </c>
      <c r="Q107" s="201">
        <v>0</v>
      </c>
      <c r="R107" s="201">
        <f>Q107*H107</f>
        <v>0</v>
      </c>
      <c r="S107" s="201">
        <v>0</v>
      </c>
      <c r="T107" s="202">
        <f>S107*H107</f>
        <v>0</v>
      </c>
      <c r="AR107" s="18" t="s">
        <v>169</v>
      </c>
      <c r="AT107" s="18" t="s">
        <v>164</v>
      </c>
      <c r="AU107" s="18" t="s">
        <v>23</v>
      </c>
      <c r="AY107" s="18" t="s">
        <v>162</v>
      </c>
      <c r="BE107" s="203">
        <f>IF(N107="základní",J107,0)</f>
        <v>0</v>
      </c>
      <c r="BF107" s="203">
        <f>IF(N107="snížená",J107,0)</f>
        <v>0</v>
      </c>
      <c r="BG107" s="203">
        <f>IF(N107="zákl. přenesená",J107,0)</f>
        <v>0</v>
      </c>
      <c r="BH107" s="203">
        <f>IF(N107="sníž. přenesená",J107,0)</f>
        <v>0</v>
      </c>
      <c r="BI107" s="203">
        <f>IF(N107="nulová",J107,0)</f>
        <v>0</v>
      </c>
      <c r="BJ107" s="18" t="s">
        <v>23</v>
      </c>
      <c r="BK107" s="203">
        <f>ROUND(I107*H107,2)</f>
        <v>0</v>
      </c>
      <c r="BL107" s="18" t="s">
        <v>169</v>
      </c>
      <c r="BM107" s="18" t="s">
        <v>221</v>
      </c>
    </row>
    <row r="108" spans="2:47" s="1" customFormat="1" ht="27">
      <c r="B108" s="35"/>
      <c r="C108" s="57"/>
      <c r="D108" s="204" t="s">
        <v>293</v>
      </c>
      <c r="E108" s="57"/>
      <c r="F108" s="205" t="s">
        <v>899</v>
      </c>
      <c r="G108" s="57"/>
      <c r="H108" s="57"/>
      <c r="I108" s="162"/>
      <c r="J108" s="57"/>
      <c r="K108" s="57"/>
      <c r="L108" s="55"/>
      <c r="M108" s="72"/>
      <c r="N108" s="36"/>
      <c r="O108" s="36"/>
      <c r="P108" s="36"/>
      <c r="Q108" s="36"/>
      <c r="R108" s="36"/>
      <c r="S108" s="36"/>
      <c r="T108" s="73"/>
      <c r="AT108" s="18" t="s">
        <v>293</v>
      </c>
      <c r="AU108" s="18" t="s">
        <v>23</v>
      </c>
    </row>
    <row r="109" spans="2:63" s="11" customFormat="1" ht="37.35" customHeight="1">
      <c r="B109" s="175"/>
      <c r="C109" s="176"/>
      <c r="D109" s="189" t="s">
        <v>74</v>
      </c>
      <c r="E109" s="265" t="s">
        <v>920</v>
      </c>
      <c r="F109" s="265" t="s">
        <v>921</v>
      </c>
      <c r="G109" s="176"/>
      <c r="H109" s="176"/>
      <c r="I109" s="179"/>
      <c r="J109" s="266">
        <f>BK109</f>
        <v>0</v>
      </c>
      <c r="K109" s="176"/>
      <c r="L109" s="181"/>
      <c r="M109" s="182"/>
      <c r="N109" s="183"/>
      <c r="O109" s="183"/>
      <c r="P109" s="184">
        <f>SUM(P110:P115)</f>
        <v>0</v>
      </c>
      <c r="Q109" s="183"/>
      <c r="R109" s="184">
        <f>SUM(R110:R115)</f>
        <v>0</v>
      </c>
      <c r="S109" s="183"/>
      <c r="T109" s="185">
        <f>SUM(T110:T115)</f>
        <v>0</v>
      </c>
      <c r="AR109" s="186" t="s">
        <v>23</v>
      </c>
      <c r="AT109" s="187" t="s">
        <v>74</v>
      </c>
      <c r="AU109" s="187" t="s">
        <v>75</v>
      </c>
      <c r="AY109" s="186" t="s">
        <v>162</v>
      </c>
      <c r="BK109" s="188">
        <f>SUM(BK110:BK115)</f>
        <v>0</v>
      </c>
    </row>
    <row r="110" spans="2:65" s="1" customFormat="1" ht="22.5" customHeight="1">
      <c r="B110" s="35"/>
      <c r="C110" s="192" t="s">
        <v>75</v>
      </c>
      <c r="D110" s="192" t="s">
        <v>164</v>
      </c>
      <c r="E110" s="193" t="s">
        <v>922</v>
      </c>
      <c r="F110" s="194" t="s">
        <v>923</v>
      </c>
      <c r="G110" s="195" t="s">
        <v>212</v>
      </c>
      <c r="H110" s="196">
        <v>4</v>
      </c>
      <c r="I110" s="197"/>
      <c r="J110" s="198">
        <f>ROUND(I110*H110,2)</f>
        <v>0</v>
      </c>
      <c r="K110" s="194" t="s">
        <v>22</v>
      </c>
      <c r="L110" s="55"/>
      <c r="M110" s="199" t="s">
        <v>22</v>
      </c>
      <c r="N110" s="200" t="s">
        <v>46</v>
      </c>
      <c r="O110" s="36"/>
      <c r="P110" s="201">
        <f>O110*H110</f>
        <v>0</v>
      </c>
      <c r="Q110" s="201">
        <v>0</v>
      </c>
      <c r="R110" s="201">
        <f>Q110*H110</f>
        <v>0</v>
      </c>
      <c r="S110" s="201">
        <v>0</v>
      </c>
      <c r="T110" s="202">
        <f>S110*H110</f>
        <v>0</v>
      </c>
      <c r="AR110" s="18" t="s">
        <v>169</v>
      </c>
      <c r="AT110" s="18" t="s">
        <v>164</v>
      </c>
      <c r="AU110" s="18" t="s">
        <v>23</v>
      </c>
      <c r="AY110" s="18" t="s">
        <v>162</v>
      </c>
      <c r="BE110" s="203">
        <f>IF(N110="základní",J110,0)</f>
        <v>0</v>
      </c>
      <c r="BF110" s="203">
        <f>IF(N110="snížená",J110,0)</f>
        <v>0</v>
      </c>
      <c r="BG110" s="203">
        <f>IF(N110="zákl. přenesená",J110,0)</f>
        <v>0</v>
      </c>
      <c r="BH110" s="203">
        <f>IF(N110="sníž. přenesená",J110,0)</f>
        <v>0</v>
      </c>
      <c r="BI110" s="203">
        <f>IF(N110="nulová",J110,0)</f>
        <v>0</v>
      </c>
      <c r="BJ110" s="18" t="s">
        <v>23</v>
      </c>
      <c r="BK110" s="203">
        <f>ROUND(I110*H110,2)</f>
        <v>0</v>
      </c>
      <c r="BL110" s="18" t="s">
        <v>169</v>
      </c>
      <c r="BM110" s="18" t="s">
        <v>28</v>
      </c>
    </row>
    <row r="111" spans="2:47" s="1" customFormat="1" ht="27">
      <c r="B111" s="35"/>
      <c r="C111" s="57"/>
      <c r="D111" s="219" t="s">
        <v>293</v>
      </c>
      <c r="E111" s="57"/>
      <c r="F111" s="256" t="s">
        <v>899</v>
      </c>
      <c r="G111" s="57"/>
      <c r="H111" s="57"/>
      <c r="I111" s="162"/>
      <c r="J111" s="57"/>
      <c r="K111" s="57"/>
      <c r="L111" s="55"/>
      <c r="M111" s="72"/>
      <c r="N111" s="36"/>
      <c r="O111" s="36"/>
      <c r="P111" s="36"/>
      <c r="Q111" s="36"/>
      <c r="R111" s="36"/>
      <c r="S111" s="36"/>
      <c r="T111" s="73"/>
      <c r="AT111" s="18" t="s">
        <v>293</v>
      </c>
      <c r="AU111" s="18" t="s">
        <v>23</v>
      </c>
    </row>
    <row r="112" spans="2:65" s="1" customFormat="1" ht="22.5" customHeight="1">
      <c r="B112" s="35"/>
      <c r="C112" s="192" t="s">
        <v>75</v>
      </c>
      <c r="D112" s="192" t="s">
        <v>164</v>
      </c>
      <c r="E112" s="193" t="s">
        <v>924</v>
      </c>
      <c r="F112" s="194" t="s">
        <v>925</v>
      </c>
      <c r="G112" s="195" t="s">
        <v>543</v>
      </c>
      <c r="H112" s="196">
        <v>130</v>
      </c>
      <c r="I112" s="197"/>
      <c r="J112" s="198">
        <f>ROUND(I112*H112,2)</f>
        <v>0</v>
      </c>
      <c r="K112" s="194" t="s">
        <v>22</v>
      </c>
      <c r="L112" s="55"/>
      <c r="M112" s="199" t="s">
        <v>22</v>
      </c>
      <c r="N112" s="200" t="s">
        <v>46</v>
      </c>
      <c r="O112" s="36"/>
      <c r="P112" s="201">
        <f>O112*H112</f>
        <v>0</v>
      </c>
      <c r="Q112" s="201">
        <v>0</v>
      </c>
      <c r="R112" s="201">
        <f>Q112*H112</f>
        <v>0</v>
      </c>
      <c r="S112" s="201">
        <v>0</v>
      </c>
      <c r="T112" s="202">
        <f>S112*H112</f>
        <v>0</v>
      </c>
      <c r="AR112" s="18" t="s">
        <v>169</v>
      </c>
      <c r="AT112" s="18" t="s">
        <v>164</v>
      </c>
      <c r="AU112" s="18" t="s">
        <v>23</v>
      </c>
      <c r="AY112" s="18" t="s">
        <v>162</v>
      </c>
      <c r="BE112" s="203">
        <f>IF(N112="základní",J112,0)</f>
        <v>0</v>
      </c>
      <c r="BF112" s="203">
        <f>IF(N112="snížená",J112,0)</f>
        <v>0</v>
      </c>
      <c r="BG112" s="203">
        <f>IF(N112="zákl. přenesená",J112,0)</f>
        <v>0</v>
      </c>
      <c r="BH112" s="203">
        <f>IF(N112="sníž. přenesená",J112,0)</f>
        <v>0</v>
      </c>
      <c r="BI112" s="203">
        <f>IF(N112="nulová",J112,0)</f>
        <v>0</v>
      </c>
      <c r="BJ112" s="18" t="s">
        <v>23</v>
      </c>
      <c r="BK112" s="203">
        <f>ROUND(I112*H112,2)</f>
        <v>0</v>
      </c>
      <c r="BL112" s="18" t="s">
        <v>169</v>
      </c>
      <c r="BM112" s="18" t="s">
        <v>231</v>
      </c>
    </row>
    <row r="113" spans="2:47" s="1" customFormat="1" ht="27">
      <c r="B113" s="35"/>
      <c r="C113" s="57"/>
      <c r="D113" s="219" t="s">
        <v>293</v>
      </c>
      <c r="E113" s="57"/>
      <c r="F113" s="256" t="s">
        <v>899</v>
      </c>
      <c r="G113" s="57"/>
      <c r="H113" s="57"/>
      <c r="I113" s="162"/>
      <c r="J113" s="57"/>
      <c r="K113" s="57"/>
      <c r="L113" s="55"/>
      <c r="M113" s="72"/>
      <c r="N113" s="36"/>
      <c r="O113" s="36"/>
      <c r="P113" s="36"/>
      <c r="Q113" s="36"/>
      <c r="R113" s="36"/>
      <c r="S113" s="36"/>
      <c r="T113" s="73"/>
      <c r="AT113" s="18" t="s">
        <v>293</v>
      </c>
      <c r="AU113" s="18" t="s">
        <v>23</v>
      </c>
    </row>
    <row r="114" spans="2:65" s="1" customFormat="1" ht="22.5" customHeight="1">
      <c r="B114" s="35"/>
      <c r="C114" s="192" t="s">
        <v>75</v>
      </c>
      <c r="D114" s="192" t="s">
        <v>164</v>
      </c>
      <c r="E114" s="193" t="s">
        <v>926</v>
      </c>
      <c r="F114" s="194" t="s">
        <v>927</v>
      </c>
      <c r="G114" s="195" t="s">
        <v>212</v>
      </c>
      <c r="H114" s="196">
        <v>1</v>
      </c>
      <c r="I114" s="197"/>
      <c r="J114" s="198">
        <f>ROUND(I114*H114,2)</f>
        <v>0</v>
      </c>
      <c r="K114" s="194" t="s">
        <v>22</v>
      </c>
      <c r="L114" s="55"/>
      <c r="M114" s="199" t="s">
        <v>22</v>
      </c>
      <c r="N114" s="200" t="s">
        <v>46</v>
      </c>
      <c r="O114" s="36"/>
      <c r="P114" s="201">
        <f>O114*H114</f>
        <v>0</v>
      </c>
      <c r="Q114" s="201">
        <v>0</v>
      </c>
      <c r="R114" s="201">
        <f>Q114*H114</f>
        <v>0</v>
      </c>
      <c r="S114" s="201">
        <v>0</v>
      </c>
      <c r="T114" s="202">
        <f>S114*H114</f>
        <v>0</v>
      </c>
      <c r="AR114" s="18" t="s">
        <v>169</v>
      </c>
      <c r="AT114" s="18" t="s">
        <v>164</v>
      </c>
      <c r="AU114" s="18" t="s">
        <v>23</v>
      </c>
      <c r="AY114" s="18" t="s">
        <v>162</v>
      </c>
      <c r="BE114" s="203">
        <f>IF(N114="základní",J114,0)</f>
        <v>0</v>
      </c>
      <c r="BF114" s="203">
        <f>IF(N114="snížená",J114,0)</f>
        <v>0</v>
      </c>
      <c r="BG114" s="203">
        <f>IF(N114="zákl. přenesená",J114,0)</f>
        <v>0</v>
      </c>
      <c r="BH114" s="203">
        <f>IF(N114="sníž. přenesená",J114,0)</f>
        <v>0</v>
      </c>
      <c r="BI114" s="203">
        <f>IF(N114="nulová",J114,0)</f>
        <v>0</v>
      </c>
      <c r="BJ114" s="18" t="s">
        <v>23</v>
      </c>
      <c r="BK114" s="203">
        <f>ROUND(I114*H114,2)</f>
        <v>0</v>
      </c>
      <c r="BL114" s="18" t="s">
        <v>169</v>
      </c>
      <c r="BM114" s="18" t="s">
        <v>237</v>
      </c>
    </row>
    <row r="115" spans="2:47" s="1" customFormat="1" ht="27">
      <c r="B115" s="35"/>
      <c r="C115" s="57"/>
      <c r="D115" s="204" t="s">
        <v>293</v>
      </c>
      <c r="E115" s="57"/>
      <c r="F115" s="205" t="s">
        <v>899</v>
      </c>
      <c r="G115" s="57"/>
      <c r="H115" s="57"/>
      <c r="I115" s="162"/>
      <c r="J115" s="57"/>
      <c r="K115" s="57"/>
      <c r="L115" s="55"/>
      <c r="M115" s="72"/>
      <c r="N115" s="36"/>
      <c r="O115" s="36"/>
      <c r="P115" s="36"/>
      <c r="Q115" s="36"/>
      <c r="R115" s="36"/>
      <c r="S115" s="36"/>
      <c r="T115" s="73"/>
      <c r="AT115" s="18" t="s">
        <v>293</v>
      </c>
      <c r="AU115" s="18" t="s">
        <v>23</v>
      </c>
    </row>
    <row r="116" spans="2:63" s="11" customFormat="1" ht="37.35" customHeight="1">
      <c r="B116" s="175"/>
      <c r="C116" s="176"/>
      <c r="D116" s="189" t="s">
        <v>74</v>
      </c>
      <c r="E116" s="265" t="s">
        <v>928</v>
      </c>
      <c r="F116" s="265" t="s">
        <v>929</v>
      </c>
      <c r="G116" s="176"/>
      <c r="H116" s="176"/>
      <c r="I116" s="179"/>
      <c r="J116" s="266">
        <f>BK116</f>
        <v>0</v>
      </c>
      <c r="K116" s="176"/>
      <c r="L116" s="181"/>
      <c r="M116" s="182"/>
      <c r="N116" s="183"/>
      <c r="O116" s="183"/>
      <c r="P116" s="184">
        <f>SUM(P117:P118)</f>
        <v>0</v>
      </c>
      <c r="Q116" s="183"/>
      <c r="R116" s="184">
        <f>SUM(R117:R118)</f>
        <v>0</v>
      </c>
      <c r="S116" s="183"/>
      <c r="T116" s="185">
        <f>SUM(T117:T118)</f>
        <v>0</v>
      </c>
      <c r="AR116" s="186" t="s">
        <v>23</v>
      </c>
      <c r="AT116" s="187" t="s">
        <v>74</v>
      </c>
      <c r="AU116" s="187" t="s">
        <v>75</v>
      </c>
      <c r="AY116" s="186" t="s">
        <v>162</v>
      </c>
      <c r="BK116" s="188">
        <f>SUM(BK117:BK118)</f>
        <v>0</v>
      </c>
    </row>
    <row r="117" spans="2:65" s="1" customFormat="1" ht="22.5" customHeight="1">
      <c r="B117" s="35"/>
      <c r="C117" s="192" t="s">
        <v>75</v>
      </c>
      <c r="D117" s="192" t="s">
        <v>164</v>
      </c>
      <c r="E117" s="193" t="s">
        <v>930</v>
      </c>
      <c r="F117" s="194" t="s">
        <v>931</v>
      </c>
      <c r="G117" s="195" t="s">
        <v>212</v>
      </c>
      <c r="H117" s="196">
        <v>3</v>
      </c>
      <c r="I117" s="197"/>
      <c r="J117" s="198">
        <f>ROUND(I117*H117,2)</f>
        <v>0</v>
      </c>
      <c r="K117" s="194" t="s">
        <v>22</v>
      </c>
      <c r="L117" s="55"/>
      <c r="M117" s="199" t="s">
        <v>22</v>
      </c>
      <c r="N117" s="200" t="s">
        <v>46</v>
      </c>
      <c r="O117" s="36"/>
      <c r="P117" s="201">
        <f>O117*H117</f>
        <v>0</v>
      </c>
      <c r="Q117" s="201">
        <v>0</v>
      </c>
      <c r="R117" s="201">
        <f>Q117*H117</f>
        <v>0</v>
      </c>
      <c r="S117" s="201">
        <v>0</v>
      </c>
      <c r="T117" s="202">
        <f>S117*H117</f>
        <v>0</v>
      </c>
      <c r="AR117" s="18" t="s">
        <v>169</v>
      </c>
      <c r="AT117" s="18" t="s">
        <v>164</v>
      </c>
      <c r="AU117" s="18" t="s">
        <v>23</v>
      </c>
      <c r="AY117" s="18" t="s">
        <v>162</v>
      </c>
      <c r="BE117" s="203">
        <f>IF(N117="základní",J117,0)</f>
        <v>0</v>
      </c>
      <c r="BF117" s="203">
        <f>IF(N117="snížená",J117,0)</f>
        <v>0</v>
      </c>
      <c r="BG117" s="203">
        <f>IF(N117="zákl. přenesená",J117,0)</f>
        <v>0</v>
      </c>
      <c r="BH117" s="203">
        <f>IF(N117="sníž. přenesená",J117,0)</f>
        <v>0</v>
      </c>
      <c r="BI117" s="203">
        <f>IF(N117="nulová",J117,0)</f>
        <v>0</v>
      </c>
      <c r="BJ117" s="18" t="s">
        <v>23</v>
      </c>
      <c r="BK117" s="203">
        <f>ROUND(I117*H117,2)</f>
        <v>0</v>
      </c>
      <c r="BL117" s="18" t="s">
        <v>169</v>
      </c>
      <c r="BM117" s="18" t="s">
        <v>243</v>
      </c>
    </row>
    <row r="118" spans="2:47" s="1" customFormat="1" ht="27">
      <c r="B118" s="35"/>
      <c r="C118" s="57"/>
      <c r="D118" s="204" t="s">
        <v>293</v>
      </c>
      <c r="E118" s="57"/>
      <c r="F118" s="205" t="s">
        <v>932</v>
      </c>
      <c r="G118" s="57"/>
      <c r="H118" s="57"/>
      <c r="I118" s="162"/>
      <c r="J118" s="57"/>
      <c r="K118" s="57"/>
      <c r="L118" s="55"/>
      <c r="M118" s="72"/>
      <c r="N118" s="36"/>
      <c r="O118" s="36"/>
      <c r="P118" s="36"/>
      <c r="Q118" s="36"/>
      <c r="R118" s="36"/>
      <c r="S118" s="36"/>
      <c r="T118" s="73"/>
      <c r="AT118" s="18" t="s">
        <v>293</v>
      </c>
      <c r="AU118" s="18" t="s">
        <v>23</v>
      </c>
    </row>
    <row r="119" spans="2:63" s="11" customFormat="1" ht="37.35" customHeight="1">
      <c r="B119" s="175"/>
      <c r="C119" s="176"/>
      <c r="D119" s="189" t="s">
        <v>74</v>
      </c>
      <c r="E119" s="265" t="s">
        <v>933</v>
      </c>
      <c r="F119" s="265" t="s">
        <v>934</v>
      </c>
      <c r="G119" s="176"/>
      <c r="H119" s="176"/>
      <c r="I119" s="179"/>
      <c r="J119" s="266">
        <f>BK119</f>
        <v>0</v>
      </c>
      <c r="K119" s="176"/>
      <c r="L119" s="181"/>
      <c r="M119" s="182"/>
      <c r="N119" s="183"/>
      <c r="O119" s="183"/>
      <c r="P119" s="184">
        <f>SUM(P120:P123)</f>
        <v>0</v>
      </c>
      <c r="Q119" s="183"/>
      <c r="R119" s="184">
        <f>SUM(R120:R123)</f>
        <v>0</v>
      </c>
      <c r="S119" s="183"/>
      <c r="T119" s="185">
        <f>SUM(T120:T123)</f>
        <v>0</v>
      </c>
      <c r="AR119" s="186" t="s">
        <v>23</v>
      </c>
      <c r="AT119" s="187" t="s">
        <v>74</v>
      </c>
      <c r="AU119" s="187" t="s">
        <v>75</v>
      </c>
      <c r="AY119" s="186" t="s">
        <v>162</v>
      </c>
      <c r="BK119" s="188">
        <f>SUM(BK120:BK123)</f>
        <v>0</v>
      </c>
    </row>
    <row r="120" spans="2:65" s="1" customFormat="1" ht="22.5" customHeight="1">
      <c r="B120" s="35"/>
      <c r="C120" s="192" t="s">
        <v>75</v>
      </c>
      <c r="D120" s="192" t="s">
        <v>164</v>
      </c>
      <c r="E120" s="193" t="s">
        <v>935</v>
      </c>
      <c r="F120" s="194" t="s">
        <v>936</v>
      </c>
      <c r="G120" s="195" t="s">
        <v>212</v>
      </c>
      <c r="H120" s="196">
        <v>3</v>
      </c>
      <c r="I120" s="197"/>
      <c r="J120" s="198">
        <f>ROUND(I120*H120,2)</f>
        <v>0</v>
      </c>
      <c r="K120" s="194" t="s">
        <v>22</v>
      </c>
      <c r="L120" s="55"/>
      <c r="M120" s="199" t="s">
        <v>22</v>
      </c>
      <c r="N120" s="200" t="s">
        <v>46</v>
      </c>
      <c r="O120" s="36"/>
      <c r="P120" s="201">
        <f>O120*H120</f>
        <v>0</v>
      </c>
      <c r="Q120" s="201">
        <v>0</v>
      </c>
      <c r="R120" s="201">
        <f>Q120*H120</f>
        <v>0</v>
      </c>
      <c r="S120" s="201">
        <v>0</v>
      </c>
      <c r="T120" s="202">
        <f>S120*H120</f>
        <v>0</v>
      </c>
      <c r="AR120" s="18" t="s">
        <v>169</v>
      </c>
      <c r="AT120" s="18" t="s">
        <v>164</v>
      </c>
      <c r="AU120" s="18" t="s">
        <v>23</v>
      </c>
      <c r="AY120" s="18" t="s">
        <v>162</v>
      </c>
      <c r="BE120" s="203">
        <f>IF(N120="základní",J120,0)</f>
        <v>0</v>
      </c>
      <c r="BF120" s="203">
        <f>IF(N120="snížená",J120,0)</f>
        <v>0</v>
      </c>
      <c r="BG120" s="203">
        <f>IF(N120="zákl. přenesená",J120,0)</f>
        <v>0</v>
      </c>
      <c r="BH120" s="203">
        <f>IF(N120="sníž. přenesená",J120,0)</f>
        <v>0</v>
      </c>
      <c r="BI120" s="203">
        <f>IF(N120="nulová",J120,0)</f>
        <v>0</v>
      </c>
      <c r="BJ120" s="18" t="s">
        <v>23</v>
      </c>
      <c r="BK120" s="203">
        <f>ROUND(I120*H120,2)</f>
        <v>0</v>
      </c>
      <c r="BL120" s="18" t="s">
        <v>169</v>
      </c>
      <c r="BM120" s="18" t="s">
        <v>247</v>
      </c>
    </row>
    <row r="121" spans="2:47" s="1" customFormat="1" ht="27">
      <c r="B121" s="35"/>
      <c r="C121" s="57"/>
      <c r="D121" s="219" t="s">
        <v>293</v>
      </c>
      <c r="E121" s="57"/>
      <c r="F121" s="256" t="s">
        <v>932</v>
      </c>
      <c r="G121" s="57"/>
      <c r="H121" s="57"/>
      <c r="I121" s="162"/>
      <c r="J121" s="57"/>
      <c r="K121" s="57"/>
      <c r="L121" s="55"/>
      <c r="M121" s="72"/>
      <c r="N121" s="36"/>
      <c r="O121" s="36"/>
      <c r="P121" s="36"/>
      <c r="Q121" s="36"/>
      <c r="R121" s="36"/>
      <c r="S121" s="36"/>
      <c r="T121" s="73"/>
      <c r="AT121" s="18" t="s">
        <v>293</v>
      </c>
      <c r="AU121" s="18" t="s">
        <v>23</v>
      </c>
    </row>
    <row r="122" spans="2:65" s="1" customFormat="1" ht="22.5" customHeight="1">
      <c r="B122" s="35"/>
      <c r="C122" s="192" t="s">
        <v>75</v>
      </c>
      <c r="D122" s="192" t="s">
        <v>164</v>
      </c>
      <c r="E122" s="193" t="s">
        <v>937</v>
      </c>
      <c r="F122" s="194" t="s">
        <v>938</v>
      </c>
      <c r="G122" s="195" t="s">
        <v>212</v>
      </c>
      <c r="H122" s="196">
        <v>3</v>
      </c>
      <c r="I122" s="197"/>
      <c r="J122" s="198">
        <f>ROUND(I122*H122,2)</f>
        <v>0</v>
      </c>
      <c r="K122" s="194" t="s">
        <v>22</v>
      </c>
      <c r="L122" s="55"/>
      <c r="M122" s="199" t="s">
        <v>22</v>
      </c>
      <c r="N122" s="200" t="s">
        <v>46</v>
      </c>
      <c r="O122" s="36"/>
      <c r="P122" s="201">
        <f>O122*H122</f>
        <v>0</v>
      </c>
      <c r="Q122" s="201">
        <v>0</v>
      </c>
      <c r="R122" s="201">
        <f>Q122*H122</f>
        <v>0</v>
      </c>
      <c r="S122" s="201">
        <v>0</v>
      </c>
      <c r="T122" s="202">
        <f>S122*H122</f>
        <v>0</v>
      </c>
      <c r="AR122" s="18" t="s">
        <v>169</v>
      </c>
      <c r="AT122" s="18" t="s">
        <v>164</v>
      </c>
      <c r="AU122" s="18" t="s">
        <v>23</v>
      </c>
      <c r="AY122" s="18" t="s">
        <v>162</v>
      </c>
      <c r="BE122" s="203">
        <f>IF(N122="základní",J122,0)</f>
        <v>0</v>
      </c>
      <c r="BF122" s="203">
        <f>IF(N122="snížená",J122,0)</f>
        <v>0</v>
      </c>
      <c r="BG122" s="203">
        <f>IF(N122="zákl. přenesená",J122,0)</f>
        <v>0</v>
      </c>
      <c r="BH122" s="203">
        <f>IF(N122="sníž. přenesená",J122,0)</f>
        <v>0</v>
      </c>
      <c r="BI122" s="203">
        <f>IF(N122="nulová",J122,0)</f>
        <v>0</v>
      </c>
      <c r="BJ122" s="18" t="s">
        <v>23</v>
      </c>
      <c r="BK122" s="203">
        <f>ROUND(I122*H122,2)</f>
        <v>0</v>
      </c>
      <c r="BL122" s="18" t="s">
        <v>169</v>
      </c>
      <c r="BM122" s="18" t="s">
        <v>8</v>
      </c>
    </row>
    <row r="123" spans="2:47" s="1" customFormat="1" ht="27">
      <c r="B123" s="35"/>
      <c r="C123" s="57"/>
      <c r="D123" s="204" t="s">
        <v>293</v>
      </c>
      <c r="E123" s="57"/>
      <c r="F123" s="205" t="s">
        <v>932</v>
      </c>
      <c r="G123" s="57"/>
      <c r="H123" s="57"/>
      <c r="I123" s="162"/>
      <c r="J123" s="57"/>
      <c r="K123" s="57"/>
      <c r="L123" s="55"/>
      <c r="M123" s="72"/>
      <c r="N123" s="36"/>
      <c r="O123" s="36"/>
      <c r="P123" s="36"/>
      <c r="Q123" s="36"/>
      <c r="R123" s="36"/>
      <c r="S123" s="36"/>
      <c r="T123" s="73"/>
      <c r="AT123" s="18" t="s">
        <v>293</v>
      </c>
      <c r="AU123" s="18" t="s">
        <v>23</v>
      </c>
    </row>
    <row r="124" spans="2:63" s="11" customFormat="1" ht="37.35" customHeight="1">
      <c r="B124" s="175"/>
      <c r="C124" s="176"/>
      <c r="D124" s="189" t="s">
        <v>74</v>
      </c>
      <c r="E124" s="265" t="s">
        <v>939</v>
      </c>
      <c r="F124" s="265" t="s">
        <v>940</v>
      </c>
      <c r="G124" s="176"/>
      <c r="H124" s="176"/>
      <c r="I124" s="179"/>
      <c r="J124" s="266">
        <f>BK124</f>
        <v>0</v>
      </c>
      <c r="K124" s="176"/>
      <c r="L124" s="181"/>
      <c r="M124" s="182"/>
      <c r="N124" s="183"/>
      <c r="O124" s="183"/>
      <c r="P124" s="184">
        <f>SUM(P125:P140)</f>
        <v>0</v>
      </c>
      <c r="Q124" s="183"/>
      <c r="R124" s="184">
        <f>SUM(R125:R140)</f>
        <v>0</v>
      </c>
      <c r="S124" s="183"/>
      <c r="T124" s="185">
        <f>SUM(T125:T140)</f>
        <v>0</v>
      </c>
      <c r="AR124" s="186" t="s">
        <v>23</v>
      </c>
      <c r="AT124" s="187" t="s">
        <v>74</v>
      </c>
      <c r="AU124" s="187" t="s">
        <v>75</v>
      </c>
      <c r="AY124" s="186" t="s">
        <v>162</v>
      </c>
      <c r="BK124" s="188">
        <f>SUM(BK125:BK140)</f>
        <v>0</v>
      </c>
    </row>
    <row r="125" spans="2:65" s="1" customFormat="1" ht="22.5" customHeight="1">
      <c r="B125" s="35"/>
      <c r="C125" s="192" t="s">
        <v>75</v>
      </c>
      <c r="D125" s="192" t="s">
        <v>164</v>
      </c>
      <c r="E125" s="193" t="s">
        <v>941</v>
      </c>
      <c r="F125" s="194" t="s">
        <v>942</v>
      </c>
      <c r="G125" s="195" t="s">
        <v>543</v>
      </c>
      <c r="H125" s="196">
        <v>85</v>
      </c>
      <c r="I125" s="197"/>
      <c r="J125" s="198">
        <f>ROUND(I125*H125,2)</f>
        <v>0</v>
      </c>
      <c r="K125" s="194" t="s">
        <v>22</v>
      </c>
      <c r="L125" s="55"/>
      <c r="M125" s="199" t="s">
        <v>22</v>
      </c>
      <c r="N125" s="200" t="s">
        <v>46</v>
      </c>
      <c r="O125" s="36"/>
      <c r="P125" s="201">
        <f>O125*H125</f>
        <v>0</v>
      </c>
      <c r="Q125" s="201">
        <v>0</v>
      </c>
      <c r="R125" s="201">
        <f>Q125*H125</f>
        <v>0</v>
      </c>
      <c r="S125" s="201">
        <v>0</v>
      </c>
      <c r="T125" s="202">
        <f>S125*H125</f>
        <v>0</v>
      </c>
      <c r="AR125" s="18" t="s">
        <v>169</v>
      </c>
      <c r="AT125" s="18" t="s">
        <v>164</v>
      </c>
      <c r="AU125" s="18" t="s">
        <v>23</v>
      </c>
      <c r="AY125" s="18" t="s">
        <v>162</v>
      </c>
      <c r="BE125" s="203">
        <f>IF(N125="základní",J125,0)</f>
        <v>0</v>
      </c>
      <c r="BF125" s="203">
        <f>IF(N125="snížená",J125,0)</f>
        <v>0</v>
      </c>
      <c r="BG125" s="203">
        <f>IF(N125="zákl. přenesená",J125,0)</f>
        <v>0</v>
      </c>
      <c r="BH125" s="203">
        <f>IF(N125="sníž. přenesená",J125,0)</f>
        <v>0</v>
      </c>
      <c r="BI125" s="203">
        <f>IF(N125="nulová",J125,0)</f>
        <v>0</v>
      </c>
      <c r="BJ125" s="18" t="s">
        <v>23</v>
      </c>
      <c r="BK125" s="203">
        <f>ROUND(I125*H125,2)</f>
        <v>0</v>
      </c>
      <c r="BL125" s="18" t="s">
        <v>169</v>
      </c>
      <c r="BM125" s="18" t="s">
        <v>342</v>
      </c>
    </row>
    <row r="126" spans="2:47" s="1" customFormat="1" ht="27">
      <c r="B126" s="35"/>
      <c r="C126" s="57"/>
      <c r="D126" s="219" t="s">
        <v>293</v>
      </c>
      <c r="E126" s="57"/>
      <c r="F126" s="256" t="s">
        <v>899</v>
      </c>
      <c r="G126" s="57"/>
      <c r="H126" s="57"/>
      <c r="I126" s="162"/>
      <c r="J126" s="57"/>
      <c r="K126" s="57"/>
      <c r="L126" s="55"/>
      <c r="M126" s="72"/>
      <c r="N126" s="36"/>
      <c r="O126" s="36"/>
      <c r="P126" s="36"/>
      <c r="Q126" s="36"/>
      <c r="R126" s="36"/>
      <c r="S126" s="36"/>
      <c r="T126" s="73"/>
      <c r="AT126" s="18" t="s">
        <v>293</v>
      </c>
      <c r="AU126" s="18" t="s">
        <v>23</v>
      </c>
    </row>
    <row r="127" spans="2:65" s="1" customFormat="1" ht="22.5" customHeight="1">
      <c r="B127" s="35"/>
      <c r="C127" s="192" t="s">
        <v>75</v>
      </c>
      <c r="D127" s="192" t="s">
        <v>164</v>
      </c>
      <c r="E127" s="193" t="s">
        <v>943</v>
      </c>
      <c r="F127" s="194" t="s">
        <v>944</v>
      </c>
      <c r="G127" s="195" t="s">
        <v>543</v>
      </c>
      <c r="H127" s="196">
        <v>45</v>
      </c>
      <c r="I127" s="197"/>
      <c r="J127" s="198">
        <f>ROUND(I127*H127,2)</f>
        <v>0</v>
      </c>
      <c r="K127" s="194" t="s">
        <v>22</v>
      </c>
      <c r="L127" s="55"/>
      <c r="M127" s="199" t="s">
        <v>22</v>
      </c>
      <c r="N127" s="200" t="s">
        <v>46</v>
      </c>
      <c r="O127" s="36"/>
      <c r="P127" s="201">
        <f>O127*H127</f>
        <v>0</v>
      </c>
      <c r="Q127" s="201">
        <v>0</v>
      </c>
      <c r="R127" s="201">
        <f>Q127*H127</f>
        <v>0</v>
      </c>
      <c r="S127" s="201">
        <v>0</v>
      </c>
      <c r="T127" s="202">
        <f>S127*H127</f>
        <v>0</v>
      </c>
      <c r="AR127" s="18" t="s">
        <v>169</v>
      </c>
      <c r="AT127" s="18" t="s">
        <v>164</v>
      </c>
      <c r="AU127" s="18" t="s">
        <v>23</v>
      </c>
      <c r="AY127" s="18" t="s">
        <v>162</v>
      </c>
      <c r="BE127" s="203">
        <f>IF(N127="základní",J127,0)</f>
        <v>0</v>
      </c>
      <c r="BF127" s="203">
        <f>IF(N127="snížená",J127,0)</f>
        <v>0</v>
      </c>
      <c r="BG127" s="203">
        <f>IF(N127="zákl. přenesená",J127,0)</f>
        <v>0</v>
      </c>
      <c r="BH127" s="203">
        <f>IF(N127="sníž. přenesená",J127,0)</f>
        <v>0</v>
      </c>
      <c r="BI127" s="203">
        <f>IF(N127="nulová",J127,0)</f>
        <v>0</v>
      </c>
      <c r="BJ127" s="18" t="s">
        <v>23</v>
      </c>
      <c r="BK127" s="203">
        <f>ROUND(I127*H127,2)</f>
        <v>0</v>
      </c>
      <c r="BL127" s="18" t="s">
        <v>169</v>
      </c>
      <c r="BM127" s="18" t="s">
        <v>348</v>
      </c>
    </row>
    <row r="128" spans="2:47" s="1" customFormat="1" ht="27">
      <c r="B128" s="35"/>
      <c r="C128" s="57"/>
      <c r="D128" s="219" t="s">
        <v>293</v>
      </c>
      <c r="E128" s="57"/>
      <c r="F128" s="256" t="s">
        <v>899</v>
      </c>
      <c r="G128" s="57"/>
      <c r="H128" s="57"/>
      <c r="I128" s="162"/>
      <c r="J128" s="57"/>
      <c r="K128" s="57"/>
      <c r="L128" s="55"/>
      <c r="M128" s="72"/>
      <c r="N128" s="36"/>
      <c r="O128" s="36"/>
      <c r="P128" s="36"/>
      <c r="Q128" s="36"/>
      <c r="R128" s="36"/>
      <c r="S128" s="36"/>
      <c r="T128" s="73"/>
      <c r="AT128" s="18" t="s">
        <v>293</v>
      </c>
      <c r="AU128" s="18" t="s">
        <v>23</v>
      </c>
    </row>
    <row r="129" spans="2:65" s="1" customFormat="1" ht="22.5" customHeight="1">
      <c r="B129" s="35"/>
      <c r="C129" s="192" t="s">
        <v>75</v>
      </c>
      <c r="D129" s="192" t="s">
        <v>164</v>
      </c>
      <c r="E129" s="193" t="s">
        <v>945</v>
      </c>
      <c r="F129" s="194" t="s">
        <v>946</v>
      </c>
      <c r="G129" s="195" t="s">
        <v>212</v>
      </c>
      <c r="H129" s="196">
        <v>12</v>
      </c>
      <c r="I129" s="197"/>
      <c r="J129" s="198">
        <f>ROUND(I129*H129,2)</f>
        <v>0</v>
      </c>
      <c r="K129" s="194" t="s">
        <v>22</v>
      </c>
      <c r="L129" s="55"/>
      <c r="M129" s="199" t="s">
        <v>22</v>
      </c>
      <c r="N129" s="200" t="s">
        <v>46</v>
      </c>
      <c r="O129" s="36"/>
      <c r="P129" s="201">
        <f>O129*H129</f>
        <v>0</v>
      </c>
      <c r="Q129" s="201">
        <v>0</v>
      </c>
      <c r="R129" s="201">
        <f>Q129*H129</f>
        <v>0</v>
      </c>
      <c r="S129" s="201">
        <v>0</v>
      </c>
      <c r="T129" s="202">
        <f>S129*H129</f>
        <v>0</v>
      </c>
      <c r="AR129" s="18" t="s">
        <v>169</v>
      </c>
      <c r="AT129" s="18" t="s">
        <v>164</v>
      </c>
      <c r="AU129" s="18" t="s">
        <v>23</v>
      </c>
      <c r="AY129" s="18" t="s">
        <v>162</v>
      </c>
      <c r="BE129" s="203">
        <f>IF(N129="základní",J129,0)</f>
        <v>0</v>
      </c>
      <c r="BF129" s="203">
        <f>IF(N129="snížená",J129,0)</f>
        <v>0</v>
      </c>
      <c r="BG129" s="203">
        <f>IF(N129="zákl. přenesená",J129,0)</f>
        <v>0</v>
      </c>
      <c r="BH129" s="203">
        <f>IF(N129="sníž. přenesená",J129,0)</f>
        <v>0</v>
      </c>
      <c r="BI129" s="203">
        <f>IF(N129="nulová",J129,0)</f>
        <v>0</v>
      </c>
      <c r="BJ129" s="18" t="s">
        <v>23</v>
      </c>
      <c r="BK129" s="203">
        <f>ROUND(I129*H129,2)</f>
        <v>0</v>
      </c>
      <c r="BL129" s="18" t="s">
        <v>169</v>
      </c>
      <c r="BM129" s="18" t="s">
        <v>352</v>
      </c>
    </row>
    <row r="130" spans="2:47" s="1" customFormat="1" ht="27">
      <c r="B130" s="35"/>
      <c r="C130" s="57"/>
      <c r="D130" s="219" t="s">
        <v>293</v>
      </c>
      <c r="E130" s="57"/>
      <c r="F130" s="256" t="s">
        <v>917</v>
      </c>
      <c r="G130" s="57"/>
      <c r="H130" s="57"/>
      <c r="I130" s="162"/>
      <c r="J130" s="57"/>
      <c r="K130" s="57"/>
      <c r="L130" s="55"/>
      <c r="M130" s="72"/>
      <c r="N130" s="36"/>
      <c r="O130" s="36"/>
      <c r="P130" s="36"/>
      <c r="Q130" s="36"/>
      <c r="R130" s="36"/>
      <c r="S130" s="36"/>
      <c r="T130" s="73"/>
      <c r="AT130" s="18" t="s">
        <v>293</v>
      </c>
      <c r="AU130" s="18" t="s">
        <v>23</v>
      </c>
    </row>
    <row r="131" spans="2:65" s="1" customFormat="1" ht="22.5" customHeight="1">
      <c r="B131" s="35"/>
      <c r="C131" s="192" t="s">
        <v>75</v>
      </c>
      <c r="D131" s="192" t="s">
        <v>164</v>
      </c>
      <c r="E131" s="193" t="s">
        <v>947</v>
      </c>
      <c r="F131" s="194" t="s">
        <v>948</v>
      </c>
      <c r="G131" s="195" t="s">
        <v>543</v>
      </c>
      <c r="H131" s="196">
        <v>7</v>
      </c>
      <c r="I131" s="197"/>
      <c r="J131" s="198">
        <f>ROUND(I131*H131,2)</f>
        <v>0</v>
      </c>
      <c r="K131" s="194" t="s">
        <v>22</v>
      </c>
      <c r="L131" s="55"/>
      <c r="M131" s="199" t="s">
        <v>22</v>
      </c>
      <c r="N131" s="200" t="s">
        <v>46</v>
      </c>
      <c r="O131" s="36"/>
      <c r="P131" s="201">
        <f>O131*H131</f>
        <v>0</v>
      </c>
      <c r="Q131" s="201">
        <v>0</v>
      </c>
      <c r="R131" s="201">
        <f>Q131*H131</f>
        <v>0</v>
      </c>
      <c r="S131" s="201">
        <v>0</v>
      </c>
      <c r="T131" s="202">
        <f>S131*H131</f>
        <v>0</v>
      </c>
      <c r="AR131" s="18" t="s">
        <v>169</v>
      </c>
      <c r="AT131" s="18" t="s">
        <v>164</v>
      </c>
      <c r="AU131" s="18" t="s">
        <v>23</v>
      </c>
      <c r="AY131" s="18" t="s">
        <v>162</v>
      </c>
      <c r="BE131" s="203">
        <f>IF(N131="základní",J131,0)</f>
        <v>0</v>
      </c>
      <c r="BF131" s="203">
        <f>IF(N131="snížená",J131,0)</f>
        <v>0</v>
      </c>
      <c r="BG131" s="203">
        <f>IF(N131="zákl. přenesená",J131,0)</f>
        <v>0</v>
      </c>
      <c r="BH131" s="203">
        <f>IF(N131="sníž. přenesená",J131,0)</f>
        <v>0</v>
      </c>
      <c r="BI131" s="203">
        <f>IF(N131="nulová",J131,0)</f>
        <v>0</v>
      </c>
      <c r="BJ131" s="18" t="s">
        <v>23</v>
      </c>
      <c r="BK131" s="203">
        <f>ROUND(I131*H131,2)</f>
        <v>0</v>
      </c>
      <c r="BL131" s="18" t="s">
        <v>169</v>
      </c>
      <c r="BM131" s="18" t="s">
        <v>356</v>
      </c>
    </row>
    <row r="132" spans="2:47" s="1" customFormat="1" ht="27">
      <c r="B132" s="35"/>
      <c r="C132" s="57"/>
      <c r="D132" s="219" t="s">
        <v>293</v>
      </c>
      <c r="E132" s="57"/>
      <c r="F132" s="256" t="s">
        <v>899</v>
      </c>
      <c r="G132" s="57"/>
      <c r="H132" s="57"/>
      <c r="I132" s="162"/>
      <c r="J132" s="57"/>
      <c r="K132" s="57"/>
      <c r="L132" s="55"/>
      <c r="M132" s="72"/>
      <c r="N132" s="36"/>
      <c r="O132" s="36"/>
      <c r="P132" s="36"/>
      <c r="Q132" s="36"/>
      <c r="R132" s="36"/>
      <c r="S132" s="36"/>
      <c r="T132" s="73"/>
      <c r="AT132" s="18" t="s">
        <v>293</v>
      </c>
      <c r="AU132" s="18" t="s">
        <v>23</v>
      </c>
    </row>
    <row r="133" spans="2:65" s="1" customFormat="1" ht="22.5" customHeight="1">
      <c r="B133" s="35"/>
      <c r="C133" s="192" t="s">
        <v>75</v>
      </c>
      <c r="D133" s="192" t="s">
        <v>164</v>
      </c>
      <c r="E133" s="193" t="s">
        <v>949</v>
      </c>
      <c r="F133" s="194" t="s">
        <v>950</v>
      </c>
      <c r="G133" s="195" t="s">
        <v>543</v>
      </c>
      <c r="H133" s="196">
        <v>7</v>
      </c>
      <c r="I133" s="197"/>
      <c r="J133" s="198">
        <f>ROUND(I133*H133,2)</f>
        <v>0</v>
      </c>
      <c r="K133" s="194" t="s">
        <v>22</v>
      </c>
      <c r="L133" s="55"/>
      <c r="M133" s="199" t="s">
        <v>22</v>
      </c>
      <c r="N133" s="200" t="s">
        <v>46</v>
      </c>
      <c r="O133" s="36"/>
      <c r="P133" s="201">
        <f>O133*H133</f>
        <v>0</v>
      </c>
      <c r="Q133" s="201">
        <v>0</v>
      </c>
      <c r="R133" s="201">
        <f>Q133*H133</f>
        <v>0</v>
      </c>
      <c r="S133" s="201">
        <v>0</v>
      </c>
      <c r="T133" s="202">
        <f>S133*H133</f>
        <v>0</v>
      </c>
      <c r="AR133" s="18" t="s">
        <v>169</v>
      </c>
      <c r="AT133" s="18" t="s">
        <v>164</v>
      </c>
      <c r="AU133" s="18" t="s">
        <v>23</v>
      </c>
      <c r="AY133" s="18" t="s">
        <v>162</v>
      </c>
      <c r="BE133" s="203">
        <f>IF(N133="základní",J133,0)</f>
        <v>0</v>
      </c>
      <c r="BF133" s="203">
        <f>IF(N133="snížená",J133,0)</f>
        <v>0</v>
      </c>
      <c r="BG133" s="203">
        <f>IF(N133="zákl. přenesená",J133,0)</f>
        <v>0</v>
      </c>
      <c r="BH133" s="203">
        <f>IF(N133="sníž. přenesená",J133,0)</f>
        <v>0</v>
      </c>
      <c r="BI133" s="203">
        <f>IF(N133="nulová",J133,0)</f>
        <v>0</v>
      </c>
      <c r="BJ133" s="18" t="s">
        <v>23</v>
      </c>
      <c r="BK133" s="203">
        <f>ROUND(I133*H133,2)</f>
        <v>0</v>
      </c>
      <c r="BL133" s="18" t="s">
        <v>169</v>
      </c>
      <c r="BM133" s="18" t="s">
        <v>361</v>
      </c>
    </row>
    <row r="134" spans="2:47" s="1" customFormat="1" ht="27">
      <c r="B134" s="35"/>
      <c r="C134" s="57"/>
      <c r="D134" s="219" t="s">
        <v>293</v>
      </c>
      <c r="E134" s="57"/>
      <c r="F134" s="256" t="s">
        <v>899</v>
      </c>
      <c r="G134" s="57"/>
      <c r="H134" s="57"/>
      <c r="I134" s="162"/>
      <c r="J134" s="57"/>
      <c r="K134" s="57"/>
      <c r="L134" s="55"/>
      <c r="M134" s="72"/>
      <c r="N134" s="36"/>
      <c r="O134" s="36"/>
      <c r="P134" s="36"/>
      <c r="Q134" s="36"/>
      <c r="R134" s="36"/>
      <c r="S134" s="36"/>
      <c r="T134" s="73"/>
      <c r="AT134" s="18" t="s">
        <v>293</v>
      </c>
      <c r="AU134" s="18" t="s">
        <v>23</v>
      </c>
    </row>
    <row r="135" spans="2:65" s="1" customFormat="1" ht="22.5" customHeight="1">
      <c r="B135" s="35"/>
      <c r="C135" s="192" t="s">
        <v>75</v>
      </c>
      <c r="D135" s="192" t="s">
        <v>164</v>
      </c>
      <c r="E135" s="193" t="s">
        <v>951</v>
      </c>
      <c r="F135" s="194" t="s">
        <v>952</v>
      </c>
      <c r="G135" s="195" t="s">
        <v>543</v>
      </c>
      <c r="H135" s="196">
        <v>7</v>
      </c>
      <c r="I135" s="197"/>
      <c r="J135" s="198">
        <f>ROUND(I135*H135,2)</f>
        <v>0</v>
      </c>
      <c r="K135" s="194" t="s">
        <v>22</v>
      </c>
      <c r="L135" s="55"/>
      <c r="M135" s="199" t="s">
        <v>22</v>
      </c>
      <c r="N135" s="200" t="s">
        <v>46</v>
      </c>
      <c r="O135" s="36"/>
      <c r="P135" s="201">
        <f>O135*H135</f>
        <v>0</v>
      </c>
      <c r="Q135" s="201">
        <v>0</v>
      </c>
      <c r="R135" s="201">
        <f>Q135*H135</f>
        <v>0</v>
      </c>
      <c r="S135" s="201">
        <v>0</v>
      </c>
      <c r="T135" s="202">
        <f>S135*H135</f>
        <v>0</v>
      </c>
      <c r="AR135" s="18" t="s">
        <v>169</v>
      </c>
      <c r="AT135" s="18" t="s">
        <v>164</v>
      </c>
      <c r="AU135" s="18" t="s">
        <v>23</v>
      </c>
      <c r="AY135" s="18" t="s">
        <v>162</v>
      </c>
      <c r="BE135" s="203">
        <f>IF(N135="základní",J135,0)</f>
        <v>0</v>
      </c>
      <c r="BF135" s="203">
        <f>IF(N135="snížená",J135,0)</f>
        <v>0</v>
      </c>
      <c r="BG135" s="203">
        <f>IF(N135="zákl. přenesená",J135,0)</f>
        <v>0</v>
      </c>
      <c r="BH135" s="203">
        <f>IF(N135="sníž. přenesená",J135,0)</f>
        <v>0</v>
      </c>
      <c r="BI135" s="203">
        <f>IF(N135="nulová",J135,0)</f>
        <v>0</v>
      </c>
      <c r="BJ135" s="18" t="s">
        <v>23</v>
      </c>
      <c r="BK135" s="203">
        <f>ROUND(I135*H135,2)</f>
        <v>0</v>
      </c>
      <c r="BL135" s="18" t="s">
        <v>169</v>
      </c>
      <c r="BM135" s="18" t="s">
        <v>7</v>
      </c>
    </row>
    <row r="136" spans="2:47" s="1" customFormat="1" ht="27">
      <c r="B136" s="35"/>
      <c r="C136" s="57"/>
      <c r="D136" s="219" t="s">
        <v>293</v>
      </c>
      <c r="E136" s="57"/>
      <c r="F136" s="256" t="s">
        <v>899</v>
      </c>
      <c r="G136" s="57"/>
      <c r="H136" s="57"/>
      <c r="I136" s="162"/>
      <c r="J136" s="57"/>
      <c r="K136" s="57"/>
      <c r="L136" s="55"/>
      <c r="M136" s="72"/>
      <c r="N136" s="36"/>
      <c r="O136" s="36"/>
      <c r="P136" s="36"/>
      <c r="Q136" s="36"/>
      <c r="R136" s="36"/>
      <c r="S136" s="36"/>
      <c r="T136" s="73"/>
      <c r="AT136" s="18" t="s">
        <v>293</v>
      </c>
      <c r="AU136" s="18" t="s">
        <v>23</v>
      </c>
    </row>
    <row r="137" spans="2:65" s="1" customFormat="1" ht="22.5" customHeight="1">
      <c r="B137" s="35"/>
      <c r="C137" s="192" t="s">
        <v>75</v>
      </c>
      <c r="D137" s="192" t="s">
        <v>164</v>
      </c>
      <c r="E137" s="193" t="s">
        <v>953</v>
      </c>
      <c r="F137" s="194" t="s">
        <v>954</v>
      </c>
      <c r="G137" s="195" t="s">
        <v>543</v>
      </c>
      <c r="H137" s="196">
        <v>7</v>
      </c>
      <c r="I137" s="197"/>
      <c r="J137" s="198">
        <f>ROUND(I137*H137,2)</f>
        <v>0</v>
      </c>
      <c r="K137" s="194" t="s">
        <v>22</v>
      </c>
      <c r="L137" s="55"/>
      <c r="M137" s="199" t="s">
        <v>22</v>
      </c>
      <c r="N137" s="200" t="s">
        <v>46</v>
      </c>
      <c r="O137" s="36"/>
      <c r="P137" s="201">
        <f>O137*H137</f>
        <v>0</v>
      </c>
      <c r="Q137" s="201">
        <v>0</v>
      </c>
      <c r="R137" s="201">
        <f>Q137*H137</f>
        <v>0</v>
      </c>
      <c r="S137" s="201">
        <v>0</v>
      </c>
      <c r="T137" s="202">
        <f>S137*H137</f>
        <v>0</v>
      </c>
      <c r="AR137" s="18" t="s">
        <v>169</v>
      </c>
      <c r="AT137" s="18" t="s">
        <v>164</v>
      </c>
      <c r="AU137" s="18" t="s">
        <v>23</v>
      </c>
      <c r="AY137" s="18" t="s">
        <v>162</v>
      </c>
      <c r="BE137" s="203">
        <f>IF(N137="základní",J137,0)</f>
        <v>0</v>
      </c>
      <c r="BF137" s="203">
        <f>IF(N137="snížená",J137,0)</f>
        <v>0</v>
      </c>
      <c r="BG137" s="203">
        <f>IF(N137="zákl. přenesená",J137,0)</f>
        <v>0</v>
      </c>
      <c r="BH137" s="203">
        <f>IF(N137="sníž. přenesená",J137,0)</f>
        <v>0</v>
      </c>
      <c r="BI137" s="203">
        <f>IF(N137="nulová",J137,0)</f>
        <v>0</v>
      </c>
      <c r="BJ137" s="18" t="s">
        <v>23</v>
      </c>
      <c r="BK137" s="203">
        <f>ROUND(I137*H137,2)</f>
        <v>0</v>
      </c>
      <c r="BL137" s="18" t="s">
        <v>169</v>
      </c>
      <c r="BM137" s="18" t="s">
        <v>370</v>
      </c>
    </row>
    <row r="138" spans="2:47" s="1" customFormat="1" ht="27">
      <c r="B138" s="35"/>
      <c r="C138" s="57"/>
      <c r="D138" s="219" t="s">
        <v>293</v>
      </c>
      <c r="E138" s="57"/>
      <c r="F138" s="256" t="s">
        <v>899</v>
      </c>
      <c r="G138" s="57"/>
      <c r="H138" s="57"/>
      <c r="I138" s="162"/>
      <c r="J138" s="57"/>
      <c r="K138" s="57"/>
      <c r="L138" s="55"/>
      <c r="M138" s="72"/>
      <c r="N138" s="36"/>
      <c r="O138" s="36"/>
      <c r="P138" s="36"/>
      <c r="Q138" s="36"/>
      <c r="R138" s="36"/>
      <c r="S138" s="36"/>
      <c r="T138" s="73"/>
      <c r="AT138" s="18" t="s">
        <v>293</v>
      </c>
      <c r="AU138" s="18" t="s">
        <v>23</v>
      </c>
    </row>
    <row r="139" spans="2:65" s="1" customFormat="1" ht="22.5" customHeight="1">
      <c r="B139" s="35"/>
      <c r="C139" s="192" t="s">
        <v>75</v>
      </c>
      <c r="D139" s="192" t="s">
        <v>164</v>
      </c>
      <c r="E139" s="193" t="s">
        <v>955</v>
      </c>
      <c r="F139" s="194" t="s">
        <v>956</v>
      </c>
      <c r="G139" s="195" t="s">
        <v>543</v>
      </c>
      <c r="H139" s="196">
        <v>20</v>
      </c>
      <c r="I139" s="197"/>
      <c r="J139" s="198">
        <f>ROUND(I139*H139,2)</f>
        <v>0</v>
      </c>
      <c r="K139" s="194" t="s">
        <v>22</v>
      </c>
      <c r="L139" s="55"/>
      <c r="M139" s="199" t="s">
        <v>22</v>
      </c>
      <c r="N139" s="200" t="s">
        <v>46</v>
      </c>
      <c r="O139" s="36"/>
      <c r="P139" s="201">
        <f>O139*H139</f>
        <v>0</v>
      </c>
      <c r="Q139" s="201">
        <v>0</v>
      </c>
      <c r="R139" s="201">
        <f>Q139*H139</f>
        <v>0</v>
      </c>
      <c r="S139" s="201">
        <v>0</v>
      </c>
      <c r="T139" s="202">
        <f>S139*H139</f>
        <v>0</v>
      </c>
      <c r="AR139" s="18" t="s">
        <v>169</v>
      </c>
      <c r="AT139" s="18" t="s">
        <v>164</v>
      </c>
      <c r="AU139" s="18" t="s">
        <v>23</v>
      </c>
      <c r="AY139" s="18" t="s">
        <v>162</v>
      </c>
      <c r="BE139" s="203">
        <f>IF(N139="základní",J139,0)</f>
        <v>0</v>
      </c>
      <c r="BF139" s="203">
        <f>IF(N139="snížená",J139,0)</f>
        <v>0</v>
      </c>
      <c r="BG139" s="203">
        <f>IF(N139="zákl. přenesená",J139,0)</f>
        <v>0</v>
      </c>
      <c r="BH139" s="203">
        <f>IF(N139="sníž. přenesená",J139,0)</f>
        <v>0</v>
      </c>
      <c r="BI139" s="203">
        <f>IF(N139="nulová",J139,0)</f>
        <v>0</v>
      </c>
      <c r="BJ139" s="18" t="s">
        <v>23</v>
      </c>
      <c r="BK139" s="203">
        <f>ROUND(I139*H139,2)</f>
        <v>0</v>
      </c>
      <c r="BL139" s="18" t="s">
        <v>169</v>
      </c>
      <c r="BM139" s="18" t="s">
        <v>376</v>
      </c>
    </row>
    <row r="140" spans="2:47" s="1" customFormat="1" ht="27">
      <c r="B140" s="35"/>
      <c r="C140" s="57"/>
      <c r="D140" s="204" t="s">
        <v>293</v>
      </c>
      <c r="E140" s="57"/>
      <c r="F140" s="205" t="s">
        <v>899</v>
      </c>
      <c r="G140" s="57"/>
      <c r="H140" s="57"/>
      <c r="I140" s="162"/>
      <c r="J140" s="57"/>
      <c r="K140" s="57"/>
      <c r="L140" s="55"/>
      <c r="M140" s="257"/>
      <c r="N140" s="258"/>
      <c r="O140" s="258"/>
      <c r="P140" s="258"/>
      <c r="Q140" s="258"/>
      <c r="R140" s="258"/>
      <c r="S140" s="258"/>
      <c r="T140" s="259"/>
      <c r="AT140" s="18" t="s">
        <v>293</v>
      </c>
      <c r="AU140" s="18" t="s">
        <v>23</v>
      </c>
    </row>
    <row r="141" spans="2:12" s="1" customFormat="1" ht="6.95" customHeight="1">
      <c r="B141" s="50"/>
      <c r="C141" s="51"/>
      <c r="D141" s="51"/>
      <c r="E141" s="51"/>
      <c r="F141" s="51"/>
      <c r="G141" s="51"/>
      <c r="H141" s="51"/>
      <c r="I141" s="138"/>
      <c r="J141" s="51"/>
      <c r="K141" s="51"/>
      <c r="L141" s="55"/>
    </row>
  </sheetData>
  <sheetProtection password="CC35" sheet="1" objects="1" scenarios="1" formatColumns="0" formatRows="0" sort="0" autoFilter="0"/>
  <autoFilter ref="C87:K87"/>
  <mergeCells count="12">
    <mergeCell ref="E78:H78"/>
    <mergeCell ref="E80:H80"/>
    <mergeCell ref="E7:H7"/>
    <mergeCell ref="E9:H9"/>
    <mergeCell ref="E11:H11"/>
    <mergeCell ref="E26:H26"/>
    <mergeCell ref="E47:H47"/>
    <mergeCell ref="G1:H1"/>
    <mergeCell ref="L2:V2"/>
    <mergeCell ref="E49:H49"/>
    <mergeCell ref="E51:H51"/>
    <mergeCell ref="E76:H76"/>
  </mergeCells>
  <hyperlinks>
    <hyperlink ref="F1:G1" location="C2" tooltip="Krycí list soupisu" display="1) Krycí list soupisu"/>
    <hyperlink ref="G1:H1" location="C58" tooltip="Rekapitulace" display="2) Rekapitulace"/>
    <hyperlink ref="J1" location="C87"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17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6"/>
      <c r="B1" s="272"/>
      <c r="C1" s="272"/>
      <c r="D1" s="271" t="s">
        <v>1</v>
      </c>
      <c r="E1" s="272"/>
      <c r="F1" s="273" t="s">
        <v>1364</v>
      </c>
      <c r="G1" s="402" t="s">
        <v>1365</v>
      </c>
      <c r="H1" s="402"/>
      <c r="I1" s="278"/>
      <c r="J1" s="273" t="s">
        <v>1366</v>
      </c>
      <c r="K1" s="271" t="s">
        <v>135</v>
      </c>
      <c r="L1" s="273" t="s">
        <v>1367</v>
      </c>
      <c r="M1" s="273"/>
      <c r="N1" s="273"/>
      <c r="O1" s="273"/>
      <c r="P1" s="273"/>
      <c r="Q1" s="273"/>
      <c r="R1" s="273"/>
      <c r="S1" s="273"/>
      <c r="T1" s="273"/>
      <c r="U1" s="269"/>
      <c r="V1" s="269"/>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95" customHeight="1">
      <c r="L2" s="358"/>
      <c r="M2" s="358"/>
      <c r="N2" s="358"/>
      <c r="O2" s="358"/>
      <c r="P2" s="358"/>
      <c r="Q2" s="358"/>
      <c r="R2" s="358"/>
      <c r="S2" s="358"/>
      <c r="T2" s="358"/>
      <c r="U2" s="358"/>
      <c r="V2" s="358"/>
      <c r="AT2" s="18" t="s">
        <v>103</v>
      </c>
    </row>
    <row r="3" spans="2:46" ht="6.95" customHeight="1">
      <c r="B3" s="19"/>
      <c r="C3" s="20"/>
      <c r="D3" s="20"/>
      <c r="E3" s="20"/>
      <c r="F3" s="20"/>
      <c r="G3" s="20"/>
      <c r="H3" s="20"/>
      <c r="I3" s="115"/>
      <c r="J3" s="20"/>
      <c r="K3" s="21"/>
      <c r="AT3" s="18" t="s">
        <v>84</v>
      </c>
    </row>
    <row r="4" spans="2:46" ht="36.95" customHeight="1">
      <c r="B4" s="22"/>
      <c r="C4" s="23"/>
      <c r="D4" s="24" t="s">
        <v>136</v>
      </c>
      <c r="E4" s="23"/>
      <c r="F4" s="23"/>
      <c r="G4" s="23"/>
      <c r="H4" s="23"/>
      <c r="I4" s="116"/>
      <c r="J4" s="23"/>
      <c r="K4" s="25"/>
      <c r="M4" s="26" t="s">
        <v>10</v>
      </c>
      <c r="AT4" s="18" t="s">
        <v>4</v>
      </c>
    </row>
    <row r="5" spans="2:11" ht="6.95" customHeight="1">
      <c r="B5" s="22"/>
      <c r="C5" s="23"/>
      <c r="D5" s="23"/>
      <c r="E5" s="23"/>
      <c r="F5" s="23"/>
      <c r="G5" s="23"/>
      <c r="H5" s="23"/>
      <c r="I5" s="116"/>
      <c r="J5" s="23"/>
      <c r="K5" s="25"/>
    </row>
    <row r="6" spans="2:11" ht="15">
      <c r="B6" s="22"/>
      <c r="C6" s="23"/>
      <c r="D6" s="31" t="s">
        <v>16</v>
      </c>
      <c r="E6" s="23"/>
      <c r="F6" s="23"/>
      <c r="G6" s="23"/>
      <c r="H6" s="23"/>
      <c r="I6" s="116"/>
      <c r="J6" s="23"/>
      <c r="K6" s="25"/>
    </row>
    <row r="7" spans="2:11" ht="22.5" customHeight="1">
      <c r="B7" s="22"/>
      <c r="C7" s="23"/>
      <c r="D7" s="23"/>
      <c r="E7" s="403" t="str">
        <f>'Rekapitulace stavby'!K6</f>
        <v>Komunikační propojení MÚK Jeneč - Dobrovíz</v>
      </c>
      <c r="F7" s="391"/>
      <c r="G7" s="391"/>
      <c r="H7" s="391"/>
      <c r="I7" s="116"/>
      <c r="J7" s="23"/>
      <c r="K7" s="25"/>
    </row>
    <row r="8" spans="2:11" ht="15">
      <c r="B8" s="22"/>
      <c r="C8" s="23"/>
      <c r="D8" s="31" t="s">
        <v>137</v>
      </c>
      <c r="E8" s="23"/>
      <c r="F8" s="23"/>
      <c r="G8" s="23"/>
      <c r="H8" s="23"/>
      <c r="I8" s="116"/>
      <c r="J8" s="23"/>
      <c r="K8" s="25"/>
    </row>
    <row r="9" spans="2:11" s="1" customFormat="1" ht="22.5" customHeight="1">
      <c r="B9" s="35"/>
      <c r="C9" s="36"/>
      <c r="D9" s="36"/>
      <c r="E9" s="403" t="s">
        <v>886</v>
      </c>
      <c r="F9" s="382"/>
      <c r="G9" s="382"/>
      <c r="H9" s="382"/>
      <c r="I9" s="117"/>
      <c r="J9" s="36"/>
      <c r="K9" s="39"/>
    </row>
    <row r="10" spans="2:11" s="1" customFormat="1" ht="15">
      <c r="B10" s="35"/>
      <c r="C10" s="36"/>
      <c r="D10" s="31" t="s">
        <v>887</v>
      </c>
      <c r="E10" s="36"/>
      <c r="F10" s="36"/>
      <c r="G10" s="36"/>
      <c r="H10" s="36"/>
      <c r="I10" s="117"/>
      <c r="J10" s="36"/>
      <c r="K10" s="39"/>
    </row>
    <row r="11" spans="2:11" s="1" customFormat="1" ht="36.95" customHeight="1">
      <c r="B11" s="35"/>
      <c r="C11" s="36"/>
      <c r="D11" s="36"/>
      <c r="E11" s="404" t="s">
        <v>957</v>
      </c>
      <c r="F11" s="382"/>
      <c r="G11" s="382"/>
      <c r="H11" s="382"/>
      <c r="I11" s="117"/>
      <c r="J11" s="36"/>
      <c r="K11" s="39"/>
    </row>
    <row r="12" spans="2:11" s="1" customFormat="1" ht="13.5">
      <c r="B12" s="35"/>
      <c r="C12" s="36"/>
      <c r="D12" s="36"/>
      <c r="E12" s="36"/>
      <c r="F12" s="36"/>
      <c r="G12" s="36"/>
      <c r="H12" s="36"/>
      <c r="I12" s="117"/>
      <c r="J12" s="36"/>
      <c r="K12" s="39"/>
    </row>
    <row r="13" spans="2:11" s="1" customFormat="1" ht="14.45" customHeight="1">
      <c r="B13" s="35"/>
      <c r="C13" s="36"/>
      <c r="D13" s="31" t="s">
        <v>19</v>
      </c>
      <c r="E13" s="36"/>
      <c r="F13" s="29" t="s">
        <v>22</v>
      </c>
      <c r="G13" s="36"/>
      <c r="H13" s="36"/>
      <c r="I13" s="118" t="s">
        <v>21</v>
      </c>
      <c r="J13" s="29" t="s">
        <v>22</v>
      </c>
      <c r="K13" s="39"/>
    </row>
    <row r="14" spans="2:11" s="1" customFormat="1" ht="14.45" customHeight="1">
      <c r="B14" s="35"/>
      <c r="C14" s="36"/>
      <c r="D14" s="31" t="s">
        <v>24</v>
      </c>
      <c r="E14" s="36"/>
      <c r="F14" s="29" t="s">
        <v>25</v>
      </c>
      <c r="G14" s="36"/>
      <c r="H14" s="36"/>
      <c r="I14" s="118" t="s">
        <v>26</v>
      </c>
      <c r="J14" s="119" t="str">
        <f>'Rekapitulace stavby'!AN8</f>
        <v>30.9.2016</v>
      </c>
      <c r="K14" s="39"/>
    </row>
    <row r="15" spans="2:11" s="1" customFormat="1" ht="10.9" customHeight="1">
      <c r="B15" s="35"/>
      <c r="C15" s="36"/>
      <c r="D15" s="36"/>
      <c r="E15" s="36"/>
      <c r="F15" s="36"/>
      <c r="G15" s="36"/>
      <c r="H15" s="36"/>
      <c r="I15" s="117"/>
      <c r="J15" s="36"/>
      <c r="K15" s="39"/>
    </row>
    <row r="16" spans="2:11" s="1" customFormat="1" ht="14.45" customHeight="1">
      <c r="B16" s="35"/>
      <c r="C16" s="36"/>
      <c r="D16" s="31" t="s">
        <v>30</v>
      </c>
      <c r="E16" s="36"/>
      <c r="F16" s="36"/>
      <c r="G16" s="36"/>
      <c r="H16" s="36"/>
      <c r="I16" s="118" t="s">
        <v>31</v>
      </c>
      <c r="J16" s="29" t="str">
        <f>IF('Rekapitulace stavby'!AN10="","",'Rekapitulace stavby'!AN10)</f>
        <v/>
      </c>
      <c r="K16" s="39"/>
    </row>
    <row r="17" spans="2:11" s="1" customFormat="1" ht="18" customHeight="1">
      <c r="B17" s="35"/>
      <c r="C17" s="36"/>
      <c r="D17" s="36"/>
      <c r="E17" s="29" t="str">
        <f>IF('Rekapitulace stavby'!E11="","",'Rekapitulace stavby'!E11)</f>
        <v xml:space="preserve"> </v>
      </c>
      <c r="F17" s="36"/>
      <c r="G17" s="36"/>
      <c r="H17" s="36"/>
      <c r="I17" s="118" t="s">
        <v>33</v>
      </c>
      <c r="J17" s="29" t="str">
        <f>IF('Rekapitulace stavby'!AN11="","",'Rekapitulace stavby'!AN11)</f>
        <v/>
      </c>
      <c r="K17" s="39"/>
    </row>
    <row r="18" spans="2:11" s="1" customFormat="1" ht="6.95" customHeight="1">
      <c r="B18" s="35"/>
      <c r="C18" s="36"/>
      <c r="D18" s="36"/>
      <c r="E18" s="36"/>
      <c r="F18" s="36"/>
      <c r="G18" s="36"/>
      <c r="H18" s="36"/>
      <c r="I18" s="117"/>
      <c r="J18" s="36"/>
      <c r="K18" s="39"/>
    </row>
    <row r="19" spans="2:11" s="1" customFormat="1" ht="14.45" customHeight="1">
      <c r="B19" s="35"/>
      <c r="C19" s="36"/>
      <c r="D19" s="31" t="s">
        <v>34</v>
      </c>
      <c r="E19" s="36"/>
      <c r="F19" s="36"/>
      <c r="G19" s="36"/>
      <c r="H19" s="36"/>
      <c r="I19" s="118" t="s">
        <v>31</v>
      </c>
      <c r="J19" s="29" t="str">
        <f>IF('Rekapitulace stavby'!AN13="Vyplň údaj","",IF('Rekapitulace stavby'!AN13="","",'Rekapitulace stavby'!AN13))</f>
        <v/>
      </c>
      <c r="K19" s="39"/>
    </row>
    <row r="20" spans="2:11" s="1" customFormat="1" ht="18" customHeight="1">
      <c r="B20" s="35"/>
      <c r="C20" s="36"/>
      <c r="D20" s="36"/>
      <c r="E20" s="29" t="str">
        <f>IF('Rekapitulace stavby'!E14="Vyplň údaj","",IF('Rekapitulace stavby'!E14="","",'Rekapitulace stavby'!E14))</f>
        <v/>
      </c>
      <c r="F20" s="36"/>
      <c r="G20" s="36"/>
      <c r="H20" s="36"/>
      <c r="I20" s="118" t="s">
        <v>33</v>
      </c>
      <c r="J20" s="29" t="str">
        <f>IF('Rekapitulace stavby'!AN14="Vyplň údaj","",IF('Rekapitulace stavby'!AN14="","",'Rekapitulace stavby'!AN14))</f>
        <v/>
      </c>
      <c r="K20" s="39"/>
    </row>
    <row r="21" spans="2:11" s="1" customFormat="1" ht="6.95" customHeight="1">
      <c r="B21" s="35"/>
      <c r="C21" s="36"/>
      <c r="D21" s="36"/>
      <c r="E21" s="36"/>
      <c r="F21" s="36"/>
      <c r="G21" s="36"/>
      <c r="H21" s="36"/>
      <c r="I21" s="117"/>
      <c r="J21" s="36"/>
      <c r="K21" s="39"/>
    </row>
    <row r="22" spans="2:11" s="1" customFormat="1" ht="14.45" customHeight="1">
      <c r="B22" s="35"/>
      <c r="C22" s="36"/>
      <c r="D22" s="31" t="s">
        <v>36</v>
      </c>
      <c r="E22" s="36"/>
      <c r="F22" s="36"/>
      <c r="G22" s="36"/>
      <c r="H22" s="36"/>
      <c r="I22" s="118" t="s">
        <v>31</v>
      </c>
      <c r="J22" s="29" t="s">
        <v>22</v>
      </c>
      <c r="K22" s="39"/>
    </row>
    <row r="23" spans="2:11" s="1" customFormat="1" ht="18" customHeight="1">
      <c r="B23" s="35"/>
      <c r="C23" s="36"/>
      <c r="D23" s="36"/>
      <c r="E23" s="29" t="s">
        <v>37</v>
      </c>
      <c r="F23" s="36"/>
      <c r="G23" s="36"/>
      <c r="H23" s="36"/>
      <c r="I23" s="118" t="s">
        <v>33</v>
      </c>
      <c r="J23" s="29" t="s">
        <v>22</v>
      </c>
      <c r="K23" s="39"/>
    </row>
    <row r="24" spans="2:11" s="1" customFormat="1" ht="6.95" customHeight="1">
      <c r="B24" s="35"/>
      <c r="C24" s="36"/>
      <c r="D24" s="36"/>
      <c r="E24" s="36"/>
      <c r="F24" s="36"/>
      <c r="G24" s="36"/>
      <c r="H24" s="36"/>
      <c r="I24" s="117"/>
      <c r="J24" s="36"/>
      <c r="K24" s="39"/>
    </row>
    <row r="25" spans="2:11" s="1" customFormat="1" ht="14.45" customHeight="1">
      <c r="B25" s="35"/>
      <c r="C25" s="36"/>
      <c r="D25" s="31" t="s">
        <v>39</v>
      </c>
      <c r="E25" s="36"/>
      <c r="F25" s="36"/>
      <c r="G25" s="36"/>
      <c r="H25" s="36"/>
      <c r="I25" s="117"/>
      <c r="J25" s="36"/>
      <c r="K25" s="39"/>
    </row>
    <row r="26" spans="2:11" s="7" customFormat="1" ht="22.5" customHeight="1">
      <c r="B26" s="120"/>
      <c r="C26" s="121"/>
      <c r="D26" s="121"/>
      <c r="E26" s="394" t="s">
        <v>22</v>
      </c>
      <c r="F26" s="405"/>
      <c r="G26" s="405"/>
      <c r="H26" s="405"/>
      <c r="I26" s="122"/>
      <c r="J26" s="121"/>
      <c r="K26" s="123"/>
    </row>
    <row r="27" spans="2:11" s="1" customFormat="1" ht="6.95" customHeight="1">
      <c r="B27" s="35"/>
      <c r="C27" s="36"/>
      <c r="D27" s="36"/>
      <c r="E27" s="36"/>
      <c r="F27" s="36"/>
      <c r="G27" s="36"/>
      <c r="H27" s="36"/>
      <c r="I27" s="117"/>
      <c r="J27" s="36"/>
      <c r="K27" s="39"/>
    </row>
    <row r="28" spans="2:11" s="1" customFormat="1" ht="6.95" customHeight="1">
      <c r="B28" s="35"/>
      <c r="C28" s="36"/>
      <c r="D28" s="80"/>
      <c r="E28" s="80"/>
      <c r="F28" s="80"/>
      <c r="G28" s="80"/>
      <c r="H28" s="80"/>
      <c r="I28" s="124"/>
      <c r="J28" s="80"/>
      <c r="K28" s="125"/>
    </row>
    <row r="29" spans="2:11" s="1" customFormat="1" ht="25.35" customHeight="1">
      <c r="B29" s="35"/>
      <c r="C29" s="36"/>
      <c r="D29" s="126" t="s">
        <v>41</v>
      </c>
      <c r="E29" s="36"/>
      <c r="F29" s="36"/>
      <c r="G29" s="36"/>
      <c r="H29" s="36"/>
      <c r="I29" s="117"/>
      <c r="J29" s="127">
        <f>ROUND(J88,2)</f>
        <v>0</v>
      </c>
      <c r="K29" s="39"/>
    </row>
    <row r="30" spans="2:11" s="1" customFormat="1" ht="6.95" customHeight="1">
      <c r="B30" s="35"/>
      <c r="C30" s="36"/>
      <c r="D30" s="80"/>
      <c r="E30" s="80"/>
      <c r="F30" s="80"/>
      <c r="G30" s="80"/>
      <c r="H30" s="80"/>
      <c r="I30" s="124"/>
      <c r="J30" s="80"/>
      <c r="K30" s="125"/>
    </row>
    <row r="31" spans="2:11" s="1" customFormat="1" ht="14.45" customHeight="1">
      <c r="B31" s="35"/>
      <c r="C31" s="36"/>
      <c r="D31" s="36"/>
      <c r="E31" s="36"/>
      <c r="F31" s="40" t="s">
        <v>43</v>
      </c>
      <c r="G31" s="36"/>
      <c r="H31" s="36"/>
      <c r="I31" s="128" t="s">
        <v>42</v>
      </c>
      <c r="J31" s="40" t="s">
        <v>44</v>
      </c>
      <c r="K31" s="39"/>
    </row>
    <row r="32" spans="2:11" s="1" customFormat="1" ht="14.45" customHeight="1">
      <c r="B32" s="35"/>
      <c r="C32" s="36"/>
      <c r="D32" s="43" t="s">
        <v>45</v>
      </c>
      <c r="E32" s="43" t="s">
        <v>46</v>
      </c>
      <c r="F32" s="129">
        <f>ROUND(SUM(BE88:BE172),2)</f>
        <v>0</v>
      </c>
      <c r="G32" s="36"/>
      <c r="H32" s="36"/>
      <c r="I32" s="130">
        <v>0.21</v>
      </c>
      <c r="J32" s="129">
        <f>ROUND(ROUND((SUM(BE88:BE172)),2)*I32,2)</f>
        <v>0</v>
      </c>
      <c r="K32" s="39"/>
    </row>
    <row r="33" spans="2:11" s="1" customFormat="1" ht="14.45" customHeight="1">
      <c r="B33" s="35"/>
      <c r="C33" s="36"/>
      <c r="D33" s="36"/>
      <c r="E33" s="43" t="s">
        <v>47</v>
      </c>
      <c r="F33" s="129">
        <f>ROUND(SUM(BF88:BF172),2)</f>
        <v>0</v>
      </c>
      <c r="G33" s="36"/>
      <c r="H33" s="36"/>
      <c r="I33" s="130">
        <v>0.15</v>
      </c>
      <c r="J33" s="129">
        <f>ROUND(ROUND((SUM(BF88:BF172)),2)*I33,2)</f>
        <v>0</v>
      </c>
      <c r="K33" s="39"/>
    </row>
    <row r="34" spans="2:11" s="1" customFormat="1" ht="14.45" customHeight="1" hidden="1">
      <c r="B34" s="35"/>
      <c r="C34" s="36"/>
      <c r="D34" s="36"/>
      <c r="E34" s="43" t="s">
        <v>48</v>
      </c>
      <c r="F34" s="129">
        <f>ROUND(SUM(BG88:BG172),2)</f>
        <v>0</v>
      </c>
      <c r="G34" s="36"/>
      <c r="H34" s="36"/>
      <c r="I34" s="130">
        <v>0.21</v>
      </c>
      <c r="J34" s="129">
        <v>0</v>
      </c>
      <c r="K34" s="39"/>
    </row>
    <row r="35" spans="2:11" s="1" customFormat="1" ht="14.45" customHeight="1" hidden="1">
      <c r="B35" s="35"/>
      <c r="C35" s="36"/>
      <c r="D35" s="36"/>
      <c r="E35" s="43" t="s">
        <v>49</v>
      </c>
      <c r="F35" s="129">
        <f>ROUND(SUM(BH88:BH172),2)</f>
        <v>0</v>
      </c>
      <c r="G35" s="36"/>
      <c r="H35" s="36"/>
      <c r="I35" s="130">
        <v>0.15</v>
      </c>
      <c r="J35" s="129">
        <v>0</v>
      </c>
      <c r="K35" s="39"/>
    </row>
    <row r="36" spans="2:11" s="1" customFormat="1" ht="14.45" customHeight="1" hidden="1">
      <c r="B36" s="35"/>
      <c r="C36" s="36"/>
      <c r="D36" s="36"/>
      <c r="E36" s="43" t="s">
        <v>50</v>
      </c>
      <c r="F36" s="129">
        <f>ROUND(SUM(BI88:BI172),2)</f>
        <v>0</v>
      </c>
      <c r="G36" s="36"/>
      <c r="H36" s="36"/>
      <c r="I36" s="130">
        <v>0</v>
      </c>
      <c r="J36" s="129">
        <v>0</v>
      </c>
      <c r="K36" s="39"/>
    </row>
    <row r="37" spans="2:11" s="1" customFormat="1" ht="6.95" customHeight="1">
      <c r="B37" s="35"/>
      <c r="C37" s="36"/>
      <c r="D37" s="36"/>
      <c r="E37" s="36"/>
      <c r="F37" s="36"/>
      <c r="G37" s="36"/>
      <c r="H37" s="36"/>
      <c r="I37" s="117"/>
      <c r="J37" s="36"/>
      <c r="K37" s="39"/>
    </row>
    <row r="38" spans="2:11" s="1" customFormat="1" ht="25.35" customHeight="1">
      <c r="B38" s="35"/>
      <c r="C38" s="131"/>
      <c r="D38" s="132" t="s">
        <v>51</v>
      </c>
      <c r="E38" s="74"/>
      <c r="F38" s="74"/>
      <c r="G38" s="133" t="s">
        <v>52</v>
      </c>
      <c r="H38" s="134" t="s">
        <v>53</v>
      </c>
      <c r="I38" s="135"/>
      <c r="J38" s="136">
        <f>SUM(J29:J36)</f>
        <v>0</v>
      </c>
      <c r="K38" s="137"/>
    </row>
    <row r="39" spans="2:11" s="1" customFormat="1" ht="14.45" customHeight="1">
      <c r="B39" s="50"/>
      <c r="C39" s="51"/>
      <c r="D39" s="51"/>
      <c r="E39" s="51"/>
      <c r="F39" s="51"/>
      <c r="G39" s="51"/>
      <c r="H39" s="51"/>
      <c r="I39" s="138"/>
      <c r="J39" s="51"/>
      <c r="K39" s="52"/>
    </row>
    <row r="43" spans="2:11" s="1" customFormat="1" ht="6.95" customHeight="1">
      <c r="B43" s="139"/>
      <c r="C43" s="140"/>
      <c r="D43" s="140"/>
      <c r="E43" s="140"/>
      <c r="F43" s="140"/>
      <c r="G43" s="140"/>
      <c r="H43" s="140"/>
      <c r="I43" s="141"/>
      <c r="J43" s="140"/>
      <c r="K43" s="142"/>
    </row>
    <row r="44" spans="2:11" s="1" customFormat="1" ht="36.95" customHeight="1">
      <c r="B44" s="35"/>
      <c r="C44" s="24" t="s">
        <v>139</v>
      </c>
      <c r="D44" s="36"/>
      <c r="E44" s="36"/>
      <c r="F44" s="36"/>
      <c r="G44" s="36"/>
      <c r="H44" s="36"/>
      <c r="I44" s="117"/>
      <c r="J44" s="36"/>
      <c r="K44" s="39"/>
    </row>
    <row r="45" spans="2:11" s="1" customFormat="1" ht="6.95" customHeight="1">
      <c r="B45" s="35"/>
      <c r="C45" s="36"/>
      <c r="D45" s="36"/>
      <c r="E45" s="36"/>
      <c r="F45" s="36"/>
      <c r="G45" s="36"/>
      <c r="H45" s="36"/>
      <c r="I45" s="117"/>
      <c r="J45" s="36"/>
      <c r="K45" s="39"/>
    </row>
    <row r="46" spans="2:11" s="1" customFormat="1" ht="14.45" customHeight="1">
      <c r="B46" s="35"/>
      <c r="C46" s="31" t="s">
        <v>16</v>
      </c>
      <c r="D46" s="36"/>
      <c r="E46" s="36"/>
      <c r="F46" s="36"/>
      <c r="G46" s="36"/>
      <c r="H46" s="36"/>
      <c r="I46" s="117"/>
      <c r="J46" s="36"/>
      <c r="K46" s="39"/>
    </row>
    <row r="47" spans="2:11" s="1" customFormat="1" ht="22.5" customHeight="1">
      <c r="B47" s="35"/>
      <c r="C47" s="36"/>
      <c r="D47" s="36"/>
      <c r="E47" s="403" t="str">
        <f>E7</f>
        <v>Komunikační propojení MÚK Jeneč - Dobrovíz</v>
      </c>
      <c r="F47" s="382"/>
      <c r="G47" s="382"/>
      <c r="H47" s="382"/>
      <c r="I47" s="117"/>
      <c r="J47" s="36"/>
      <c r="K47" s="39"/>
    </row>
    <row r="48" spans="2:11" ht="15">
      <c r="B48" s="22"/>
      <c r="C48" s="31" t="s">
        <v>137</v>
      </c>
      <c r="D48" s="23"/>
      <c r="E48" s="23"/>
      <c r="F48" s="23"/>
      <c r="G48" s="23"/>
      <c r="H48" s="23"/>
      <c r="I48" s="116"/>
      <c r="J48" s="23"/>
      <c r="K48" s="25"/>
    </row>
    <row r="49" spans="2:11" s="1" customFormat="1" ht="22.5" customHeight="1">
      <c r="B49" s="35"/>
      <c r="C49" s="36"/>
      <c r="D49" s="36"/>
      <c r="E49" s="403" t="s">
        <v>886</v>
      </c>
      <c r="F49" s="382"/>
      <c r="G49" s="382"/>
      <c r="H49" s="382"/>
      <c r="I49" s="117"/>
      <c r="J49" s="36"/>
      <c r="K49" s="39"/>
    </row>
    <row r="50" spans="2:11" s="1" customFormat="1" ht="14.45" customHeight="1">
      <c r="B50" s="35"/>
      <c r="C50" s="31" t="s">
        <v>887</v>
      </c>
      <c r="D50" s="36"/>
      <c r="E50" s="36"/>
      <c r="F50" s="36"/>
      <c r="G50" s="36"/>
      <c r="H50" s="36"/>
      <c r="I50" s="117"/>
      <c r="J50" s="36"/>
      <c r="K50" s="39"/>
    </row>
    <row r="51" spans="2:11" s="1" customFormat="1" ht="23.25" customHeight="1">
      <c r="B51" s="35"/>
      <c r="C51" s="36"/>
      <c r="D51" s="36"/>
      <c r="E51" s="404" t="str">
        <f>E11</f>
        <v>SUPTel - SUPTel</v>
      </c>
      <c r="F51" s="382"/>
      <c r="G51" s="382"/>
      <c r="H51" s="382"/>
      <c r="I51" s="117"/>
      <c r="J51" s="36"/>
      <c r="K51" s="39"/>
    </row>
    <row r="52" spans="2:11" s="1" customFormat="1" ht="6.95" customHeight="1">
      <c r="B52" s="35"/>
      <c r="C52" s="36"/>
      <c r="D52" s="36"/>
      <c r="E52" s="36"/>
      <c r="F52" s="36"/>
      <c r="G52" s="36"/>
      <c r="H52" s="36"/>
      <c r="I52" s="117"/>
      <c r="J52" s="36"/>
      <c r="K52" s="39"/>
    </row>
    <row r="53" spans="2:11" s="1" customFormat="1" ht="18" customHeight="1">
      <c r="B53" s="35"/>
      <c r="C53" s="31" t="s">
        <v>24</v>
      </c>
      <c r="D53" s="36"/>
      <c r="E53" s="36"/>
      <c r="F53" s="29" t="str">
        <f>F14</f>
        <v>k.ú. Jeneč, k.ú.Dobrovíz</v>
      </c>
      <c r="G53" s="36"/>
      <c r="H53" s="36"/>
      <c r="I53" s="118" t="s">
        <v>26</v>
      </c>
      <c r="J53" s="119" t="str">
        <f>IF(J14="","",J14)</f>
        <v>30.9.2016</v>
      </c>
      <c r="K53" s="39"/>
    </row>
    <row r="54" spans="2:11" s="1" customFormat="1" ht="6.95" customHeight="1">
      <c r="B54" s="35"/>
      <c r="C54" s="36"/>
      <c r="D54" s="36"/>
      <c r="E54" s="36"/>
      <c r="F54" s="36"/>
      <c r="G54" s="36"/>
      <c r="H54" s="36"/>
      <c r="I54" s="117"/>
      <c r="J54" s="36"/>
      <c r="K54" s="39"/>
    </row>
    <row r="55" spans="2:11" s="1" customFormat="1" ht="15">
      <c r="B55" s="35"/>
      <c r="C55" s="31" t="s">
        <v>30</v>
      </c>
      <c r="D55" s="36"/>
      <c r="E55" s="36"/>
      <c r="F55" s="29" t="str">
        <f>E17</f>
        <v xml:space="preserve"> </v>
      </c>
      <c r="G55" s="36"/>
      <c r="H55" s="36"/>
      <c r="I55" s="118" t="s">
        <v>36</v>
      </c>
      <c r="J55" s="29" t="str">
        <f>E23</f>
        <v>European Transportation Consultancy s.r.o.</v>
      </c>
      <c r="K55" s="39"/>
    </row>
    <row r="56" spans="2:11" s="1" customFormat="1" ht="14.45" customHeight="1">
      <c r="B56" s="35"/>
      <c r="C56" s="31" t="s">
        <v>34</v>
      </c>
      <c r="D56" s="36"/>
      <c r="E56" s="36"/>
      <c r="F56" s="29" t="str">
        <f>IF(E20="","",E20)</f>
        <v/>
      </c>
      <c r="G56" s="36"/>
      <c r="H56" s="36"/>
      <c r="I56" s="117"/>
      <c r="J56" s="36"/>
      <c r="K56" s="39"/>
    </row>
    <row r="57" spans="2:11" s="1" customFormat="1" ht="10.35" customHeight="1">
      <c r="B57" s="35"/>
      <c r="C57" s="36"/>
      <c r="D57" s="36"/>
      <c r="E57" s="36"/>
      <c r="F57" s="36"/>
      <c r="G57" s="36"/>
      <c r="H57" s="36"/>
      <c r="I57" s="117"/>
      <c r="J57" s="36"/>
      <c r="K57" s="39"/>
    </row>
    <row r="58" spans="2:11" s="1" customFormat="1" ht="29.25" customHeight="1">
      <c r="B58" s="35"/>
      <c r="C58" s="143" t="s">
        <v>140</v>
      </c>
      <c r="D58" s="131"/>
      <c r="E58" s="131"/>
      <c r="F58" s="131"/>
      <c r="G58" s="131"/>
      <c r="H58" s="131"/>
      <c r="I58" s="144"/>
      <c r="J58" s="145" t="s">
        <v>141</v>
      </c>
      <c r="K58" s="146"/>
    </row>
    <row r="59" spans="2:11" s="1" customFormat="1" ht="10.35" customHeight="1">
      <c r="B59" s="35"/>
      <c r="C59" s="36"/>
      <c r="D59" s="36"/>
      <c r="E59" s="36"/>
      <c r="F59" s="36"/>
      <c r="G59" s="36"/>
      <c r="H59" s="36"/>
      <c r="I59" s="117"/>
      <c r="J59" s="36"/>
      <c r="K59" s="39"/>
    </row>
    <row r="60" spans="2:47" s="1" customFormat="1" ht="29.25" customHeight="1">
      <c r="B60" s="35"/>
      <c r="C60" s="147" t="s">
        <v>142</v>
      </c>
      <c r="D60" s="36"/>
      <c r="E60" s="36"/>
      <c r="F60" s="36"/>
      <c r="G60" s="36"/>
      <c r="H60" s="36"/>
      <c r="I60" s="117"/>
      <c r="J60" s="127">
        <f>J88</f>
        <v>0</v>
      </c>
      <c r="K60" s="39"/>
      <c r="AU60" s="18" t="s">
        <v>143</v>
      </c>
    </row>
    <row r="61" spans="2:11" s="8" customFormat="1" ht="24.95" customHeight="1">
      <c r="B61" s="148"/>
      <c r="C61" s="149"/>
      <c r="D61" s="150" t="s">
        <v>889</v>
      </c>
      <c r="E61" s="151"/>
      <c r="F61" s="151"/>
      <c r="G61" s="151"/>
      <c r="H61" s="151"/>
      <c r="I61" s="152"/>
      <c r="J61" s="153">
        <f>J89</f>
        <v>0</v>
      </c>
      <c r="K61" s="154"/>
    </row>
    <row r="62" spans="2:11" s="9" customFormat="1" ht="19.9" customHeight="1">
      <c r="B62" s="155"/>
      <c r="C62" s="156"/>
      <c r="D62" s="157" t="s">
        <v>958</v>
      </c>
      <c r="E62" s="158"/>
      <c r="F62" s="158"/>
      <c r="G62" s="158"/>
      <c r="H62" s="158"/>
      <c r="I62" s="159"/>
      <c r="J62" s="160">
        <f>J100</f>
        <v>0</v>
      </c>
      <c r="K62" s="161"/>
    </row>
    <row r="63" spans="2:11" s="8" customFormat="1" ht="24.95" customHeight="1">
      <c r="B63" s="148"/>
      <c r="C63" s="149"/>
      <c r="D63" s="150" t="s">
        <v>891</v>
      </c>
      <c r="E63" s="151"/>
      <c r="F63" s="151"/>
      <c r="G63" s="151"/>
      <c r="H63" s="151"/>
      <c r="I63" s="152"/>
      <c r="J63" s="153">
        <f>J125</f>
        <v>0</v>
      </c>
      <c r="K63" s="154"/>
    </row>
    <row r="64" spans="2:11" s="8" customFormat="1" ht="24.95" customHeight="1">
      <c r="B64" s="148"/>
      <c r="C64" s="149"/>
      <c r="D64" s="150" t="s">
        <v>892</v>
      </c>
      <c r="E64" s="151"/>
      <c r="F64" s="151"/>
      <c r="G64" s="151"/>
      <c r="H64" s="151"/>
      <c r="I64" s="152"/>
      <c r="J64" s="153">
        <f>J132</f>
        <v>0</v>
      </c>
      <c r="K64" s="154"/>
    </row>
    <row r="65" spans="2:11" s="8" customFormat="1" ht="24.95" customHeight="1">
      <c r="B65" s="148"/>
      <c r="C65" s="149"/>
      <c r="D65" s="150" t="s">
        <v>893</v>
      </c>
      <c r="E65" s="151"/>
      <c r="F65" s="151"/>
      <c r="G65" s="151"/>
      <c r="H65" s="151"/>
      <c r="I65" s="152"/>
      <c r="J65" s="153">
        <f>J135</f>
        <v>0</v>
      </c>
      <c r="K65" s="154"/>
    </row>
    <row r="66" spans="2:11" s="8" customFormat="1" ht="24.95" customHeight="1">
      <c r="B66" s="148"/>
      <c r="C66" s="149"/>
      <c r="D66" s="150" t="s">
        <v>894</v>
      </c>
      <c r="E66" s="151"/>
      <c r="F66" s="151"/>
      <c r="G66" s="151"/>
      <c r="H66" s="151"/>
      <c r="I66" s="152"/>
      <c r="J66" s="153">
        <f>J140</f>
        <v>0</v>
      </c>
      <c r="K66" s="154"/>
    </row>
    <row r="67" spans="2:11" s="1" customFormat="1" ht="21.75" customHeight="1">
      <c r="B67" s="35"/>
      <c r="C67" s="36"/>
      <c r="D67" s="36"/>
      <c r="E67" s="36"/>
      <c r="F67" s="36"/>
      <c r="G67" s="36"/>
      <c r="H67" s="36"/>
      <c r="I67" s="117"/>
      <c r="J67" s="36"/>
      <c r="K67" s="39"/>
    </row>
    <row r="68" spans="2:11" s="1" customFormat="1" ht="6.95" customHeight="1">
      <c r="B68" s="50"/>
      <c r="C68" s="51"/>
      <c r="D68" s="51"/>
      <c r="E68" s="51"/>
      <c r="F68" s="51"/>
      <c r="G68" s="51"/>
      <c r="H68" s="51"/>
      <c r="I68" s="138"/>
      <c r="J68" s="51"/>
      <c r="K68" s="52"/>
    </row>
    <row r="72" spans="2:12" s="1" customFormat="1" ht="6.95" customHeight="1">
      <c r="B72" s="53"/>
      <c r="C72" s="54"/>
      <c r="D72" s="54"/>
      <c r="E72" s="54"/>
      <c r="F72" s="54"/>
      <c r="G72" s="54"/>
      <c r="H72" s="54"/>
      <c r="I72" s="141"/>
      <c r="J72" s="54"/>
      <c r="K72" s="54"/>
      <c r="L72" s="55"/>
    </row>
    <row r="73" spans="2:12" s="1" customFormat="1" ht="36.95" customHeight="1">
      <c r="B73" s="35"/>
      <c r="C73" s="56" t="s">
        <v>146</v>
      </c>
      <c r="D73" s="57"/>
      <c r="E73" s="57"/>
      <c r="F73" s="57"/>
      <c r="G73" s="57"/>
      <c r="H73" s="57"/>
      <c r="I73" s="162"/>
      <c r="J73" s="57"/>
      <c r="K73" s="57"/>
      <c r="L73" s="55"/>
    </row>
    <row r="74" spans="2:12" s="1" customFormat="1" ht="6.95" customHeight="1">
      <c r="B74" s="35"/>
      <c r="C74" s="57"/>
      <c r="D74" s="57"/>
      <c r="E74" s="57"/>
      <c r="F74" s="57"/>
      <c r="G74" s="57"/>
      <c r="H74" s="57"/>
      <c r="I74" s="162"/>
      <c r="J74" s="57"/>
      <c r="K74" s="57"/>
      <c r="L74" s="55"/>
    </row>
    <row r="75" spans="2:12" s="1" customFormat="1" ht="14.45" customHeight="1">
      <c r="B75" s="35"/>
      <c r="C75" s="59" t="s">
        <v>16</v>
      </c>
      <c r="D75" s="57"/>
      <c r="E75" s="57"/>
      <c r="F75" s="57"/>
      <c r="G75" s="57"/>
      <c r="H75" s="57"/>
      <c r="I75" s="162"/>
      <c r="J75" s="57"/>
      <c r="K75" s="57"/>
      <c r="L75" s="55"/>
    </row>
    <row r="76" spans="2:12" s="1" customFormat="1" ht="22.5" customHeight="1">
      <c r="B76" s="35"/>
      <c r="C76" s="57"/>
      <c r="D76" s="57"/>
      <c r="E76" s="401" t="str">
        <f>E7</f>
        <v>Komunikační propojení MÚK Jeneč - Dobrovíz</v>
      </c>
      <c r="F76" s="375"/>
      <c r="G76" s="375"/>
      <c r="H76" s="375"/>
      <c r="I76" s="162"/>
      <c r="J76" s="57"/>
      <c r="K76" s="57"/>
      <c r="L76" s="55"/>
    </row>
    <row r="77" spans="2:12" ht="15">
      <c r="B77" s="22"/>
      <c r="C77" s="59" t="s">
        <v>137</v>
      </c>
      <c r="D77" s="263"/>
      <c r="E77" s="263"/>
      <c r="F77" s="263"/>
      <c r="G77" s="263"/>
      <c r="H77" s="263"/>
      <c r="J77" s="263"/>
      <c r="K77" s="263"/>
      <c r="L77" s="264"/>
    </row>
    <row r="78" spans="2:12" s="1" customFormat="1" ht="22.5" customHeight="1">
      <c r="B78" s="35"/>
      <c r="C78" s="57"/>
      <c r="D78" s="57"/>
      <c r="E78" s="401" t="s">
        <v>886</v>
      </c>
      <c r="F78" s="375"/>
      <c r="G78" s="375"/>
      <c r="H78" s="375"/>
      <c r="I78" s="162"/>
      <c r="J78" s="57"/>
      <c r="K78" s="57"/>
      <c r="L78" s="55"/>
    </row>
    <row r="79" spans="2:12" s="1" customFormat="1" ht="14.45" customHeight="1">
      <c r="B79" s="35"/>
      <c r="C79" s="59" t="s">
        <v>887</v>
      </c>
      <c r="D79" s="57"/>
      <c r="E79" s="57"/>
      <c r="F79" s="57"/>
      <c r="G79" s="57"/>
      <c r="H79" s="57"/>
      <c r="I79" s="162"/>
      <c r="J79" s="57"/>
      <c r="K79" s="57"/>
      <c r="L79" s="55"/>
    </row>
    <row r="80" spans="2:12" s="1" customFormat="1" ht="23.25" customHeight="1">
      <c r="B80" s="35"/>
      <c r="C80" s="57"/>
      <c r="D80" s="57"/>
      <c r="E80" s="372" t="str">
        <f>E11</f>
        <v>SUPTel - SUPTel</v>
      </c>
      <c r="F80" s="375"/>
      <c r="G80" s="375"/>
      <c r="H80" s="375"/>
      <c r="I80" s="162"/>
      <c r="J80" s="57"/>
      <c r="K80" s="57"/>
      <c r="L80" s="55"/>
    </row>
    <row r="81" spans="2:12" s="1" customFormat="1" ht="6.95" customHeight="1">
      <c r="B81" s="35"/>
      <c r="C81" s="57"/>
      <c r="D81" s="57"/>
      <c r="E81" s="57"/>
      <c r="F81" s="57"/>
      <c r="G81" s="57"/>
      <c r="H81" s="57"/>
      <c r="I81" s="162"/>
      <c r="J81" s="57"/>
      <c r="K81" s="57"/>
      <c r="L81" s="55"/>
    </row>
    <row r="82" spans="2:12" s="1" customFormat="1" ht="18" customHeight="1">
      <c r="B82" s="35"/>
      <c r="C82" s="59" t="s">
        <v>24</v>
      </c>
      <c r="D82" s="57"/>
      <c r="E82" s="57"/>
      <c r="F82" s="163" t="str">
        <f>F14</f>
        <v>k.ú. Jeneč, k.ú.Dobrovíz</v>
      </c>
      <c r="G82" s="57"/>
      <c r="H82" s="57"/>
      <c r="I82" s="164" t="s">
        <v>26</v>
      </c>
      <c r="J82" s="67" t="str">
        <f>IF(J14="","",J14)</f>
        <v>30.9.2016</v>
      </c>
      <c r="K82" s="57"/>
      <c r="L82" s="55"/>
    </row>
    <row r="83" spans="2:12" s="1" customFormat="1" ht="6.95" customHeight="1">
      <c r="B83" s="35"/>
      <c r="C83" s="57"/>
      <c r="D83" s="57"/>
      <c r="E83" s="57"/>
      <c r="F83" s="57"/>
      <c r="G83" s="57"/>
      <c r="H83" s="57"/>
      <c r="I83" s="162"/>
      <c r="J83" s="57"/>
      <c r="K83" s="57"/>
      <c r="L83" s="55"/>
    </row>
    <row r="84" spans="2:12" s="1" customFormat="1" ht="15">
      <c r="B84" s="35"/>
      <c r="C84" s="59" t="s">
        <v>30</v>
      </c>
      <c r="D84" s="57"/>
      <c r="E84" s="57"/>
      <c r="F84" s="163" t="str">
        <f>E17</f>
        <v xml:space="preserve"> </v>
      </c>
      <c r="G84" s="57"/>
      <c r="H84" s="57"/>
      <c r="I84" s="164" t="s">
        <v>36</v>
      </c>
      <c r="J84" s="163" t="str">
        <f>E23</f>
        <v>European Transportation Consultancy s.r.o.</v>
      </c>
      <c r="K84" s="57"/>
      <c r="L84" s="55"/>
    </row>
    <row r="85" spans="2:12" s="1" customFormat="1" ht="14.45" customHeight="1">
      <c r="B85" s="35"/>
      <c r="C85" s="59" t="s">
        <v>34</v>
      </c>
      <c r="D85" s="57"/>
      <c r="E85" s="57"/>
      <c r="F85" s="163" t="str">
        <f>IF(E20="","",E20)</f>
        <v/>
      </c>
      <c r="G85" s="57"/>
      <c r="H85" s="57"/>
      <c r="I85" s="162"/>
      <c r="J85" s="57"/>
      <c r="K85" s="57"/>
      <c r="L85" s="55"/>
    </row>
    <row r="86" spans="2:12" s="1" customFormat="1" ht="10.35" customHeight="1">
      <c r="B86" s="35"/>
      <c r="C86" s="57"/>
      <c r="D86" s="57"/>
      <c r="E86" s="57"/>
      <c r="F86" s="57"/>
      <c r="G86" s="57"/>
      <c r="H86" s="57"/>
      <c r="I86" s="162"/>
      <c r="J86" s="57"/>
      <c r="K86" s="57"/>
      <c r="L86" s="55"/>
    </row>
    <row r="87" spans="2:20" s="10" customFormat="1" ht="29.25" customHeight="1">
      <c r="B87" s="165"/>
      <c r="C87" s="166" t="s">
        <v>147</v>
      </c>
      <c r="D87" s="167" t="s">
        <v>60</v>
      </c>
      <c r="E87" s="167" t="s">
        <v>56</v>
      </c>
      <c r="F87" s="167" t="s">
        <v>148</v>
      </c>
      <c r="G87" s="167" t="s">
        <v>149</v>
      </c>
      <c r="H87" s="167" t="s">
        <v>150</v>
      </c>
      <c r="I87" s="168" t="s">
        <v>151</v>
      </c>
      <c r="J87" s="167" t="s">
        <v>141</v>
      </c>
      <c r="K87" s="169" t="s">
        <v>152</v>
      </c>
      <c r="L87" s="170"/>
      <c r="M87" s="76" t="s">
        <v>153</v>
      </c>
      <c r="N87" s="77" t="s">
        <v>45</v>
      </c>
      <c r="O87" s="77" t="s">
        <v>154</v>
      </c>
      <c r="P87" s="77" t="s">
        <v>155</v>
      </c>
      <c r="Q87" s="77" t="s">
        <v>156</v>
      </c>
      <c r="R87" s="77" t="s">
        <v>157</v>
      </c>
      <c r="S87" s="77" t="s">
        <v>158</v>
      </c>
      <c r="T87" s="78" t="s">
        <v>159</v>
      </c>
    </row>
    <row r="88" spans="2:63" s="1" customFormat="1" ht="29.25" customHeight="1">
      <c r="B88" s="35"/>
      <c r="C88" s="82" t="s">
        <v>142</v>
      </c>
      <c r="D88" s="57"/>
      <c r="E88" s="57"/>
      <c r="F88" s="57"/>
      <c r="G88" s="57"/>
      <c r="H88" s="57"/>
      <c r="I88" s="162"/>
      <c r="J88" s="171">
        <f>BK88</f>
        <v>0</v>
      </c>
      <c r="K88" s="57"/>
      <c r="L88" s="55"/>
      <c r="M88" s="79"/>
      <c r="N88" s="80"/>
      <c r="O88" s="80"/>
      <c r="P88" s="172">
        <f>P89+P125+P132+P135+P140</f>
        <v>0</v>
      </c>
      <c r="Q88" s="80"/>
      <c r="R88" s="172">
        <f>R89+R125+R132+R135+R140</f>
        <v>0</v>
      </c>
      <c r="S88" s="80"/>
      <c r="T88" s="173">
        <f>T89+T125+T132+T135+T140</f>
        <v>0</v>
      </c>
      <c r="AT88" s="18" t="s">
        <v>74</v>
      </c>
      <c r="AU88" s="18" t="s">
        <v>143</v>
      </c>
      <c r="BK88" s="174">
        <f>BK89+BK125+BK132+BK135+BK140</f>
        <v>0</v>
      </c>
    </row>
    <row r="89" spans="2:63" s="11" customFormat="1" ht="37.35" customHeight="1">
      <c r="B89" s="175"/>
      <c r="C89" s="176"/>
      <c r="D89" s="189" t="s">
        <v>74</v>
      </c>
      <c r="E89" s="265" t="s">
        <v>895</v>
      </c>
      <c r="F89" s="265" t="s">
        <v>896</v>
      </c>
      <c r="G89" s="176"/>
      <c r="H89" s="176"/>
      <c r="I89" s="179"/>
      <c r="J89" s="266">
        <f>BK89</f>
        <v>0</v>
      </c>
      <c r="K89" s="176"/>
      <c r="L89" s="181"/>
      <c r="M89" s="182"/>
      <c r="N89" s="183"/>
      <c r="O89" s="183"/>
      <c r="P89" s="184">
        <f>P90+SUM(P91:P100)</f>
        <v>0</v>
      </c>
      <c r="Q89" s="183"/>
      <c r="R89" s="184">
        <f>R90+SUM(R91:R100)</f>
        <v>0</v>
      </c>
      <c r="S89" s="183"/>
      <c r="T89" s="185">
        <f>T90+SUM(T91:T100)</f>
        <v>0</v>
      </c>
      <c r="AR89" s="186" t="s">
        <v>23</v>
      </c>
      <c r="AT89" s="187" t="s">
        <v>74</v>
      </c>
      <c r="AU89" s="187" t="s">
        <v>75</v>
      </c>
      <c r="AY89" s="186" t="s">
        <v>162</v>
      </c>
      <c r="BK89" s="188">
        <f>BK90+SUM(BK91:BK100)</f>
        <v>0</v>
      </c>
    </row>
    <row r="90" spans="2:65" s="1" customFormat="1" ht="22.5" customHeight="1">
      <c r="B90" s="35"/>
      <c r="C90" s="192" t="s">
        <v>23</v>
      </c>
      <c r="D90" s="192" t="s">
        <v>164</v>
      </c>
      <c r="E90" s="193" t="s">
        <v>897</v>
      </c>
      <c r="F90" s="194" t="s">
        <v>898</v>
      </c>
      <c r="G90" s="195" t="s">
        <v>543</v>
      </c>
      <c r="H90" s="196">
        <v>20</v>
      </c>
      <c r="I90" s="197"/>
      <c r="J90" s="198">
        <f>ROUND(I90*H90,2)</f>
        <v>0</v>
      </c>
      <c r="K90" s="194" t="s">
        <v>22</v>
      </c>
      <c r="L90" s="55"/>
      <c r="M90" s="199" t="s">
        <v>22</v>
      </c>
      <c r="N90" s="200" t="s">
        <v>46</v>
      </c>
      <c r="O90" s="36"/>
      <c r="P90" s="201">
        <f>O90*H90</f>
        <v>0</v>
      </c>
      <c r="Q90" s="201">
        <v>0</v>
      </c>
      <c r="R90" s="201">
        <f>Q90*H90</f>
        <v>0</v>
      </c>
      <c r="S90" s="201">
        <v>0</v>
      </c>
      <c r="T90" s="202">
        <f>S90*H90</f>
        <v>0</v>
      </c>
      <c r="AR90" s="18" t="s">
        <v>169</v>
      </c>
      <c r="AT90" s="18" t="s">
        <v>164</v>
      </c>
      <c r="AU90" s="18" t="s">
        <v>23</v>
      </c>
      <c r="AY90" s="18" t="s">
        <v>162</v>
      </c>
      <c r="BE90" s="203">
        <f>IF(N90="základní",J90,0)</f>
        <v>0</v>
      </c>
      <c r="BF90" s="203">
        <f>IF(N90="snížená",J90,0)</f>
        <v>0</v>
      </c>
      <c r="BG90" s="203">
        <f>IF(N90="zákl. přenesená",J90,0)</f>
        <v>0</v>
      </c>
      <c r="BH90" s="203">
        <f>IF(N90="sníž. přenesená",J90,0)</f>
        <v>0</v>
      </c>
      <c r="BI90" s="203">
        <f>IF(N90="nulová",J90,0)</f>
        <v>0</v>
      </c>
      <c r="BJ90" s="18" t="s">
        <v>23</v>
      </c>
      <c r="BK90" s="203">
        <f>ROUND(I90*H90,2)</f>
        <v>0</v>
      </c>
      <c r="BL90" s="18" t="s">
        <v>169</v>
      </c>
      <c r="BM90" s="18" t="s">
        <v>23</v>
      </c>
    </row>
    <row r="91" spans="2:47" s="1" customFormat="1" ht="27">
      <c r="B91" s="35"/>
      <c r="C91" s="57"/>
      <c r="D91" s="219" t="s">
        <v>293</v>
      </c>
      <c r="E91" s="57"/>
      <c r="F91" s="256" t="s">
        <v>899</v>
      </c>
      <c r="G91" s="57"/>
      <c r="H91" s="57"/>
      <c r="I91" s="162"/>
      <c r="J91" s="57"/>
      <c r="K91" s="57"/>
      <c r="L91" s="55"/>
      <c r="M91" s="72"/>
      <c r="N91" s="36"/>
      <c r="O91" s="36"/>
      <c r="P91" s="36"/>
      <c r="Q91" s="36"/>
      <c r="R91" s="36"/>
      <c r="S91" s="36"/>
      <c r="T91" s="73"/>
      <c r="AT91" s="18" t="s">
        <v>293</v>
      </c>
      <c r="AU91" s="18" t="s">
        <v>23</v>
      </c>
    </row>
    <row r="92" spans="2:65" s="1" customFormat="1" ht="22.5" customHeight="1">
      <c r="B92" s="35"/>
      <c r="C92" s="192" t="s">
        <v>84</v>
      </c>
      <c r="D92" s="192" t="s">
        <v>164</v>
      </c>
      <c r="E92" s="193" t="s">
        <v>900</v>
      </c>
      <c r="F92" s="194" t="s">
        <v>901</v>
      </c>
      <c r="G92" s="195" t="s">
        <v>543</v>
      </c>
      <c r="H92" s="196">
        <v>100</v>
      </c>
      <c r="I92" s="197"/>
      <c r="J92" s="198">
        <f>ROUND(I92*H92,2)</f>
        <v>0</v>
      </c>
      <c r="K92" s="194" t="s">
        <v>22</v>
      </c>
      <c r="L92" s="55"/>
      <c r="M92" s="199" t="s">
        <v>22</v>
      </c>
      <c r="N92" s="200" t="s">
        <v>46</v>
      </c>
      <c r="O92" s="36"/>
      <c r="P92" s="201">
        <f>O92*H92</f>
        <v>0</v>
      </c>
      <c r="Q92" s="201">
        <v>0</v>
      </c>
      <c r="R92" s="201">
        <f>Q92*H92</f>
        <v>0</v>
      </c>
      <c r="S92" s="201">
        <v>0</v>
      </c>
      <c r="T92" s="202">
        <f>S92*H92</f>
        <v>0</v>
      </c>
      <c r="AR92" s="18" t="s">
        <v>169</v>
      </c>
      <c r="AT92" s="18" t="s">
        <v>164</v>
      </c>
      <c r="AU92" s="18" t="s">
        <v>23</v>
      </c>
      <c r="AY92" s="18" t="s">
        <v>162</v>
      </c>
      <c r="BE92" s="203">
        <f>IF(N92="základní",J92,0)</f>
        <v>0</v>
      </c>
      <c r="BF92" s="203">
        <f>IF(N92="snížená",J92,0)</f>
        <v>0</v>
      </c>
      <c r="BG92" s="203">
        <f>IF(N92="zákl. přenesená",J92,0)</f>
        <v>0</v>
      </c>
      <c r="BH92" s="203">
        <f>IF(N92="sníž. přenesená",J92,0)</f>
        <v>0</v>
      </c>
      <c r="BI92" s="203">
        <f>IF(N92="nulová",J92,0)</f>
        <v>0</v>
      </c>
      <c r="BJ92" s="18" t="s">
        <v>23</v>
      </c>
      <c r="BK92" s="203">
        <f>ROUND(I92*H92,2)</f>
        <v>0</v>
      </c>
      <c r="BL92" s="18" t="s">
        <v>169</v>
      </c>
      <c r="BM92" s="18" t="s">
        <v>84</v>
      </c>
    </row>
    <row r="93" spans="2:47" s="1" customFormat="1" ht="27">
      <c r="B93" s="35"/>
      <c r="C93" s="57"/>
      <c r="D93" s="219" t="s">
        <v>293</v>
      </c>
      <c r="E93" s="57"/>
      <c r="F93" s="256" t="s">
        <v>899</v>
      </c>
      <c r="G93" s="57"/>
      <c r="H93" s="57"/>
      <c r="I93" s="162"/>
      <c r="J93" s="57"/>
      <c r="K93" s="57"/>
      <c r="L93" s="55"/>
      <c r="M93" s="72"/>
      <c r="N93" s="36"/>
      <c r="O93" s="36"/>
      <c r="P93" s="36"/>
      <c r="Q93" s="36"/>
      <c r="R93" s="36"/>
      <c r="S93" s="36"/>
      <c r="T93" s="73"/>
      <c r="AT93" s="18" t="s">
        <v>293</v>
      </c>
      <c r="AU93" s="18" t="s">
        <v>23</v>
      </c>
    </row>
    <row r="94" spans="2:65" s="1" customFormat="1" ht="22.5" customHeight="1">
      <c r="B94" s="35"/>
      <c r="C94" s="192" t="s">
        <v>183</v>
      </c>
      <c r="D94" s="192" t="s">
        <v>164</v>
      </c>
      <c r="E94" s="193" t="s">
        <v>902</v>
      </c>
      <c r="F94" s="194" t="s">
        <v>903</v>
      </c>
      <c r="G94" s="195" t="s">
        <v>543</v>
      </c>
      <c r="H94" s="196">
        <v>20</v>
      </c>
      <c r="I94" s="197"/>
      <c r="J94" s="198">
        <f>ROUND(I94*H94,2)</f>
        <v>0</v>
      </c>
      <c r="K94" s="194" t="s">
        <v>22</v>
      </c>
      <c r="L94" s="55"/>
      <c r="M94" s="199" t="s">
        <v>22</v>
      </c>
      <c r="N94" s="200" t="s">
        <v>46</v>
      </c>
      <c r="O94" s="36"/>
      <c r="P94" s="201">
        <f>O94*H94</f>
        <v>0</v>
      </c>
      <c r="Q94" s="201">
        <v>0</v>
      </c>
      <c r="R94" s="201">
        <f>Q94*H94</f>
        <v>0</v>
      </c>
      <c r="S94" s="201">
        <v>0</v>
      </c>
      <c r="T94" s="202">
        <f>S94*H94</f>
        <v>0</v>
      </c>
      <c r="AR94" s="18" t="s">
        <v>169</v>
      </c>
      <c r="AT94" s="18" t="s">
        <v>164</v>
      </c>
      <c r="AU94" s="18" t="s">
        <v>23</v>
      </c>
      <c r="AY94" s="18" t="s">
        <v>162</v>
      </c>
      <c r="BE94" s="203">
        <f>IF(N94="základní",J94,0)</f>
        <v>0</v>
      </c>
      <c r="BF94" s="203">
        <f>IF(N94="snížená",J94,0)</f>
        <v>0</v>
      </c>
      <c r="BG94" s="203">
        <f>IF(N94="zákl. přenesená",J94,0)</f>
        <v>0</v>
      </c>
      <c r="BH94" s="203">
        <f>IF(N94="sníž. přenesená",J94,0)</f>
        <v>0</v>
      </c>
      <c r="BI94" s="203">
        <f>IF(N94="nulová",J94,0)</f>
        <v>0</v>
      </c>
      <c r="BJ94" s="18" t="s">
        <v>23</v>
      </c>
      <c r="BK94" s="203">
        <f>ROUND(I94*H94,2)</f>
        <v>0</v>
      </c>
      <c r="BL94" s="18" t="s">
        <v>169</v>
      </c>
      <c r="BM94" s="18" t="s">
        <v>183</v>
      </c>
    </row>
    <row r="95" spans="2:47" s="1" customFormat="1" ht="27">
      <c r="B95" s="35"/>
      <c r="C95" s="57"/>
      <c r="D95" s="219" t="s">
        <v>293</v>
      </c>
      <c r="E95" s="57"/>
      <c r="F95" s="256" t="s">
        <v>899</v>
      </c>
      <c r="G95" s="57"/>
      <c r="H95" s="57"/>
      <c r="I95" s="162"/>
      <c r="J95" s="57"/>
      <c r="K95" s="57"/>
      <c r="L95" s="55"/>
      <c r="M95" s="72"/>
      <c r="N95" s="36"/>
      <c r="O95" s="36"/>
      <c r="P95" s="36"/>
      <c r="Q95" s="36"/>
      <c r="R95" s="36"/>
      <c r="S95" s="36"/>
      <c r="T95" s="73"/>
      <c r="AT95" s="18" t="s">
        <v>293</v>
      </c>
      <c r="AU95" s="18" t="s">
        <v>23</v>
      </c>
    </row>
    <row r="96" spans="2:65" s="1" customFormat="1" ht="22.5" customHeight="1">
      <c r="B96" s="35"/>
      <c r="C96" s="192" t="s">
        <v>169</v>
      </c>
      <c r="D96" s="192" t="s">
        <v>164</v>
      </c>
      <c r="E96" s="193" t="s">
        <v>904</v>
      </c>
      <c r="F96" s="194" t="s">
        <v>905</v>
      </c>
      <c r="G96" s="195" t="s">
        <v>212</v>
      </c>
      <c r="H96" s="196">
        <v>4</v>
      </c>
      <c r="I96" s="197"/>
      <c r="J96" s="198">
        <f>ROUND(I96*H96,2)</f>
        <v>0</v>
      </c>
      <c r="K96" s="194" t="s">
        <v>22</v>
      </c>
      <c r="L96" s="55"/>
      <c r="M96" s="199" t="s">
        <v>22</v>
      </c>
      <c r="N96" s="200" t="s">
        <v>46</v>
      </c>
      <c r="O96" s="36"/>
      <c r="P96" s="201">
        <f>O96*H96</f>
        <v>0</v>
      </c>
      <c r="Q96" s="201">
        <v>0</v>
      </c>
      <c r="R96" s="201">
        <f>Q96*H96</f>
        <v>0</v>
      </c>
      <c r="S96" s="201">
        <v>0</v>
      </c>
      <c r="T96" s="202">
        <f>S96*H96</f>
        <v>0</v>
      </c>
      <c r="AR96" s="18" t="s">
        <v>169</v>
      </c>
      <c r="AT96" s="18" t="s">
        <v>164</v>
      </c>
      <c r="AU96" s="18" t="s">
        <v>23</v>
      </c>
      <c r="AY96" s="18" t="s">
        <v>162</v>
      </c>
      <c r="BE96" s="203">
        <f>IF(N96="základní",J96,0)</f>
        <v>0</v>
      </c>
      <c r="BF96" s="203">
        <f>IF(N96="snížená",J96,0)</f>
        <v>0</v>
      </c>
      <c r="BG96" s="203">
        <f>IF(N96="zákl. přenesená",J96,0)</f>
        <v>0</v>
      </c>
      <c r="BH96" s="203">
        <f>IF(N96="sníž. přenesená",J96,0)</f>
        <v>0</v>
      </c>
      <c r="BI96" s="203">
        <f>IF(N96="nulová",J96,0)</f>
        <v>0</v>
      </c>
      <c r="BJ96" s="18" t="s">
        <v>23</v>
      </c>
      <c r="BK96" s="203">
        <f>ROUND(I96*H96,2)</f>
        <v>0</v>
      </c>
      <c r="BL96" s="18" t="s">
        <v>169</v>
      </c>
      <c r="BM96" s="18" t="s">
        <v>169</v>
      </c>
    </row>
    <row r="97" spans="2:47" s="1" customFormat="1" ht="27">
      <c r="B97" s="35"/>
      <c r="C97" s="57"/>
      <c r="D97" s="219" t="s">
        <v>293</v>
      </c>
      <c r="E97" s="57"/>
      <c r="F97" s="256" t="s">
        <v>899</v>
      </c>
      <c r="G97" s="57"/>
      <c r="H97" s="57"/>
      <c r="I97" s="162"/>
      <c r="J97" s="57"/>
      <c r="K97" s="57"/>
      <c r="L97" s="55"/>
      <c r="M97" s="72"/>
      <c r="N97" s="36"/>
      <c r="O97" s="36"/>
      <c r="P97" s="36"/>
      <c r="Q97" s="36"/>
      <c r="R97" s="36"/>
      <c r="S97" s="36"/>
      <c r="T97" s="73"/>
      <c r="AT97" s="18" t="s">
        <v>293</v>
      </c>
      <c r="AU97" s="18" t="s">
        <v>23</v>
      </c>
    </row>
    <row r="98" spans="2:65" s="1" customFormat="1" ht="22.5" customHeight="1">
      <c r="B98" s="35"/>
      <c r="C98" s="192" t="s">
        <v>194</v>
      </c>
      <c r="D98" s="192" t="s">
        <v>164</v>
      </c>
      <c r="E98" s="193" t="s">
        <v>906</v>
      </c>
      <c r="F98" s="194" t="s">
        <v>907</v>
      </c>
      <c r="G98" s="195" t="s">
        <v>543</v>
      </c>
      <c r="H98" s="196">
        <v>120</v>
      </c>
      <c r="I98" s="197"/>
      <c r="J98" s="198">
        <f>ROUND(I98*H98,2)</f>
        <v>0</v>
      </c>
      <c r="K98" s="194" t="s">
        <v>22</v>
      </c>
      <c r="L98" s="55"/>
      <c r="M98" s="199" t="s">
        <v>22</v>
      </c>
      <c r="N98" s="200" t="s">
        <v>46</v>
      </c>
      <c r="O98" s="36"/>
      <c r="P98" s="201">
        <f>O98*H98</f>
        <v>0</v>
      </c>
      <c r="Q98" s="201">
        <v>0</v>
      </c>
      <c r="R98" s="201">
        <f>Q98*H98</f>
        <v>0</v>
      </c>
      <c r="S98" s="201">
        <v>0</v>
      </c>
      <c r="T98" s="202">
        <f>S98*H98</f>
        <v>0</v>
      </c>
      <c r="AR98" s="18" t="s">
        <v>169</v>
      </c>
      <c r="AT98" s="18" t="s">
        <v>164</v>
      </c>
      <c r="AU98" s="18" t="s">
        <v>23</v>
      </c>
      <c r="AY98" s="18" t="s">
        <v>162</v>
      </c>
      <c r="BE98" s="203">
        <f>IF(N98="základní",J98,0)</f>
        <v>0</v>
      </c>
      <c r="BF98" s="203">
        <f>IF(N98="snížená",J98,0)</f>
        <v>0</v>
      </c>
      <c r="BG98" s="203">
        <f>IF(N98="zákl. přenesená",J98,0)</f>
        <v>0</v>
      </c>
      <c r="BH98" s="203">
        <f>IF(N98="sníž. přenesená",J98,0)</f>
        <v>0</v>
      </c>
      <c r="BI98" s="203">
        <f>IF(N98="nulová",J98,0)</f>
        <v>0</v>
      </c>
      <c r="BJ98" s="18" t="s">
        <v>23</v>
      </c>
      <c r="BK98" s="203">
        <f>ROUND(I98*H98,2)</f>
        <v>0</v>
      </c>
      <c r="BL98" s="18" t="s">
        <v>169</v>
      </c>
      <c r="BM98" s="18" t="s">
        <v>194</v>
      </c>
    </row>
    <row r="99" spans="2:47" s="1" customFormat="1" ht="27">
      <c r="B99" s="35"/>
      <c r="C99" s="57"/>
      <c r="D99" s="204" t="s">
        <v>293</v>
      </c>
      <c r="E99" s="57"/>
      <c r="F99" s="205" t="s">
        <v>899</v>
      </c>
      <c r="G99" s="57"/>
      <c r="H99" s="57"/>
      <c r="I99" s="162"/>
      <c r="J99" s="57"/>
      <c r="K99" s="57"/>
      <c r="L99" s="55"/>
      <c r="M99" s="72"/>
      <c r="N99" s="36"/>
      <c r="O99" s="36"/>
      <c r="P99" s="36"/>
      <c r="Q99" s="36"/>
      <c r="R99" s="36"/>
      <c r="S99" s="36"/>
      <c r="T99" s="73"/>
      <c r="AT99" s="18" t="s">
        <v>293</v>
      </c>
      <c r="AU99" s="18" t="s">
        <v>23</v>
      </c>
    </row>
    <row r="100" spans="2:63" s="11" customFormat="1" ht="29.85" customHeight="1">
      <c r="B100" s="175"/>
      <c r="C100" s="176"/>
      <c r="D100" s="189" t="s">
        <v>74</v>
      </c>
      <c r="E100" s="190" t="s">
        <v>908</v>
      </c>
      <c r="F100" s="190" t="s">
        <v>909</v>
      </c>
      <c r="G100" s="176"/>
      <c r="H100" s="176"/>
      <c r="I100" s="179"/>
      <c r="J100" s="191">
        <f>BK100</f>
        <v>0</v>
      </c>
      <c r="K100" s="176"/>
      <c r="L100" s="181"/>
      <c r="M100" s="182"/>
      <c r="N100" s="183"/>
      <c r="O100" s="183"/>
      <c r="P100" s="184">
        <f>SUM(P101:P124)</f>
        <v>0</v>
      </c>
      <c r="Q100" s="183"/>
      <c r="R100" s="184">
        <f>SUM(R101:R124)</f>
        <v>0</v>
      </c>
      <c r="S100" s="183"/>
      <c r="T100" s="185">
        <f>SUM(T101:T124)</f>
        <v>0</v>
      </c>
      <c r="AR100" s="186" t="s">
        <v>23</v>
      </c>
      <c r="AT100" s="187" t="s">
        <v>74</v>
      </c>
      <c r="AU100" s="187" t="s">
        <v>23</v>
      </c>
      <c r="AY100" s="186" t="s">
        <v>162</v>
      </c>
      <c r="BK100" s="188">
        <f>SUM(BK101:BK124)</f>
        <v>0</v>
      </c>
    </row>
    <row r="101" spans="2:65" s="1" customFormat="1" ht="22.5" customHeight="1">
      <c r="B101" s="35"/>
      <c r="C101" s="192" t="s">
        <v>204</v>
      </c>
      <c r="D101" s="192" t="s">
        <v>164</v>
      </c>
      <c r="E101" s="193" t="s">
        <v>959</v>
      </c>
      <c r="F101" s="194" t="s">
        <v>960</v>
      </c>
      <c r="G101" s="195" t="s">
        <v>212</v>
      </c>
      <c r="H101" s="196">
        <v>2</v>
      </c>
      <c r="I101" s="197"/>
      <c r="J101" s="198">
        <f>ROUND(I101*H101,2)</f>
        <v>0</v>
      </c>
      <c r="K101" s="194" t="s">
        <v>22</v>
      </c>
      <c r="L101" s="55"/>
      <c r="M101" s="199" t="s">
        <v>22</v>
      </c>
      <c r="N101" s="200" t="s">
        <v>46</v>
      </c>
      <c r="O101" s="36"/>
      <c r="P101" s="201">
        <f>O101*H101</f>
        <v>0</v>
      </c>
      <c r="Q101" s="201">
        <v>0</v>
      </c>
      <c r="R101" s="201">
        <f>Q101*H101</f>
        <v>0</v>
      </c>
      <c r="S101" s="201">
        <v>0</v>
      </c>
      <c r="T101" s="202">
        <f>S101*H101</f>
        <v>0</v>
      </c>
      <c r="AR101" s="18" t="s">
        <v>169</v>
      </c>
      <c r="AT101" s="18" t="s">
        <v>164</v>
      </c>
      <c r="AU101" s="18" t="s">
        <v>84</v>
      </c>
      <c r="AY101" s="18" t="s">
        <v>162</v>
      </c>
      <c r="BE101" s="203">
        <f>IF(N101="základní",J101,0)</f>
        <v>0</v>
      </c>
      <c r="BF101" s="203">
        <f>IF(N101="snížená",J101,0)</f>
        <v>0</v>
      </c>
      <c r="BG101" s="203">
        <f>IF(N101="zákl. přenesená",J101,0)</f>
        <v>0</v>
      </c>
      <c r="BH101" s="203">
        <f>IF(N101="sníž. přenesená",J101,0)</f>
        <v>0</v>
      </c>
      <c r="BI101" s="203">
        <f>IF(N101="nulová",J101,0)</f>
        <v>0</v>
      </c>
      <c r="BJ101" s="18" t="s">
        <v>23</v>
      </c>
      <c r="BK101" s="203">
        <f>ROUND(I101*H101,2)</f>
        <v>0</v>
      </c>
      <c r="BL101" s="18" t="s">
        <v>169</v>
      </c>
      <c r="BM101" s="18" t="s">
        <v>204</v>
      </c>
    </row>
    <row r="102" spans="2:47" s="1" customFormat="1" ht="27">
      <c r="B102" s="35"/>
      <c r="C102" s="57"/>
      <c r="D102" s="219" t="s">
        <v>293</v>
      </c>
      <c r="E102" s="57"/>
      <c r="F102" s="256" t="s">
        <v>961</v>
      </c>
      <c r="G102" s="57"/>
      <c r="H102" s="57"/>
      <c r="I102" s="162"/>
      <c r="J102" s="57"/>
      <c r="K102" s="57"/>
      <c r="L102" s="55"/>
      <c r="M102" s="72"/>
      <c r="N102" s="36"/>
      <c r="O102" s="36"/>
      <c r="P102" s="36"/>
      <c r="Q102" s="36"/>
      <c r="R102" s="36"/>
      <c r="S102" s="36"/>
      <c r="T102" s="73"/>
      <c r="AT102" s="18" t="s">
        <v>293</v>
      </c>
      <c r="AU102" s="18" t="s">
        <v>84</v>
      </c>
    </row>
    <row r="103" spans="2:65" s="1" customFormat="1" ht="22.5" customHeight="1">
      <c r="B103" s="35"/>
      <c r="C103" s="192" t="s">
        <v>209</v>
      </c>
      <c r="D103" s="192" t="s">
        <v>164</v>
      </c>
      <c r="E103" s="193" t="s">
        <v>910</v>
      </c>
      <c r="F103" s="194" t="s">
        <v>911</v>
      </c>
      <c r="G103" s="195" t="s">
        <v>543</v>
      </c>
      <c r="H103" s="196">
        <v>110</v>
      </c>
      <c r="I103" s="197"/>
      <c r="J103" s="198">
        <f>ROUND(I103*H103,2)</f>
        <v>0</v>
      </c>
      <c r="K103" s="194" t="s">
        <v>22</v>
      </c>
      <c r="L103" s="55"/>
      <c r="M103" s="199" t="s">
        <v>22</v>
      </c>
      <c r="N103" s="200" t="s">
        <v>46</v>
      </c>
      <c r="O103" s="36"/>
      <c r="P103" s="201">
        <f>O103*H103</f>
        <v>0</v>
      </c>
      <c r="Q103" s="201">
        <v>0</v>
      </c>
      <c r="R103" s="201">
        <f>Q103*H103</f>
        <v>0</v>
      </c>
      <c r="S103" s="201">
        <v>0</v>
      </c>
      <c r="T103" s="202">
        <f>S103*H103</f>
        <v>0</v>
      </c>
      <c r="AR103" s="18" t="s">
        <v>169</v>
      </c>
      <c r="AT103" s="18" t="s">
        <v>164</v>
      </c>
      <c r="AU103" s="18" t="s">
        <v>84</v>
      </c>
      <c r="AY103" s="18" t="s">
        <v>162</v>
      </c>
      <c r="BE103" s="203">
        <f>IF(N103="základní",J103,0)</f>
        <v>0</v>
      </c>
      <c r="BF103" s="203">
        <f>IF(N103="snížená",J103,0)</f>
        <v>0</v>
      </c>
      <c r="BG103" s="203">
        <f>IF(N103="zákl. přenesená",J103,0)</f>
        <v>0</v>
      </c>
      <c r="BH103" s="203">
        <f>IF(N103="sníž. přenesená",J103,0)</f>
        <v>0</v>
      </c>
      <c r="BI103" s="203">
        <f>IF(N103="nulová",J103,0)</f>
        <v>0</v>
      </c>
      <c r="BJ103" s="18" t="s">
        <v>23</v>
      </c>
      <c r="BK103" s="203">
        <f>ROUND(I103*H103,2)</f>
        <v>0</v>
      </c>
      <c r="BL103" s="18" t="s">
        <v>169</v>
      </c>
      <c r="BM103" s="18" t="s">
        <v>209</v>
      </c>
    </row>
    <row r="104" spans="2:47" s="1" customFormat="1" ht="27">
      <c r="B104" s="35"/>
      <c r="C104" s="57"/>
      <c r="D104" s="219" t="s">
        <v>293</v>
      </c>
      <c r="E104" s="57"/>
      <c r="F104" s="256" t="s">
        <v>899</v>
      </c>
      <c r="G104" s="57"/>
      <c r="H104" s="57"/>
      <c r="I104" s="162"/>
      <c r="J104" s="57"/>
      <c r="K104" s="57"/>
      <c r="L104" s="55"/>
      <c r="M104" s="72"/>
      <c r="N104" s="36"/>
      <c r="O104" s="36"/>
      <c r="P104" s="36"/>
      <c r="Q104" s="36"/>
      <c r="R104" s="36"/>
      <c r="S104" s="36"/>
      <c r="T104" s="73"/>
      <c r="AT104" s="18" t="s">
        <v>293</v>
      </c>
      <c r="AU104" s="18" t="s">
        <v>84</v>
      </c>
    </row>
    <row r="105" spans="2:65" s="1" customFormat="1" ht="22.5" customHeight="1">
      <c r="B105" s="35"/>
      <c r="C105" s="192" t="s">
        <v>214</v>
      </c>
      <c r="D105" s="192" t="s">
        <v>164</v>
      </c>
      <c r="E105" s="193" t="s">
        <v>915</v>
      </c>
      <c r="F105" s="194" t="s">
        <v>962</v>
      </c>
      <c r="G105" s="195" t="s">
        <v>543</v>
      </c>
      <c r="H105" s="196">
        <v>7483</v>
      </c>
      <c r="I105" s="197"/>
      <c r="J105" s="198">
        <f>ROUND(I105*H105,2)</f>
        <v>0</v>
      </c>
      <c r="K105" s="194" t="s">
        <v>22</v>
      </c>
      <c r="L105" s="55"/>
      <c r="M105" s="199" t="s">
        <v>22</v>
      </c>
      <c r="N105" s="200" t="s">
        <v>46</v>
      </c>
      <c r="O105" s="36"/>
      <c r="P105" s="201">
        <f>O105*H105</f>
        <v>0</v>
      </c>
      <c r="Q105" s="201">
        <v>0</v>
      </c>
      <c r="R105" s="201">
        <f>Q105*H105</f>
        <v>0</v>
      </c>
      <c r="S105" s="201">
        <v>0</v>
      </c>
      <c r="T105" s="202">
        <f>S105*H105</f>
        <v>0</v>
      </c>
      <c r="AR105" s="18" t="s">
        <v>169</v>
      </c>
      <c r="AT105" s="18" t="s">
        <v>164</v>
      </c>
      <c r="AU105" s="18" t="s">
        <v>84</v>
      </c>
      <c r="AY105" s="18" t="s">
        <v>162</v>
      </c>
      <c r="BE105" s="203">
        <f>IF(N105="základní",J105,0)</f>
        <v>0</v>
      </c>
      <c r="BF105" s="203">
        <f>IF(N105="snížená",J105,0)</f>
        <v>0</v>
      </c>
      <c r="BG105" s="203">
        <f>IF(N105="zákl. přenesená",J105,0)</f>
        <v>0</v>
      </c>
      <c r="BH105" s="203">
        <f>IF(N105="sníž. přenesená",J105,0)</f>
        <v>0</v>
      </c>
      <c r="BI105" s="203">
        <f>IF(N105="nulová",J105,0)</f>
        <v>0</v>
      </c>
      <c r="BJ105" s="18" t="s">
        <v>23</v>
      </c>
      <c r="BK105" s="203">
        <f>ROUND(I105*H105,2)</f>
        <v>0</v>
      </c>
      <c r="BL105" s="18" t="s">
        <v>169</v>
      </c>
      <c r="BM105" s="18" t="s">
        <v>214</v>
      </c>
    </row>
    <row r="106" spans="2:47" s="1" customFormat="1" ht="27">
      <c r="B106" s="35"/>
      <c r="C106" s="57"/>
      <c r="D106" s="219" t="s">
        <v>293</v>
      </c>
      <c r="E106" s="57"/>
      <c r="F106" s="256" t="s">
        <v>914</v>
      </c>
      <c r="G106" s="57"/>
      <c r="H106" s="57"/>
      <c r="I106" s="162"/>
      <c r="J106" s="57"/>
      <c r="K106" s="57"/>
      <c r="L106" s="55"/>
      <c r="M106" s="72"/>
      <c r="N106" s="36"/>
      <c r="O106" s="36"/>
      <c r="P106" s="36"/>
      <c r="Q106" s="36"/>
      <c r="R106" s="36"/>
      <c r="S106" s="36"/>
      <c r="T106" s="73"/>
      <c r="AT106" s="18" t="s">
        <v>293</v>
      </c>
      <c r="AU106" s="18" t="s">
        <v>84</v>
      </c>
    </row>
    <row r="107" spans="2:65" s="1" customFormat="1" ht="22.5" customHeight="1">
      <c r="B107" s="35"/>
      <c r="C107" s="192" t="s">
        <v>221</v>
      </c>
      <c r="D107" s="192" t="s">
        <v>164</v>
      </c>
      <c r="E107" s="193" t="s">
        <v>918</v>
      </c>
      <c r="F107" s="194" t="s">
        <v>963</v>
      </c>
      <c r="G107" s="195" t="s">
        <v>212</v>
      </c>
      <c r="H107" s="196">
        <v>96</v>
      </c>
      <c r="I107" s="197"/>
      <c r="J107" s="198">
        <f>ROUND(I107*H107,2)</f>
        <v>0</v>
      </c>
      <c r="K107" s="194" t="s">
        <v>22</v>
      </c>
      <c r="L107" s="55"/>
      <c r="M107" s="199" t="s">
        <v>22</v>
      </c>
      <c r="N107" s="200" t="s">
        <v>46</v>
      </c>
      <c r="O107" s="36"/>
      <c r="P107" s="201">
        <f>O107*H107</f>
        <v>0</v>
      </c>
      <c r="Q107" s="201">
        <v>0</v>
      </c>
      <c r="R107" s="201">
        <f>Q107*H107</f>
        <v>0</v>
      </c>
      <c r="S107" s="201">
        <v>0</v>
      </c>
      <c r="T107" s="202">
        <f>S107*H107</f>
        <v>0</v>
      </c>
      <c r="AR107" s="18" t="s">
        <v>169</v>
      </c>
      <c r="AT107" s="18" t="s">
        <v>164</v>
      </c>
      <c r="AU107" s="18" t="s">
        <v>84</v>
      </c>
      <c r="AY107" s="18" t="s">
        <v>162</v>
      </c>
      <c r="BE107" s="203">
        <f>IF(N107="základní",J107,0)</f>
        <v>0</v>
      </c>
      <c r="BF107" s="203">
        <f>IF(N107="snížená",J107,0)</f>
        <v>0</v>
      </c>
      <c r="BG107" s="203">
        <f>IF(N107="zákl. přenesená",J107,0)</f>
        <v>0</v>
      </c>
      <c r="BH107" s="203">
        <f>IF(N107="sníž. přenesená",J107,0)</f>
        <v>0</v>
      </c>
      <c r="BI107" s="203">
        <f>IF(N107="nulová",J107,0)</f>
        <v>0</v>
      </c>
      <c r="BJ107" s="18" t="s">
        <v>23</v>
      </c>
      <c r="BK107" s="203">
        <f>ROUND(I107*H107,2)</f>
        <v>0</v>
      </c>
      <c r="BL107" s="18" t="s">
        <v>169</v>
      </c>
      <c r="BM107" s="18" t="s">
        <v>221</v>
      </c>
    </row>
    <row r="108" spans="2:47" s="1" customFormat="1" ht="27">
      <c r="B108" s="35"/>
      <c r="C108" s="57"/>
      <c r="D108" s="219" t="s">
        <v>293</v>
      </c>
      <c r="E108" s="57"/>
      <c r="F108" s="256" t="s">
        <v>964</v>
      </c>
      <c r="G108" s="57"/>
      <c r="H108" s="57"/>
      <c r="I108" s="162"/>
      <c r="J108" s="57"/>
      <c r="K108" s="57"/>
      <c r="L108" s="55"/>
      <c r="M108" s="72"/>
      <c r="N108" s="36"/>
      <c r="O108" s="36"/>
      <c r="P108" s="36"/>
      <c r="Q108" s="36"/>
      <c r="R108" s="36"/>
      <c r="S108" s="36"/>
      <c r="T108" s="73"/>
      <c r="AT108" s="18" t="s">
        <v>293</v>
      </c>
      <c r="AU108" s="18" t="s">
        <v>84</v>
      </c>
    </row>
    <row r="109" spans="2:65" s="1" customFormat="1" ht="22.5" customHeight="1">
      <c r="B109" s="35"/>
      <c r="C109" s="192" t="s">
        <v>28</v>
      </c>
      <c r="D109" s="192" t="s">
        <v>164</v>
      </c>
      <c r="E109" s="193" t="s">
        <v>922</v>
      </c>
      <c r="F109" s="194" t="s">
        <v>965</v>
      </c>
      <c r="G109" s="195" t="s">
        <v>212</v>
      </c>
      <c r="H109" s="196">
        <v>96</v>
      </c>
      <c r="I109" s="197"/>
      <c r="J109" s="198">
        <f>ROUND(I109*H109,2)</f>
        <v>0</v>
      </c>
      <c r="K109" s="194" t="s">
        <v>22</v>
      </c>
      <c r="L109" s="55"/>
      <c r="M109" s="199" t="s">
        <v>22</v>
      </c>
      <c r="N109" s="200" t="s">
        <v>46</v>
      </c>
      <c r="O109" s="36"/>
      <c r="P109" s="201">
        <f>O109*H109</f>
        <v>0</v>
      </c>
      <c r="Q109" s="201">
        <v>0</v>
      </c>
      <c r="R109" s="201">
        <f>Q109*H109</f>
        <v>0</v>
      </c>
      <c r="S109" s="201">
        <v>0</v>
      </c>
      <c r="T109" s="202">
        <f>S109*H109</f>
        <v>0</v>
      </c>
      <c r="AR109" s="18" t="s">
        <v>169</v>
      </c>
      <c r="AT109" s="18" t="s">
        <v>164</v>
      </c>
      <c r="AU109" s="18" t="s">
        <v>84</v>
      </c>
      <c r="AY109" s="18" t="s">
        <v>162</v>
      </c>
      <c r="BE109" s="203">
        <f>IF(N109="základní",J109,0)</f>
        <v>0</v>
      </c>
      <c r="BF109" s="203">
        <f>IF(N109="snížená",J109,0)</f>
        <v>0</v>
      </c>
      <c r="BG109" s="203">
        <f>IF(N109="zákl. přenesená",J109,0)</f>
        <v>0</v>
      </c>
      <c r="BH109" s="203">
        <f>IF(N109="sníž. přenesená",J109,0)</f>
        <v>0</v>
      </c>
      <c r="BI109" s="203">
        <f>IF(N109="nulová",J109,0)</f>
        <v>0</v>
      </c>
      <c r="BJ109" s="18" t="s">
        <v>23</v>
      </c>
      <c r="BK109" s="203">
        <f>ROUND(I109*H109,2)</f>
        <v>0</v>
      </c>
      <c r="BL109" s="18" t="s">
        <v>169</v>
      </c>
      <c r="BM109" s="18" t="s">
        <v>28</v>
      </c>
    </row>
    <row r="110" spans="2:47" s="1" customFormat="1" ht="27">
      <c r="B110" s="35"/>
      <c r="C110" s="57"/>
      <c r="D110" s="219" t="s">
        <v>293</v>
      </c>
      <c r="E110" s="57"/>
      <c r="F110" s="256" t="s">
        <v>964</v>
      </c>
      <c r="G110" s="57"/>
      <c r="H110" s="57"/>
      <c r="I110" s="162"/>
      <c r="J110" s="57"/>
      <c r="K110" s="57"/>
      <c r="L110" s="55"/>
      <c r="M110" s="72"/>
      <c r="N110" s="36"/>
      <c r="O110" s="36"/>
      <c r="P110" s="36"/>
      <c r="Q110" s="36"/>
      <c r="R110" s="36"/>
      <c r="S110" s="36"/>
      <c r="T110" s="73"/>
      <c r="AT110" s="18" t="s">
        <v>293</v>
      </c>
      <c r="AU110" s="18" t="s">
        <v>84</v>
      </c>
    </row>
    <row r="111" spans="2:65" s="1" customFormat="1" ht="22.5" customHeight="1">
      <c r="B111" s="35"/>
      <c r="C111" s="192" t="s">
        <v>231</v>
      </c>
      <c r="D111" s="192" t="s">
        <v>164</v>
      </c>
      <c r="E111" s="193" t="s">
        <v>924</v>
      </c>
      <c r="F111" s="194" t="s">
        <v>966</v>
      </c>
      <c r="G111" s="195" t="s">
        <v>212</v>
      </c>
      <c r="H111" s="196">
        <v>2</v>
      </c>
      <c r="I111" s="197"/>
      <c r="J111" s="198">
        <f>ROUND(I111*H111,2)</f>
        <v>0</v>
      </c>
      <c r="K111" s="194" t="s">
        <v>22</v>
      </c>
      <c r="L111" s="55"/>
      <c r="M111" s="199" t="s">
        <v>22</v>
      </c>
      <c r="N111" s="200" t="s">
        <v>46</v>
      </c>
      <c r="O111" s="36"/>
      <c r="P111" s="201">
        <f>O111*H111</f>
        <v>0</v>
      </c>
      <c r="Q111" s="201">
        <v>0</v>
      </c>
      <c r="R111" s="201">
        <f>Q111*H111</f>
        <v>0</v>
      </c>
      <c r="S111" s="201">
        <v>0</v>
      </c>
      <c r="T111" s="202">
        <f>S111*H111</f>
        <v>0</v>
      </c>
      <c r="AR111" s="18" t="s">
        <v>169</v>
      </c>
      <c r="AT111" s="18" t="s">
        <v>164</v>
      </c>
      <c r="AU111" s="18" t="s">
        <v>84</v>
      </c>
      <c r="AY111" s="18" t="s">
        <v>162</v>
      </c>
      <c r="BE111" s="203">
        <f>IF(N111="základní",J111,0)</f>
        <v>0</v>
      </c>
      <c r="BF111" s="203">
        <f>IF(N111="snížená",J111,0)</f>
        <v>0</v>
      </c>
      <c r="BG111" s="203">
        <f>IF(N111="zákl. přenesená",J111,0)</f>
        <v>0</v>
      </c>
      <c r="BH111" s="203">
        <f>IF(N111="sníž. přenesená",J111,0)</f>
        <v>0</v>
      </c>
      <c r="BI111" s="203">
        <f>IF(N111="nulová",J111,0)</f>
        <v>0</v>
      </c>
      <c r="BJ111" s="18" t="s">
        <v>23</v>
      </c>
      <c r="BK111" s="203">
        <f>ROUND(I111*H111,2)</f>
        <v>0</v>
      </c>
      <c r="BL111" s="18" t="s">
        <v>169</v>
      </c>
      <c r="BM111" s="18" t="s">
        <v>231</v>
      </c>
    </row>
    <row r="112" spans="2:47" s="1" customFormat="1" ht="27">
      <c r="B112" s="35"/>
      <c r="C112" s="57"/>
      <c r="D112" s="219" t="s">
        <v>293</v>
      </c>
      <c r="E112" s="57"/>
      <c r="F112" s="256" t="s">
        <v>967</v>
      </c>
      <c r="G112" s="57"/>
      <c r="H112" s="57"/>
      <c r="I112" s="162"/>
      <c r="J112" s="57"/>
      <c r="K112" s="57"/>
      <c r="L112" s="55"/>
      <c r="M112" s="72"/>
      <c r="N112" s="36"/>
      <c r="O112" s="36"/>
      <c r="P112" s="36"/>
      <c r="Q112" s="36"/>
      <c r="R112" s="36"/>
      <c r="S112" s="36"/>
      <c r="T112" s="73"/>
      <c r="AT112" s="18" t="s">
        <v>293</v>
      </c>
      <c r="AU112" s="18" t="s">
        <v>84</v>
      </c>
    </row>
    <row r="113" spans="2:65" s="1" customFormat="1" ht="22.5" customHeight="1">
      <c r="B113" s="35"/>
      <c r="C113" s="192" t="s">
        <v>237</v>
      </c>
      <c r="D113" s="192" t="s">
        <v>164</v>
      </c>
      <c r="E113" s="193" t="s">
        <v>926</v>
      </c>
      <c r="F113" s="194" t="s">
        <v>968</v>
      </c>
      <c r="G113" s="195" t="s">
        <v>212</v>
      </c>
      <c r="H113" s="196">
        <v>12</v>
      </c>
      <c r="I113" s="197"/>
      <c r="J113" s="198">
        <f>ROUND(I113*H113,2)</f>
        <v>0</v>
      </c>
      <c r="K113" s="194" t="s">
        <v>22</v>
      </c>
      <c r="L113" s="55"/>
      <c r="M113" s="199" t="s">
        <v>22</v>
      </c>
      <c r="N113" s="200" t="s">
        <v>46</v>
      </c>
      <c r="O113" s="36"/>
      <c r="P113" s="201">
        <f>O113*H113</f>
        <v>0</v>
      </c>
      <c r="Q113" s="201">
        <v>0</v>
      </c>
      <c r="R113" s="201">
        <f>Q113*H113</f>
        <v>0</v>
      </c>
      <c r="S113" s="201">
        <v>0</v>
      </c>
      <c r="T113" s="202">
        <f>S113*H113</f>
        <v>0</v>
      </c>
      <c r="AR113" s="18" t="s">
        <v>169</v>
      </c>
      <c r="AT113" s="18" t="s">
        <v>164</v>
      </c>
      <c r="AU113" s="18" t="s">
        <v>84</v>
      </c>
      <c r="AY113" s="18" t="s">
        <v>162</v>
      </c>
      <c r="BE113" s="203">
        <f>IF(N113="základní",J113,0)</f>
        <v>0</v>
      </c>
      <c r="BF113" s="203">
        <f>IF(N113="snížená",J113,0)</f>
        <v>0</v>
      </c>
      <c r="BG113" s="203">
        <f>IF(N113="zákl. přenesená",J113,0)</f>
        <v>0</v>
      </c>
      <c r="BH113" s="203">
        <f>IF(N113="sníž. přenesená",J113,0)</f>
        <v>0</v>
      </c>
      <c r="BI113" s="203">
        <f>IF(N113="nulová",J113,0)</f>
        <v>0</v>
      </c>
      <c r="BJ113" s="18" t="s">
        <v>23</v>
      </c>
      <c r="BK113" s="203">
        <f>ROUND(I113*H113,2)</f>
        <v>0</v>
      </c>
      <c r="BL113" s="18" t="s">
        <v>169</v>
      </c>
      <c r="BM113" s="18" t="s">
        <v>237</v>
      </c>
    </row>
    <row r="114" spans="2:47" s="1" customFormat="1" ht="27">
      <c r="B114" s="35"/>
      <c r="C114" s="57"/>
      <c r="D114" s="219" t="s">
        <v>293</v>
      </c>
      <c r="E114" s="57"/>
      <c r="F114" s="256" t="s">
        <v>967</v>
      </c>
      <c r="G114" s="57"/>
      <c r="H114" s="57"/>
      <c r="I114" s="162"/>
      <c r="J114" s="57"/>
      <c r="K114" s="57"/>
      <c r="L114" s="55"/>
      <c r="M114" s="72"/>
      <c r="N114" s="36"/>
      <c r="O114" s="36"/>
      <c r="P114" s="36"/>
      <c r="Q114" s="36"/>
      <c r="R114" s="36"/>
      <c r="S114" s="36"/>
      <c r="T114" s="73"/>
      <c r="AT114" s="18" t="s">
        <v>293</v>
      </c>
      <c r="AU114" s="18" t="s">
        <v>84</v>
      </c>
    </row>
    <row r="115" spans="2:65" s="1" customFormat="1" ht="22.5" customHeight="1">
      <c r="B115" s="35"/>
      <c r="C115" s="192" t="s">
        <v>243</v>
      </c>
      <c r="D115" s="192" t="s">
        <v>164</v>
      </c>
      <c r="E115" s="193" t="s">
        <v>930</v>
      </c>
      <c r="F115" s="194" t="s">
        <v>916</v>
      </c>
      <c r="G115" s="195" t="s">
        <v>212</v>
      </c>
      <c r="H115" s="196">
        <v>4</v>
      </c>
      <c r="I115" s="197"/>
      <c r="J115" s="198">
        <f>ROUND(I115*H115,2)</f>
        <v>0</v>
      </c>
      <c r="K115" s="194" t="s">
        <v>22</v>
      </c>
      <c r="L115" s="55"/>
      <c r="M115" s="199" t="s">
        <v>22</v>
      </c>
      <c r="N115" s="200" t="s">
        <v>46</v>
      </c>
      <c r="O115" s="36"/>
      <c r="P115" s="201">
        <f>O115*H115</f>
        <v>0</v>
      </c>
      <c r="Q115" s="201">
        <v>0</v>
      </c>
      <c r="R115" s="201">
        <f>Q115*H115</f>
        <v>0</v>
      </c>
      <c r="S115" s="201">
        <v>0</v>
      </c>
      <c r="T115" s="202">
        <f>S115*H115</f>
        <v>0</v>
      </c>
      <c r="AR115" s="18" t="s">
        <v>169</v>
      </c>
      <c r="AT115" s="18" t="s">
        <v>164</v>
      </c>
      <c r="AU115" s="18" t="s">
        <v>84</v>
      </c>
      <c r="AY115" s="18" t="s">
        <v>162</v>
      </c>
      <c r="BE115" s="203">
        <f>IF(N115="základní",J115,0)</f>
        <v>0</v>
      </c>
      <c r="BF115" s="203">
        <f>IF(N115="snížená",J115,0)</f>
        <v>0</v>
      </c>
      <c r="BG115" s="203">
        <f>IF(N115="zákl. přenesená",J115,0)</f>
        <v>0</v>
      </c>
      <c r="BH115" s="203">
        <f>IF(N115="sníž. přenesená",J115,0)</f>
        <v>0</v>
      </c>
      <c r="BI115" s="203">
        <f>IF(N115="nulová",J115,0)</f>
        <v>0</v>
      </c>
      <c r="BJ115" s="18" t="s">
        <v>23</v>
      </c>
      <c r="BK115" s="203">
        <f>ROUND(I115*H115,2)</f>
        <v>0</v>
      </c>
      <c r="BL115" s="18" t="s">
        <v>169</v>
      </c>
      <c r="BM115" s="18" t="s">
        <v>243</v>
      </c>
    </row>
    <row r="116" spans="2:47" s="1" customFormat="1" ht="27">
      <c r="B116" s="35"/>
      <c r="C116" s="57"/>
      <c r="D116" s="219" t="s">
        <v>293</v>
      </c>
      <c r="E116" s="57"/>
      <c r="F116" s="256" t="s">
        <v>967</v>
      </c>
      <c r="G116" s="57"/>
      <c r="H116" s="57"/>
      <c r="I116" s="162"/>
      <c r="J116" s="57"/>
      <c r="K116" s="57"/>
      <c r="L116" s="55"/>
      <c r="M116" s="72"/>
      <c r="N116" s="36"/>
      <c r="O116" s="36"/>
      <c r="P116" s="36"/>
      <c r="Q116" s="36"/>
      <c r="R116" s="36"/>
      <c r="S116" s="36"/>
      <c r="T116" s="73"/>
      <c r="AT116" s="18" t="s">
        <v>293</v>
      </c>
      <c r="AU116" s="18" t="s">
        <v>84</v>
      </c>
    </row>
    <row r="117" spans="2:65" s="1" customFormat="1" ht="22.5" customHeight="1">
      <c r="B117" s="35"/>
      <c r="C117" s="192" t="s">
        <v>247</v>
      </c>
      <c r="D117" s="192" t="s">
        <v>164</v>
      </c>
      <c r="E117" s="193" t="s">
        <v>935</v>
      </c>
      <c r="F117" s="194" t="s">
        <v>919</v>
      </c>
      <c r="G117" s="195" t="s">
        <v>543</v>
      </c>
      <c r="H117" s="196">
        <v>130</v>
      </c>
      <c r="I117" s="197"/>
      <c r="J117" s="198">
        <f>ROUND(I117*H117,2)</f>
        <v>0</v>
      </c>
      <c r="K117" s="194" t="s">
        <v>22</v>
      </c>
      <c r="L117" s="55"/>
      <c r="M117" s="199" t="s">
        <v>22</v>
      </c>
      <c r="N117" s="200" t="s">
        <v>46</v>
      </c>
      <c r="O117" s="36"/>
      <c r="P117" s="201">
        <f>O117*H117</f>
        <v>0</v>
      </c>
      <c r="Q117" s="201">
        <v>0</v>
      </c>
      <c r="R117" s="201">
        <f>Q117*H117</f>
        <v>0</v>
      </c>
      <c r="S117" s="201">
        <v>0</v>
      </c>
      <c r="T117" s="202">
        <f>S117*H117</f>
        <v>0</v>
      </c>
      <c r="AR117" s="18" t="s">
        <v>169</v>
      </c>
      <c r="AT117" s="18" t="s">
        <v>164</v>
      </c>
      <c r="AU117" s="18" t="s">
        <v>84</v>
      </c>
      <c r="AY117" s="18" t="s">
        <v>162</v>
      </c>
      <c r="BE117" s="203">
        <f>IF(N117="základní",J117,0)</f>
        <v>0</v>
      </c>
      <c r="BF117" s="203">
        <f>IF(N117="snížená",J117,0)</f>
        <v>0</v>
      </c>
      <c r="BG117" s="203">
        <f>IF(N117="zákl. přenesená",J117,0)</f>
        <v>0</v>
      </c>
      <c r="BH117" s="203">
        <f>IF(N117="sníž. přenesená",J117,0)</f>
        <v>0</v>
      </c>
      <c r="BI117" s="203">
        <f>IF(N117="nulová",J117,0)</f>
        <v>0</v>
      </c>
      <c r="BJ117" s="18" t="s">
        <v>23</v>
      </c>
      <c r="BK117" s="203">
        <f>ROUND(I117*H117,2)</f>
        <v>0</v>
      </c>
      <c r="BL117" s="18" t="s">
        <v>169</v>
      </c>
      <c r="BM117" s="18" t="s">
        <v>247</v>
      </c>
    </row>
    <row r="118" spans="2:47" s="1" customFormat="1" ht="27">
      <c r="B118" s="35"/>
      <c r="C118" s="57"/>
      <c r="D118" s="219" t="s">
        <v>293</v>
      </c>
      <c r="E118" s="57"/>
      <c r="F118" s="256" t="s">
        <v>899</v>
      </c>
      <c r="G118" s="57"/>
      <c r="H118" s="57"/>
      <c r="I118" s="162"/>
      <c r="J118" s="57"/>
      <c r="K118" s="57"/>
      <c r="L118" s="55"/>
      <c r="M118" s="72"/>
      <c r="N118" s="36"/>
      <c r="O118" s="36"/>
      <c r="P118" s="36"/>
      <c r="Q118" s="36"/>
      <c r="R118" s="36"/>
      <c r="S118" s="36"/>
      <c r="T118" s="73"/>
      <c r="AT118" s="18" t="s">
        <v>293</v>
      </c>
      <c r="AU118" s="18" t="s">
        <v>84</v>
      </c>
    </row>
    <row r="119" spans="2:65" s="1" customFormat="1" ht="22.5" customHeight="1">
      <c r="B119" s="35"/>
      <c r="C119" s="192" t="s">
        <v>8</v>
      </c>
      <c r="D119" s="192" t="s">
        <v>164</v>
      </c>
      <c r="E119" s="193" t="s">
        <v>937</v>
      </c>
      <c r="F119" s="194" t="s">
        <v>969</v>
      </c>
      <c r="G119" s="195" t="s">
        <v>212</v>
      </c>
      <c r="H119" s="196">
        <v>96</v>
      </c>
      <c r="I119" s="197"/>
      <c r="J119" s="198">
        <f>ROUND(I119*H119,2)</f>
        <v>0</v>
      </c>
      <c r="K119" s="194" t="s">
        <v>22</v>
      </c>
      <c r="L119" s="55"/>
      <c r="M119" s="199" t="s">
        <v>22</v>
      </c>
      <c r="N119" s="200" t="s">
        <v>46</v>
      </c>
      <c r="O119" s="36"/>
      <c r="P119" s="201">
        <f>O119*H119</f>
        <v>0</v>
      </c>
      <c r="Q119" s="201">
        <v>0</v>
      </c>
      <c r="R119" s="201">
        <f>Q119*H119</f>
        <v>0</v>
      </c>
      <c r="S119" s="201">
        <v>0</v>
      </c>
      <c r="T119" s="202">
        <f>S119*H119</f>
        <v>0</v>
      </c>
      <c r="AR119" s="18" t="s">
        <v>169</v>
      </c>
      <c r="AT119" s="18" t="s">
        <v>164</v>
      </c>
      <c r="AU119" s="18" t="s">
        <v>84</v>
      </c>
      <c r="AY119" s="18" t="s">
        <v>162</v>
      </c>
      <c r="BE119" s="203">
        <f>IF(N119="základní",J119,0)</f>
        <v>0</v>
      </c>
      <c r="BF119" s="203">
        <f>IF(N119="snížená",J119,0)</f>
        <v>0</v>
      </c>
      <c r="BG119" s="203">
        <f>IF(N119="zákl. přenesená",J119,0)</f>
        <v>0</v>
      </c>
      <c r="BH119" s="203">
        <f>IF(N119="sníž. přenesená",J119,0)</f>
        <v>0</v>
      </c>
      <c r="BI119" s="203">
        <f>IF(N119="nulová",J119,0)</f>
        <v>0</v>
      </c>
      <c r="BJ119" s="18" t="s">
        <v>23</v>
      </c>
      <c r="BK119" s="203">
        <f>ROUND(I119*H119,2)</f>
        <v>0</v>
      </c>
      <c r="BL119" s="18" t="s">
        <v>169</v>
      </c>
      <c r="BM119" s="18" t="s">
        <v>8</v>
      </c>
    </row>
    <row r="120" spans="2:47" s="1" customFormat="1" ht="27">
      <c r="B120" s="35"/>
      <c r="C120" s="57"/>
      <c r="D120" s="219" t="s">
        <v>293</v>
      </c>
      <c r="E120" s="57"/>
      <c r="F120" s="256" t="s">
        <v>964</v>
      </c>
      <c r="G120" s="57"/>
      <c r="H120" s="57"/>
      <c r="I120" s="162"/>
      <c r="J120" s="57"/>
      <c r="K120" s="57"/>
      <c r="L120" s="55"/>
      <c r="M120" s="72"/>
      <c r="N120" s="36"/>
      <c r="O120" s="36"/>
      <c r="P120" s="36"/>
      <c r="Q120" s="36"/>
      <c r="R120" s="36"/>
      <c r="S120" s="36"/>
      <c r="T120" s="73"/>
      <c r="AT120" s="18" t="s">
        <v>293</v>
      </c>
      <c r="AU120" s="18" t="s">
        <v>84</v>
      </c>
    </row>
    <row r="121" spans="2:65" s="1" customFormat="1" ht="22.5" customHeight="1">
      <c r="B121" s="35"/>
      <c r="C121" s="192" t="s">
        <v>342</v>
      </c>
      <c r="D121" s="192" t="s">
        <v>164</v>
      </c>
      <c r="E121" s="193" t="s">
        <v>941</v>
      </c>
      <c r="F121" s="194" t="s">
        <v>970</v>
      </c>
      <c r="G121" s="195" t="s">
        <v>543</v>
      </c>
      <c r="H121" s="196">
        <v>20</v>
      </c>
      <c r="I121" s="197"/>
      <c r="J121" s="198">
        <f>ROUND(I121*H121,2)</f>
        <v>0</v>
      </c>
      <c r="K121" s="194" t="s">
        <v>22</v>
      </c>
      <c r="L121" s="55"/>
      <c r="M121" s="199" t="s">
        <v>22</v>
      </c>
      <c r="N121" s="200" t="s">
        <v>46</v>
      </c>
      <c r="O121" s="36"/>
      <c r="P121" s="201">
        <f>O121*H121</f>
        <v>0</v>
      </c>
      <c r="Q121" s="201">
        <v>0</v>
      </c>
      <c r="R121" s="201">
        <f>Q121*H121</f>
        <v>0</v>
      </c>
      <c r="S121" s="201">
        <v>0</v>
      </c>
      <c r="T121" s="202">
        <f>S121*H121</f>
        <v>0</v>
      </c>
      <c r="AR121" s="18" t="s">
        <v>169</v>
      </c>
      <c r="AT121" s="18" t="s">
        <v>164</v>
      </c>
      <c r="AU121" s="18" t="s">
        <v>84</v>
      </c>
      <c r="AY121" s="18" t="s">
        <v>162</v>
      </c>
      <c r="BE121" s="203">
        <f>IF(N121="základní",J121,0)</f>
        <v>0</v>
      </c>
      <c r="BF121" s="203">
        <f>IF(N121="snížená",J121,0)</f>
        <v>0</v>
      </c>
      <c r="BG121" s="203">
        <f>IF(N121="zákl. přenesená",J121,0)</f>
        <v>0</v>
      </c>
      <c r="BH121" s="203">
        <f>IF(N121="sníž. přenesená",J121,0)</f>
        <v>0</v>
      </c>
      <c r="BI121" s="203">
        <f>IF(N121="nulová",J121,0)</f>
        <v>0</v>
      </c>
      <c r="BJ121" s="18" t="s">
        <v>23</v>
      </c>
      <c r="BK121" s="203">
        <f>ROUND(I121*H121,2)</f>
        <v>0</v>
      </c>
      <c r="BL121" s="18" t="s">
        <v>169</v>
      </c>
      <c r="BM121" s="18" t="s">
        <v>342</v>
      </c>
    </row>
    <row r="122" spans="2:47" s="1" customFormat="1" ht="27">
      <c r="B122" s="35"/>
      <c r="C122" s="57"/>
      <c r="D122" s="219" t="s">
        <v>293</v>
      </c>
      <c r="E122" s="57"/>
      <c r="F122" s="256" t="s">
        <v>899</v>
      </c>
      <c r="G122" s="57"/>
      <c r="H122" s="57"/>
      <c r="I122" s="162"/>
      <c r="J122" s="57"/>
      <c r="K122" s="57"/>
      <c r="L122" s="55"/>
      <c r="M122" s="72"/>
      <c r="N122" s="36"/>
      <c r="O122" s="36"/>
      <c r="P122" s="36"/>
      <c r="Q122" s="36"/>
      <c r="R122" s="36"/>
      <c r="S122" s="36"/>
      <c r="T122" s="73"/>
      <c r="AT122" s="18" t="s">
        <v>293</v>
      </c>
      <c r="AU122" s="18" t="s">
        <v>84</v>
      </c>
    </row>
    <row r="123" spans="2:65" s="1" customFormat="1" ht="22.5" customHeight="1">
      <c r="B123" s="35"/>
      <c r="C123" s="192" t="s">
        <v>348</v>
      </c>
      <c r="D123" s="192" t="s">
        <v>164</v>
      </c>
      <c r="E123" s="193" t="s">
        <v>943</v>
      </c>
      <c r="F123" s="194" t="s">
        <v>971</v>
      </c>
      <c r="G123" s="195" t="s">
        <v>543</v>
      </c>
      <c r="H123" s="196">
        <v>3068</v>
      </c>
      <c r="I123" s="197"/>
      <c r="J123" s="198">
        <f>ROUND(I123*H123,2)</f>
        <v>0</v>
      </c>
      <c r="K123" s="194" t="s">
        <v>22</v>
      </c>
      <c r="L123" s="55"/>
      <c r="M123" s="199" t="s">
        <v>22</v>
      </c>
      <c r="N123" s="200" t="s">
        <v>46</v>
      </c>
      <c r="O123" s="36"/>
      <c r="P123" s="201">
        <f>O123*H123</f>
        <v>0</v>
      </c>
      <c r="Q123" s="201">
        <v>0</v>
      </c>
      <c r="R123" s="201">
        <f>Q123*H123</f>
        <v>0</v>
      </c>
      <c r="S123" s="201">
        <v>0</v>
      </c>
      <c r="T123" s="202">
        <f>S123*H123</f>
        <v>0</v>
      </c>
      <c r="AR123" s="18" t="s">
        <v>169</v>
      </c>
      <c r="AT123" s="18" t="s">
        <v>164</v>
      </c>
      <c r="AU123" s="18" t="s">
        <v>84</v>
      </c>
      <c r="AY123" s="18" t="s">
        <v>162</v>
      </c>
      <c r="BE123" s="203">
        <f>IF(N123="základní",J123,0)</f>
        <v>0</v>
      </c>
      <c r="BF123" s="203">
        <f>IF(N123="snížená",J123,0)</f>
        <v>0</v>
      </c>
      <c r="BG123" s="203">
        <f>IF(N123="zákl. přenesená",J123,0)</f>
        <v>0</v>
      </c>
      <c r="BH123" s="203">
        <f>IF(N123="sníž. přenesená",J123,0)</f>
        <v>0</v>
      </c>
      <c r="BI123" s="203">
        <f>IF(N123="nulová",J123,0)</f>
        <v>0</v>
      </c>
      <c r="BJ123" s="18" t="s">
        <v>23</v>
      </c>
      <c r="BK123" s="203">
        <f>ROUND(I123*H123,2)</f>
        <v>0</v>
      </c>
      <c r="BL123" s="18" t="s">
        <v>169</v>
      </c>
      <c r="BM123" s="18" t="s">
        <v>348</v>
      </c>
    </row>
    <row r="124" spans="2:47" s="1" customFormat="1" ht="27">
      <c r="B124" s="35"/>
      <c r="C124" s="57"/>
      <c r="D124" s="204" t="s">
        <v>293</v>
      </c>
      <c r="E124" s="57"/>
      <c r="F124" s="205" t="s">
        <v>914</v>
      </c>
      <c r="G124" s="57"/>
      <c r="H124" s="57"/>
      <c r="I124" s="162"/>
      <c r="J124" s="57"/>
      <c r="K124" s="57"/>
      <c r="L124" s="55"/>
      <c r="M124" s="72"/>
      <c r="N124" s="36"/>
      <c r="O124" s="36"/>
      <c r="P124" s="36"/>
      <c r="Q124" s="36"/>
      <c r="R124" s="36"/>
      <c r="S124" s="36"/>
      <c r="T124" s="73"/>
      <c r="AT124" s="18" t="s">
        <v>293</v>
      </c>
      <c r="AU124" s="18" t="s">
        <v>84</v>
      </c>
    </row>
    <row r="125" spans="2:63" s="11" customFormat="1" ht="37.35" customHeight="1">
      <c r="B125" s="175"/>
      <c r="C125" s="176"/>
      <c r="D125" s="189" t="s">
        <v>74</v>
      </c>
      <c r="E125" s="265" t="s">
        <v>920</v>
      </c>
      <c r="F125" s="265" t="s">
        <v>921</v>
      </c>
      <c r="G125" s="176"/>
      <c r="H125" s="176"/>
      <c r="I125" s="179"/>
      <c r="J125" s="266">
        <f>BK125</f>
        <v>0</v>
      </c>
      <c r="K125" s="176"/>
      <c r="L125" s="181"/>
      <c r="M125" s="182"/>
      <c r="N125" s="183"/>
      <c r="O125" s="183"/>
      <c r="P125" s="184">
        <f>SUM(P126:P131)</f>
        <v>0</v>
      </c>
      <c r="Q125" s="183"/>
      <c r="R125" s="184">
        <f>SUM(R126:R131)</f>
        <v>0</v>
      </c>
      <c r="S125" s="183"/>
      <c r="T125" s="185">
        <f>SUM(T126:T131)</f>
        <v>0</v>
      </c>
      <c r="AR125" s="186" t="s">
        <v>23</v>
      </c>
      <c r="AT125" s="187" t="s">
        <v>74</v>
      </c>
      <c r="AU125" s="187" t="s">
        <v>75</v>
      </c>
      <c r="AY125" s="186" t="s">
        <v>162</v>
      </c>
      <c r="BK125" s="188">
        <f>SUM(BK126:BK131)</f>
        <v>0</v>
      </c>
    </row>
    <row r="126" spans="2:65" s="1" customFormat="1" ht="22.5" customHeight="1">
      <c r="B126" s="35"/>
      <c r="C126" s="192" t="s">
        <v>352</v>
      </c>
      <c r="D126" s="192" t="s">
        <v>164</v>
      </c>
      <c r="E126" s="193" t="s">
        <v>945</v>
      </c>
      <c r="F126" s="194" t="s">
        <v>923</v>
      </c>
      <c r="G126" s="195" t="s">
        <v>212</v>
      </c>
      <c r="H126" s="196">
        <v>2</v>
      </c>
      <c r="I126" s="197"/>
      <c r="J126" s="198">
        <f>ROUND(I126*H126,2)</f>
        <v>0</v>
      </c>
      <c r="K126" s="194" t="s">
        <v>22</v>
      </c>
      <c r="L126" s="55"/>
      <c r="M126" s="199" t="s">
        <v>22</v>
      </c>
      <c r="N126" s="200" t="s">
        <v>46</v>
      </c>
      <c r="O126" s="36"/>
      <c r="P126" s="201">
        <f>O126*H126</f>
        <v>0</v>
      </c>
      <c r="Q126" s="201">
        <v>0</v>
      </c>
      <c r="R126" s="201">
        <f>Q126*H126</f>
        <v>0</v>
      </c>
      <c r="S126" s="201">
        <v>0</v>
      </c>
      <c r="T126" s="202">
        <f>S126*H126</f>
        <v>0</v>
      </c>
      <c r="AR126" s="18" t="s">
        <v>169</v>
      </c>
      <c r="AT126" s="18" t="s">
        <v>164</v>
      </c>
      <c r="AU126" s="18" t="s">
        <v>23</v>
      </c>
      <c r="AY126" s="18" t="s">
        <v>162</v>
      </c>
      <c r="BE126" s="203">
        <f>IF(N126="základní",J126,0)</f>
        <v>0</v>
      </c>
      <c r="BF126" s="203">
        <f>IF(N126="snížená",J126,0)</f>
        <v>0</v>
      </c>
      <c r="BG126" s="203">
        <f>IF(N126="zákl. přenesená",J126,0)</f>
        <v>0</v>
      </c>
      <c r="BH126" s="203">
        <f>IF(N126="sníž. přenesená",J126,0)</f>
        <v>0</v>
      </c>
      <c r="BI126" s="203">
        <f>IF(N126="nulová",J126,0)</f>
        <v>0</v>
      </c>
      <c r="BJ126" s="18" t="s">
        <v>23</v>
      </c>
      <c r="BK126" s="203">
        <f>ROUND(I126*H126,2)</f>
        <v>0</v>
      </c>
      <c r="BL126" s="18" t="s">
        <v>169</v>
      </c>
      <c r="BM126" s="18" t="s">
        <v>352</v>
      </c>
    </row>
    <row r="127" spans="2:47" s="1" customFormat="1" ht="27">
      <c r="B127" s="35"/>
      <c r="C127" s="57"/>
      <c r="D127" s="219" t="s">
        <v>293</v>
      </c>
      <c r="E127" s="57"/>
      <c r="F127" s="256" t="s">
        <v>899</v>
      </c>
      <c r="G127" s="57"/>
      <c r="H127" s="57"/>
      <c r="I127" s="162"/>
      <c r="J127" s="57"/>
      <c r="K127" s="57"/>
      <c r="L127" s="55"/>
      <c r="M127" s="72"/>
      <c r="N127" s="36"/>
      <c r="O127" s="36"/>
      <c r="P127" s="36"/>
      <c r="Q127" s="36"/>
      <c r="R127" s="36"/>
      <c r="S127" s="36"/>
      <c r="T127" s="73"/>
      <c r="AT127" s="18" t="s">
        <v>293</v>
      </c>
      <c r="AU127" s="18" t="s">
        <v>23</v>
      </c>
    </row>
    <row r="128" spans="2:65" s="1" customFormat="1" ht="22.5" customHeight="1">
      <c r="B128" s="35"/>
      <c r="C128" s="192" t="s">
        <v>356</v>
      </c>
      <c r="D128" s="192" t="s">
        <v>164</v>
      </c>
      <c r="E128" s="193" t="s">
        <v>947</v>
      </c>
      <c r="F128" s="194" t="s">
        <v>925</v>
      </c>
      <c r="G128" s="195" t="s">
        <v>543</v>
      </c>
      <c r="H128" s="196">
        <v>65</v>
      </c>
      <c r="I128" s="197"/>
      <c r="J128" s="198">
        <f>ROUND(I128*H128,2)</f>
        <v>0</v>
      </c>
      <c r="K128" s="194" t="s">
        <v>22</v>
      </c>
      <c r="L128" s="55"/>
      <c r="M128" s="199" t="s">
        <v>22</v>
      </c>
      <c r="N128" s="200" t="s">
        <v>46</v>
      </c>
      <c r="O128" s="36"/>
      <c r="P128" s="201">
        <f>O128*H128</f>
        <v>0</v>
      </c>
      <c r="Q128" s="201">
        <v>0</v>
      </c>
      <c r="R128" s="201">
        <f>Q128*H128</f>
        <v>0</v>
      </c>
      <c r="S128" s="201">
        <v>0</v>
      </c>
      <c r="T128" s="202">
        <f>S128*H128</f>
        <v>0</v>
      </c>
      <c r="AR128" s="18" t="s">
        <v>169</v>
      </c>
      <c r="AT128" s="18" t="s">
        <v>164</v>
      </c>
      <c r="AU128" s="18" t="s">
        <v>23</v>
      </c>
      <c r="AY128" s="18" t="s">
        <v>162</v>
      </c>
      <c r="BE128" s="203">
        <f>IF(N128="základní",J128,0)</f>
        <v>0</v>
      </c>
      <c r="BF128" s="203">
        <f>IF(N128="snížená",J128,0)</f>
        <v>0</v>
      </c>
      <c r="BG128" s="203">
        <f>IF(N128="zákl. přenesená",J128,0)</f>
        <v>0</v>
      </c>
      <c r="BH128" s="203">
        <f>IF(N128="sníž. přenesená",J128,0)</f>
        <v>0</v>
      </c>
      <c r="BI128" s="203">
        <f>IF(N128="nulová",J128,0)</f>
        <v>0</v>
      </c>
      <c r="BJ128" s="18" t="s">
        <v>23</v>
      </c>
      <c r="BK128" s="203">
        <f>ROUND(I128*H128,2)</f>
        <v>0</v>
      </c>
      <c r="BL128" s="18" t="s">
        <v>169</v>
      </c>
      <c r="BM128" s="18" t="s">
        <v>356</v>
      </c>
    </row>
    <row r="129" spans="2:47" s="1" customFormat="1" ht="27">
      <c r="B129" s="35"/>
      <c r="C129" s="57"/>
      <c r="D129" s="219" t="s">
        <v>293</v>
      </c>
      <c r="E129" s="57"/>
      <c r="F129" s="256" t="s">
        <v>899</v>
      </c>
      <c r="G129" s="57"/>
      <c r="H129" s="57"/>
      <c r="I129" s="162"/>
      <c r="J129" s="57"/>
      <c r="K129" s="57"/>
      <c r="L129" s="55"/>
      <c r="M129" s="72"/>
      <c r="N129" s="36"/>
      <c r="O129" s="36"/>
      <c r="P129" s="36"/>
      <c r="Q129" s="36"/>
      <c r="R129" s="36"/>
      <c r="S129" s="36"/>
      <c r="T129" s="73"/>
      <c r="AT129" s="18" t="s">
        <v>293</v>
      </c>
      <c r="AU129" s="18" t="s">
        <v>23</v>
      </c>
    </row>
    <row r="130" spans="2:65" s="1" customFormat="1" ht="22.5" customHeight="1">
      <c r="B130" s="35"/>
      <c r="C130" s="192" t="s">
        <v>361</v>
      </c>
      <c r="D130" s="192" t="s">
        <v>164</v>
      </c>
      <c r="E130" s="193" t="s">
        <v>949</v>
      </c>
      <c r="F130" s="194" t="s">
        <v>927</v>
      </c>
      <c r="G130" s="195" t="s">
        <v>212</v>
      </c>
      <c r="H130" s="196">
        <v>1</v>
      </c>
      <c r="I130" s="197"/>
      <c r="J130" s="198">
        <f>ROUND(I130*H130,2)</f>
        <v>0</v>
      </c>
      <c r="K130" s="194" t="s">
        <v>22</v>
      </c>
      <c r="L130" s="55"/>
      <c r="M130" s="199" t="s">
        <v>22</v>
      </c>
      <c r="N130" s="200" t="s">
        <v>46</v>
      </c>
      <c r="O130" s="36"/>
      <c r="P130" s="201">
        <f>O130*H130</f>
        <v>0</v>
      </c>
      <c r="Q130" s="201">
        <v>0</v>
      </c>
      <c r="R130" s="201">
        <f>Q130*H130</f>
        <v>0</v>
      </c>
      <c r="S130" s="201">
        <v>0</v>
      </c>
      <c r="T130" s="202">
        <f>S130*H130</f>
        <v>0</v>
      </c>
      <c r="AR130" s="18" t="s">
        <v>169</v>
      </c>
      <c r="AT130" s="18" t="s">
        <v>164</v>
      </c>
      <c r="AU130" s="18" t="s">
        <v>23</v>
      </c>
      <c r="AY130" s="18" t="s">
        <v>162</v>
      </c>
      <c r="BE130" s="203">
        <f>IF(N130="základní",J130,0)</f>
        <v>0</v>
      </c>
      <c r="BF130" s="203">
        <f>IF(N130="snížená",J130,0)</f>
        <v>0</v>
      </c>
      <c r="BG130" s="203">
        <f>IF(N130="zákl. přenesená",J130,0)</f>
        <v>0</v>
      </c>
      <c r="BH130" s="203">
        <f>IF(N130="sníž. přenesená",J130,0)</f>
        <v>0</v>
      </c>
      <c r="BI130" s="203">
        <f>IF(N130="nulová",J130,0)</f>
        <v>0</v>
      </c>
      <c r="BJ130" s="18" t="s">
        <v>23</v>
      </c>
      <c r="BK130" s="203">
        <f>ROUND(I130*H130,2)</f>
        <v>0</v>
      </c>
      <c r="BL130" s="18" t="s">
        <v>169</v>
      </c>
      <c r="BM130" s="18" t="s">
        <v>361</v>
      </c>
    </row>
    <row r="131" spans="2:47" s="1" customFormat="1" ht="27">
      <c r="B131" s="35"/>
      <c r="C131" s="57"/>
      <c r="D131" s="204" t="s">
        <v>293</v>
      </c>
      <c r="E131" s="57"/>
      <c r="F131" s="205" t="s">
        <v>899</v>
      </c>
      <c r="G131" s="57"/>
      <c r="H131" s="57"/>
      <c r="I131" s="162"/>
      <c r="J131" s="57"/>
      <c r="K131" s="57"/>
      <c r="L131" s="55"/>
      <c r="M131" s="72"/>
      <c r="N131" s="36"/>
      <c r="O131" s="36"/>
      <c r="P131" s="36"/>
      <c r="Q131" s="36"/>
      <c r="R131" s="36"/>
      <c r="S131" s="36"/>
      <c r="T131" s="73"/>
      <c r="AT131" s="18" t="s">
        <v>293</v>
      </c>
      <c r="AU131" s="18" t="s">
        <v>23</v>
      </c>
    </row>
    <row r="132" spans="2:63" s="11" customFormat="1" ht="37.35" customHeight="1">
      <c r="B132" s="175"/>
      <c r="C132" s="176"/>
      <c r="D132" s="189" t="s">
        <v>74</v>
      </c>
      <c r="E132" s="265" t="s">
        <v>928</v>
      </c>
      <c r="F132" s="265" t="s">
        <v>929</v>
      </c>
      <c r="G132" s="176"/>
      <c r="H132" s="176"/>
      <c r="I132" s="179"/>
      <c r="J132" s="266">
        <f>BK132</f>
        <v>0</v>
      </c>
      <c r="K132" s="176"/>
      <c r="L132" s="181"/>
      <c r="M132" s="182"/>
      <c r="N132" s="183"/>
      <c r="O132" s="183"/>
      <c r="P132" s="184">
        <f>SUM(P133:P134)</f>
        <v>0</v>
      </c>
      <c r="Q132" s="183"/>
      <c r="R132" s="184">
        <f>SUM(R133:R134)</f>
        <v>0</v>
      </c>
      <c r="S132" s="183"/>
      <c r="T132" s="185">
        <f>SUM(T133:T134)</f>
        <v>0</v>
      </c>
      <c r="AR132" s="186" t="s">
        <v>23</v>
      </c>
      <c r="AT132" s="187" t="s">
        <v>74</v>
      </c>
      <c r="AU132" s="187" t="s">
        <v>75</v>
      </c>
      <c r="AY132" s="186" t="s">
        <v>162</v>
      </c>
      <c r="BK132" s="188">
        <f>SUM(BK133:BK134)</f>
        <v>0</v>
      </c>
    </row>
    <row r="133" spans="2:65" s="1" customFormat="1" ht="22.5" customHeight="1">
      <c r="B133" s="35"/>
      <c r="C133" s="192" t="s">
        <v>7</v>
      </c>
      <c r="D133" s="192" t="s">
        <v>164</v>
      </c>
      <c r="E133" s="193" t="s">
        <v>951</v>
      </c>
      <c r="F133" s="194" t="s">
        <v>931</v>
      </c>
      <c r="G133" s="195" t="s">
        <v>212</v>
      </c>
      <c r="H133" s="196">
        <v>3</v>
      </c>
      <c r="I133" s="197"/>
      <c r="J133" s="198">
        <f>ROUND(I133*H133,2)</f>
        <v>0</v>
      </c>
      <c r="K133" s="194" t="s">
        <v>22</v>
      </c>
      <c r="L133" s="55"/>
      <c r="M133" s="199" t="s">
        <v>22</v>
      </c>
      <c r="N133" s="200" t="s">
        <v>46</v>
      </c>
      <c r="O133" s="36"/>
      <c r="P133" s="201">
        <f>O133*H133</f>
        <v>0</v>
      </c>
      <c r="Q133" s="201">
        <v>0</v>
      </c>
      <c r="R133" s="201">
        <f>Q133*H133</f>
        <v>0</v>
      </c>
      <c r="S133" s="201">
        <v>0</v>
      </c>
      <c r="T133" s="202">
        <f>S133*H133</f>
        <v>0</v>
      </c>
      <c r="AR133" s="18" t="s">
        <v>169</v>
      </c>
      <c r="AT133" s="18" t="s">
        <v>164</v>
      </c>
      <c r="AU133" s="18" t="s">
        <v>23</v>
      </c>
      <c r="AY133" s="18" t="s">
        <v>162</v>
      </c>
      <c r="BE133" s="203">
        <f>IF(N133="základní",J133,0)</f>
        <v>0</v>
      </c>
      <c r="BF133" s="203">
        <f>IF(N133="snížená",J133,0)</f>
        <v>0</v>
      </c>
      <c r="BG133" s="203">
        <f>IF(N133="zákl. přenesená",J133,0)</f>
        <v>0</v>
      </c>
      <c r="BH133" s="203">
        <f>IF(N133="sníž. přenesená",J133,0)</f>
        <v>0</v>
      </c>
      <c r="BI133" s="203">
        <f>IF(N133="nulová",J133,0)</f>
        <v>0</v>
      </c>
      <c r="BJ133" s="18" t="s">
        <v>23</v>
      </c>
      <c r="BK133" s="203">
        <f>ROUND(I133*H133,2)</f>
        <v>0</v>
      </c>
      <c r="BL133" s="18" t="s">
        <v>169</v>
      </c>
      <c r="BM133" s="18" t="s">
        <v>7</v>
      </c>
    </row>
    <row r="134" spans="2:47" s="1" customFormat="1" ht="27">
      <c r="B134" s="35"/>
      <c r="C134" s="57"/>
      <c r="D134" s="204" t="s">
        <v>293</v>
      </c>
      <c r="E134" s="57"/>
      <c r="F134" s="205" t="s">
        <v>932</v>
      </c>
      <c r="G134" s="57"/>
      <c r="H134" s="57"/>
      <c r="I134" s="162"/>
      <c r="J134" s="57"/>
      <c r="K134" s="57"/>
      <c r="L134" s="55"/>
      <c r="M134" s="72"/>
      <c r="N134" s="36"/>
      <c r="O134" s="36"/>
      <c r="P134" s="36"/>
      <c r="Q134" s="36"/>
      <c r="R134" s="36"/>
      <c r="S134" s="36"/>
      <c r="T134" s="73"/>
      <c r="AT134" s="18" t="s">
        <v>293</v>
      </c>
      <c r="AU134" s="18" t="s">
        <v>23</v>
      </c>
    </row>
    <row r="135" spans="2:63" s="11" customFormat="1" ht="37.35" customHeight="1">
      <c r="B135" s="175"/>
      <c r="C135" s="176"/>
      <c r="D135" s="189" t="s">
        <v>74</v>
      </c>
      <c r="E135" s="265" t="s">
        <v>933</v>
      </c>
      <c r="F135" s="265" t="s">
        <v>934</v>
      </c>
      <c r="G135" s="176"/>
      <c r="H135" s="176"/>
      <c r="I135" s="179"/>
      <c r="J135" s="266">
        <f>BK135</f>
        <v>0</v>
      </c>
      <c r="K135" s="176"/>
      <c r="L135" s="181"/>
      <c r="M135" s="182"/>
      <c r="N135" s="183"/>
      <c r="O135" s="183"/>
      <c r="P135" s="184">
        <f>SUM(P136:P139)</f>
        <v>0</v>
      </c>
      <c r="Q135" s="183"/>
      <c r="R135" s="184">
        <f>SUM(R136:R139)</f>
        <v>0</v>
      </c>
      <c r="S135" s="183"/>
      <c r="T135" s="185">
        <f>SUM(T136:T139)</f>
        <v>0</v>
      </c>
      <c r="AR135" s="186" t="s">
        <v>23</v>
      </c>
      <c r="AT135" s="187" t="s">
        <v>74</v>
      </c>
      <c r="AU135" s="187" t="s">
        <v>75</v>
      </c>
      <c r="AY135" s="186" t="s">
        <v>162</v>
      </c>
      <c r="BK135" s="188">
        <f>SUM(BK136:BK139)</f>
        <v>0</v>
      </c>
    </row>
    <row r="136" spans="2:65" s="1" customFormat="1" ht="22.5" customHeight="1">
      <c r="B136" s="35"/>
      <c r="C136" s="192" t="s">
        <v>370</v>
      </c>
      <c r="D136" s="192" t="s">
        <v>164</v>
      </c>
      <c r="E136" s="193" t="s">
        <v>953</v>
      </c>
      <c r="F136" s="194" t="s">
        <v>936</v>
      </c>
      <c r="G136" s="195" t="s">
        <v>212</v>
      </c>
      <c r="H136" s="196">
        <v>3</v>
      </c>
      <c r="I136" s="197"/>
      <c r="J136" s="198">
        <f>ROUND(I136*H136,2)</f>
        <v>0</v>
      </c>
      <c r="K136" s="194" t="s">
        <v>22</v>
      </c>
      <c r="L136" s="55"/>
      <c r="M136" s="199" t="s">
        <v>22</v>
      </c>
      <c r="N136" s="200" t="s">
        <v>46</v>
      </c>
      <c r="O136" s="36"/>
      <c r="P136" s="201">
        <f>O136*H136</f>
        <v>0</v>
      </c>
      <c r="Q136" s="201">
        <v>0</v>
      </c>
      <c r="R136" s="201">
        <f>Q136*H136</f>
        <v>0</v>
      </c>
      <c r="S136" s="201">
        <v>0</v>
      </c>
      <c r="T136" s="202">
        <f>S136*H136</f>
        <v>0</v>
      </c>
      <c r="AR136" s="18" t="s">
        <v>169</v>
      </c>
      <c r="AT136" s="18" t="s">
        <v>164</v>
      </c>
      <c r="AU136" s="18" t="s">
        <v>23</v>
      </c>
      <c r="AY136" s="18" t="s">
        <v>162</v>
      </c>
      <c r="BE136" s="203">
        <f>IF(N136="základní",J136,0)</f>
        <v>0</v>
      </c>
      <c r="BF136" s="203">
        <f>IF(N136="snížená",J136,0)</f>
        <v>0</v>
      </c>
      <c r="BG136" s="203">
        <f>IF(N136="zákl. přenesená",J136,0)</f>
        <v>0</v>
      </c>
      <c r="BH136" s="203">
        <f>IF(N136="sníž. přenesená",J136,0)</f>
        <v>0</v>
      </c>
      <c r="BI136" s="203">
        <f>IF(N136="nulová",J136,0)</f>
        <v>0</v>
      </c>
      <c r="BJ136" s="18" t="s">
        <v>23</v>
      </c>
      <c r="BK136" s="203">
        <f>ROUND(I136*H136,2)</f>
        <v>0</v>
      </c>
      <c r="BL136" s="18" t="s">
        <v>169</v>
      </c>
      <c r="BM136" s="18" t="s">
        <v>370</v>
      </c>
    </row>
    <row r="137" spans="2:47" s="1" customFormat="1" ht="27">
      <c r="B137" s="35"/>
      <c r="C137" s="57"/>
      <c r="D137" s="219" t="s">
        <v>293</v>
      </c>
      <c r="E137" s="57"/>
      <c r="F137" s="256" t="s">
        <v>932</v>
      </c>
      <c r="G137" s="57"/>
      <c r="H137" s="57"/>
      <c r="I137" s="162"/>
      <c r="J137" s="57"/>
      <c r="K137" s="57"/>
      <c r="L137" s="55"/>
      <c r="M137" s="72"/>
      <c r="N137" s="36"/>
      <c r="O137" s="36"/>
      <c r="P137" s="36"/>
      <c r="Q137" s="36"/>
      <c r="R137" s="36"/>
      <c r="S137" s="36"/>
      <c r="T137" s="73"/>
      <c r="AT137" s="18" t="s">
        <v>293</v>
      </c>
      <c r="AU137" s="18" t="s">
        <v>23</v>
      </c>
    </row>
    <row r="138" spans="2:65" s="1" customFormat="1" ht="22.5" customHeight="1">
      <c r="B138" s="35"/>
      <c r="C138" s="192" t="s">
        <v>376</v>
      </c>
      <c r="D138" s="192" t="s">
        <v>164</v>
      </c>
      <c r="E138" s="193" t="s">
        <v>955</v>
      </c>
      <c r="F138" s="194" t="s">
        <v>938</v>
      </c>
      <c r="G138" s="195" t="s">
        <v>212</v>
      </c>
      <c r="H138" s="196">
        <v>3</v>
      </c>
      <c r="I138" s="197"/>
      <c r="J138" s="198">
        <f>ROUND(I138*H138,2)</f>
        <v>0</v>
      </c>
      <c r="K138" s="194" t="s">
        <v>22</v>
      </c>
      <c r="L138" s="55"/>
      <c r="M138" s="199" t="s">
        <v>22</v>
      </c>
      <c r="N138" s="200" t="s">
        <v>46</v>
      </c>
      <c r="O138" s="36"/>
      <c r="P138" s="201">
        <f>O138*H138</f>
        <v>0</v>
      </c>
      <c r="Q138" s="201">
        <v>0</v>
      </c>
      <c r="R138" s="201">
        <f>Q138*H138</f>
        <v>0</v>
      </c>
      <c r="S138" s="201">
        <v>0</v>
      </c>
      <c r="T138" s="202">
        <f>S138*H138</f>
        <v>0</v>
      </c>
      <c r="AR138" s="18" t="s">
        <v>169</v>
      </c>
      <c r="AT138" s="18" t="s">
        <v>164</v>
      </c>
      <c r="AU138" s="18" t="s">
        <v>23</v>
      </c>
      <c r="AY138" s="18" t="s">
        <v>162</v>
      </c>
      <c r="BE138" s="203">
        <f>IF(N138="základní",J138,0)</f>
        <v>0</v>
      </c>
      <c r="BF138" s="203">
        <f>IF(N138="snížená",J138,0)</f>
        <v>0</v>
      </c>
      <c r="BG138" s="203">
        <f>IF(N138="zákl. přenesená",J138,0)</f>
        <v>0</v>
      </c>
      <c r="BH138" s="203">
        <f>IF(N138="sníž. přenesená",J138,0)</f>
        <v>0</v>
      </c>
      <c r="BI138" s="203">
        <f>IF(N138="nulová",J138,0)</f>
        <v>0</v>
      </c>
      <c r="BJ138" s="18" t="s">
        <v>23</v>
      </c>
      <c r="BK138" s="203">
        <f>ROUND(I138*H138,2)</f>
        <v>0</v>
      </c>
      <c r="BL138" s="18" t="s">
        <v>169</v>
      </c>
      <c r="BM138" s="18" t="s">
        <v>376</v>
      </c>
    </row>
    <row r="139" spans="2:47" s="1" customFormat="1" ht="27">
      <c r="B139" s="35"/>
      <c r="C139" s="57"/>
      <c r="D139" s="204" t="s">
        <v>293</v>
      </c>
      <c r="E139" s="57"/>
      <c r="F139" s="205" t="s">
        <v>932</v>
      </c>
      <c r="G139" s="57"/>
      <c r="H139" s="57"/>
      <c r="I139" s="162"/>
      <c r="J139" s="57"/>
      <c r="K139" s="57"/>
      <c r="L139" s="55"/>
      <c r="M139" s="72"/>
      <c r="N139" s="36"/>
      <c r="O139" s="36"/>
      <c r="P139" s="36"/>
      <c r="Q139" s="36"/>
      <c r="R139" s="36"/>
      <c r="S139" s="36"/>
      <c r="T139" s="73"/>
      <c r="AT139" s="18" t="s">
        <v>293</v>
      </c>
      <c r="AU139" s="18" t="s">
        <v>23</v>
      </c>
    </row>
    <row r="140" spans="2:63" s="11" customFormat="1" ht="37.35" customHeight="1">
      <c r="B140" s="175"/>
      <c r="C140" s="176"/>
      <c r="D140" s="189" t="s">
        <v>74</v>
      </c>
      <c r="E140" s="265" t="s">
        <v>939</v>
      </c>
      <c r="F140" s="265" t="s">
        <v>940</v>
      </c>
      <c r="G140" s="176"/>
      <c r="H140" s="176"/>
      <c r="I140" s="179"/>
      <c r="J140" s="266">
        <f>BK140</f>
        <v>0</v>
      </c>
      <c r="K140" s="176"/>
      <c r="L140" s="181"/>
      <c r="M140" s="182"/>
      <c r="N140" s="183"/>
      <c r="O140" s="183"/>
      <c r="P140" s="184">
        <f>SUM(P141:P172)</f>
        <v>0</v>
      </c>
      <c r="Q140" s="183"/>
      <c r="R140" s="184">
        <f>SUM(R141:R172)</f>
        <v>0</v>
      </c>
      <c r="S140" s="183"/>
      <c r="T140" s="185">
        <f>SUM(T141:T172)</f>
        <v>0</v>
      </c>
      <c r="AR140" s="186" t="s">
        <v>23</v>
      </c>
      <c r="AT140" s="187" t="s">
        <v>74</v>
      </c>
      <c r="AU140" s="187" t="s">
        <v>75</v>
      </c>
      <c r="AY140" s="186" t="s">
        <v>162</v>
      </c>
      <c r="BK140" s="188">
        <f>SUM(BK141:BK172)</f>
        <v>0</v>
      </c>
    </row>
    <row r="141" spans="2:65" s="1" customFormat="1" ht="22.5" customHeight="1">
      <c r="B141" s="35"/>
      <c r="C141" s="192" t="s">
        <v>382</v>
      </c>
      <c r="D141" s="192" t="s">
        <v>164</v>
      </c>
      <c r="E141" s="193" t="s">
        <v>972</v>
      </c>
      <c r="F141" s="194" t="s">
        <v>942</v>
      </c>
      <c r="G141" s="195" t="s">
        <v>543</v>
      </c>
      <c r="H141" s="196">
        <v>85</v>
      </c>
      <c r="I141" s="197"/>
      <c r="J141" s="198">
        <f>ROUND(I141*H141,2)</f>
        <v>0</v>
      </c>
      <c r="K141" s="194" t="s">
        <v>22</v>
      </c>
      <c r="L141" s="55"/>
      <c r="M141" s="199" t="s">
        <v>22</v>
      </c>
      <c r="N141" s="200" t="s">
        <v>46</v>
      </c>
      <c r="O141" s="36"/>
      <c r="P141" s="201">
        <f>O141*H141</f>
        <v>0</v>
      </c>
      <c r="Q141" s="201">
        <v>0</v>
      </c>
      <c r="R141" s="201">
        <f>Q141*H141</f>
        <v>0</v>
      </c>
      <c r="S141" s="201">
        <v>0</v>
      </c>
      <c r="T141" s="202">
        <f>S141*H141</f>
        <v>0</v>
      </c>
      <c r="AR141" s="18" t="s">
        <v>169</v>
      </c>
      <c r="AT141" s="18" t="s">
        <v>164</v>
      </c>
      <c r="AU141" s="18" t="s">
        <v>23</v>
      </c>
      <c r="AY141" s="18" t="s">
        <v>162</v>
      </c>
      <c r="BE141" s="203">
        <f>IF(N141="základní",J141,0)</f>
        <v>0</v>
      </c>
      <c r="BF141" s="203">
        <f>IF(N141="snížená",J141,0)</f>
        <v>0</v>
      </c>
      <c r="BG141" s="203">
        <f>IF(N141="zákl. přenesená",J141,0)</f>
        <v>0</v>
      </c>
      <c r="BH141" s="203">
        <f>IF(N141="sníž. přenesená",J141,0)</f>
        <v>0</v>
      </c>
      <c r="BI141" s="203">
        <f>IF(N141="nulová",J141,0)</f>
        <v>0</v>
      </c>
      <c r="BJ141" s="18" t="s">
        <v>23</v>
      </c>
      <c r="BK141" s="203">
        <f>ROUND(I141*H141,2)</f>
        <v>0</v>
      </c>
      <c r="BL141" s="18" t="s">
        <v>169</v>
      </c>
      <c r="BM141" s="18" t="s">
        <v>382</v>
      </c>
    </row>
    <row r="142" spans="2:47" s="1" customFormat="1" ht="27">
      <c r="B142" s="35"/>
      <c r="C142" s="57"/>
      <c r="D142" s="219" t="s">
        <v>293</v>
      </c>
      <c r="E142" s="57"/>
      <c r="F142" s="256" t="s">
        <v>899</v>
      </c>
      <c r="G142" s="57"/>
      <c r="H142" s="57"/>
      <c r="I142" s="162"/>
      <c r="J142" s="57"/>
      <c r="K142" s="57"/>
      <c r="L142" s="55"/>
      <c r="M142" s="72"/>
      <c r="N142" s="36"/>
      <c r="O142" s="36"/>
      <c r="P142" s="36"/>
      <c r="Q142" s="36"/>
      <c r="R142" s="36"/>
      <c r="S142" s="36"/>
      <c r="T142" s="73"/>
      <c r="AT142" s="18" t="s">
        <v>293</v>
      </c>
      <c r="AU142" s="18" t="s">
        <v>23</v>
      </c>
    </row>
    <row r="143" spans="2:65" s="1" customFormat="1" ht="22.5" customHeight="1">
      <c r="B143" s="35"/>
      <c r="C143" s="192" t="s">
        <v>388</v>
      </c>
      <c r="D143" s="192" t="s">
        <v>164</v>
      </c>
      <c r="E143" s="193" t="s">
        <v>973</v>
      </c>
      <c r="F143" s="194" t="s">
        <v>944</v>
      </c>
      <c r="G143" s="195" t="s">
        <v>543</v>
      </c>
      <c r="H143" s="196">
        <v>45</v>
      </c>
      <c r="I143" s="197"/>
      <c r="J143" s="198">
        <f>ROUND(I143*H143,2)</f>
        <v>0</v>
      </c>
      <c r="K143" s="194" t="s">
        <v>22</v>
      </c>
      <c r="L143" s="55"/>
      <c r="M143" s="199" t="s">
        <v>22</v>
      </c>
      <c r="N143" s="200" t="s">
        <v>46</v>
      </c>
      <c r="O143" s="36"/>
      <c r="P143" s="201">
        <f>O143*H143</f>
        <v>0</v>
      </c>
      <c r="Q143" s="201">
        <v>0</v>
      </c>
      <c r="R143" s="201">
        <f>Q143*H143</f>
        <v>0</v>
      </c>
      <c r="S143" s="201">
        <v>0</v>
      </c>
      <c r="T143" s="202">
        <f>S143*H143</f>
        <v>0</v>
      </c>
      <c r="AR143" s="18" t="s">
        <v>169</v>
      </c>
      <c r="AT143" s="18" t="s">
        <v>164</v>
      </c>
      <c r="AU143" s="18" t="s">
        <v>23</v>
      </c>
      <c r="AY143" s="18" t="s">
        <v>162</v>
      </c>
      <c r="BE143" s="203">
        <f>IF(N143="základní",J143,0)</f>
        <v>0</v>
      </c>
      <c r="BF143" s="203">
        <f>IF(N143="snížená",J143,0)</f>
        <v>0</v>
      </c>
      <c r="BG143" s="203">
        <f>IF(N143="zákl. přenesená",J143,0)</f>
        <v>0</v>
      </c>
      <c r="BH143" s="203">
        <f>IF(N143="sníž. přenesená",J143,0)</f>
        <v>0</v>
      </c>
      <c r="BI143" s="203">
        <f>IF(N143="nulová",J143,0)</f>
        <v>0</v>
      </c>
      <c r="BJ143" s="18" t="s">
        <v>23</v>
      </c>
      <c r="BK143" s="203">
        <f>ROUND(I143*H143,2)</f>
        <v>0</v>
      </c>
      <c r="BL143" s="18" t="s">
        <v>169</v>
      </c>
      <c r="BM143" s="18" t="s">
        <v>388</v>
      </c>
    </row>
    <row r="144" spans="2:47" s="1" customFormat="1" ht="27">
      <c r="B144" s="35"/>
      <c r="C144" s="57"/>
      <c r="D144" s="219" t="s">
        <v>293</v>
      </c>
      <c r="E144" s="57"/>
      <c r="F144" s="256" t="s">
        <v>899</v>
      </c>
      <c r="G144" s="57"/>
      <c r="H144" s="57"/>
      <c r="I144" s="162"/>
      <c r="J144" s="57"/>
      <c r="K144" s="57"/>
      <c r="L144" s="55"/>
      <c r="M144" s="72"/>
      <c r="N144" s="36"/>
      <c r="O144" s="36"/>
      <c r="P144" s="36"/>
      <c r="Q144" s="36"/>
      <c r="R144" s="36"/>
      <c r="S144" s="36"/>
      <c r="T144" s="73"/>
      <c r="AT144" s="18" t="s">
        <v>293</v>
      </c>
      <c r="AU144" s="18" t="s">
        <v>23</v>
      </c>
    </row>
    <row r="145" spans="2:65" s="1" customFormat="1" ht="22.5" customHeight="1">
      <c r="B145" s="35"/>
      <c r="C145" s="192" t="s">
        <v>394</v>
      </c>
      <c r="D145" s="192" t="s">
        <v>164</v>
      </c>
      <c r="E145" s="193" t="s">
        <v>974</v>
      </c>
      <c r="F145" s="194" t="s">
        <v>975</v>
      </c>
      <c r="G145" s="195" t="s">
        <v>543</v>
      </c>
      <c r="H145" s="196">
        <v>1585</v>
      </c>
      <c r="I145" s="197"/>
      <c r="J145" s="198">
        <f>ROUND(I145*H145,2)</f>
        <v>0</v>
      </c>
      <c r="K145" s="194" t="s">
        <v>22</v>
      </c>
      <c r="L145" s="55"/>
      <c r="M145" s="199" t="s">
        <v>22</v>
      </c>
      <c r="N145" s="200" t="s">
        <v>46</v>
      </c>
      <c r="O145" s="36"/>
      <c r="P145" s="201">
        <f>O145*H145</f>
        <v>0</v>
      </c>
      <c r="Q145" s="201">
        <v>0</v>
      </c>
      <c r="R145" s="201">
        <f>Q145*H145</f>
        <v>0</v>
      </c>
      <c r="S145" s="201">
        <v>0</v>
      </c>
      <c r="T145" s="202">
        <f>S145*H145</f>
        <v>0</v>
      </c>
      <c r="AR145" s="18" t="s">
        <v>169</v>
      </c>
      <c r="AT145" s="18" t="s">
        <v>164</v>
      </c>
      <c r="AU145" s="18" t="s">
        <v>23</v>
      </c>
      <c r="AY145" s="18" t="s">
        <v>162</v>
      </c>
      <c r="BE145" s="203">
        <f>IF(N145="základní",J145,0)</f>
        <v>0</v>
      </c>
      <c r="BF145" s="203">
        <f>IF(N145="snížená",J145,0)</f>
        <v>0</v>
      </c>
      <c r="BG145" s="203">
        <f>IF(N145="zákl. přenesená",J145,0)</f>
        <v>0</v>
      </c>
      <c r="BH145" s="203">
        <f>IF(N145="sníž. přenesená",J145,0)</f>
        <v>0</v>
      </c>
      <c r="BI145" s="203">
        <f>IF(N145="nulová",J145,0)</f>
        <v>0</v>
      </c>
      <c r="BJ145" s="18" t="s">
        <v>23</v>
      </c>
      <c r="BK145" s="203">
        <f>ROUND(I145*H145,2)</f>
        <v>0</v>
      </c>
      <c r="BL145" s="18" t="s">
        <v>169</v>
      </c>
      <c r="BM145" s="18" t="s">
        <v>394</v>
      </c>
    </row>
    <row r="146" spans="2:47" s="1" customFormat="1" ht="27">
      <c r="B146" s="35"/>
      <c r="C146" s="57"/>
      <c r="D146" s="219" t="s">
        <v>293</v>
      </c>
      <c r="E146" s="57"/>
      <c r="F146" s="256" t="s">
        <v>967</v>
      </c>
      <c r="G146" s="57"/>
      <c r="H146" s="57"/>
      <c r="I146" s="162"/>
      <c r="J146" s="57"/>
      <c r="K146" s="57"/>
      <c r="L146" s="55"/>
      <c r="M146" s="72"/>
      <c r="N146" s="36"/>
      <c r="O146" s="36"/>
      <c r="P146" s="36"/>
      <c r="Q146" s="36"/>
      <c r="R146" s="36"/>
      <c r="S146" s="36"/>
      <c r="T146" s="73"/>
      <c r="AT146" s="18" t="s">
        <v>293</v>
      </c>
      <c r="AU146" s="18" t="s">
        <v>23</v>
      </c>
    </row>
    <row r="147" spans="2:65" s="1" customFormat="1" ht="22.5" customHeight="1">
      <c r="B147" s="35"/>
      <c r="C147" s="192" t="s">
        <v>399</v>
      </c>
      <c r="D147" s="192" t="s">
        <v>164</v>
      </c>
      <c r="E147" s="193" t="s">
        <v>976</v>
      </c>
      <c r="F147" s="194" t="s">
        <v>977</v>
      </c>
      <c r="G147" s="195" t="s">
        <v>212</v>
      </c>
      <c r="H147" s="196">
        <v>2</v>
      </c>
      <c r="I147" s="197"/>
      <c r="J147" s="198">
        <f>ROUND(I147*H147,2)</f>
        <v>0</v>
      </c>
      <c r="K147" s="194" t="s">
        <v>22</v>
      </c>
      <c r="L147" s="55"/>
      <c r="M147" s="199" t="s">
        <v>22</v>
      </c>
      <c r="N147" s="200" t="s">
        <v>46</v>
      </c>
      <c r="O147" s="36"/>
      <c r="P147" s="201">
        <f>O147*H147</f>
        <v>0</v>
      </c>
      <c r="Q147" s="201">
        <v>0</v>
      </c>
      <c r="R147" s="201">
        <f>Q147*H147</f>
        <v>0</v>
      </c>
      <c r="S147" s="201">
        <v>0</v>
      </c>
      <c r="T147" s="202">
        <f>S147*H147</f>
        <v>0</v>
      </c>
      <c r="AR147" s="18" t="s">
        <v>169</v>
      </c>
      <c r="AT147" s="18" t="s">
        <v>164</v>
      </c>
      <c r="AU147" s="18" t="s">
        <v>23</v>
      </c>
      <c r="AY147" s="18" t="s">
        <v>162</v>
      </c>
      <c r="BE147" s="203">
        <f>IF(N147="základní",J147,0)</f>
        <v>0</v>
      </c>
      <c r="BF147" s="203">
        <f>IF(N147="snížená",J147,0)</f>
        <v>0</v>
      </c>
      <c r="BG147" s="203">
        <f>IF(N147="zákl. přenesená",J147,0)</f>
        <v>0</v>
      </c>
      <c r="BH147" s="203">
        <f>IF(N147="sníž. přenesená",J147,0)</f>
        <v>0</v>
      </c>
      <c r="BI147" s="203">
        <f>IF(N147="nulová",J147,0)</f>
        <v>0</v>
      </c>
      <c r="BJ147" s="18" t="s">
        <v>23</v>
      </c>
      <c r="BK147" s="203">
        <f>ROUND(I147*H147,2)</f>
        <v>0</v>
      </c>
      <c r="BL147" s="18" t="s">
        <v>169</v>
      </c>
      <c r="BM147" s="18" t="s">
        <v>399</v>
      </c>
    </row>
    <row r="148" spans="2:47" s="1" customFormat="1" ht="27">
      <c r="B148" s="35"/>
      <c r="C148" s="57"/>
      <c r="D148" s="219" t="s">
        <v>293</v>
      </c>
      <c r="E148" s="57"/>
      <c r="F148" s="256" t="s">
        <v>967</v>
      </c>
      <c r="G148" s="57"/>
      <c r="H148" s="57"/>
      <c r="I148" s="162"/>
      <c r="J148" s="57"/>
      <c r="K148" s="57"/>
      <c r="L148" s="55"/>
      <c r="M148" s="72"/>
      <c r="N148" s="36"/>
      <c r="O148" s="36"/>
      <c r="P148" s="36"/>
      <c r="Q148" s="36"/>
      <c r="R148" s="36"/>
      <c r="S148" s="36"/>
      <c r="T148" s="73"/>
      <c r="AT148" s="18" t="s">
        <v>293</v>
      </c>
      <c r="AU148" s="18" t="s">
        <v>23</v>
      </c>
    </row>
    <row r="149" spans="2:65" s="1" customFormat="1" ht="22.5" customHeight="1">
      <c r="B149" s="35"/>
      <c r="C149" s="192" t="s">
        <v>404</v>
      </c>
      <c r="D149" s="192" t="s">
        <v>164</v>
      </c>
      <c r="E149" s="193" t="s">
        <v>978</v>
      </c>
      <c r="F149" s="194" t="s">
        <v>979</v>
      </c>
      <c r="G149" s="195" t="s">
        <v>212</v>
      </c>
      <c r="H149" s="196">
        <v>10</v>
      </c>
      <c r="I149" s="197"/>
      <c r="J149" s="198">
        <f>ROUND(I149*H149,2)</f>
        <v>0</v>
      </c>
      <c r="K149" s="194" t="s">
        <v>22</v>
      </c>
      <c r="L149" s="55"/>
      <c r="M149" s="199" t="s">
        <v>22</v>
      </c>
      <c r="N149" s="200" t="s">
        <v>46</v>
      </c>
      <c r="O149" s="36"/>
      <c r="P149" s="201">
        <f>O149*H149</f>
        <v>0</v>
      </c>
      <c r="Q149" s="201">
        <v>0</v>
      </c>
      <c r="R149" s="201">
        <f>Q149*H149</f>
        <v>0</v>
      </c>
      <c r="S149" s="201">
        <v>0</v>
      </c>
      <c r="T149" s="202">
        <f>S149*H149</f>
        <v>0</v>
      </c>
      <c r="AR149" s="18" t="s">
        <v>169</v>
      </c>
      <c r="AT149" s="18" t="s">
        <v>164</v>
      </c>
      <c r="AU149" s="18" t="s">
        <v>23</v>
      </c>
      <c r="AY149" s="18" t="s">
        <v>162</v>
      </c>
      <c r="BE149" s="203">
        <f>IF(N149="základní",J149,0)</f>
        <v>0</v>
      </c>
      <c r="BF149" s="203">
        <f>IF(N149="snížená",J149,0)</f>
        <v>0</v>
      </c>
      <c r="BG149" s="203">
        <f>IF(N149="zákl. přenesená",J149,0)</f>
        <v>0</v>
      </c>
      <c r="BH149" s="203">
        <f>IF(N149="sníž. přenesená",J149,0)</f>
        <v>0</v>
      </c>
      <c r="BI149" s="203">
        <f>IF(N149="nulová",J149,0)</f>
        <v>0</v>
      </c>
      <c r="BJ149" s="18" t="s">
        <v>23</v>
      </c>
      <c r="BK149" s="203">
        <f>ROUND(I149*H149,2)</f>
        <v>0</v>
      </c>
      <c r="BL149" s="18" t="s">
        <v>169</v>
      </c>
      <c r="BM149" s="18" t="s">
        <v>404</v>
      </c>
    </row>
    <row r="150" spans="2:47" s="1" customFormat="1" ht="27">
      <c r="B150" s="35"/>
      <c r="C150" s="57"/>
      <c r="D150" s="219" t="s">
        <v>293</v>
      </c>
      <c r="E150" s="57"/>
      <c r="F150" s="256" t="s">
        <v>980</v>
      </c>
      <c r="G150" s="57"/>
      <c r="H150" s="57"/>
      <c r="I150" s="162"/>
      <c r="J150" s="57"/>
      <c r="K150" s="57"/>
      <c r="L150" s="55"/>
      <c r="M150" s="72"/>
      <c r="N150" s="36"/>
      <c r="O150" s="36"/>
      <c r="P150" s="36"/>
      <c r="Q150" s="36"/>
      <c r="R150" s="36"/>
      <c r="S150" s="36"/>
      <c r="T150" s="73"/>
      <c r="AT150" s="18" t="s">
        <v>293</v>
      </c>
      <c r="AU150" s="18" t="s">
        <v>23</v>
      </c>
    </row>
    <row r="151" spans="2:65" s="1" customFormat="1" ht="22.5" customHeight="1">
      <c r="B151" s="35"/>
      <c r="C151" s="192" t="s">
        <v>409</v>
      </c>
      <c r="D151" s="192" t="s">
        <v>164</v>
      </c>
      <c r="E151" s="193" t="s">
        <v>981</v>
      </c>
      <c r="F151" s="194" t="s">
        <v>982</v>
      </c>
      <c r="G151" s="195" t="s">
        <v>212</v>
      </c>
      <c r="H151" s="196">
        <v>100</v>
      </c>
      <c r="I151" s="197"/>
      <c r="J151" s="198">
        <f>ROUND(I151*H151,2)</f>
        <v>0</v>
      </c>
      <c r="K151" s="194" t="s">
        <v>22</v>
      </c>
      <c r="L151" s="55"/>
      <c r="M151" s="199" t="s">
        <v>22</v>
      </c>
      <c r="N151" s="200" t="s">
        <v>46</v>
      </c>
      <c r="O151" s="36"/>
      <c r="P151" s="201">
        <f>O151*H151</f>
        <v>0</v>
      </c>
      <c r="Q151" s="201">
        <v>0</v>
      </c>
      <c r="R151" s="201">
        <f>Q151*H151</f>
        <v>0</v>
      </c>
      <c r="S151" s="201">
        <v>0</v>
      </c>
      <c r="T151" s="202">
        <f>S151*H151</f>
        <v>0</v>
      </c>
      <c r="AR151" s="18" t="s">
        <v>169</v>
      </c>
      <c r="AT151" s="18" t="s">
        <v>164</v>
      </c>
      <c r="AU151" s="18" t="s">
        <v>23</v>
      </c>
      <c r="AY151" s="18" t="s">
        <v>162</v>
      </c>
      <c r="BE151" s="203">
        <f>IF(N151="základní",J151,0)</f>
        <v>0</v>
      </c>
      <c r="BF151" s="203">
        <f>IF(N151="snížená",J151,0)</f>
        <v>0</v>
      </c>
      <c r="BG151" s="203">
        <f>IF(N151="zákl. přenesená",J151,0)</f>
        <v>0</v>
      </c>
      <c r="BH151" s="203">
        <f>IF(N151="sníž. přenesená",J151,0)</f>
        <v>0</v>
      </c>
      <c r="BI151" s="203">
        <f>IF(N151="nulová",J151,0)</f>
        <v>0</v>
      </c>
      <c r="BJ151" s="18" t="s">
        <v>23</v>
      </c>
      <c r="BK151" s="203">
        <f>ROUND(I151*H151,2)</f>
        <v>0</v>
      </c>
      <c r="BL151" s="18" t="s">
        <v>169</v>
      </c>
      <c r="BM151" s="18" t="s">
        <v>409</v>
      </c>
    </row>
    <row r="152" spans="2:47" s="1" customFormat="1" ht="27">
      <c r="B152" s="35"/>
      <c r="C152" s="57"/>
      <c r="D152" s="219" t="s">
        <v>293</v>
      </c>
      <c r="E152" s="57"/>
      <c r="F152" s="256" t="s">
        <v>983</v>
      </c>
      <c r="G152" s="57"/>
      <c r="H152" s="57"/>
      <c r="I152" s="162"/>
      <c r="J152" s="57"/>
      <c r="K152" s="57"/>
      <c r="L152" s="55"/>
      <c r="M152" s="72"/>
      <c r="N152" s="36"/>
      <c r="O152" s="36"/>
      <c r="P152" s="36"/>
      <c r="Q152" s="36"/>
      <c r="R152" s="36"/>
      <c r="S152" s="36"/>
      <c r="T152" s="73"/>
      <c r="AT152" s="18" t="s">
        <v>293</v>
      </c>
      <c r="AU152" s="18" t="s">
        <v>23</v>
      </c>
    </row>
    <row r="153" spans="2:65" s="1" customFormat="1" ht="22.5" customHeight="1">
      <c r="B153" s="35"/>
      <c r="C153" s="192" t="s">
        <v>413</v>
      </c>
      <c r="D153" s="192" t="s">
        <v>164</v>
      </c>
      <c r="E153" s="193" t="s">
        <v>984</v>
      </c>
      <c r="F153" s="194" t="s">
        <v>985</v>
      </c>
      <c r="G153" s="195" t="s">
        <v>212</v>
      </c>
      <c r="H153" s="196">
        <v>8</v>
      </c>
      <c r="I153" s="197"/>
      <c r="J153" s="198">
        <f>ROUND(I153*H153,2)</f>
        <v>0</v>
      </c>
      <c r="K153" s="194" t="s">
        <v>22</v>
      </c>
      <c r="L153" s="55"/>
      <c r="M153" s="199" t="s">
        <v>22</v>
      </c>
      <c r="N153" s="200" t="s">
        <v>46</v>
      </c>
      <c r="O153" s="36"/>
      <c r="P153" s="201">
        <f>O153*H153</f>
        <v>0</v>
      </c>
      <c r="Q153" s="201">
        <v>0</v>
      </c>
      <c r="R153" s="201">
        <f>Q153*H153</f>
        <v>0</v>
      </c>
      <c r="S153" s="201">
        <v>0</v>
      </c>
      <c r="T153" s="202">
        <f>S153*H153</f>
        <v>0</v>
      </c>
      <c r="AR153" s="18" t="s">
        <v>169</v>
      </c>
      <c r="AT153" s="18" t="s">
        <v>164</v>
      </c>
      <c r="AU153" s="18" t="s">
        <v>23</v>
      </c>
      <c r="AY153" s="18" t="s">
        <v>162</v>
      </c>
      <c r="BE153" s="203">
        <f>IF(N153="základní",J153,0)</f>
        <v>0</v>
      </c>
      <c r="BF153" s="203">
        <f>IF(N153="snížená",J153,0)</f>
        <v>0</v>
      </c>
      <c r="BG153" s="203">
        <f>IF(N153="zákl. přenesená",J153,0)</f>
        <v>0</v>
      </c>
      <c r="BH153" s="203">
        <f>IF(N153="sníž. přenesená",J153,0)</f>
        <v>0</v>
      </c>
      <c r="BI153" s="203">
        <f>IF(N153="nulová",J153,0)</f>
        <v>0</v>
      </c>
      <c r="BJ153" s="18" t="s">
        <v>23</v>
      </c>
      <c r="BK153" s="203">
        <f>ROUND(I153*H153,2)</f>
        <v>0</v>
      </c>
      <c r="BL153" s="18" t="s">
        <v>169</v>
      </c>
      <c r="BM153" s="18" t="s">
        <v>413</v>
      </c>
    </row>
    <row r="154" spans="2:47" s="1" customFormat="1" ht="27">
      <c r="B154" s="35"/>
      <c r="C154" s="57"/>
      <c r="D154" s="219" t="s">
        <v>293</v>
      </c>
      <c r="E154" s="57"/>
      <c r="F154" s="256" t="s">
        <v>983</v>
      </c>
      <c r="G154" s="57"/>
      <c r="H154" s="57"/>
      <c r="I154" s="162"/>
      <c r="J154" s="57"/>
      <c r="K154" s="57"/>
      <c r="L154" s="55"/>
      <c r="M154" s="72"/>
      <c r="N154" s="36"/>
      <c r="O154" s="36"/>
      <c r="P154" s="36"/>
      <c r="Q154" s="36"/>
      <c r="R154" s="36"/>
      <c r="S154" s="36"/>
      <c r="T154" s="73"/>
      <c r="AT154" s="18" t="s">
        <v>293</v>
      </c>
      <c r="AU154" s="18" t="s">
        <v>23</v>
      </c>
    </row>
    <row r="155" spans="2:65" s="1" customFormat="1" ht="22.5" customHeight="1">
      <c r="B155" s="35"/>
      <c r="C155" s="192" t="s">
        <v>418</v>
      </c>
      <c r="D155" s="192" t="s">
        <v>164</v>
      </c>
      <c r="E155" s="193" t="s">
        <v>986</v>
      </c>
      <c r="F155" s="194" t="s">
        <v>987</v>
      </c>
      <c r="G155" s="195" t="s">
        <v>212</v>
      </c>
      <c r="H155" s="196">
        <v>2</v>
      </c>
      <c r="I155" s="197"/>
      <c r="J155" s="198">
        <f>ROUND(I155*H155,2)</f>
        <v>0</v>
      </c>
      <c r="K155" s="194" t="s">
        <v>22</v>
      </c>
      <c r="L155" s="55"/>
      <c r="M155" s="199" t="s">
        <v>22</v>
      </c>
      <c r="N155" s="200" t="s">
        <v>46</v>
      </c>
      <c r="O155" s="36"/>
      <c r="P155" s="201">
        <f>O155*H155</f>
        <v>0</v>
      </c>
      <c r="Q155" s="201">
        <v>0</v>
      </c>
      <c r="R155" s="201">
        <f>Q155*H155</f>
        <v>0</v>
      </c>
      <c r="S155" s="201">
        <v>0</v>
      </c>
      <c r="T155" s="202">
        <f>S155*H155</f>
        <v>0</v>
      </c>
      <c r="AR155" s="18" t="s">
        <v>169</v>
      </c>
      <c r="AT155" s="18" t="s">
        <v>164</v>
      </c>
      <c r="AU155" s="18" t="s">
        <v>23</v>
      </c>
      <c r="AY155" s="18" t="s">
        <v>162</v>
      </c>
      <c r="BE155" s="203">
        <f>IF(N155="základní",J155,0)</f>
        <v>0</v>
      </c>
      <c r="BF155" s="203">
        <f>IF(N155="snížená",J155,0)</f>
        <v>0</v>
      </c>
      <c r="BG155" s="203">
        <f>IF(N155="zákl. přenesená",J155,0)</f>
        <v>0</v>
      </c>
      <c r="BH155" s="203">
        <f>IF(N155="sníž. přenesená",J155,0)</f>
        <v>0</v>
      </c>
      <c r="BI155" s="203">
        <f>IF(N155="nulová",J155,0)</f>
        <v>0</v>
      </c>
      <c r="BJ155" s="18" t="s">
        <v>23</v>
      </c>
      <c r="BK155" s="203">
        <f>ROUND(I155*H155,2)</f>
        <v>0</v>
      </c>
      <c r="BL155" s="18" t="s">
        <v>169</v>
      </c>
      <c r="BM155" s="18" t="s">
        <v>418</v>
      </c>
    </row>
    <row r="156" spans="2:47" s="1" customFormat="1" ht="27">
      <c r="B156" s="35"/>
      <c r="C156" s="57"/>
      <c r="D156" s="219" t="s">
        <v>293</v>
      </c>
      <c r="E156" s="57"/>
      <c r="F156" s="256" t="s">
        <v>983</v>
      </c>
      <c r="G156" s="57"/>
      <c r="H156" s="57"/>
      <c r="I156" s="162"/>
      <c r="J156" s="57"/>
      <c r="K156" s="57"/>
      <c r="L156" s="55"/>
      <c r="M156" s="72"/>
      <c r="N156" s="36"/>
      <c r="O156" s="36"/>
      <c r="P156" s="36"/>
      <c r="Q156" s="36"/>
      <c r="R156" s="36"/>
      <c r="S156" s="36"/>
      <c r="T156" s="73"/>
      <c r="AT156" s="18" t="s">
        <v>293</v>
      </c>
      <c r="AU156" s="18" t="s">
        <v>23</v>
      </c>
    </row>
    <row r="157" spans="2:65" s="1" customFormat="1" ht="22.5" customHeight="1">
      <c r="B157" s="35"/>
      <c r="C157" s="192" t="s">
        <v>422</v>
      </c>
      <c r="D157" s="192" t="s">
        <v>164</v>
      </c>
      <c r="E157" s="193" t="s">
        <v>988</v>
      </c>
      <c r="F157" s="194" t="s">
        <v>989</v>
      </c>
      <c r="G157" s="195" t="s">
        <v>212</v>
      </c>
      <c r="H157" s="196">
        <v>4</v>
      </c>
      <c r="I157" s="197"/>
      <c r="J157" s="198">
        <f>ROUND(I157*H157,2)</f>
        <v>0</v>
      </c>
      <c r="K157" s="194" t="s">
        <v>22</v>
      </c>
      <c r="L157" s="55"/>
      <c r="M157" s="199" t="s">
        <v>22</v>
      </c>
      <c r="N157" s="200" t="s">
        <v>46</v>
      </c>
      <c r="O157" s="36"/>
      <c r="P157" s="201">
        <f>O157*H157</f>
        <v>0</v>
      </c>
      <c r="Q157" s="201">
        <v>0</v>
      </c>
      <c r="R157" s="201">
        <f>Q157*H157</f>
        <v>0</v>
      </c>
      <c r="S157" s="201">
        <v>0</v>
      </c>
      <c r="T157" s="202">
        <f>S157*H157</f>
        <v>0</v>
      </c>
      <c r="AR157" s="18" t="s">
        <v>169</v>
      </c>
      <c r="AT157" s="18" t="s">
        <v>164</v>
      </c>
      <c r="AU157" s="18" t="s">
        <v>23</v>
      </c>
      <c r="AY157" s="18" t="s">
        <v>162</v>
      </c>
      <c r="BE157" s="203">
        <f>IF(N157="základní",J157,0)</f>
        <v>0</v>
      </c>
      <c r="BF157" s="203">
        <f>IF(N157="snížená",J157,0)</f>
        <v>0</v>
      </c>
      <c r="BG157" s="203">
        <f>IF(N157="zákl. přenesená",J157,0)</f>
        <v>0</v>
      </c>
      <c r="BH157" s="203">
        <f>IF(N157="sníž. přenesená",J157,0)</f>
        <v>0</v>
      </c>
      <c r="BI157" s="203">
        <f>IF(N157="nulová",J157,0)</f>
        <v>0</v>
      </c>
      <c r="BJ157" s="18" t="s">
        <v>23</v>
      </c>
      <c r="BK157" s="203">
        <f>ROUND(I157*H157,2)</f>
        <v>0</v>
      </c>
      <c r="BL157" s="18" t="s">
        <v>169</v>
      </c>
      <c r="BM157" s="18" t="s">
        <v>422</v>
      </c>
    </row>
    <row r="158" spans="2:47" s="1" customFormat="1" ht="27">
      <c r="B158" s="35"/>
      <c r="C158" s="57"/>
      <c r="D158" s="219" t="s">
        <v>293</v>
      </c>
      <c r="E158" s="57"/>
      <c r="F158" s="256" t="s">
        <v>983</v>
      </c>
      <c r="G158" s="57"/>
      <c r="H158" s="57"/>
      <c r="I158" s="162"/>
      <c r="J158" s="57"/>
      <c r="K158" s="57"/>
      <c r="L158" s="55"/>
      <c r="M158" s="72"/>
      <c r="N158" s="36"/>
      <c r="O158" s="36"/>
      <c r="P158" s="36"/>
      <c r="Q158" s="36"/>
      <c r="R158" s="36"/>
      <c r="S158" s="36"/>
      <c r="T158" s="73"/>
      <c r="AT158" s="18" t="s">
        <v>293</v>
      </c>
      <c r="AU158" s="18" t="s">
        <v>23</v>
      </c>
    </row>
    <row r="159" spans="2:65" s="1" customFormat="1" ht="22.5" customHeight="1">
      <c r="B159" s="35"/>
      <c r="C159" s="192" t="s">
        <v>429</v>
      </c>
      <c r="D159" s="192" t="s">
        <v>164</v>
      </c>
      <c r="E159" s="193" t="s">
        <v>990</v>
      </c>
      <c r="F159" s="194" t="s">
        <v>991</v>
      </c>
      <c r="G159" s="195" t="s">
        <v>543</v>
      </c>
      <c r="H159" s="196">
        <v>10</v>
      </c>
      <c r="I159" s="197"/>
      <c r="J159" s="198">
        <f>ROUND(I159*H159,2)</f>
        <v>0</v>
      </c>
      <c r="K159" s="194" t="s">
        <v>22</v>
      </c>
      <c r="L159" s="55"/>
      <c r="M159" s="199" t="s">
        <v>22</v>
      </c>
      <c r="N159" s="200" t="s">
        <v>46</v>
      </c>
      <c r="O159" s="36"/>
      <c r="P159" s="201">
        <f>O159*H159</f>
        <v>0</v>
      </c>
      <c r="Q159" s="201">
        <v>0</v>
      </c>
      <c r="R159" s="201">
        <f>Q159*H159</f>
        <v>0</v>
      </c>
      <c r="S159" s="201">
        <v>0</v>
      </c>
      <c r="T159" s="202">
        <f>S159*H159</f>
        <v>0</v>
      </c>
      <c r="AR159" s="18" t="s">
        <v>169</v>
      </c>
      <c r="AT159" s="18" t="s">
        <v>164</v>
      </c>
      <c r="AU159" s="18" t="s">
        <v>23</v>
      </c>
      <c r="AY159" s="18" t="s">
        <v>162</v>
      </c>
      <c r="BE159" s="203">
        <f>IF(N159="základní",J159,0)</f>
        <v>0</v>
      </c>
      <c r="BF159" s="203">
        <f>IF(N159="snížená",J159,0)</f>
        <v>0</v>
      </c>
      <c r="BG159" s="203">
        <f>IF(N159="zákl. přenesená",J159,0)</f>
        <v>0</v>
      </c>
      <c r="BH159" s="203">
        <f>IF(N159="sníž. přenesená",J159,0)</f>
        <v>0</v>
      </c>
      <c r="BI159" s="203">
        <f>IF(N159="nulová",J159,0)</f>
        <v>0</v>
      </c>
      <c r="BJ159" s="18" t="s">
        <v>23</v>
      </c>
      <c r="BK159" s="203">
        <f>ROUND(I159*H159,2)</f>
        <v>0</v>
      </c>
      <c r="BL159" s="18" t="s">
        <v>169</v>
      </c>
      <c r="BM159" s="18" t="s">
        <v>429</v>
      </c>
    </row>
    <row r="160" spans="2:47" s="1" customFormat="1" ht="27">
      <c r="B160" s="35"/>
      <c r="C160" s="57"/>
      <c r="D160" s="219" t="s">
        <v>293</v>
      </c>
      <c r="E160" s="57"/>
      <c r="F160" s="256" t="s">
        <v>899</v>
      </c>
      <c r="G160" s="57"/>
      <c r="H160" s="57"/>
      <c r="I160" s="162"/>
      <c r="J160" s="57"/>
      <c r="K160" s="57"/>
      <c r="L160" s="55"/>
      <c r="M160" s="72"/>
      <c r="N160" s="36"/>
      <c r="O160" s="36"/>
      <c r="P160" s="36"/>
      <c r="Q160" s="36"/>
      <c r="R160" s="36"/>
      <c r="S160" s="36"/>
      <c r="T160" s="73"/>
      <c r="AT160" s="18" t="s">
        <v>293</v>
      </c>
      <c r="AU160" s="18" t="s">
        <v>23</v>
      </c>
    </row>
    <row r="161" spans="2:65" s="1" customFormat="1" ht="22.5" customHeight="1">
      <c r="B161" s="35"/>
      <c r="C161" s="192" t="s">
        <v>436</v>
      </c>
      <c r="D161" s="192" t="s">
        <v>164</v>
      </c>
      <c r="E161" s="193" t="s">
        <v>992</v>
      </c>
      <c r="F161" s="194" t="s">
        <v>993</v>
      </c>
      <c r="G161" s="195" t="s">
        <v>543</v>
      </c>
      <c r="H161" s="196">
        <v>10</v>
      </c>
      <c r="I161" s="197"/>
      <c r="J161" s="198">
        <f>ROUND(I161*H161,2)</f>
        <v>0</v>
      </c>
      <c r="K161" s="194" t="s">
        <v>22</v>
      </c>
      <c r="L161" s="55"/>
      <c r="M161" s="199" t="s">
        <v>22</v>
      </c>
      <c r="N161" s="200" t="s">
        <v>46</v>
      </c>
      <c r="O161" s="36"/>
      <c r="P161" s="201">
        <f>O161*H161</f>
        <v>0</v>
      </c>
      <c r="Q161" s="201">
        <v>0</v>
      </c>
      <c r="R161" s="201">
        <f>Q161*H161</f>
        <v>0</v>
      </c>
      <c r="S161" s="201">
        <v>0</v>
      </c>
      <c r="T161" s="202">
        <f>S161*H161</f>
        <v>0</v>
      </c>
      <c r="AR161" s="18" t="s">
        <v>169</v>
      </c>
      <c r="AT161" s="18" t="s">
        <v>164</v>
      </c>
      <c r="AU161" s="18" t="s">
        <v>23</v>
      </c>
      <c r="AY161" s="18" t="s">
        <v>162</v>
      </c>
      <c r="BE161" s="203">
        <f>IF(N161="základní",J161,0)</f>
        <v>0</v>
      </c>
      <c r="BF161" s="203">
        <f>IF(N161="snížená",J161,0)</f>
        <v>0</v>
      </c>
      <c r="BG161" s="203">
        <f>IF(N161="zákl. přenesená",J161,0)</f>
        <v>0</v>
      </c>
      <c r="BH161" s="203">
        <f>IF(N161="sníž. přenesená",J161,0)</f>
        <v>0</v>
      </c>
      <c r="BI161" s="203">
        <f>IF(N161="nulová",J161,0)</f>
        <v>0</v>
      </c>
      <c r="BJ161" s="18" t="s">
        <v>23</v>
      </c>
      <c r="BK161" s="203">
        <f>ROUND(I161*H161,2)</f>
        <v>0</v>
      </c>
      <c r="BL161" s="18" t="s">
        <v>169</v>
      </c>
      <c r="BM161" s="18" t="s">
        <v>436</v>
      </c>
    </row>
    <row r="162" spans="2:47" s="1" customFormat="1" ht="27">
      <c r="B162" s="35"/>
      <c r="C162" s="57"/>
      <c r="D162" s="219" t="s">
        <v>293</v>
      </c>
      <c r="E162" s="57"/>
      <c r="F162" s="256" t="s">
        <v>899</v>
      </c>
      <c r="G162" s="57"/>
      <c r="H162" s="57"/>
      <c r="I162" s="162"/>
      <c r="J162" s="57"/>
      <c r="K162" s="57"/>
      <c r="L162" s="55"/>
      <c r="M162" s="72"/>
      <c r="N162" s="36"/>
      <c r="O162" s="36"/>
      <c r="P162" s="36"/>
      <c r="Q162" s="36"/>
      <c r="R162" s="36"/>
      <c r="S162" s="36"/>
      <c r="T162" s="73"/>
      <c r="AT162" s="18" t="s">
        <v>293</v>
      </c>
      <c r="AU162" s="18" t="s">
        <v>23</v>
      </c>
    </row>
    <row r="163" spans="2:65" s="1" customFormat="1" ht="22.5" customHeight="1">
      <c r="B163" s="35"/>
      <c r="C163" s="192" t="s">
        <v>441</v>
      </c>
      <c r="D163" s="192" t="s">
        <v>164</v>
      </c>
      <c r="E163" s="193" t="s">
        <v>994</v>
      </c>
      <c r="F163" s="194" t="s">
        <v>995</v>
      </c>
      <c r="G163" s="195" t="s">
        <v>543</v>
      </c>
      <c r="H163" s="196">
        <v>20</v>
      </c>
      <c r="I163" s="197"/>
      <c r="J163" s="198">
        <f>ROUND(I163*H163,2)</f>
        <v>0</v>
      </c>
      <c r="K163" s="194" t="s">
        <v>22</v>
      </c>
      <c r="L163" s="55"/>
      <c r="M163" s="199" t="s">
        <v>22</v>
      </c>
      <c r="N163" s="200" t="s">
        <v>46</v>
      </c>
      <c r="O163" s="36"/>
      <c r="P163" s="201">
        <f>O163*H163</f>
        <v>0</v>
      </c>
      <c r="Q163" s="201">
        <v>0</v>
      </c>
      <c r="R163" s="201">
        <f>Q163*H163</f>
        <v>0</v>
      </c>
      <c r="S163" s="201">
        <v>0</v>
      </c>
      <c r="T163" s="202">
        <f>S163*H163</f>
        <v>0</v>
      </c>
      <c r="AR163" s="18" t="s">
        <v>169</v>
      </c>
      <c r="AT163" s="18" t="s">
        <v>164</v>
      </c>
      <c r="AU163" s="18" t="s">
        <v>23</v>
      </c>
      <c r="AY163" s="18" t="s">
        <v>162</v>
      </c>
      <c r="BE163" s="203">
        <f>IF(N163="základní",J163,0)</f>
        <v>0</v>
      </c>
      <c r="BF163" s="203">
        <f>IF(N163="snížená",J163,0)</f>
        <v>0</v>
      </c>
      <c r="BG163" s="203">
        <f>IF(N163="zákl. přenesená",J163,0)</f>
        <v>0</v>
      </c>
      <c r="BH163" s="203">
        <f>IF(N163="sníž. přenesená",J163,0)</f>
        <v>0</v>
      </c>
      <c r="BI163" s="203">
        <f>IF(N163="nulová",J163,0)</f>
        <v>0</v>
      </c>
      <c r="BJ163" s="18" t="s">
        <v>23</v>
      </c>
      <c r="BK163" s="203">
        <f>ROUND(I163*H163,2)</f>
        <v>0</v>
      </c>
      <c r="BL163" s="18" t="s">
        <v>169</v>
      </c>
      <c r="BM163" s="18" t="s">
        <v>441</v>
      </c>
    </row>
    <row r="164" spans="2:47" s="1" customFormat="1" ht="27">
      <c r="B164" s="35"/>
      <c r="C164" s="57"/>
      <c r="D164" s="219" t="s">
        <v>293</v>
      </c>
      <c r="E164" s="57"/>
      <c r="F164" s="256" t="s">
        <v>899</v>
      </c>
      <c r="G164" s="57"/>
      <c r="H164" s="57"/>
      <c r="I164" s="162"/>
      <c r="J164" s="57"/>
      <c r="K164" s="57"/>
      <c r="L164" s="55"/>
      <c r="M164" s="72"/>
      <c r="N164" s="36"/>
      <c r="O164" s="36"/>
      <c r="P164" s="36"/>
      <c r="Q164" s="36"/>
      <c r="R164" s="36"/>
      <c r="S164" s="36"/>
      <c r="T164" s="73"/>
      <c r="AT164" s="18" t="s">
        <v>293</v>
      </c>
      <c r="AU164" s="18" t="s">
        <v>23</v>
      </c>
    </row>
    <row r="165" spans="2:65" s="1" customFormat="1" ht="22.5" customHeight="1">
      <c r="B165" s="35"/>
      <c r="C165" s="192" t="s">
        <v>447</v>
      </c>
      <c r="D165" s="192" t="s">
        <v>164</v>
      </c>
      <c r="E165" s="193" t="s">
        <v>996</v>
      </c>
      <c r="F165" s="194" t="s">
        <v>997</v>
      </c>
      <c r="G165" s="195" t="s">
        <v>543</v>
      </c>
      <c r="H165" s="196">
        <v>7</v>
      </c>
      <c r="I165" s="197"/>
      <c r="J165" s="198">
        <f>ROUND(I165*H165,2)</f>
        <v>0</v>
      </c>
      <c r="K165" s="194" t="s">
        <v>22</v>
      </c>
      <c r="L165" s="55"/>
      <c r="M165" s="199" t="s">
        <v>22</v>
      </c>
      <c r="N165" s="200" t="s">
        <v>46</v>
      </c>
      <c r="O165" s="36"/>
      <c r="P165" s="201">
        <f>O165*H165</f>
        <v>0</v>
      </c>
      <c r="Q165" s="201">
        <v>0</v>
      </c>
      <c r="R165" s="201">
        <f>Q165*H165</f>
        <v>0</v>
      </c>
      <c r="S165" s="201">
        <v>0</v>
      </c>
      <c r="T165" s="202">
        <f>S165*H165</f>
        <v>0</v>
      </c>
      <c r="AR165" s="18" t="s">
        <v>169</v>
      </c>
      <c r="AT165" s="18" t="s">
        <v>164</v>
      </c>
      <c r="AU165" s="18" t="s">
        <v>23</v>
      </c>
      <c r="AY165" s="18" t="s">
        <v>162</v>
      </c>
      <c r="BE165" s="203">
        <f>IF(N165="základní",J165,0)</f>
        <v>0</v>
      </c>
      <c r="BF165" s="203">
        <f>IF(N165="snížená",J165,0)</f>
        <v>0</v>
      </c>
      <c r="BG165" s="203">
        <f>IF(N165="zákl. přenesená",J165,0)</f>
        <v>0</v>
      </c>
      <c r="BH165" s="203">
        <f>IF(N165="sníž. přenesená",J165,0)</f>
        <v>0</v>
      </c>
      <c r="BI165" s="203">
        <f>IF(N165="nulová",J165,0)</f>
        <v>0</v>
      </c>
      <c r="BJ165" s="18" t="s">
        <v>23</v>
      </c>
      <c r="BK165" s="203">
        <f>ROUND(I165*H165,2)</f>
        <v>0</v>
      </c>
      <c r="BL165" s="18" t="s">
        <v>169</v>
      </c>
      <c r="BM165" s="18" t="s">
        <v>447</v>
      </c>
    </row>
    <row r="166" spans="2:47" s="1" customFormat="1" ht="27">
      <c r="B166" s="35"/>
      <c r="C166" s="57"/>
      <c r="D166" s="219" t="s">
        <v>293</v>
      </c>
      <c r="E166" s="57"/>
      <c r="F166" s="256" t="s">
        <v>899</v>
      </c>
      <c r="G166" s="57"/>
      <c r="H166" s="57"/>
      <c r="I166" s="162"/>
      <c r="J166" s="57"/>
      <c r="K166" s="57"/>
      <c r="L166" s="55"/>
      <c r="M166" s="72"/>
      <c r="N166" s="36"/>
      <c r="O166" s="36"/>
      <c r="P166" s="36"/>
      <c r="Q166" s="36"/>
      <c r="R166" s="36"/>
      <c r="S166" s="36"/>
      <c r="T166" s="73"/>
      <c r="AT166" s="18" t="s">
        <v>293</v>
      </c>
      <c r="AU166" s="18" t="s">
        <v>23</v>
      </c>
    </row>
    <row r="167" spans="2:65" s="1" customFormat="1" ht="22.5" customHeight="1">
      <c r="B167" s="35"/>
      <c r="C167" s="192" t="s">
        <v>454</v>
      </c>
      <c r="D167" s="192" t="s">
        <v>164</v>
      </c>
      <c r="E167" s="193" t="s">
        <v>998</v>
      </c>
      <c r="F167" s="194" t="s">
        <v>999</v>
      </c>
      <c r="G167" s="195" t="s">
        <v>543</v>
      </c>
      <c r="H167" s="196">
        <v>7</v>
      </c>
      <c r="I167" s="197"/>
      <c r="J167" s="198">
        <f>ROUND(I167*H167,2)</f>
        <v>0</v>
      </c>
      <c r="K167" s="194" t="s">
        <v>22</v>
      </c>
      <c r="L167" s="55"/>
      <c r="M167" s="199" t="s">
        <v>22</v>
      </c>
      <c r="N167" s="200" t="s">
        <v>46</v>
      </c>
      <c r="O167" s="36"/>
      <c r="P167" s="201">
        <f>O167*H167</f>
        <v>0</v>
      </c>
      <c r="Q167" s="201">
        <v>0</v>
      </c>
      <c r="R167" s="201">
        <f>Q167*H167</f>
        <v>0</v>
      </c>
      <c r="S167" s="201">
        <v>0</v>
      </c>
      <c r="T167" s="202">
        <f>S167*H167</f>
        <v>0</v>
      </c>
      <c r="AR167" s="18" t="s">
        <v>169</v>
      </c>
      <c r="AT167" s="18" t="s">
        <v>164</v>
      </c>
      <c r="AU167" s="18" t="s">
        <v>23</v>
      </c>
      <c r="AY167" s="18" t="s">
        <v>162</v>
      </c>
      <c r="BE167" s="203">
        <f>IF(N167="základní",J167,0)</f>
        <v>0</v>
      </c>
      <c r="BF167" s="203">
        <f>IF(N167="snížená",J167,0)</f>
        <v>0</v>
      </c>
      <c r="BG167" s="203">
        <f>IF(N167="zákl. přenesená",J167,0)</f>
        <v>0</v>
      </c>
      <c r="BH167" s="203">
        <f>IF(N167="sníž. přenesená",J167,0)</f>
        <v>0</v>
      </c>
      <c r="BI167" s="203">
        <f>IF(N167="nulová",J167,0)</f>
        <v>0</v>
      </c>
      <c r="BJ167" s="18" t="s">
        <v>23</v>
      </c>
      <c r="BK167" s="203">
        <f>ROUND(I167*H167,2)</f>
        <v>0</v>
      </c>
      <c r="BL167" s="18" t="s">
        <v>169</v>
      </c>
      <c r="BM167" s="18" t="s">
        <v>454</v>
      </c>
    </row>
    <row r="168" spans="2:47" s="1" customFormat="1" ht="27">
      <c r="B168" s="35"/>
      <c r="C168" s="57"/>
      <c r="D168" s="219" t="s">
        <v>293</v>
      </c>
      <c r="E168" s="57"/>
      <c r="F168" s="256" t="s">
        <v>899</v>
      </c>
      <c r="G168" s="57"/>
      <c r="H168" s="57"/>
      <c r="I168" s="162"/>
      <c r="J168" s="57"/>
      <c r="K168" s="57"/>
      <c r="L168" s="55"/>
      <c r="M168" s="72"/>
      <c r="N168" s="36"/>
      <c r="O168" s="36"/>
      <c r="P168" s="36"/>
      <c r="Q168" s="36"/>
      <c r="R168" s="36"/>
      <c r="S168" s="36"/>
      <c r="T168" s="73"/>
      <c r="AT168" s="18" t="s">
        <v>293</v>
      </c>
      <c r="AU168" s="18" t="s">
        <v>23</v>
      </c>
    </row>
    <row r="169" spans="2:65" s="1" customFormat="1" ht="22.5" customHeight="1">
      <c r="B169" s="35"/>
      <c r="C169" s="192" t="s">
        <v>461</v>
      </c>
      <c r="D169" s="192" t="s">
        <v>164</v>
      </c>
      <c r="E169" s="193" t="s">
        <v>1000</v>
      </c>
      <c r="F169" s="194" t="s">
        <v>956</v>
      </c>
      <c r="G169" s="195" t="s">
        <v>543</v>
      </c>
      <c r="H169" s="196">
        <v>20</v>
      </c>
      <c r="I169" s="197"/>
      <c r="J169" s="198">
        <f>ROUND(I169*H169,2)</f>
        <v>0</v>
      </c>
      <c r="K169" s="194" t="s">
        <v>22</v>
      </c>
      <c r="L169" s="55"/>
      <c r="M169" s="199" t="s">
        <v>22</v>
      </c>
      <c r="N169" s="200" t="s">
        <v>46</v>
      </c>
      <c r="O169" s="36"/>
      <c r="P169" s="201">
        <f>O169*H169</f>
        <v>0</v>
      </c>
      <c r="Q169" s="201">
        <v>0</v>
      </c>
      <c r="R169" s="201">
        <f>Q169*H169</f>
        <v>0</v>
      </c>
      <c r="S169" s="201">
        <v>0</v>
      </c>
      <c r="T169" s="202">
        <f>S169*H169</f>
        <v>0</v>
      </c>
      <c r="AR169" s="18" t="s">
        <v>169</v>
      </c>
      <c r="AT169" s="18" t="s">
        <v>164</v>
      </c>
      <c r="AU169" s="18" t="s">
        <v>23</v>
      </c>
      <c r="AY169" s="18" t="s">
        <v>162</v>
      </c>
      <c r="BE169" s="203">
        <f>IF(N169="základní",J169,0)</f>
        <v>0</v>
      </c>
      <c r="BF169" s="203">
        <f>IF(N169="snížená",J169,0)</f>
        <v>0</v>
      </c>
      <c r="BG169" s="203">
        <f>IF(N169="zákl. přenesená",J169,0)</f>
        <v>0</v>
      </c>
      <c r="BH169" s="203">
        <f>IF(N169="sníž. přenesená",J169,0)</f>
        <v>0</v>
      </c>
      <c r="BI169" s="203">
        <f>IF(N169="nulová",J169,0)</f>
        <v>0</v>
      </c>
      <c r="BJ169" s="18" t="s">
        <v>23</v>
      </c>
      <c r="BK169" s="203">
        <f>ROUND(I169*H169,2)</f>
        <v>0</v>
      </c>
      <c r="BL169" s="18" t="s">
        <v>169</v>
      </c>
      <c r="BM169" s="18" t="s">
        <v>461</v>
      </c>
    </row>
    <row r="170" spans="2:47" s="1" customFormat="1" ht="27">
      <c r="B170" s="35"/>
      <c r="C170" s="57"/>
      <c r="D170" s="219" t="s">
        <v>293</v>
      </c>
      <c r="E170" s="57"/>
      <c r="F170" s="256" t="s">
        <v>899</v>
      </c>
      <c r="G170" s="57"/>
      <c r="H170" s="57"/>
      <c r="I170" s="162"/>
      <c r="J170" s="57"/>
      <c r="K170" s="57"/>
      <c r="L170" s="55"/>
      <c r="M170" s="72"/>
      <c r="N170" s="36"/>
      <c r="O170" s="36"/>
      <c r="P170" s="36"/>
      <c r="Q170" s="36"/>
      <c r="R170" s="36"/>
      <c r="S170" s="36"/>
      <c r="T170" s="73"/>
      <c r="AT170" s="18" t="s">
        <v>293</v>
      </c>
      <c r="AU170" s="18" t="s">
        <v>23</v>
      </c>
    </row>
    <row r="171" spans="2:65" s="1" customFormat="1" ht="22.5" customHeight="1">
      <c r="B171" s="35"/>
      <c r="C171" s="192" t="s">
        <v>467</v>
      </c>
      <c r="D171" s="192" t="s">
        <v>164</v>
      </c>
      <c r="E171" s="193" t="s">
        <v>1001</v>
      </c>
      <c r="F171" s="194" t="s">
        <v>1002</v>
      </c>
      <c r="G171" s="195" t="s">
        <v>212</v>
      </c>
      <c r="H171" s="196">
        <v>2</v>
      </c>
      <c r="I171" s="197"/>
      <c r="J171" s="198">
        <f>ROUND(I171*H171,2)</f>
        <v>0</v>
      </c>
      <c r="K171" s="194" t="s">
        <v>22</v>
      </c>
      <c r="L171" s="55"/>
      <c r="M171" s="199" t="s">
        <v>22</v>
      </c>
      <c r="N171" s="200" t="s">
        <v>46</v>
      </c>
      <c r="O171" s="36"/>
      <c r="P171" s="201">
        <f>O171*H171</f>
        <v>0</v>
      </c>
      <c r="Q171" s="201">
        <v>0</v>
      </c>
      <c r="R171" s="201">
        <f>Q171*H171</f>
        <v>0</v>
      </c>
      <c r="S171" s="201">
        <v>0</v>
      </c>
      <c r="T171" s="202">
        <f>S171*H171</f>
        <v>0</v>
      </c>
      <c r="AR171" s="18" t="s">
        <v>169</v>
      </c>
      <c r="AT171" s="18" t="s">
        <v>164</v>
      </c>
      <c r="AU171" s="18" t="s">
        <v>23</v>
      </c>
      <c r="AY171" s="18" t="s">
        <v>162</v>
      </c>
      <c r="BE171" s="203">
        <f>IF(N171="základní",J171,0)</f>
        <v>0</v>
      </c>
      <c r="BF171" s="203">
        <f>IF(N171="snížená",J171,0)</f>
        <v>0</v>
      </c>
      <c r="BG171" s="203">
        <f>IF(N171="zákl. přenesená",J171,0)</f>
        <v>0</v>
      </c>
      <c r="BH171" s="203">
        <f>IF(N171="sníž. přenesená",J171,0)</f>
        <v>0</v>
      </c>
      <c r="BI171" s="203">
        <f>IF(N171="nulová",J171,0)</f>
        <v>0</v>
      </c>
      <c r="BJ171" s="18" t="s">
        <v>23</v>
      </c>
      <c r="BK171" s="203">
        <f>ROUND(I171*H171,2)</f>
        <v>0</v>
      </c>
      <c r="BL171" s="18" t="s">
        <v>169</v>
      </c>
      <c r="BM171" s="18" t="s">
        <v>467</v>
      </c>
    </row>
    <row r="172" spans="2:47" s="1" customFormat="1" ht="27">
      <c r="B172" s="35"/>
      <c r="C172" s="57"/>
      <c r="D172" s="204" t="s">
        <v>293</v>
      </c>
      <c r="E172" s="57"/>
      <c r="F172" s="205" t="s">
        <v>983</v>
      </c>
      <c r="G172" s="57"/>
      <c r="H172" s="57"/>
      <c r="I172" s="162"/>
      <c r="J172" s="57"/>
      <c r="K172" s="57"/>
      <c r="L172" s="55"/>
      <c r="M172" s="257"/>
      <c r="N172" s="258"/>
      <c r="O172" s="258"/>
      <c r="P172" s="258"/>
      <c r="Q172" s="258"/>
      <c r="R172" s="258"/>
      <c r="S172" s="258"/>
      <c r="T172" s="259"/>
      <c r="AT172" s="18" t="s">
        <v>293</v>
      </c>
      <c r="AU172" s="18" t="s">
        <v>23</v>
      </c>
    </row>
    <row r="173" spans="2:12" s="1" customFormat="1" ht="6.95" customHeight="1">
      <c r="B173" s="50"/>
      <c r="C173" s="51"/>
      <c r="D173" s="51"/>
      <c r="E173" s="51"/>
      <c r="F173" s="51"/>
      <c r="G173" s="51"/>
      <c r="H173" s="51"/>
      <c r="I173" s="138"/>
      <c r="J173" s="51"/>
      <c r="K173" s="51"/>
      <c r="L173" s="55"/>
    </row>
  </sheetData>
  <sheetProtection password="CC35" sheet="1" objects="1" scenarios="1" formatColumns="0" formatRows="0" sort="0" autoFilter="0"/>
  <autoFilter ref="C87:K87"/>
  <mergeCells count="12">
    <mergeCell ref="E78:H78"/>
    <mergeCell ref="E80:H80"/>
    <mergeCell ref="E7:H7"/>
    <mergeCell ref="E9:H9"/>
    <mergeCell ref="E11:H11"/>
    <mergeCell ref="E26:H26"/>
    <mergeCell ref="E47:H47"/>
    <mergeCell ref="G1:H1"/>
    <mergeCell ref="L2:V2"/>
    <mergeCell ref="E49:H49"/>
    <mergeCell ref="E51:H51"/>
    <mergeCell ref="E76:H76"/>
  </mergeCells>
  <hyperlinks>
    <hyperlink ref="F1:G1" location="C2" tooltip="Krycí list soupisu" display="1) Krycí list soupisu"/>
    <hyperlink ref="G1:H1" location="C58" tooltip="Rekapitulace" display="2) Rekapitulace"/>
    <hyperlink ref="J1" location="C87"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12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6"/>
      <c r="B1" s="272"/>
      <c r="C1" s="272"/>
      <c r="D1" s="271" t="s">
        <v>1</v>
      </c>
      <c r="E1" s="272"/>
      <c r="F1" s="273" t="s">
        <v>1364</v>
      </c>
      <c r="G1" s="402" t="s">
        <v>1365</v>
      </c>
      <c r="H1" s="402"/>
      <c r="I1" s="278"/>
      <c r="J1" s="273" t="s">
        <v>1366</v>
      </c>
      <c r="K1" s="271" t="s">
        <v>135</v>
      </c>
      <c r="L1" s="273" t="s">
        <v>1367</v>
      </c>
      <c r="M1" s="273"/>
      <c r="N1" s="273"/>
      <c r="O1" s="273"/>
      <c r="P1" s="273"/>
      <c r="Q1" s="273"/>
      <c r="R1" s="273"/>
      <c r="S1" s="273"/>
      <c r="T1" s="273"/>
      <c r="U1" s="269"/>
      <c r="V1" s="269"/>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95" customHeight="1">
      <c r="L2" s="358"/>
      <c r="M2" s="358"/>
      <c r="N2" s="358"/>
      <c r="O2" s="358"/>
      <c r="P2" s="358"/>
      <c r="Q2" s="358"/>
      <c r="R2" s="358"/>
      <c r="S2" s="358"/>
      <c r="T2" s="358"/>
      <c r="U2" s="358"/>
      <c r="V2" s="358"/>
      <c r="AT2" s="18" t="s">
        <v>105</v>
      </c>
    </row>
    <row r="3" spans="2:46" ht="6.95" customHeight="1">
      <c r="B3" s="19"/>
      <c r="C3" s="20"/>
      <c r="D3" s="20"/>
      <c r="E3" s="20"/>
      <c r="F3" s="20"/>
      <c r="G3" s="20"/>
      <c r="H3" s="20"/>
      <c r="I3" s="115"/>
      <c r="J3" s="20"/>
      <c r="K3" s="21"/>
      <c r="AT3" s="18" t="s">
        <v>84</v>
      </c>
    </row>
    <row r="4" spans="2:46" ht="36.95" customHeight="1">
      <c r="B4" s="22"/>
      <c r="C4" s="23"/>
      <c r="D4" s="24" t="s">
        <v>136</v>
      </c>
      <c r="E4" s="23"/>
      <c r="F4" s="23"/>
      <c r="G4" s="23"/>
      <c r="H4" s="23"/>
      <c r="I4" s="116"/>
      <c r="J4" s="23"/>
      <c r="K4" s="25"/>
      <c r="M4" s="26" t="s">
        <v>10</v>
      </c>
      <c r="AT4" s="18" t="s">
        <v>4</v>
      </c>
    </row>
    <row r="5" spans="2:11" ht="6.95" customHeight="1">
      <c r="B5" s="22"/>
      <c r="C5" s="23"/>
      <c r="D5" s="23"/>
      <c r="E5" s="23"/>
      <c r="F5" s="23"/>
      <c r="G5" s="23"/>
      <c r="H5" s="23"/>
      <c r="I5" s="116"/>
      <c r="J5" s="23"/>
      <c r="K5" s="25"/>
    </row>
    <row r="6" spans="2:11" ht="15">
      <c r="B6" s="22"/>
      <c r="C6" s="23"/>
      <c r="D6" s="31" t="s">
        <v>16</v>
      </c>
      <c r="E6" s="23"/>
      <c r="F6" s="23"/>
      <c r="G6" s="23"/>
      <c r="H6" s="23"/>
      <c r="I6" s="116"/>
      <c r="J6" s="23"/>
      <c r="K6" s="25"/>
    </row>
    <row r="7" spans="2:11" ht="22.5" customHeight="1">
      <c r="B7" s="22"/>
      <c r="C7" s="23"/>
      <c r="D7" s="23"/>
      <c r="E7" s="403" t="str">
        <f>'Rekapitulace stavby'!K6</f>
        <v>Komunikační propojení MÚK Jeneč - Dobrovíz</v>
      </c>
      <c r="F7" s="391"/>
      <c r="G7" s="391"/>
      <c r="H7" s="391"/>
      <c r="I7" s="116"/>
      <c r="J7" s="23"/>
      <c r="K7" s="25"/>
    </row>
    <row r="8" spans="2:11" ht="15">
      <c r="B8" s="22"/>
      <c r="C8" s="23"/>
      <c r="D8" s="31" t="s">
        <v>137</v>
      </c>
      <c r="E8" s="23"/>
      <c r="F8" s="23"/>
      <c r="G8" s="23"/>
      <c r="H8" s="23"/>
      <c r="I8" s="116"/>
      <c r="J8" s="23"/>
      <c r="K8" s="25"/>
    </row>
    <row r="9" spans="2:11" s="1" customFormat="1" ht="22.5" customHeight="1">
      <c r="B9" s="35"/>
      <c r="C9" s="36"/>
      <c r="D9" s="36"/>
      <c r="E9" s="403" t="s">
        <v>886</v>
      </c>
      <c r="F9" s="382"/>
      <c r="G9" s="382"/>
      <c r="H9" s="382"/>
      <c r="I9" s="117"/>
      <c r="J9" s="36"/>
      <c r="K9" s="39"/>
    </row>
    <row r="10" spans="2:11" s="1" customFormat="1" ht="15">
      <c r="B10" s="35"/>
      <c r="C10" s="36"/>
      <c r="D10" s="31" t="s">
        <v>887</v>
      </c>
      <c r="E10" s="36"/>
      <c r="F10" s="36"/>
      <c r="G10" s="36"/>
      <c r="H10" s="36"/>
      <c r="I10" s="117"/>
      <c r="J10" s="36"/>
      <c r="K10" s="39"/>
    </row>
    <row r="11" spans="2:11" s="1" customFormat="1" ht="36.95" customHeight="1">
      <c r="B11" s="35"/>
      <c r="C11" s="36"/>
      <c r="D11" s="36"/>
      <c r="E11" s="404" t="s">
        <v>1003</v>
      </c>
      <c r="F11" s="382"/>
      <c r="G11" s="382"/>
      <c r="H11" s="382"/>
      <c r="I11" s="117"/>
      <c r="J11" s="36"/>
      <c r="K11" s="39"/>
    </row>
    <row r="12" spans="2:11" s="1" customFormat="1" ht="13.5">
      <c r="B12" s="35"/>
      <c r="C12" s="36"/>
      <c r="D12" s="36"/>
      <c r="E12" s="36"/>
      <c r="F12" s="36"/>
      <c r="G12" s="36"/>
      <c r="H12" s="36"/>
      <c r="I12" s="117"/>
      <c r="J12" s="36"/>
      <c r="K12" s="39"/>
    </row>
    <row r="13" spans="2:11" s="1" customFormat="1" ht="14.45" customHeight="1">
      <c r="B13" s="35"/>
      <c r="C13" s="36"/>
      <c r="D13" s="31" t="s">
        <v>19</v>
      </c>
      <c r="E13" s="36"/>
      <c r="F13" s="29" t="s">
        <v>22</v>
      </c>
      <c r="G13" s="36"/>
      <c r="H13" s="36"/>
      <c r="I13" s="118" t="s">
        <v>21</v>
      </c>
      <c r="J13" s="29" t="s">
        <v>22</v>
      </c>
      <c r="K13" s="39"/>
    </row>
    <row r="14" spans="2:11" s="1" customFormat="1" ht="14.45" customHeight="1">
      <c r="B14" s="35"/>
      <c r="C14" s="36"/>
      <c r="D14" s="31" t="s">
        <v>24</v>
      </c>
      <c r="E14" s="36"/>
      <c r="F14" s="29" t="s">
        <v>25</v>
      </c>
      <c r="G14" s="36"/>
      <c r="H14" s="36"/>
      <c r="I14" s="118" t="s">
        <v>26</v>
      </c>
      <c r="J14" s="119" t="str">
        <f>'Rekapitulace stavby'!AN8</f>
        <v>30.9.2016</v>
      </c>
      <c r="K14" s="39"/>
    </row>
    <row r="15" spans="2:11" s="1" customFormat="1" ht="10.9" customHeight="1">
      <c r="B15" s="35"/>
      <c r="C15" s="36"/>
      <c r="D15" s="36"/>
      <c r="E15" s="36"/>
      <c r="F15" s="36"/>
      <c r="G15" s="36"/>
      <c r="H15" s="36"/>
      <c r="I15" s="117"/>
      <c r="J15" s="36"/>
      <c r="K15" s="39"/>
    </row>
    <row r="16" spans="2:11" s="1" customFormat="1" ht="14.45" customHeight="1">
      <c r="B16" s="35"/>
      <c r="C16" s="36"/>
      <c r="D16" s="31" t="s">
        <v>30</v>
      </c>
      <c r="E16" s="36"/>
      <c r="F16" s="36"/>
      <c r="G16" s="36"/>
      <c r="H16" s="36"/>
      <c r="I16" s="118" t="s">
        <v>31</v>
      </c>
      <c r="J16" s="29" t="str">
        <f>IF('Rekapitulace stavby'!AN10="","",'Rekapitulace stavby'!AN10)</f>
        <v/>
      </c>
      <c r="K16" s="39"/>
    </row>
    <row r="17" spans="2:11" s="1" customFormat="1" ht="18" customHeight="1">
      <c r="B17" s="35"/>
      <c r="C17" s="36"/>
      <c r="D17" s="36"/>
      <c r="E17" s="29" t="str">
        <f>IF('Rekapitulace stavby'!E11="","",'Rekapitulace stavby'!E11)</f>
        <v xml:space="preserve"> </v>
      </c>
      <c r="F17" s="36"/>
      <c r="G17" s="36"/>
      <c r="H17" s="36"/>
      <c r="I17" s="118" t="s">
        <v>33</v>
      </c>
      <c r="J17" s="29" t="str">
        <f>IF('Rekapitulace stavby'!AN11="","",'Rekapitulace stavby'!AN11)</f>
        <v/>
      </c>
      <c r="K17" s="39"/>
    </row>
    <row r="18" spans="2:11" s="1" customFormat="1" ht="6.95" customHeight="1">
      <c r="B18" s="35"/>
      <c r="C18" s="36"/>
      <c r="D18" s="36"/>
      <c r="E18" s="36"/>
      <c r="F18" s="36"/>
      <c r="G18" s="36"/>
      <c r="H18" s="36"/>
      <c r="I18" s="117"/>
      <c r="J18" s="36"/>
      <c r="K18" s="39"/>
    </row>
    <row r="19" spans="2:11" s="1" customFormat="1" ht="14.45" customHeight="1">
      <c r="B19" s="35"/>
      <c r="C19" s="36"/>
      <c r="D19" s="31" t="s">
        <v>34</v>
      </c>
      <c r="E19" s="36"/>
      <c r="F19" s="36"/>
      <c r="G19" s="36"/>
      <c r="H19" s="36"/>
      <c r="I19" s="118" t="s">
        <v>31</v>
      </c>
      <c r="J19" s="29" t="str">
        <f>IF('Rekapitulace stavby'!AN13="Vyplň údaj","",IF('Rekapitulace stavby'!AN13="","",'Rekapitulace stavby'!AN13))</f>
        <v/>
      </c>
      <c r="K19" s="39"/>
    </row>
    <row r="20" spans="2:11" s="1" customFormat="1" ht="18" customHeight="1">
      <c r="B20" s="35"/>
      <c r="C20" s="36"/>
      <c r="D20" s="36"/>
      <c r="E20" s="29" t="str">
        <f>IF('Rekapitulace stavby'!E14="Vyplň údaj","",IF('Rekapitulace stavby'!E14="","",'Rekapitulace stavby'!E14))</f>
        <v/>
      </c>
      <c r="F20" s="36"/>
      <c r="G20" s="36"/>
      <c r="H20" s="36"/>
      <c r="I20" s="118" t="s">
        <v>33</v>
      </c>
      <c r="J20" s="29" t="str">
        <f>IF('Rekapitulace stavby'!AN14="Vyplň údaj","",IF('Rekapitulace stavby'!AN14="","",'Rekapitulace stavby'!AN14))</f>
        <v/>
      </c>
      <c r="K20" s="39"/>
    </row>
    <row r="21" spans="2:11" s="1" customFormat="1" ht="6.95" customHeight="1">
      <c r="B21" s="35"/>
      <c r="C21" s="36"/>
      <c r="D21" s="36"/>
      <c r="E21" s="36"/>
      <c r="F21" s="36"/>
      <c r="G21" s="36"/>
      <c r="H21" s="36"/>
      <c r="I21" s="117"/>
      <c r="J21" s="36"/>
      <c r="K21" s="39"/>
    </row>
    <row r="22" spans="2:11" s="1" customFormat="1" ht="14.45" customHeight="1">
      <c r="B22" s="35"/>
      <c r="C22" s="36"/>
      <c r="D22" s="31" t="s">
        <v>36</v>
      </c>
      <c r="E22" s="36"/>
      <c r="F22" s="36"/>
      <c r="G22" s="36"/>
      <c r="H22" s="36"/>
      <c r="I22" s="118" t="s">
        <v>31</v>
      </c>
      <c r="J22" s="29" t="s">
        <v>22</v>
      </c>
      <c r="K22" s="39"/>
    </row>
    <row r="23" spans="2:11" s="1" customFormat="1" ht="18" customHeight="1">
      <c r="B23" s="35"/>
      <c r="C23" s="36"/>
      <c r="D23" s="36"/>
      <c r="E23" s="29" t="s">
        <v>37</v>
      </c>
      <c r="F23" s="36"/>
      <c r="G23" s="36"/>
      <c r="H23" s="36"/>
      <c r="I23" s="118" t="s">
        <v>33</v>
      </c>
      <c r="J23" s="29" t="s">
        <v>22</v>
      </c>
      <c r="K23" s="39"/>
    </row>
    <row r="24" spans="2:11" s="1" customFormat="1" ht="6.95" customHeight="1">
      <c r="B24" s="35"/>
      <c r="C24" s="36"/>
      <c r="D24" s="36"/>
      <c r="E24" s="36"/>
      <c r="F24" s="36"/>
      <c r="G24" s="36"/>
      <c r="H24" s="36"/>
      <c r="I24" s="117"/>
      <c r="J24" s="36"/>
      <c r="K24" s="39"/>
    </row>
    <row r="25" spans="2:11" s="1" customFormat="1" ht="14.45" customHeight="1">
      <c r="B25" s="35"/>
      <c r="C25" s="36"/>
      <c r="D25" s="31" t="s">
        <v>39</v>
      </c>
      <c r="E25" s="36"/>
      <c r="F25" s="36"/>
      <c r="G25" s="36"/>
      <c r="H25" s="36"/>
      <c r="I25" s="117"/>
      <c r="J25" s="36"/>
      <c r="K25" s="39"/>
    </row>
    <row r="26" spans="2:11" s="7" customFormat="1" ht="22.5" customHeight="1">
      <c r="B26" s="120"/>
      <c r="C26" s="121"/>
      <c r="D26" s="121"/>
      <c r="E26" s="394" t="s">
        <v>22</v>
      </c>
      <c r="F26" s="405"/>
      <c r="G26" s="405"/>
      <c r="H26" s="405"/>
      <c r="I26" s="122"/>
      <c r="J26" s="121"/>
      <c r="K26" s="123"/>
    </row>
    <row r="27" spans="2:11" s="1" customFormat="1" ht="6.95" customHeight="1">
      <c r="B27" s="35"/>
      <c r="C27" s="36"/>
      <c r="D27" s="36"/>
      <c r="E27" s="36"/>
      <c r="F27" s="36"/>
      <c r="G27" s="36"/>
      <c r="H27" s="36"/>
      <c r="I27" s="117"/>
      <c r="J27" s="36"/>
      <c r="K27" s="39"/>
    </row>
    <row r="28" spans="2:11" s="1" customFormat="1" ht="6.95" customHeight="1">
      <c r="B28" s="35"/>
      <c r="C28" s="36"/>
      <c r="D28" s="80"/>
      <c r="E28" s="80"/>
      <c r="F28" s="80"/>
      <c r="G28" s="80"/>
      <c r="H28" s="80"/>
      <c r="I28" s="124"/>
      <c r="J28" s="80"/>
      <c r="K28" s="125"/>
    </row>
    <row r="29" spans="2:11" s="1" customFormat="1" ht="25.35" customHeight="1">
      <c r="B29" s="35"/>
      <c r="C29" s="36"/>
      <c r="D29" s="126" t="s">
        <v>41</v>
      </c>
      <c r="E29" s="36"/>
      <c r="F29" s="36"/>
      <c r="G29" s="36"/>
      <c r="H29" s="36"/>
      <c r="I29" s="117"/>
      <c r="J29" s="127">
        <f>ROUND(J87,2)</f>
        <v>0</v>
      </c>
      <c r="K29" s="39"/>
    </row>
    <row r="30" spans="2:11" s="1" customFormat="1" ht="6.95" customHeight="1">
      <c r="B30" s="35"/>
      <c r="C30" s="36"/>
      <c r="D30" s="80"/>
      <c r="E30" s="80"/>
      <c r="F30" s="80"/>
      <c r="G30" s="80"/>
      <c r="H30" s="80"/>
      <c r="I30" s="124"/>
      <c r="J30" s="80"/>
      <c r="K30" s="125"/>
    </row>
    <row r="31" spans="2:11" s="1" customFormat="1" ht="14.45" customHeight="1">
      <c r="B31" s="35"/>
      <c r="C31" s="36"/>
      <c r="D31" s="36"/>
      <c r="E31" s="36"/>
      <c r="F31" s="40" t="s">
        <v>43</v>
      </c>
      <c r="G31" s="36"/>
      <c r="H31" s="36"/>
      <c r="I31" s="128" t="s">
        <v>42</v>
      </c>
      <c r="J31" s="40" t="s">
        <v>44</v>
      </c>
      <c r="K31" s="39"/>
    </row>
    <row r="32" spans="2:11" s="1" customFormat="1" ht="14.45" customHeight="1">
      <c r="B32" s="35"/>
      <c r="C32" s="36"/>
      <c r="D32" s="43" t="s">
        <v>45</v>
      </c>
      <c r="E32" s="43" t="s">
        <v>46</v>
      </c>
      <c r="F32" s="129">
        <f>ROUND(SUM(BE87:BE120),2)</f>
        <v>0</v>
      </c>
      <c r="G32" s="36"/>
      <c r="H32" s="36"/>
      <c r="I32" s="130">
        <v>0.21</v>
      </c>
      <c r="J32" s="129">
        <f>ROUND(ROUND((SUM(BE87:BE120)),2)*I32,2)</f>
        <v>0</v>
      </c>
      <c r="K32" s="39"/>
    </row>
    <row r="33" spans="2:11" s="1" customFormat="1" ht="14.45" customHeight="1">
      <c r="B33" s="35"/>
      <c r="C33" s="36"/>
      <c r="D33" s="36"/>
      <c r="E33" s="43" t="s">
        <v>47</v>
      </c>
      <c r="F33" s="129">
        <f>ROUND(SUM(BF87:BF120),2)</f>
        <v>0</v>
      </c>
      <c r="G33" s="36"/>
      <c r="H33" s="36"/>
      <c r="I33" s="130">
        <v>0.15</v>
      </c>
      <c r="J33" s="129">
        <f>ROUND(ROUND((SUM(BF87:BF120)),2)*I33,2)</f>
        <v>0</v>
      </c>
      <c r="K33" s="39"/>
    </row>
    <row r="34" spans="2:11" s="1" customFormat="1" ht="14.45" customHeight="1" hidden="1">
      <c r="B34" s="35"/>
      <c r="C34" s="36"/>
      <c r="D34" s="36"/>
      <c r="E34" s="43" t="s">
        <v>48</v>
      </c>
      <c r="F34" s="129">
        <f>ROUND(SUM(BG87:BG120),2)</f>
        <v>0</v>
      </c>
      <c r="G34" s="36"/>
      <c r="H34" s="36"/>
      <c r="I34" s="130">
        <v>0.21</v>
      </c>
      <c r="J34" s="129">
        <v>0</v>
      </c>
      <c r="K34" s="39"/>
    </row>
    <row r="35" spans="2:11" s="1" customFormat="1" ht="14.45" customHeight="1" hidden="1">
      <c r="B35" s="35"/>
      <c r="C35" s="36"/>
      <c r="D35" s="36"/>
      <c r="E35" s="43" t="s">
        <v>49</v>
      </c>
      <c r="F35" s="129">
        <f>ROUND(SUM(BH87:BH120),2)</f>
        <v>0</v>
      </c>
      <c r="G35" s="36"/>
      <c r="H35" s="36"/>
      <c r="I35" s="130">
        <v>0.15</v>
      </c>
      <c r="J35" s="129">
        <v>0</v>
      </c>
      <c r="K35" s="39"/>
    </row>
    <row r="36" spans="2:11" s="1" customFormat="1" ht="14.45" customHeight="1" hidden="1">
      <c r="B36" s="35"/>
      <c r="C36" s="36"/>
      <c r="D36" s="36"/>
      <c r="E36" s="43" t="s">
        <v>50</v>
      </c>
      <c r="F36" s="129">
        <f>ROUND(SUM(BI87:BI120),2)</f>
        <v>0</v>
      </c>
      <c r="G36" s="36"/>
      <c r="H36" s="36"/>
      <c r="I36" s="130">
        <v>0</v>
      </c>
      <c r="J36" s="129">
        <v>0</v>
      </c>
      <c r="K36" s="39"/>
    </row>
    <row r="37" spans="2:11" s="1" customFormat="1" ht="6.95" customHeight="1">
      <c r="B37" s="35"/>
      <c r="C37" s="36"/>
      <c r="D37" s="36"/>
      <c r="E37" s="36"/>
      <c r="F37" s="36"/>
      <c r="G37" s="36"/>
      <c r="H37" s="36"/>
      <c r="I37" s="117"/>
      <c r="J37" s="36"/>
      <c r="K37" s="39"/>
    </row>
    <row r="38" spans="2:11" s="1" customFormat="1" ht="25.35" customHeight="1">
      <c r="B38" s="35"/>
      <c r="C38" s="131"/>
      <c r="D38" s="132" t="s">
        <v>51</v>
      </c>
      <c r="E38" s="74"/>
      <c r="F38" s="74"/>
      <c r="G38" s="133" t="s">
        <v>52</v>
      </c>
      <c r="H38" s="134" t="s">
        <v>53</v>
      </c>
      <c r="I38" s="135"/>
      <c r="J38" s="136">
        <f>SUM(J29:J36)</f>
        <v>0</v>
      </c>
      <c r="K38" s="137"/>
    </row>
    <row r="39" spans="2:11" s="1" customFormat="1" ht="14.45" customHeight="1">
      <c r="B39" s="50"/>
      <c r="C39" s="51"/>
      <c r="D39" s="51"/>
      <c r="E39" s="51"/>
      <c r="F39" s="51"/>
      <c r="G39" s="51"/>
      <c r="H39" s="51"/>
      <c r="I39" s="138"/>
      <c r="J39" s="51"/>
      <c r="K39" s="52"/>
    </row>
    <row r="43" spans="2:11" s="1" customFormat="1" ht="6.95" customHeight="1">
      <c r="B43" s="139"/>
      <c r="C43" s="140"/>
      <c r="D43" s="140"/>
      <c r="E43" s="140"/>
      <c r="F43" s="140"/>
      <c r="G43" s="140"/>
      <c r="H43" s="140"/>
      <c r="I43" s="141"/>
      <c r="J43" s="140"/>
      <c r="K43" s="142"/>
    </row>
    <row r="44" spans="2:11" s="1" customFormat="1" ht="36.95" customHeight="1">
      <c r="B44" s="35"/>
      <c r="C44" s="24" t="s">
        <v>139</v>
      </c>
      <c r="D44" s="36"/>
      <c r="E44" s="36"/>
      <c r="F44" s="36"/>
      <c r="G44" s="36"/>
      <c r="H44" s="36"/>
      <c r="I44" s="117"/>
      <c r="J44" s="36"/>
      <c r="K44" s="39"/>
    </row>
    <row r="45" spans="2:11" s="1" customFormat="1" ht="6.95" customHeight="1">
      <c r="B45" s="35"/>
      <c r="C45" s="36"/>
      <c r="D45" s="36"/>
      <c r="E45" s="36"/>
      <c r="F45" s="36"/>
      <c r="G45" s="36"/>
      <c r="H45" s="36"/>
      <c r="I45" s="117"/>
      <c r="J45" s="36"/>
      <c r="K45" s="39"/>
    </row>
    <row r="46" spans="2:11" s="1" customFormat="1" ht="14.45" customHeight="1">
      <c r="B46" s="35"/>
      <c r="C46" s="31" t="s">
        <v>16</v>
      </c>
      <c r="D46" s="36"/>
      <c r="E46" s="36"/>
      <c r="F46" s="36"/>
      <c r="G46" s="36"/>
      <c r="H46" s="36"/>
      <c r="I46" s="117"/>
      <c r="J46" s="36"/>
      <c r="K46" s="39"/>
    </row>
    <row r="47" spans="2:11" s="1" customFormat="1" ht="22.5" customHeight="1">
      <c r="B47" s="35"/>
      <c r="C47" s="36"/>
      <c r="D47" s="36"/>
      <c r="E47" s="403" t="str">
        <f>E7</f>
        <v>Komunikační propojení MÚK Jeneč - Dobrovíz</v>
      </c>
      <c r="F47" s="382"/>
      <c r="G47" s="382"/>
      <c r="H47" s="382"/>
      <c r="I47" s="117"/>
      <c r="J47" s="36"/>
      <c r="K47" s="39"/>
    </row>
    <row r="48" spans="2:11" ht="15">
      <c r="B48" s="22"/>
      <c r="C48" s="31" t="s">
        <v>137</v>
      </c>
      <c r="D48" s="23"/>
      <c r="E48" s="23"/>
      <c r="F48" s="23"/>
      <c r="G48" s="23"/>
      <c r="H48" s="23"/>
      <c r="I48" s="116"/>
      <c r="J48" s="23"/>
      <c r="K48" s="25"/>
    </row>
    <row r="49" spans="2:11" s="1" customFormat="1" ht="22.5" customHeight="1">
      <c r="B49" s="35"/>
      <c r="C49" s="36"/>
      <c r="D49" s="36"/>
      <c r="E49" s="403" t="s">
        <v>886</v>
      </c>
      <c r="F49" s="382"/>
      <c r="G49" s="382"/>
      <c r="H49" s="382"/>
      <c r="I49" s="117"/>
      <c r="J49" s="36"/>
      <c r="K49" s="39"/>
    </row>
    <row r="50" spans="2:11" s="1" customFormat="1" ht="14.45" customHeight="1">
      <c r="B50" s="35"/>
      <c r="C50" s="31" t="s">
        <v>887</v>
      </c>
      <c r="D50" s="36"/>
      <c r="E50" s="36"/>
      <c r="F50" s="36"/>
      <c r="G50" s="36"/>
      <c r="H50" s="36"/>
      <c r="I50" s="117"/>
      <c r="J50" s="36"/>
      <c r="K50" s="39"/>
    </row>
    <row r="51" spans="2:11" s="1" customFormat="1" ht="23.25" customHeight="1">
      <c r="B51" s="35"/>
      <c r="C51" s="36"/>
      <c r="D51" s="36"/>
      <c r="E51" s="404" t="str">
        <f>E11</f>
        <v>O2 - O2</v>
      </c>
      <c r="F51" s="382"/>
      <c r="G51" s="382"/>
      <c r="H51" s="382"/>
      <c r="I51" s="117"/>
      <c r="J51" s="36"/>
      <c r="K51" s="39"/>
    </row>
    <row r="52" spans="2:11" s="1" customFormat="1" ht="6.95" customHeight="1">
      <c r="B52" s="35"/>
      <c r="C52" s="36"/>
      <c r="D52" s="36"/>
      <c r="E52" s="36"/>
      <c r="F52" s="36"/>
      <c r="G52" s="36"/>
      <c r="H52" s="36"/>
      <c r="I52" s="117"/>
      <c r="J52" s="36"/>
      <c r="K52" s="39"/>
    </row>
    <row r="53" spans="2:11" s="1" customFormat="1" ht="18" customHeight="1">
      <c r="B53" s="35"/>
      <c r="C53" s="31" t="s">
        <v>24</v>
      </c>
      <c r="D53" s="36"/>
      <c r="E53" s="36"/>
      <c r="F53" s="29" t="str">
        <f>F14</f>
        <v>k.ú. Jeneč, k.ú.Dobrovíz</v>
      </c>
      <c r="G53" s="36"/>
      <c r="H53" s="36"/>
      <c r="I53" s="118" t="s">
        <v>26</v>
      </c>
      <c r="J53" s="119" t="str">
        <f>IF(J14="","",J14)</f>
        <v>30.9.2016</v>
      </c>
      <c r="K53" s="39"/>
    </row>
    <row r="54" spans="2:11" s="1" customFormat="1" ht="6.95" customHeight="1">
      <c r="B54" s="35"/>
      <c r="C54" s="36"/>
      <c r="D54" s="36"/>
      <c r="E54" s="36"/>
      <c r="F54" s="36"/>
      <c r="G54" s="36"/>
      <c r="H54" s="36"/>
      <c r="I54" s="117"/>
      <c r="J54" s="36"/>
      <c r="K54" s="39"/>
    </row>
    <row r="55" spans="2:11" s="1" customFormat="1" ht="15">
      <c r="B55" s="35"/>
      <c r="C55" s="31" t="s">
        <v>30</v>
      </c>
      <c r="D55" s="36"/>
      <c r="E55" s="36"/>
      <c r="F55" s="29" t="str">
        <f>E17</f>
        <v xml:space="preserve"> </v>
      </c>
      <c r="G55" s="36"/>
      <c r="H55" s="36"/>
      <c r="I55" s="118" t="s">
        <v>36</v>
      </c>
      <c r="J55" s="29" t="str">
        <f>E23</f>
        <v>European Transportation Consultancy s.r.o.</v>
      </c>
      <c r="K55" s="39"/>
    </row>
    <row r="56" spans="2:11" s="1" customFormat="1" ht="14.45" customHeight="1">
      <c r="B56" s="35"/>
      <c r="C56" s="31" t="s">
        <v>34</v>
      </c>
      <c r="D56" s="36"/>
      <c r="E56" s="36"/>
      <c r="F56" s="29" t="str">
        <f>IF(E20="","",E20)</f>
        <v/>
      </c>
      <c r="G56" s="36"/>
      <c r="H56" s="36"/>
      <c r="I56" s="117"/>
      <c r="J56" s="36"/>
      <c r="K56" s="39"/>
    </row>
    <row r="57" spans="2:11" s="1" customFormat="1" ht="10.35" customHeight="1">
      <c r="B57" s="35"/>
      <c r="C57" s="36"/>
      <c r="D57" s="36"/>
      <c r="E57" s="36"/>
      <c r="F57" s="36"/>
      <c r="G57" s="36"/>
      <c r="H57" s="36"/>
      <c r="I57" s="117"/>
      <c r="J57" s="36"/>
      <c r="K57" s="39"/>
    </row>
    <row r="58" spans="2:11" s="1" customFormat="1" ht="29.25" customHeight="1">
      <c r="B58" s="35"/>
      <c r="C58" s="143" t="s">
        <v>140</v>
      </c>
      <c r="D58" s="131"/>
      <c r="E58" s="131"/>
      <c r="F58" s="131"/>
      <c r="G58" s="131"/>
      <c r="H58" s="131"/>
      <c r="I58" s="144"/>
      <c r="J58" s="145" t="s">
        <v>141</v>
      </c>
      <c r="K58" s="146"/>
    </row>
    <row r="59" spans="2:11" s="1" customFormat="1" ht="10.35" customHeight="1">
      <c r="B59" s="35"/>
      <c r="C59" s="36"/>
      <c r="D59" s="36"/>
      <c r="E59" s="36"/>
      <c r="F59" s="36"/>
      <c r="G59" s="36"/>
      <c r="H59" s="36"/>
      <c r="I59" s="117"/>
      <c r="J59" s="36"/>
      <c r="K59" s="39"/>
    </row>
    <row r="60" spans="2:47" s="1" customFormat="1" ht="29.25" customHeight="1">
      <c r="B60" s="35"/>
      <c r="C60" s="147" t="s">
        <v>142</v>
      </c>
      <c r="D60" s="36"/>
      <c r="E60" s="36"/>
      <c r="F60" s="36"/>
      <c r="G60" s="36"/>
      <c r="H60" s="36"/>
      <c r="I60" s="117"/>
      <c r="J60" s="127">
        <f>J87</f>
        <v>0</v>
      </c>
      <c r="K60" s="39"/>
      <c r="AU60" s="18" t="s">
        <v>143</v>
      </c>
    </row>
    <row r="61" spans="2:11" s="8" customFormat="1" ht="24.95" customHeight="1">
      <c r="B61" s="148"/>
      <c r="C61" s="149"/>
      <c r="D61" s="150" t="s">
        <v>1004</v>
      </c>
      <c r="E61" s="151"/>
      <c r="F61" s="151"/>
      <c r="G61" s="151"/>
      <c r="H61" s="151"/>
      <c r="I61" s="152"/>
      <c r="J61" s="153">
        <f>J88</f>
        <v>0</v>
      </c>
      <c r="K61" s="154"/>
    </row>
    <row r="62" spans="2:11" s="8" customFormat="1" ht="24.95" customHeight="1">
      <c r="B62" s="148"/>
      <c r="C62" s="149"/>
      <c r="D62" s="150" t="s">
        <v>1005</v>
      </c>
      <c r="E62" s="151"/>
      <c r="F62" s="151"/>
      <c r="G62" s="151"/>
      <c r="H62" s="151"/>
      <c r="I62" s="152"/>
      <c r="J62" s="153">
        <f>J103</f>
        <v>0</v>
      </c>
      <c r="K62" s="154"/>
    </row>
    <row r="63" spans="2:11" s="8" customFormat="1" ht="24.95" customHeight="1">
      <c r="B63" s="148"/>
      <c r="C63" s="149"/>
      <c r="D63" s="150" t="s">
        <v>1006</v>
      </c>
      <c r="E63" s="151"/>
      <c r="F63" s="151"/>
      <c r="G63" s="151"/>
      <c r="H63" s="151"/>
      <c r="I63" s="152"/>
      <c r="J63" s="153">
        <f>J108</f>
        <v>0</v>
      </c>
      <c r="K63" s="154"/>
    </row>
    <row r="64" spans="2:11" s="8" customFormat="1" ht="24.95" customHeight="1">
      <c r="B64" s="148"/>
      <c r="C64" s="149"/>
      <c r="D64" s="150" t="s">
        <v>1007</v>
      </c>
      <c r="E64" s="151"/>
      <c r="F64" s="151"/>
      <c r="G64" s="151"/>
      <c r="H64" s="151"/>
      <c r="I64" s="152"/>
      <c r="J64" s="153">
        <f>J111</f>
        <v>0</v>
      </c>
      <c r="K64" s="154"/>
    </row>
    <row r="65" spans="2:11" s="8" customFormat="1" ht="24.95" customHeight="1">
      <c r="B65" s="148"/>
      <c r="C65" s="149"/>
      <c r="D65" s="150" t="s">
        <v>1008</v>
      </c>
      <c r="E65" s="151"/>
      <c r="F65" s="151"/>
      <c r="G65" s="151"/>
      <c r="H65" s="151"/>
      <c r="I65" s="152"/>
      <c r="J65" s="153">
        <f>J116</f>
        <v>0</v>
      </c>
      <c r="K65" s="154"/>
    </row>
    <row r="66" spans="2:11" s="1" customFormat="1" ht="21.75" customHeight="1">
      <c r="B66" s="35"/>
      <c r="C66" s="36"/>
      <c r="D66" s="36"/>
      <c r="E66" s="36"/>
      <c r="F66" s="36"/>
      <c r="G66" s="36"/>
      <c r="H66" s="36"/>
      <c r="I66" s="117"/>
      <c r="J66" s="36"/>
      <c r="K66" s="39"/>
    </row>
    <row r="67" spans="2:11" s="1" customFormat="1" ht="6.95" customHeight="1">
      <c r="B67" s="50"/>
      <c r="C67" s="51"/>
      <c r="D67" s="51"/>
      <c r="E67" s="51"/>
      <c r="F67" s="51"/>
      <c r="G67" s="51"/>
      <c r="H67" s="51"/>
      <c r="I67" s="138"/>
      <c r="J67" s="51"/>
      <c r="K67" s="52"/>
    </row>
    <row r="71" spans="2:12" s="1" customFormat="1" ht="6.95" customHeight="1">
      <c r="B71" s="53"/>
      <c r="C71" s="54"/>
      <c r="D71" s="54"/>
      <c r="E71" s="54"/>
      <c r="F71" s="54"/>
      <c r="G71" s="54"/>
      <c r="H71" s="54"/>
      <c r="I71" s="141"/>
      <c r="J71" s="54"/>
      <c r="K71" s="54"/>
      <c r="L71" s="55"/>
    </row>
    <row r="72" spans="2:12" s="1" customFormat="1" ht="36.95" customHeight="1">
      <c r="B72" s="35"/>
      <c r="C72" s="56" t="s">
        <v>146</v>
      </c>
      <c r="D72" s="57"/>
      <c r="E72" s="57"/>
      <c r="F72" s="57"/>
      <c r="G72" s="57"/>
      <c r="H72" s="57"/>
      <c r="I72" s="162"/>
      <c r="J72" s="57"/>
      <c r="K72" s="57"/>
      <c r="L72" s="55"/>
    </row>
    <row r="73" spans="2:12" s="1" customFormat="1" ht="6.95" customHeight="1">
      <c r="B73" s="35"/>
      <c r="C73" s="57"/>
      <c r="D73" s="57"/>
      <c r="E73" s="57"/>
      <c r="F73" s="57"/>
      <c r="G73" s="57"/>
      <c r="H73" s="57"/>
      <c r="I73" s="162"/>
      <c r="J73" s="57"/>
      <c r="K73" s="57"/>
      <c r="L73" s="55"/>
    </row>
    <row r="74" spans="2:12" s="1" customFormat="1" ht="14.45" customHeight="1">
      <c r="B74" s="35"/>
      <c r="C74" s="59" t="s">
        <v>16</v>
      </c>
      <c r="D74" s="57"/>
      <c r="E74" s="57"/>
      <c r="F74" s="57"/>
      <c r="G74" s="57"/>
      <c r="H74" s="57"/>
      <c r="I74" s="162"/>
      <c r="J74" s="57"/>
      <c r="K74" s="57"/>
      <c r="L74" s="55"/>
    </row>
    <row r="75" spans="2:12" s="1" customFormat="1" ht="22.5" customHeight="1">
      <c r="B75" s="35"/>
      <c r="C75" s="57"/>
      <c r="D75" s="57"/>
      <c r="E75" s="401" t="str">
        <f>E7</f>
        <v>Komunikační propojení MÚK Jeneč - Dobrovíz</v>
      </c>
      <c r="F75" s="375"/>
      <c r="G75" s="375"/>
      <c r="H75" s="375"/>
      <c r="I75" s="162"/>
      <c r="J75" s="57"/>
      <c r="K75" s="57"/>
      <c r="L75" s="55"/>
    </row>
    <row r="76" spans="2:12" ht="15">
      <c r="B76" s="22"/>
      <c r="C76" s="59" t="s">
        <v>137</v>
      </c>
      <c r="D76" s="263"/>
      <c r="E76" s="263"/>
      <c r="F76" s="263"/>
      <c r="G76" s="263"/>
      <c r="H76" s="263"/>
      <c r="J76" s="263"/>
      <c r="K76" s="263"/>
      <c r="L76" s="264"/>
    </row>
    <row r="77" spans="2:12" s="1" customFormat="1" ht="22.5" customHeight="1">
      <c r="B77" s="35"/>
      <c r="C77" s="57"/>
      <c r="D77" s="57"/>
      <c r="E77" s="401" t="s">
        <v>886</v>
      </c>
      <c r="F77" s="375"/>
      <c r="G77" s="375"/>
      <c r="H77" s="375"/>
      <c r="I77" s="162"/>
      <c r="J77" s="57"/>
      <c r="K77" s="57"/>
      <c r="L77" s="55"/>
    </row>
    <row r="78" spans="2:12" s="1" customFormat="1" ht="14.45" customHeight="1">
      <c r="B78" s="35"/>
      <c r="C78" s="59" t="s">
        <v>887</v>
      </c>
      <c r="D78" s="57"/>
      <c r="E78" s="57"/>
      <c r="F78" s="57"/>
      <c r="G78" s="57"/>
      <c r="H78" s="57"/>
      <c r="I78" s="162"/>
      <c r="J78" s="57"/>
      <c r="K78" s="57"/>
      <c r="L78" s="55"/>
    </row>
    <row r="79" spans="2:12" s="1" customFormat="1" ht="23.25" customHeight="1">
      <c r="B79" s="35"/>
      <c r="C79" s="57"/>
      <c r="D79" s="57"/>
      <c r="E79" s="372" t="str">
        <f>E11</f>
        <v>O2 - O2</v>
      </c>
      <c r="F79" s="375"/>
      <c r="G79" s="375"/>
      <c r="H79" s="375"/>
      <c r="I79" s="162"/>
      <c r="J79" s="57"/>
      <c r="K79" s="57"/>
      <c r="L79" s="55"/>
    </row>
    <row r="80" spans="2:12" s="1" customFormat="1" ht="6.95" customHeight="1">
      <c r="B80" s="35"/>
      <c r="C80" s="57"/>
      <c r="D80" s="57"/>
      <c r="E80" s="57"/>
      <c r="F80" s="57"/>
      <c r="G80" s="57"/>
      <c r="H80" s="57"/>
      <c r="I80" s="162"/>
      <c r="J80" s="57"/>
      <c r="K80" s="57"/>
      <c r="L80" s="55"/>
    </row>
    <row r="81" spans="2:12" s="1" customFormat="1" ht="18" customHeight="1">
      <c r="B81" s="35"/>
      <c r="C81" s="59" t="s">
        <v>24</v>
      </c>
      <c r="D81" s="57"/>
      <c r="E81" s="57"/>
      <c r="F81" s="163" t="str">
        <f>F14</f>
        <v>k.ú. Jeneč, k.ú.Dobrovíz</v>
      </c>
      <c r="G81" s="57"/>
      <c r="H81" s="57"/>
      <c r="I81" s="164" t="s">
        <v>26</v>
      </c>
      <c r="J81" s="67" t="str">
        <f>IF(J14="","",J14)</f>
        <v>30.9.2016</v>
      </c>
      <c r="K81" s="57"/>
      <c r="L81" s="55"/>
    </row>
    <row r="82" spans="2:12" s="1" customFormat="1" ht="6.95" customHeight="1">
      <c r="B82" s="35"/>
      <c r="C82" s="57"/>
      <c r="D82" s="57"/>
      <c r="E82" s="57"/>
      <c r="F82" s="57"/>
      <c r="G82" s="57"/>
      <c r="H82" s="57"/>
      <c r="I82" s="162"/>
      <c r="J82" s="57"/>
      <c r="K82" s="57"/>
      <c r="L82" s="55"/>
    </row>
    <row r="83" spans="2:12" s="1" customFormat="1" ht="15">
      <c r="B83" s="35"/>
      <c r="C83" s="59" t="s">
        <v>30</v>
      </c>
      <c r="D83" s="57"/>
      <c r="E83" s="57"/>
      <c r="F83" s="163" t="str">
        <f>E17</f>
        <v xml:space="preserve"> </v>
      </c>
      <c r="G83" s="57"/>
      <c r="H83" s="57"/>
      <c r="I83" s="164" t="s">
        <v>36</v>
      </c>
      <c r="J83" s="163" t="str">
        <f>E23</f>
        <v>European Transportation Consultancy s.r.o.</v>
      </c>
      <c r="K83" s="57"/>
      <c r="L83" s="55"/>
    </row>
    <row r="84" spans="2:12" s="1" customFormat="1" ht="14.45" customHeight="1">
      <c r="B84" s="35"/>
      <c r="C84" s="59" t="s">
        <v>34</v>
      </c>
      <c r="D84" s="57"/>
      <c r="E84" s="57"/>
      <c r="F84" s="163" t="str">
        <f>IF(E20="","",E20)</f>
        <v/>
      </c>
      <c r="G84" s="57"/>
      <c r="H84" s="57"/>
      <c r="I84" s="162"/>
      <c r="J84" s="57"/>
      <c r="K84" s="57"/>
      <c r="L84" s="55"/>
    </row>
    <row r="85" spans="2:12" s="1" customFormat="1" ht="10.35" customHeight="1">
      <c r="B85" s="35"/>
      <c r="C85" s="57"/>
      <c r="D85" s="57"/>
      <c r="E85" s="57"/>
      <c r="F85" s="57"/>
      <c r="G85" s="57"/>
      <c r="H85" s="57"/>
      <c r="I85" s="162"/>
      <c r="J85" s="57"/>
      <c r="K85" s="57"/>
      <c r="L85" s="55"/>
    </row>
    <row r="86" spans="2:20" s="10" customFormat="1" ht="29.25" customHeight="1">
      <c r="B86" s="165"/>
      <c r="C86" s="166" t="s">
        <v>147</v>
      </c>
      <c r="D86" s="167" t="s">
        <v>60</v>
      </c>
      <c r="E86" s="167" t="s">
        <v>56</v>
      </c>
      <c r="F86" s="167" t="s">
        <v>148</v>
      </c>
      <c r="G86" s="167" t="s">
        <v>149</v>
      </c>
      <c r="H86" s="167" t="s">
        <v>150</v>
      </c>
      <c r="I86" s="168" t="s">
        <v>151</v>
      </c>
      <c r="J86" s="167" t="s">
        <v>141</v>
      </c>
      <c r="K86" s="169" t="s">
        <v>152</v>
      </c>
      <c r="L86" s="170"/>
      <c r="M86" s="76" t="s">
        <v>153</v>
      </c>
      <c r="N86" s="77" t="s">
        <v>45</v>
      </c>
      <c r="O86" s="77" t="s">
        <v>154</v>
      </c>
      <c r="P86" s="77" t="s">
        <v>155</v>
      </c>
      <c r="Q86" s="77" t="s">
        <v>156</v>
      </c>
      <c r="R86" s="77" t="s">
        <v>157</v>
      </c>
      <c r="S86" s="77" t="s">
        <v>158</v>
      </c>
      <c r="T86" s="78" t="s">
        <v>159</v>
      </c>
    </row>
    <row r="87" spans="2:63" s="1" customFormat="1" ht="29.25" customHeight="1">
      <c r="B87" s="35"/>
      <c r="C87" s="82" t="s">
        <v>142</v>
      </c>
      <c r="D87" s="57"/>
      <c r="E87" s="57"/>
      <c r="F87" s="57"/>
      <c r="G87" s="57"/>
      <c r="H87" s="57"/>
      <c r="I87" s="162"/>
      <c r="J87" s="171">
        <f>BK87</f>
        <v>0</v>
      </c>
      <c r="K87" s="57"/>
      <c r="L87" s="55"/>
      <c r="M87" s="79"/>
      <c r="N87" s="80"/>
      <c r="O87" s="80"/>
      <c r="P87" s="172">
        <f>P88+P103+P108+P111+P116</f>
        <v>0</v>
      </c>
      <c r="Q87" s="80"/>
      <c r="R87" s="172">
        <f>R88+R103+R108+R111+R116</f>
        <v>0</v>
      </c>
      <c r="S87" s="80"/>
      <c r="T87" s="173">
        <f>T88+T103+T108+T111+T116</f>
        <v>0</v>
      </c>
      <c r="AT87" s="18" t="s">
        <v>74</v>
      </c>
      <c r="AU87" s="18" t="s">
        <v>143</v>
      </c>
      <c r="BK87" s="174">
        <f>BK88+BK103+BK108+BK111+BK116</f>
        <v>0</v>
      </c>
    </row>
    <row r="88" spans="2:63" s="11" customFormat="1" ht="37.35" customHeight="1">
      <c r="B88" s="175"/>
      <c r="C88" s="176"/>
      <c r="D88" s="189" t="s">
        <v>74</v>
      </c>
      <c r="E88" s="265" t="s">
        <v>895</v>
      </c>
      <c r="F88" s="265" t="s">
        <v>909</v>
      </c>
      <c r="G88" s="176"/>
      <c r="H88" s="176"/>
      <c r="I88" s="179"/>
      <c r="J88" s="266">
        <f>BK88</f>
        <v>0</v>
      </c>
      <c r="K88" s="176"/>
      <c r="L88" s="181"/>
      <c r="M88" s="182"/>
      <c r="N88" s="183"/>
      <c r="O88" s="183"/>
      <c r="P88" s="184">
        <f>SUM(P89:P102)</f>
        <v>0</v>
      </c>
      <c r="Q88" s="183"/>
      <c r="R88" s="184">
        <f>SUM(R89:R102)</f>
        <v>0</v>
      </c>
      <c r="S88" s="183"/>
      <c r="T88" s="185">
        <f>SUM(T89:T102)</f>
        <v>0</v>
      </c>
      <c r="AR88" s="186" t="s">
        <v>23</v>
      </c>
      <c r="AT88" s="187" t="s">
        <v>74</v>
      </c>
      <c r="AU88" s="187" t="s">
        <v>75</v>
      </c>
      <c r="AY88" s="186" t="s">
        <v>162</v>
      </c>
      <c r="BK88" s="188">
        <f>SUM(BK89:BK102)</f>
        <v>0</v>
      </c>
    </row>
    <row r="89" spans="2:65" s="1" customFormat="1" ht="22.5" customHeight="1">
      <c r="B89" s="35"/>
      <c r="C89" s="192" t="s">
        <v>75</v>
      </c>
      <c r="D89" s="192" t="s">
        <v>164</v>
      </c>
      <c r="E89" s="193" t="s">
        <v>897</v>
      </c>
      <c r="F89" s="194" t="s">
        <v>960</v>
      </c>
      <c r="G89" s="195" t="s">
        <v>212</v>
      </c>
      <c r="H89" s="196">
        <v>1</v>
      </c>
      <c r="I89" s="197"/>
      <c r="J89" s="198">
        <f>ROUND(I89*H89,2)</f>
        <v>0</v>
      </c>
      <c r="K89" s="194" t="s">
        <v>22</v>
      </c>
      <c r="L89" s="55"/>
      <c r="M89" s="199" t="s">
        <v>22</v>
      </c>
      <c r="N89" s="200" t="s">
        <v>46</v>
      </c>
      <c r="O89" s="36"/>
      <c r="P89" s="201">
        <f>O89*H89</f>
        <v>0</v>
      </c>
      <c r="Q89" s="201">
        <v>0</v>
      </c>
      <c r="R89" s="201">
        <f>Q89*H89</f>
        <v>0</v>
      </c>
      <c r="S89" s="201">
        <v>0</v>
      </c>
      <c r="T89" s="202">
        <f>S89*H89</f>
        <v>0</v>
      </c>
      <c r="AR89" s="18" t="s">
        <v>169</v>
      </c>
      <c r="AT89" s="18" t="s">
        <v>164</v>
      </c>
      <c r="AU89" s="18" t="s">
        <v>23</v>
      </c>
      <c r="AY89" s="18" t="s">
        <v>162</v>
      </c>
      <c r="BE89" s="203">
        <f>IF(N89="základní",J89,0)</f>
        <v>0</v>
      </c>
      <c r="BF89" s="203">
        <f>IF(N89="snížená",J89,0)</f>
        <v>0</v>
      </c>
      <c r="BG89" s="203">
        <f>IF(N89="zákl. přenesená",J89,0)</f>
        <v>0</v>
      </c>
      <c r="BH89" s="203">
        <f>IF(N89="sníž. přenesená",J89,0)</f>
        <v>0</v>
      </c>
      <c r="BI89" s="203">
        <f>IF(N89="nulová",J89,0)</f>
        <v>0</v>
      </c>
      <c r="BJ89" s="18" t="s">
        <v>23</v>
      </c>
      <c r="BK89" s="203">
        <f>ROUND(I89*H89,2)</f>
        <v>0</v>
      </c>
      <c r="BL89" s="18" t="s">
        <v>169</v>
      </c>
      <c r="BM89" s="18" t="s">
        <v>84</v>
      </c>
    </row>
    <row r="90" spans="2:47" s="1" customFormat="1" ht="27">
      <c r="B90" s="35"/>
      <c r="C90" s="57"/>
      <c r="D90" s="219" t="s">
        <v>293</v>
      </c>
      <c r="E90" s="57"/>
      <c r="F90" s="256" t="s">
        <v>1009</v>
      </c>
      <c r="G90" s="57"/>
      <c r="H90" s="57"/>
      <c r="I90" s="162"/>
      <c r="J90" s="57"/>
      <c r="K90" s="57"/>
      <c r="L90" s="55"/>
      <c r="M90" s="72"/>
      <c r="N90" s="36"/>
      <c r="O90" s="36"/>
      <c r="P90" s="36"/>
      <c r="Q90" s="36"/>
      <c r="R90" s="36"/>
      <c r="S90" s="36"/>
      <c r="T90" s="73"/>
      <c r="AT90" s="18" t="s">
        <v>293</v>
      </c>
      <c r="AU90" s="18" t="s">
        <v>23</v>
      </c>
    </row>
    <row r="91" spans="2:65" s="1" customFormat="1" ht="22.5" customHeight="1">
      <c r="B91" s="35"/>
      <c r="C91" s="192" t="s">
        <v>75</v>
      </c>
      <c r="D91" s="192" t="s">
        <v>164</v>
      </c>
      <c r="E91" s="193" t="s">
        <v>900</v>
      </c>
      <c r="F91" s="194" t="s">
        <v>962</v>
      </c>
      <c r="G91" s="195" t="s">
        <v>543</v>
      </c>
      <c r="H91" s="196">
        <v>4030</v>
      </c>
      <c r="I91" s="197"/>
      <c r="J91" s="198">
        <f>ROUND(I91*H91,2)</f>
        <v>0</v>
      </c>
      <c r="K91" s="194" t="s">
        <v>22</v>
      </c>
      <c r="L91" s="55"/>
      <c r="M91" s="199" t="s">
        <v>22</v>
      </c>
      <c r="N91" s="200" t="s">
        <v>46</v>
      </c>
      <c r="O91" s="36"/>
      <c r="P91" s="201">
        <f>O91*H91</f>
        <v>0</v>
      </c>
      <c r="Q91" s="201">
        <v>0</v>
      </c>
      <c r="R91" s="201">
        <f>Q91*H91</f>
        <v>0</v>
      </c>
      <c r="S91" s="201">
        <v>0</v>
      </c>
      <c r="T91" s="202">
        <f>S91*H91</f>
        <v>0</v>
      </c>
      <c r="AR91" s="18" t="s">
        <v>169</v>
      </c>
      <c r="AT91" s="18" t="s">
        <v>164</v>
      </c>
      <c r="AU91" s="18" t="s">
        <v>23</v>
      </c>
      <c r="AY91" s="18" t="s">
        <v>162</v>
      </c>
      <c r="BE91" s="203">
        <f>IF(N91="základní",J91,0)</f>
        <v>0</v>
      </c>
      <c r="BF91" s="203">
        <f>IF(N91="snížená",J91,0)</f>
        <v>0</v>
      </c>
      <c r="BG91" s="203">
        <f>IF(N91="zákl. přenesená",J91,0)</f>
        <v>0</v>
      </c>
      <c r="BH91" s="203">
        <f>IF(N91="sníž. přenesená",J91,0)</f>
        <v>0</v>
      </c>
      <c r="BI91" s="203">
        <f>IF(N91="nulová",J91,0)</f>
        <v>0</v>
      </c>
      <c r="BJ91" s="18" t="s">
        <v>23</v>
      </c>
      <c r="BK91" s="203">
        <f>ROUND(I91*H91,2)</f>
        <v>0</v>
      </c>
      <c r="BL91" s="18" t="s">
        <v>169</v>
      </c>
      <c r="BM91" s="18" t="s">
        <v>183</v>
      </c>
    </row>
    <row r="92" spans="2:47" s="1" customFormat="1" ht="27">
      <c r="B92" s="35"/>
      <c r="C92" s="57"/>
      <c r="D92" s="219" t="s">
        <v>293</v>
      </c>
      <c r="E92" s="57"/>
      <c r="F92" s="256" t="s">
        <v>914</v>
      </c>
      <c r="G92" s="57"/>
      <c r="H92" s="57"/>
      <c r="I92" s="162"/>
      <c r="J92" s="57"/>
      <c r="K92" s="57"/>
      <c r="L92" s="55"/>
      <c r="M92" s="72"/>
      <c r="N92" s="36"/>
      <c r="O92" s="36"/>
      <c r="P92" s="36"/>
      <c r="Q92" s="36"/>
      <c r="R92" s="36"/>
      <c r="S92" s="36"/>
      <c r="T92" s="73"/>
      <c r="AT92" s="18" t="s">
        <v>293</v>
      </c>
      <c r="AU92" s="18" t="s">
        <v>23</v>
      </c>
    </row>
    <row r="93" spans="2:65" s="1" customFormat="1" ht="22.5" customHeight="1">
      <c r="B93" s="35"/>
      <c r="C93" s="192" t="s">
        <v>75</v>
      </c>
      <c r="D93" s="192" t="s">
        <v>164</v>
      </c>
      <c r="E93" s="193" t="s">
        <v>902</v>
      </c>
      <c r="F93" s="194" t="s">
        <v>963</v>
      </c>
      <c r="G93" s="195" t="s">
        <v>212</v>
      </c>
      <c r="H93" s="196">
        <v>96</v>
      </c>
      <c r="I93" s="197"/>
      <c r="J93" s="198">
        <f>ROUND(I93*H93,2)</f>
        <v>0</v>
      </c>
      <c r="K93" s="194" t="s">
        <v>22</v>
      </c>
      <c r="L93" s="55"/>
      <c r="M93" s="199" t="s">
        <v>22</v>
      </c>
      <c r="N93" s="200" t="s">
        <v>46</v>
      </c>
      <c r="O93" s="36"/>
      <c r="P93" s="201">
        <f>O93*H93</f>
        <v>0</v>
      </c>
      <c r="Q93" s="201">
        <v>0</v>
      </c>
      <c r="R93" s="201">
        <f>Q93*H93</f>
        <v>0</v>
      </c>
      <c r="S93" s="201">
        <v>0</v>
      </c>
      <c r="T93" s="202">
        <f>S93*H93</f>
        <v>0</v>
      </c>
      <c r="AR93" s="18" t="s">
        <v>169</v>
      </c>
      <c r="AT93" s="18" t="s">
        <v>164</v>
      </c>
      <c r="AU93" s="18" t="s">
        <v>23</v>
      </c>
      <c r="AY93" s="18" t="s">
        <v>162</v>
      </c>
      <c r="BE93" s="203">
        <f>IF(N93="základní",J93,0)</f>
        <v>0</v>
      </c>
      <c r="BF93" s="203">
        <f>IF(N93="snížená",J93,0)</f>
        <v>0</v>
      </c>
      <c r="BG93" s="203">
        <f>IF(N93="zákl. přenesená",J93,0)</f>
        <v>0</v>
      </c>
      <c r="BH93" s="203">
        <f>IF(N93="sníž. přenesená",J93,0)</f>
        <v>0</v>
      </c>
      <c r="BI93" s="203">
        <f>IF(N93="nulová",J93,0)</f>
        <v>0</v>
      </c>
      <c r="BJ93" s="18" t="s">
        <v>23</v>
      </c>
      <c r="BK93" s="203">
        <f>ROUND(I93*H93,2)</f>
        <v>0</v>
      </c>
      <c r="BL93" s="18" t="s">
        <v>169</v>
      </c>
      <c r="BM93" s="18" t="s">
        <v>169</v>
      </c>
    </row>
    <row r="94" spans="2:47" s="1" customFormat="1" ht="27">
      <c r="B94" s="35"/>
      <c r="C94" s="57"/>
      <c r="D94" s="219" t="s">
        <v>293</v>
      </c>
      <c r="E94" s="57"/>
      <c r="F94" s="256" t="s">
        <v>1010</v>
      </c>
      <c r="G94" s="57"/>
      <c r="H94" s="57"/>
      <c r="I94" s="162"/>
      <c r="J94" s="57"/>
      <c r="K94" s="57"/>
      <c r="L94" s="55"/>
      <c r="M94" s="72"/>
      <c r="N94" s="36"/>
      <c r="O94" s="36"/>
      <c r="P94" s="36"/>
      <c r="Q94" s="36"/>
      <c r="R94" s="36"/>
      <c r="S94" s="36"/>
      <c r="T94" s="73"/>
      <c r="AT94" s="18" t="s">
        <v>293</v>
      </c>
      <c r="AU94" s="18" t="s">
        <v>23</v>
      </c>
    </row>
    <row r="95" spans="2:65" s="1" customFormat="1" ht="22.5" customHeight="1">
      <c r="B95" s="35"/>
      <c r="C95" s="192" t="s">
        <v>75</v>
      </c>
      <c r="D95" s="192" t="s">
        <v>164</v>
      </c>
      <c r="E95" s="193" t="s">
        <v>904</v>
      </c>
      <c r="F95" s="194" t="s">
        <v>965</v>
      </c>
      <c r="G95" s="195" t="s">
        <v>212</v>
      </c>
      <c r="H95" s="196">
        <v>96</v>
      </c>
      <c r="I95" s="197"/>
      <c r="J95" s="198">
        <f>ROUND(I95*H95,2)</f>
        <v>0</v>
      </c>
      <c r="K95" s="194" t="s">
        <v>22</v>
      </c>
      <c r="L95" s="55"/>
      <c r="M95" s="199" t="s">
        <v>22</v>
      </c>
      <c r="N95" s="200" t="s">
        <v>46</v>
      </c>
      <c r="O95" s="36"/>
      <c r="P95" s="201">
        <f>O95*H95</f>
        <v>0</v>
      </c>
      <c r="Q95" s="201">
        <v>0</v>
      </c>
      <c r="R95" s="201">
        <f>Q95*H95</f>
        <v>0</v>
      </c>
      <c r="S95" s="201">
        <v>0</v>
      </c>
      <c r="T95" s="202">
        <f>S95*H95</f>
        <v>0</v>
      </c>
      <c r="AR95" s="18" t="s">
        <v>169</v>
      </c>
      <c r="AT95" s="18" t="s">
        <v>164</v>
      </c>
      <c r="AU95" s="18" t="s">
        <v>23</v>
      </c>
      <c r="AY95" s="18" t="s">
        <v>162</v>
      </c>
      <c r="BE95" s="203">
        <f>IF(N95="základní",J95,0)</f>
        <v>0</v>
      </c>
      <c r="BF95" s="203">
        <f>IF(N95="snížená",J95,0)</f>
        <v>0</v>
      </c>
      <c r="BG95" s="203">
        <f>IF(N95="zákl. přenesená",J95,0)</f>
        <v>0</v>
      </c>
      <c r="BH95" s="203">
        <f>IF(N95="sníž. přenesená",J95,0)</f>
        <v>0</v>
      </c>
      <c r="BI95" s="203">
        <f>IF(N95="nulová",J95,0)</f>
        <v>0</v>
      </c>
      <c r="BJ95" s="18" t="s">
        <v>23</v>
      </c>
      <c r="BK95" s="203">
        <f>ROUND(I95*H95,2)</f>
        <v>0</v>
      </c>
      <c r="BL95" s="18" t="s">
        <v>169</v>
      </c>
      <c r="BM95" s="18" t="s">
        <v>194</v>
      </c>
    </row>
    <row r="96" spans="2:47" s="1" customFormat="1" ht="27">
      <c r="B96" s="35"/>
      <c r="C96" s="57"/>
      <c r="D96" s="219" t="s">
        <v>293</v>
      </c>
      <c r="E96" s="57"/>
      <c r="F96" s="256" t="s">
        <v>1010</v>
      </c>
      <c r="G96" s="57"/>
      <c r="H96" s="57"/>
      <c r="I96" s="162"/>
      <c r="J96" s="57"/>
      <c r="K96" s="57"/>
      <c r="L96" s="55"/>
      <c r="M96" s="72"/>
      <c r="N96" s="36"/>
      <c r="O96" s="36"/>
      <c r="P96" s="36"/>
      <c r="Q96" s="36"/>
      <c r="R96" s="36"/>
      <c r="S96" s="36"/>
      <c r="T96" s="73"/>
      <c r="AT96" s="18" t="s">
        <v>293</v>
      </c>
      <c r="AU96" s="18" t="s">
        <v>23</v>
      </c>
    </row>
    <row r="97" spans="2:65" s="1" customFormat="1" ht="22.5" customHeight="1">
      <c r="B97" s="35"/>
      <c r="C97" s="192" t="s">
        <v>75</v>
      </c>
      <c r="D97" s="192" t="s">
        <v>164</v>
      </c>
      <c r="E97" s="193" t="s">
        <v>906</v>
      </c>
      <c r="F97" s="194" t="s">
        <v>966</v>
      </c>
      <c r="G97" s="195" t="s">
        <v>212</v>
      </c>
      <c r="H97" s="196">
        <v>1</v>
      </c>
      <c r="I97" s="197"/>
      <c r="J97" s="198">
        <f>ROUND(I97*H97,2)</f>
        <v>0</v>
      </c>
      <c r="K97" s="194" t="s">
        <v>22</v>
      </c>
      <c r="L97" s="55"/>
      <c r="M97" s="199" t="s">
        <v>22</v>
      </c>
      <c r="N97" s="200" t="s">
        <v>46</v>
      </c>
      <c r="O97" s="36"/>
      <c r="P97" s="201">
        <f>O97*H97</f>
        <v>0</v>
      </c>
      <c r="Q97" s="201">
        <v>0</v>
      </c>
      <c r="R97" s="201">
        <f>Q97*H97</f>
        <v>0</v>
      </c>
      <c r="S97" s="201">
        <v>0</v>
      </c>
      <c r="T97" s="202">
        <f>S97*H97</f>
        <v>0</v>
      </c>
      <c r="AR97" s="18" t="s">
        <v>169</v>
      </c>
      <c r="AT97" s="18" t="s">
        <v>164</v>
      </c>
      <c r="AU97" s="18" t="s">
        <v>23</v>
      </c>
      <c r="AY97" s="18" t="s">
        <v>162</v>
      </c>
      <c r="BE97" s="203">
        <f>IF(N97="základní",J97,0)</f>
        <v>0</v>
      </c>
      <c r="BF97" s="203">
        <f>IF(N97="snížená",J97,0)</f>
        <v>0</v>
      </c>
      <c r="BG97" s="203">
        <f>IF(N97="zákl. přenesená",J97,0)</f>
        <v>0</v>
      </c>
      <c r="BH97" s="203">
        <f>IF(N97="sníž. přenesená",J97,0)</f>
        <v>0</v>
      </c>
      <c r="BI97" s="203">
        <f>IF(N97="nulová",J97,0)</f>
        <v>0</v>
      </c>
      <c r="BJ97" s="18" t="s">
        <v>23</v>
      </c>
      <c r="BK97" s="203">
        <f>ROUND(I97*H97,2)</f>
        <v>0</v>
      </c>
      <c r="BL97" s="18" t="s">
        <v>169</v>
      </c>
      <c r="BM97" s="18" t="s">
        <v>204</v>
      </c>
    </row>
    <row r="98" spans="2:47" s="1" customFormat="1" ht="27">
      <c r="B98" s="35"/>
      <c r="C98" s="57"/>
      <c r="D98" s="219" t="s">
        <v>293</v>
      </c>
      <c r="E98" s="57"/>
      <c r="F98" s="256" t="s">
        <v>1009</v>
      </c>
      <c r="G98" s="57"/>
      <c r="H98" s="57"/>
      <c r="I98" s="162"/>
      <c r="J98" s="57"/>
      <c r="K98" s="57"/>
      <c r="L98" s="55"/>
      <c r="M98" s="72"/>
      <c r="N98" s="36"/>
      <c r="O98" s="36"/>
      <c r="P98" s="36"/>
      <c r="Q98" s="36"/>
      <c r="R98" s="36"/>
      <c r="S98" s="36"/>
      <c r="T98" s="73"/>
      <c r="AT98" s="18" t="s">
        <v>293</v>
      </c>
      <c r="AU98" s="18" t="s">
        <v>23</v>
      </c>
    </row>
    <row r="99" spans="2:65" s="1" customFormat="1" ht="22.5" customHeight="1">
      <c r="B99" s="35"/>
      <c r="C99" s="192" t="s">
        <v>75</v>
      </c>
      <c r="D99" s="192" t="s">
        <v>164</v>
      </c>
      <c r="E99" s="193" t="s">
        <v>959</v>
      </c>
      <c r="F99" s="194" t="s">
        <v>969</v>
      </c>
      <c r="G99" s="195" t="s">
        <v>212</v>
      </c>
      <c r="H99" s="196">
        <v>48</v>
      </c>
      <c r="I99" s="197"/>
      <c r="J99" s="198">
        <f>ROUND(I99*H99,2)</f>
        <v>0</v>
      </c>
      <c r="K99" s="194" t="s">
        <v>22</v>
      </c>
      <c r="L99" s="55"/>
      <c r="M99" s="199" t="s">
        <v>22</v>
      </c>
      <c r="N99" s="200" t="s">
        <v>46</v>
      </c>
      <c r="O99" s="36"/>
      <c r="P99" s="201">
        <f>O99*H99</f>
        <v>0</v>
      </c>
      <c r="Q99" s="201">
        <v>0</v>
      </c>
      <c r="R99" s="201">
        <f>Q99*H99</f>
        <v>0</v>
      </c>
      <c r="S99" s="201">
        <v>0</v>
      </c>
      <c r="T99" s="202">
        <f>S99*H99</f>
        <v>0</v>
      </c>
      <c r="AR99" s="18" t="s">
        <v>169</v>
      </c>
      <c r="AT99" s="18" t="s">
        <v>164</v>
      </c>
      <c r="AU99" s="18" t="s">
        <v>23</v>
      </c>
      <c r="AY99" s="18" t="s">
        <v>162</v>
      </c>
      <c r="BE99" s="203">
        <f>IF(N99="základní",J99,0)</f>
        <v>0</v>
      </c>
      <c r="BF99" s="203">
        <f>IF(N99="snížená",J99,0)</f>
        <v>0</v>
      </c>
      <c r="BG99" s="203">
        <f>IF(N99="zákl. přenesená",J99,0)</f>
        <v>0</v>
      </c>
      <c r="BH99" s="203">
        <f>IF(N99="sníž. přenesená",J99,0)</f>
        <v>0</v>
      </c>
      <c r="BI99" s="203">
        <f>IF(N99="nulová",J99,0)</f>
        <v>0</v>
      </c>
      <c r="BJ99" s="18" t="s">
        <v>23</v>
      </c>
      <c r="BK99" s="203">
        <f>ROUND(I99*H99,2)</f>
        <v>0</v>
      </c>
      <c r="BL99" s="18" t="s">
        <v>169</v>
      </c>
      <c r="BM99" s="18" t="s">
        <v>209</v>
      </c>
    </row>
    <row r="100" spans="2:47" s="1" customFormat="1" ht="27">
      <c r="B100" s="35"/>
      <c r="C100" s="57"/>
      <c r="D100" s="219" t="s">
        <v>293</v>
      </c>
      <c r="E100" s="57"/>
      <c r="F100" s="256" t="s">
        <v>1011</v>
      </c>
      <c r="G100" s="57"/>
      <c r="H100" s="57"/>
      <c r="I100" s="162"/>
      <c r="J100" s="57"/>
      <c r="K100" s="57"/>
      <c r="L100" s="55"/>
      <c r="M100" s="72"/>
      <c r="N100" s="36"/>
      <c r="O100" s="36"/>
      <c r="P100" s="36"/>
      <c r="Q100" s="36"/>
      <c r="R100" s="36"/>
      <c r="S100" s="36"/>
      <c r="T100" s="73"/>
      <c r="AT100" s="18" t="s">
        <v>293</v>
      </c>
      <c r="AU100" s="18" t="s">
        <v>23</v>
      </c>
    </row>
    <row r="101" spans="2:65" s="1" customFormat="1" ht="22.5" customHeight="1">
      <c r="B101" s="35"/>
      <c r="C101" s="192" t="s">
        <v>75</v>
      </c>
      <c r="D101" s="192" t="s">
        <v>164</v>
      </c>
      <c r="E101" s="193" t="s">
        <v>910</v>
      </c>
      <c r="F101" s="194" t="s">
        <v>1012</v>
      </c>
      <c r="G101" s="195" t="s">
        <v>543</v>
      </c>
      <c r="H101" s="196">
        <v>2900</v>
      </c>
      <c r="I101" s="197"/>
      <c r="J101" s="198">
        <f>ROUND(I101*H101,2)</f>
        <v>0</v>
      </c>
      <c r="K101" s="194" t="s">
        <v>22</v>
      </c>
      <c r="L101" s="55"/>
      <c r="M101" s="199" t="s">
        <v>22</v>
      </c>
      <c r="N101" s="200" t="s">
        <v>46</v>
      </c>
      <c r="O101" s="36"/>
      <c r="P101" s="201">
        <f>O101*H101</f>
        <v>0</v>
      </c>
      <c r="Q101" s="201">
        <v>0</v>
      </c>
      <c r="R101" s="201">
        <f>Q101*H101</f>
        <v>0</v>
      </c>
      <c r="S101" s="201">
        <v>0</v>
      </c>
      <c r="T101" s="202">
        <f>S101*H101</f>
        <v>0</v>
      </c>
      <c r="AR101" s="18" t="s">
        <v>169</v>
      </c>
      <c r="AT101" s="18" t="s">
        <v>164</v>
      </c>
      <c r="AU101" s="18" t="s">
        <v>23</v>
      </c>
      <c r="AY101" s="18" t="s">
        <v>162</v>
      </c>
      <c r="BE101" s="203">
        <f>IF(N101="základní",J101,0)</f>
        <v>0</v>
      </c>
      <c r="BF101" s="203">
        <f>IF(N101="snížená",J101,0)</f>
        <v>0</v>
      </c>
      <c r="BG101" s="203">
        <f>IF(N101="zákl. přenesená",J101,0)</f>
        <v>0</v>
      </c>
      <c r="BH101" s="203">
        <f>IF(N101="sníž. přenesená",J101,0)</f>
        <v>0</v>
      </c>
      <c r="BI101" s="203">
        <f>IF(N101="nulová",J101,0)</f>
        <v>0</v>
      </c>
      <c r="BJ101" s="18" t="s">
        <v>23</v>
      </c>
      <c r="BK101" s="203">
        <f>ROUND(I101*H101,2)</f>
        <v>0</v>
      </c>
      <c r="BL101" s="18" t="s">
        <v>169</v>
      </c>
      <c r="BM101" s="18" t="s">
        <v>214</v>
      </c>
    </row>
    <row r="102" spans="2:47" s="1" customFormat="1" ht="27">
      <c r="B102" s="35"/>
      <c r="C102" s="57"/>
      <c r="D102" s="204" t="s">
        <v>293</v>
      </c>
      <c r="E102" s="57"/>
      <c r="F102" s="205" t="s">
        <v>914</v>
      </c>
      <c r="G102" s="57"/>
      <c r="H102" s="57"/>
      <c r="I102" s="162"/>
      <c r="J102" s="57"/>
      <c r="K102" s="57"/>
      <c r="L102" s="55"/>
      <c r="M102" s="72"/>
      <c r="N102" s="36"/>
      <c r="O102" s="36"/>
      <c r="P102" s="36"/>
      <c r="Q102" s="36"/>
      <c r="R102" s="36"/>
      <c r="S102" s="36"/>
      <c r="T102" s="73"/>
      <c r="AT102" s="18" t="s">
        <v>293</v>
      </c>
      <c r="AU102" s="18" t="s">
        <v>23</v>
      </c>
    </row>
    <row r="103" spans="2:63" s="11" customFormat="1" ht="37.35" customHeight="1">
      <c r="B103" s="175"/>
      <c r="C103" s="176"/>
      <c r="D103" s="189" t="s">
        <v>74</v>
      </c>
      <c r="E103" s="265" t="s">
        <v>908</v>
      </c>
      <c r="F103" s="265" t="s">
        <v>921</v>
      </c>
      <c r="G103" s="176"/>
      <c r="H103" s="176"/>
      <c r="I103" s="179"/>
      <c r="J103" s="266">
        <f>BK103</f>
        <v>0</v>
      </c>
      <c r="K103" s="176"/>
      <c r="L103" s="181"/>
      <c r="M103" s="182"/>
      <c r="N103" s="183"/>
      <c r="O103" s="183"/>
      <c r="P103" s="184">
        <f>SUM(P104:P107)</f>
        <v>0</v>
      </c>
      <c r="Q103" s="183"/>
      <c r="R103" s="184">
        <f>SUM(R104:R107)</f>
        <v>0</v>
      </c>
      <c r="S103" s="183"/>
      <c r="T103" s="185">
        <f>SUM(T104:T107)</f>
        <v>0</v>
      </c>
      <c r="AR103" s="186" t="s">
        <v>23</v>
      </c>
      <c r="AT103" s="187" t="s">
        <v>74</v>
      </c>
      <c r="AU103" s="187" t="s">
        <v>75</v>
      </c>
      <c r="AY103" s="186" t="s">
        <v>162</v>
      </c>
      <c r="BK103" s="188">
        <f>SUM(BK104:BK107)</f>
        <v>0</v>
      </c>
    </row>
    <row r="104" spans="2:65" s="1" customFormat="1" ht="22.5" customHeight="1">
      <c r="B104" s="35"/>
      <c r="C104" s="192" t="s">
        <v>75</v>
      </c>
      <c r="D104" s="192" t="s">
        <v>164</v>
      </c>
      <c r="E104" s="193" t="s">
        <v>912</v>
      </c>
      <c r="F104" s="194" t="s">
        <v>923</v>
      </c>
      <c r="G104" s="195" t="s">
        <v>212</v>
      </c>
      <c r="H104" s="196">
        <v>2</v>
      </c>
      <c r="I104" s="197"/>
      <c r="J104" s="198">
        <f>ROUND(I104*H104,2)</f>
        <v>0</v>
      </c>
      <c r="K104" s="194" t="s">
        <v>22</v>
      </c>
      <c r="L104" s="55"/>
      <c r="M104" s="199" t="s">
        <v>22</v>
      </c>
      <c r="N104" s="200" t="s">
        <v>46</v>
      </c>
      <c r="O104" s="36"/>
      <c r="P104" s="201">
        <f>O104*H104</f>
        <v>0</v>
      </c>
      <c r="Q104" s="201">
        <v>0</v>
      </c>
      <c r="R104" s="201">
        <f>Q104*H104</f>
        <v>0</v>
      </c>
      <c r="S104" s="201">
        <v>0</v>
      </c>
      <c r="T104" s="202">
        <f>S104*H104</f>
        <v>0</v>
      </c>
      <c r="AR104" s="18" t="s">
        <v>169</v>
      </c>
      <c r="AT104" s="18" t="s">
        <v>164</v>
      </c>
      <c r="AU104" s="18" t="s">
        <v>23</v>
      </c>
      <c r="AY104" s="18" t="s">
        <v>162</v>
      </c>
      <c r="BE104" s="203">
        <f>IF(N104="základní",J104,0)</f>
        <v>0</v>
      </c>
      <c r="BF104" s="203">
        <f>IF(N104="snížená",J104,0)</f>
        <v>0</v>
      </c>
      <c r="BG104" s="203">
        <f>IF(N104="zákl. přenesená",J104,0)</f>
        <v>0</v>
      </c>
      <c r="BH104" s="203">
        <f>IF(N104="sníž. přenesená",J104,0)</f>
        <v>0</v>
      </c>
      <c r="BI104" s="203">
        <f>IF(N104="nulová",J104,0)</f>
        <v>0</v>
      </c>
      <c r="BJ104" s="18" t="s">
        <v>23</v>
      </c>
      <c r="BK104" s="203">
        <f>ROUND(I104*H104,2)</f>
        <v>0</v>
      </c>
      <c r="BL104" s="18" t="s">
        <v>169</v>
      </c>
      <c r="BM104" s="18" t="s">
        <v>221</v>
      </c>
    </row>
    <row r="105" spans="2:47" s="1" customFormat="1" ht="27">
      <c r="B105" s="35"/>
      <c r="C105" s="57"/>
      <c r="D105" s="219" t="s">
        <v>293</v>
      </c>
      <c r="E105" s="57"/>
      <c r="F105" s="256" t="s">
        <v>899</v>
      </c>
      <c r="G105" s="57"/>
      <c r="H105" s="57"/>
      <c r="I105" s="162"/>
      <c r="J105" s="57"/>
      <c r="K105" s="57"/>
      <c r="L105" s="55"/>
      <c r="M105" s="72"/>
      <c r="N105" s="36"/>
      <c r="O105" s="36"/>
      <c r="P105" s="36"/>
      <c r="Q105" s="36"/>
      <c r="R105" s="36"/>
      <c r="S105" s="36"/>
      <c r="T105" s="73"/>
      <c r="AT105" s="18" t="s">
        <v>293</v>
      </c>
      <c r="AU105" s="18" t="s">
        <v>23</v>
      </c>
    </row>
    <row r="106" spans="2:65" s="1" customFormat="1" ht="22.5" customHeight="1">
      <c r="B106" s="35"/>
      <c r="C106" s="192" t="s">
        <v>75</v>
      </c>
      <c r="D106" s="192" t="s">
        <v>164</v>
      </c>
      <c r="E106" s="193" t="s">
        <v>915</v>
      </c>
      <c r="F106" s="194" t="s">
        <v>925</v>
      </c>
      <c r="G106" s="195" t="s">
        <v>543</v>
      </c>
      <c r="H106" s="196">
        <v>65</v>
      </c>
      <c r="I106" s="197"/>
      <c r="J106" s="198">
        <f>ROUND(I106*H106,2)</f>
        <v>0</v>
      </c>
      <c r="K106" s="194" t="s">
        <v>22</v>
      </c>
      <c r="L106" s="55"/>
      <c r="M106" s="199" t="s">
        <v>22</v>
      </c>
      <c r="N106" s="200" t="s">
        <v>46</v>
      </c>
      <c r="O106" s="36"/>
      <c r="P106" s="201">
        <f>O106*H106</f>
        <v>0</v>
      </c>
      <c r="Q106" s="201">
        <v>0</v>
      </c>
      <c r="R106" s="201">
        <f>Q106*H106</f>
        <v>0</v>
      </c>
      <c r="S106" s="201">
        <v>0</v>
      </c>
      <c r="T106" s="202">
        <f>S106*H106</f>
        <v>0</v>
      </c>
      <c r="AR106" s="18" t="s">
        <v>169</v>
      </c>
      <c r="AT106" s="18" t="s">
        <v>164</v>
      </c>
      <c r="AU106" s="18" t="s">
        <v>23</v>
      </c>
      <c r="AY106" s="18" t="s">
        <v>162</v>
      </c>
      <c r="BE106" s="203">
        <f>IF(N106="základní",J106,0)</f>
        <v>0</v>
      </c>
      <c r="BF106" s="203">
        <f>IF(N106="snížená",J106,0)</f>
        <v>0</v>
      </c>
      <c r="BG106" s="203">
        <f>IF(N106="zákl. přenesená",J106,0)</f>
        <v>0</v>
      </c>
      <c r="BH106" s="203">
        <f>IF(N106="sníž. přenesená",J106,0)</f>
        <v>0</v>
      </c>
      <c r="BI106" s="203">
        <f>IF(N106="nulová",J106,0)</f>
        <v>0</v>
      </c>
      <c r="BJ106" s="18" t="s">
        <v>23</v>
      </c>
      <c r="BK106" s="203">
        <f>ROUND(I106*H106,2)</f>
        <v>0</v>
      </c>
      <c r="BL106" s="18" t="s">
        <v>169</v>
      </c>
      <c r="BM106" s="18" t="s">
        <v>28</v>
      </c>
    </row>
    <row r="107" spans="2:47" s="1" customFormat="1" ht="27">
      <c r="B107" s="35"/>
      <c r="C107" s="57"/>
      <c r="D107" s="204" t="s">
        <v>293</v>
      </c>
      <c r="E107" s="57"/>
      <c r="F107" s="205" t="s">
        <v>899</v>
      </c>
      <c r="G107" s="57"/>
      <c r="H107" s="57"/>
      <c r="I107" s="162"/>
      <c r="J107" s="57"/>
      <c r="K107" s="57"/>
      <c r="L107" s="55"/>
      <c r="M107" s="72"/>
      <c r="N107" s="36"/>
      <c r="O107" s="36"/>
      <c r="P107" s="36"/>
      <c r="Q107" s="36"/>
      <c r="R107" s="36"/>
      <c r="S107" s="36"/>
      <c r="T107" s="73"/>
      <c r="AT107" s="18" t="s">
        <v>293</v>
      </c>
      <c r="AU107" s="18" t="s">
        <v>23</v>
      </c>
    </row>
    <row r="108" spans="2:63" s="11" customFormat="1" ht="37.35" customHeight="1">
      <c r="B108" s="175"/>
      <c r="C108" s="176"/>
      <c r="D108" s="189" t="s">
        <v>74</v>
      </c>
      <c r="E108" s="265" t="s">
        <v>920</v>
      </c>
      <c r="F108" s="265" t="s">
        <v>929</v>
      </c>
      <c r="G108" s="176"/>
      <c r="H108" s="176"/>
      <c r="I108" s="179"/>
      <c r="J108" s="266">
        <f>BK108</f>
        <v>0</v>
      </c>
      <c r="K108" s="176"/>
      <c r="L108" s="181"/>
      <c r="M108" s="182"/>
      <c r="N108" s="183"/>
      <c r="O108" s="183"/>
      <c r="P108" s="184">
        <f>SUM(P109:P110)</f>
        <v>0</v>
      </c>
      <c r="Q108" s="183"/>
      <c r="R108" s="184">
        <f>SUM(R109:R110)</f>
        <v>0</v>
      </c>
      <c r="S108" s="183"/>
      <c r="T108" s="185">
        <f>SUM(T109:T110)</f>
        <v>0</v>
      </c>
      <c r="AR108" s="186" t="s">
        <v>23</v>
      </c>
      <c r="AT108" s="187" t="s">
        <v>74</v>
      </c>
      <c r="AU108" s="187" t="s">
        <v>75</v>
      </c>
      <c r="AY108" s="186" t="s">
        <v>162</v>
      </c>
      <c r="BK108" s="188">
        <f>SUM(BK109:BK110)</f>
        <v>0</v>
      </c>
    </row>
    <row r="109" spans="2:65" s="1" customFormat="1" ht="22.5" customHeight="1">
      <c r="B109" s="35"/>
      <c r="C109" s="192" t="s">
        <v>75</v>
      </c>
      <c r="D109" s="192" t="s">
        <v>164</v>
      </c>
      <c r="E109" s="193" t="s">
        <v>918</v>
      </c>
      <c r="F109" s="194" t="s">
        <v>931</v>
      </c>
      <c r="G109" s="195" t="s">
        <v>212</v>
      </c>
      <c r="H109" s="196">
        <v>3</v>
      </c>
      <c r="I109" s="197"/>
      <c r="J109" s="198">
        <f>ROUND(I109*H109,2)</f>
        <v>0</v>
      </c>
      <c r="K109" s="194" t="s">
        <v>22</v>
      </c>
      <c r="L109" s="55"/>
      <c r="M109" s="199" t="s">
        <v>22</v>
      </c>
      <c r="N109" s="200" t="s">
        <v>46</v>
      </c>
      <c r="O109" s="36"/>
      <c r="P109" s="201">
        <f>O109*H109</f>
        <v>0</v>
      </c>
      <c r="Q109" s="201">
        <v>0</v>
      </c>
      <c r="R109" s="201">
        <f>Q109*H109</f>
        <v>0</v>
      </c>
      <c r="S109" s="201">
        <v>0</v>
      </c>
      <c r="T109" s="202">
        <f>S109*H109</f>
        <v>0</v>
      </c>
      <c r="AR109" s="18" t="s">
        <v>169</v>
      </c>
      <c r="AT109" s="18" t="s">
        <v>164</v>
      </c>
      <c r="AU109" s="18" t="s">
        <v>23</v>
      </c>
      <c r="AY109" s="18" t="s">
        <v>162</v>
      </c>
      <c r="BE109" s="203">
        <f>IF(N109="základní",J109,0)</f>
        <v>0</v>
      </c>
      <c r="BF109" s="203">
        <f>IF(N109="snížená",J109,0)</f>
        <v>0</v>
      </c>
      <c r="BG109" s="203">
        <f>IF(N109="zákl. přenesená",J109,0)</f>
        <v>0</v>
      </c>
      <c r="BH109" s="203">
        <f>IF(N109="sníž. přenesená",J109,0)</f>
        <v>0</v>
      </c>
      <c r="BI109" s="203">
        <f>IF(N109="nulová",J109,0)</f>
        <v>0</v>
      </c>
      <c r="BJ109" s="18" t="s">
        <v>23</v>
      </c>
      <c r="BK109" s="203">
        <f>ROUND(I109*H109,2)</f>
        <v>0</v>
      </c>
      <c r="BL109" s="18" t="s">
        <v>169</v>
      </c>
      <c r="BM109" s="18" t="s">
        <v>231</v>
      </c>
    </row>
    <row r="110" spans="2:47" s="1" customFormat="1" ht="27">
      <c r="B110" s="35"/>
      <c r="C110" s="57"/>
      <c r="D110" s="204" t="s">
        <v>293</v>
      </c>
      <c r="E110" s="57"/>
      <c r="F110" s="205" t="s">
        <v>932</v>
      </c>
      <c r="G110" s="57"/>
      <c r="H110" s="57"/>
      <c r="I110" s="162"/>
      <c r="J110" s="57"/>
      <c r="K110" s="57"/>
      <c r="L110" s="55"/>
      <c r="M110" s="72"/>
      <c r="N110" s="36"/>
      <c r="O110" s="36"/>
      <c r="P110" s="36"/>
      <c r="Q110" s="36"/>
      <c r="R110" s="36"/>
      <c r="S110" s="36"/>
      <c r="T110" s="73"/>
      <c r="AT110" s="18" t="s">
        <v>293</v>
      </c>
      <c r="AU110" s="18" t="s">
        <v>23</v>
      </c>
    </row>
    <row r="111" spans="2:63" s="11" customFormat="1" ht="37.35" customHeight="1">
      <c r="B111" s="175"/>
      <c r="C111" s="176"/>
      <c r="D111" s="189" t="s">
        <v>74</v>
      </c>
      <c r="E111" s="265" t="s">
        <v>928</v>
      </c>
      <c r="F111" s="265" t="s">
        <v>934</v>
      </c>
      <c r="G111" s="176"/>
      <c r="H111" s="176"/>
      <c r="I111" s="179"/>
      <c r="J111" s="266">
        <f>BK111</f>
        <v>0</v>
      </c>
      <c r="K111" s="176"/>
      <c r="L111" s="181"/>
      <c r="M111" s="182"/>
      <c r="N111" s="183"/>
      <c r="O111" s="183"/>
      <c r="P111" s="184">
        <f>SUM(P112:P115)</f>
        <v>0</v>
      </c>
      <c r="Q111" s="183"/>
      <c r="R111" s="184">
        <f>SUM(R112:R115)</f>
        <v>0</v>
      </c>
      <c r="S111" s="183"/>
      <c r="T111" s="185">
        <f>SUM(T112:T115)</f>
        <v>0</v>
      </c>
      <c r="AR111" s="186" t="s">
        <v>23</v>
      </c>
      <c r="AT111" s="187" t="s">
        <v>74</v>
      </c>
      <c r="AU111" s="187" t="s">
        <v>75</v>
      </c>
      <c r="AY111" s="186" t="s">
        <v>162</v>
      </c>
      <c r="BK111" s="188">
        <f>SUM(BK112:BK115)</f>
        <v>0</v>
      </c>
    </row>
    <row r="112" spans="2:65" s="1" customFormat="1" ht="22.5" customHeight="1">
      <c r="B112" s="35"/>
      <c r="C112" s="192" t="s">
        <v>75</v>
      </c>
      <c r="D112" s="192" t="s">
        <v>164</v>
      </c>
      <c r="E112" s="193" t="s">
        <v>922</v>
      </c>
      <c r="F112" s="194" t="s">
        <v>936</v>
      </c>
      <c r="G112" s="195" t="s">
        <v>212</v>
      </c>
      <c r="H112" s="196">
        <v>3</v>
      </c>
      <c r="I112" s="197"/>
      <c r="J112" s="198">
        <f>ROUND(I112*H112,2)</f>
        <v>0</v>
      </c>
      <c r="K112" s="194" t="s">
        <v>22</v>
      </c>
      <c r="L112" s="55"/>
      <c r="M112" s="199" t="s">
        <v>22</v>
      </c>
      <c r="N112" s="200" t="s">
        <v>46</v>
      </c>
      <c r="O112" s="36"/>
      <c r="P112" s="201">
        <f>O112*H112</f>
        <v>0</v>
      </c>
      <c r="Q112" s="201">
        <v>0</v>
      </c>
      <c r="R112" s="201">
        <f>Q112*H112</f>
        <v>0</v>
      </c>
      <c r="S112" s="201">
        <v>0</v>
      </c>
      <c r="T112" s="202">
        <f>S112*H112</f>
        <v>0</v>
      </c>
      <c r="AR112" s="18" t="s">
        <v>169</v>
      </c>
      <c r="AT112" s="18" t="s">
        <v>164</v>
      </c>
      <c r="AU112" s="18" t="s">
        <v>23</v>
      </c>
      <c r="AY112" s="18" t="s">
        <v>162</v>
      </c>
      <c r="BE112" s="203">
        <f>IF(N112="základní",J112,0)</f>
        <v>0</v>
      </c>
      <c r="BF112" s="203">
        <f>IF(N112="snížená",J112,0)</f>
        <v>0</v>
      </c>
      <c r="BG112" s="203">
        <f>IF(N112="zákl. přenesená",J112,0)</f>
        <v>0</v>
      </c>
      <c r="BH112" s="203">
        <f>IF(N112="sníž. přenesená",J112,0)</f>
        <v>0</v>
      </c>
      <c r="BI112" s="203">
        <f>IF(N112="nulová",J112,0)</f>
        <v>0</v>
      </c>
      <c r="BJ112" s="18" t="s">
        <v>23</v>
      </c>
      <c r="BK112" s="203">
        <f>ROUND(I112*H112,2)</f>
        <v>0</v>
      </c>
      <c r="BL112" s="18" t="s">
        <v>169</v>
      </c>
      <c r="BM112" s="18" t="s">
        <v>237</v>
      </c>
    </row>
    <row r="113" spans="2:47" s="1" customFormat="1" ht="27">
      <c r="B113" s="35"/>
      <c r="C113" s="57"/>
      <c r="D113" s="219" t="s">
        <v>293</v>
      </c>
      <c r="E113" s="57"/>
      <c r="F113" s="256" t="s">
        <v>932</v>
      </c>
      <c r="G113" s="57"/>
      <c r="H113" s="57"/>
      <c r="I113" s="162"/>
      <c r="J113" s="57"/>
      <c r="K113" s="57"/>
      <c r="L113" s="55"/>
      <c r="M113" s="72"/>
      <c r="N113" s="36"/>
      <c r="O113" s="36"/>
      <c r="P113" s="36"/>
      <c r="Q113" s="36"/>
      <c r="R113" s="36"/>
      <c r="S113" s="36"/>
      <c r="T113" s="73"/>
      <c r="AT113" s="18" t="s">
        <v>293</v>
      </c>
      <c r="AU113" s="18" t="s">
        <v>23</v>
      </c>
    </row>
    <row r="114" spans="2:65" s="1" customFormat="1" ht="22.5" customHeight="1">
      <c r="B114" s="35"/>
      <c r="C114" s="192" t="s">
        <v>75</v>
      </c>
      <c r="D114" s="192" t="s">
        <v>164</v>
      </c>
      <c r="E114" s="193" t="s">
        <v>924</v>
      </c>
      <c r="F114" s="194" t="s">
        <v>938</v>
      </c>
      <c r="G114" s="195" t="s">
        <v>212</v>
      </c>
      <c r="H114" s="196">
        <v>3</v>
      </c>
      <c r="I114" s="197"/>
      <c r="J114" s="198">
        <f>ROUND(I114*H114,2)</f>
        <v>0</v>
      </c>
      <c r="K114" s="194" t="s">
        <v>22</v>
      </c>
      <c r="L114" s="55"/>
      <c r="M114" s="199" t="s">
        <v>22</v>
      </c>
      <c r="N114" s="200" t="s">
        <v>46</v>
      </c>
      <c r="O114" s="36"/>
      <c r="P114" s="201">
        <f>O114*H114</f>
        <v>0</v>
      </c>
      <c r="Q114" s="201">
        <v>0</v>
      </c>
      <c r="R114" s="201">
        <f>Q114*H114</f>
        <v>0</v>
      </c>
      <c r="S114" s="201">
        <v>0</v>
      </c>
      <c r="T114" s="202">
        <f>S114*H114</f>
        <v>0</v>
      </c>
      <c r="AR114" s="18" t="s">
        <v>169</v>
      </c>
      <c r="AT114" s="18" t="s">
        <v>164</v>
      </c>
      <c r="AU114" s="18" t="s">
        <v>23</v>
      </c>
      <c r="AY114" s="18" t="s">
        <v>162</v>
      </c>
      <c r="BE114" s="203">
        <f>IF(N114="základní",J114,0)</f>
        <v>0</v>
      </c>
      <c r="BF114" s="203">
        <f>IF(N114="snížená",J114,0)</f>
        <v>0</v>
      </c>
      <c r="BG114" s="203">
        <f>IF(N114="zákl. přenesená",J114,0)</f>
        <v>0</v>
      </c>
      <c r="BH114" s="203">
        <f>IF(N114="sníž. přenesená",J114,0)</f>
        <v>0</v>
      </c>
      <c r="BI114" s="203">
        <f>IF(N114="nulová",J114,0)</f>
        <v>0</v>
      </c>
      <c r="BJ114" s="18" t="s">
        <v>23</v>
      </c>
      <c r="BK114" s="203">
        <f>ROUND(I114*H114,2)</f>
        <v>0</v>
      </c>
      <c r="BL114" s="18" t="s">
        <v>169</v>
      </c>
      <c r="BM114" s="18" t="s">
        <v>243</v>
      </c>
    </row>
    <row r="115" spans="2:47" s="1" customFormat="1" ht="27">
      <c r="B115" s="35"/>
      <c r="C115" s="57"/>
      <c r="D115" s="204" t="s">
        <v>293</v>
      </c>
      <c r="E115" s="57"/>
      <c r="F115" s="205" t="s">
        <v>932</v>
      </c>
      <c r="G115" s="57"/>
      <c r="H115" s="57"/>
      <c r="I115" s="162"/>
      <c r="J115" s="57"/>
      <c r="K115" s="57"/>
      <c r="L115" s="55"/>
      <c r="M115" s="72"/>
      <c r="N115" s="36"/>
      <c r="O115" s="36"/>
      <c r="P115" s="36"/>
      <c r="Q115" s="36"/>
      <c r="R115" s="36"/>
      <c r="S115" s="36"/>
      <c r="T115" s="73"/>
      <c r="AT115" s="18" t="s">
        <v>293</v>
      </c>
      <c r="AU115" s="18" t="s">
        <v>23</v>
      </c>
    </row>
    <row r="116" spans="2:63" s="11" customFormat="1" ht="37.35" customHeight="1">
      <c r="B116" s="175"/>
      <c r="C116" s="176"/>
      <c r="D116" s="189" t="s">
        <v>74</v>
      </c>
      <c r="E116" s="265" t="s">
        <v>933</v>
      </c>
      <c r="F116" s="265" t="s">
        <v>1013</v>
      </c>
      <c r="G116" s="176"/>
      <c r="H116" s="176"/>
      <c r="I116" s="179"/>
      <c r="J116" s="266">
        <f>BK116</f>
        <v>0</v>
      </c>
      <c r="K116" s="176"/>
      <c r="L116" s="181"/>
      <c r="M116" s="182"/>
      <c r="N116" s="183"/>
      <c r="O116" s="183"/>
      <c r="P116" s="184">
        <f>SUM(P117:P120)</f>
        <v>0</v>
      </c>
      <c r="Q116" s="183"/>
      <c r="R116" s="184">
        <f>SUM(R117:R120)</f>
        <v>0</v>
      </c>
      <c r="S116" s="183"/>
      <c r="T116" s="185">
        <f>SUM(T117:T120)</f>
        <v>0</v>
      </c>
      <c r="AR116" s="186" t="s">
        <v>23</v>
      </c>
      <c r="AT116" s="187" t="s">
        <v>74</v>
      </c>
      <c r="AU116" s="187" t="s">
        <v>75</v>
      </c>
      <c r="AY116" s="186" t="s">
        <v>162</v>
      </c>
      <c r="BK116" s="188">
        <f>SUM(BK117:BK120)</f>
        <v>0</v>
      </c>
    </row>
    <row r="117" spans="2:65" s="1" customFormat="1" ht="22.5" customHeight="1">
      <c r="B117" s="35"/>
      <c r="C117" s="192" t="s">
        <v>75</v>
      </c>
      <c r="D117" s="192" t="s">
        <v>164</v>
      </c>
      <c r="E117" s="193" t="s">
        <v>926</v>
      </c>
      <c r="F117" s="194" t="s">
        <v>982</v>
      </c>
      <c r="G117" s="195" t="s">
        <v>212</v>
      </c>
      <c r="H117" s="196">
        <v>55</v>
      </c>
      <c r="I117" s="197"/>
      <c r="J117" s="198">
        <f>ROUND(I117*H117,2)</f>
        <v>0</v>
      </c>
      <c r="K117" s="194" t="s">
        <v>22</v>
      </c>
      <c r="L117" s="55"/>
      <c r="M117" s="199" t="s">
        <v>22</v>
      </c>
      <c r="N117" s="200" t="s">
        <v>46</v>
      </c>
      <c r="O117" s="36"/>
      <c r="P117" s="201">
        <f>O117*H117</f>
        <v>0</v>
      </c>
      <c r="Q117" s="201">
        <v>0</v>
      </c>
      <c r="R117" s="201">
        <f>Q117*H117</f>
        <v>0</v>
      </c>
      <c r="S117" s="201">
        <v>0</v>
      </c>
      <c r="T117" s="202">
        <f>S117*H117</f>
        <v>0</v>
      </c>
      <c r="AR117" s="18" t="s">
        <v>169</v>
      </c>
      <c r="AT117" s="18" t="s">
        <v>164</v>
      </c>
      <c r="AU117" s="18" t="s">
        <v>23</v>
      </c>
      <c r="AY117" s="18" t="s">
        <v>162</v>
      </c>
      <c r="BE117" s="203">
        <f>IF(N117="základní",J117,0)</f>
        <v>0</v>
      </c>
      <c r="BF117" s="203">
        <f>IF(N117="snížená",J117,0)</f>
        <v>0</v>
      </c>
      <c r="BG117" s="203">
        <f>IF(N117="zákl. přenesená",J117,0)</f>
        <v>0</v>
      </c>
      <c r="BH117" s="203">
        <f>IF(N117="sníž. přenesená",J117,0)</f>
        <v>0</v>
      </c>
      <c r="BI117" s="203">
        <f>IF(N117="nulová",J117,0)</f>
        <v>0</v>
      </c>
      <c r="BJ117" s="18" t="s">
        <v>23</v>
      </c>
      <c r="BK117" s="203">
        <f>ROUND(I117*H117,2)</f>
        <v>0</v>
      </c>
      <c r="BL117" s="18" t="s">
        <v>169</v>
      </c>
      <c r="BM117" s="18" t="s">
        <v>247</v>
      </c>
    </row>
    <row r="118" spans="2:47" s="1" customFormat="1" ht="27">
      <c r="B118" s="35"/>
      <c r="C118" s="57"/>
      <c r="D118" s="219" t="s">
        <v>293</v>
      </c>
      <c r="E118" s="57"/>
      <c r="F118" s="256" t="s">
        <v>1009</v>
      </c>
      <c r="G118" s="57"/>
      <c r="H118" s="57"/>
      <c r="I118" s="162"/>
      <c r="J118" s="57"/>
      <c r="K118" s="57"/>
      <c r="L118" s="55"/>
      <c r="M118" s="72"/>
      <c r="N118" s="36"/>
      <c r="O118" s="36"/>
      <c r="P118" s="36"/>
      <c r="Q118" s="36"/>
      <c r="R118" s="36"/>
      <c r="S118" s="36"/>
      <c r="T118" s="73"/>
      <c r="AT118" s="18" t="s">
        <v>293</v>
      </c>
      <c r="AU118" s="18" t="s">
        <v>23</v>
      </c>
    </row>
    <row r="119" spans="2:65" s="1" customFormat="1" ht="22.5" customHeight="1">
      <c r="B119" s="35"/>
      <c r="C119" s="192" t="s">
        <v>75</v>
      </c>
      <c r="D119" s="192" t="s">
        <v>164</v>
      </c>
      <c r="E119" s="193" t="s">
        <v>930</v>
      </c>
      <c r="F119" s="194" t="s">
        <v>1014</v>
      </c>
      <c r="G119" s="195" t="s">
        <v>543</v>
      </c>
      <c r="H119" s="196">
        <v>1</v>
      </c>
      <c r="I119" s="197"/>
      <c r="J119" s="198">
        <f>ROUND(I119*H119,2)</f>
        <v>0</v>
      </c>
      <c r="K119" s="194" t="s">
        <v>22</v>
      </c>
      <c r="L119" s="55"/>
      <c r="M119" s="199" t="s">
        <v>22</v>
      </c>
      <c r="N119" s="200" t="s">
        <v>46</v>
      </c>
      <c r="O119" s="36"/>
      <c r="P119" s="201">
        <f>O119*H119</f>
        <v>0</v>
      </c>
      <c r="Q119" s="201">
        <v>0</v>
      </c>
      <c r="R119" s="201">
        <f>Q119*H119</f>
        <v>0</v>
      </c>
      <c r="S119" s="201">
        <v>0</v>
      </c>
      <c r="T119" s="202">
        <f>S119*H119</f>
        <v>0</v>
      </c>
      <c r="AR119" s="18" t="s">
        <v>169</v>
      </c>
      <c r="AT119" s="18" t="s">
        <v>164</v>
      </c>
      <c r="AU119" s="18" t="s">
        <v>23</v>
      </c>
      <c r="AY119" s="18" t="s">
        <v>162</v>
      </c>
      <c r="BE119" s="203">
        <f>IF(N119="základní",J119,0)</f>
        <v>0</v>
      </c>
      <c r="BF119" s="203">
        <f>IF(N119="snížená",J119,0)</f>
        <v>0</v>
      </c>
      <c r="BG119" s="203">
        <f>IF(N119="zákl. přenesená",J119,0)</f>
        <v>0</v>
      </c>
      <c r="BH119" s="203">
        <f>IF(N119="sníž. přenesená",J119,0)</f>
        <v>0</v>
      </c>
      <c r="BI119" s="203">
        <f>IF(N119="nulová",J119,0)</f>
        <v>0</v>
      </c>
      <c r="BJ119" s="18" t="s">
        <v>23</v>
      </c>
      <c r="BK119" s="203">
        <f>ROUND(I119*H119,2)</f>
        <v>0</v>
      </c>
      <c r="BL119" s="18" t="s">
        <v>169</v>
      </c>
      <c r="BM119" s="18" t="s">
        <v>8</v>
      </c>
    </row>
    <row r="120" spans="2:47" s="1" customFormat="1" ht="27">
      <c r="B120" s="35"/>
      <c r="C120" s="57"/>
      <c r="D120" s="204" t="s">
        <v>293</v>
      </c>
      <c r="E120" s="57"/>
      <c r="F120" s="205" t="s">
        <v>1009</v>
      </c>
      <c r="G120" s="57"/>
      <c r="H120" s="57"/>
      <c r="I120" s="162"/>
      <c r="J120" s="57"/>
      <c r="K120" s="57"/>
      <c r="L120" s="55"/>
      <c r="M120" s="257"/>
      <c r="N120" s="258"/>
      <c r="O120" s="258"/>
      <c r="P120" s="258"/>
      <c r="Q120" s="258"/>
      <c r="R120" s="258"/>
      <c r="S120" s="258"/>
      <c r="T120" s="259"/>
      <c r="AT120" s="18" t="s">
        <v>293</v>
      </c>
      <c r="AU120" s="18" t="s">
        <v>23</v>
      </c>
    </row>
    <row r="121" spans="2:12" s="1" customFormat="1" ht="6.95" customHeight="1">
      <c r="B121" s="50"/>
      <c r="C121" s="51"/>
      <c r="D121" s="51"/>
      <c r="E121" s="51"/>
      <c r="F121" s="51"/>
      <c r="G121" s="51"/>
      <c r="H121" s="51"/>
      <c r="I121" s="138"/>
      <c r="J121" s="51"/>
      <c r="K121" s="51"/>
      <c r="L121" s="55"/>
    </row>
  </sheetData>
  <sheetProtection password="CC35" sheet="1" objects="1" scenarios="1" formatColumns="0" formatRows="0" sort="0" autoFilter="0"/>
  <autoFilter ref="C86:K86"/>
  <mergeCells count="12">
    <mergeCell ref="E77:H77"/>
    <mergeCell ref="E79:H79"/>
    <mergeCell ref="E7:H7"/>
    <mergeCell ref="E9:H9"/>
    <mergeCell ref="E11:H11"/>
    <mergeCell ref="E26:H26"/>
    <mergeCell ref="E47:H47"/>
    <mergeCell ref="G1:H1"/>
    <mergeCell ref="L2:V2"/>
    <mergeCell ref="E49:H49"/>
    <mergeCell ref="E51:H51"/>
    <mergeCell ref="E75:H75"/>
  </mergeCells>
  <hyperlinks>
    <hyperlink ref="F1:G1" location="C2" tooltip="Krycí list soupisu" display="1) Krycí list soupisu"/>
    <hyperlink ref="G1:H1" location="C58" tooltip="Rekapitulace" display="2) Rekapitulace"/>
    <hyperlink ref="J1" location="C86"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12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6"/>
      <c r="B1" s="272"/>
      <c r="C1" s="272"/>
      <c r="D1" s="271" t="s">
        <v>1</v>
      </c>
      <c r="E1" s="272"/>
      <c r="F1" s="273" t="s">
        <v>1364</v>
      </c>
      <c r="G1" s="402" t="s">
        <v>1365</v>
      </c>
      <c r="H1" s="402"/>
      <c r="I1" s="278"/>
      <c r="J1" s="273" t="s">
        <v>1366</v>
      </c>
      <c r="K1" s="271" t="s">
        <v>135</v>
      </c>
      <c r="L1" s="273" t="s">
        <v>1367</v>
      </c>
      <c r="M1" s="273"/>
      <c r="N1" s="273"/>
      <c r="O1" s="273"/>
      <c r="P1" s="273"/>
      <c r="Q1" s="273"/>
      <c r="R1" s="273"/>
      <c r="S1" s="273"/>
      <c r="T1" s="273"/>
      <c r="U1" s="269"/>
      <c r="V1" s="269"/>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95" customHeight="1">
      <c r="L2" s="358"/>
      <c r="M2" s="358"/>
      <c r="N2" s="358"/>
      <c r="O2" s="358"/>
      <c r="P2" s="358"/>
      <c r="Q2" s="358"/>
      <c r="R2" s="358"/>
      <c r="S2" s="358"/>
      <c r="T2" s="358"/>
      <c r="U2" s="358"/>
      <c r="V2" s="358"/>
      <c r="AT2" s="18" t="s">
        <v>107</v>
      </c>
    </row>
    <row r="3" spans="2:46" ht="6.95" customHeight="1">
      <c r="B3" s="19"/>
      <c r="C3" s="20"/>
      <c r="D3" s="20"/>
      <c r="E3" s="20"/>
      <c r="F3" s="20"/>
      <c r="G3" s="20"/>
      <c r="H3" s="20"/>
      <c r="I3" s="115"/>
      <c r="J3" s="20"/>
      <c r="K3" s="21"/>
      <c r="AT3" s="18" t="s">
        <v>84</v>
      </c>
    </row>
    <row r="4" spans="2:46" ht="36.95" customHeight="1">
      <c r="B4" s="22"/>
      <c r="C4" s="23"/>
      <c r="D4" s="24" t="s">
        <v>136</v>
      </c>
      <c r="E4" s="23"/>
      <c r="F4" s="23"/>
      <c r="G4" s="23"/>
      <c r="H4" s="23"/>
      <c r="I4" s="116"/>
      <c r="J4" s="23"/>
      <c r="K4" s="25"/>
      <c r="M4" s="26" t="s">
        <v>10</v>
      </c>
      <c r="AT4" s="18" t="s">
        <v>4</v>
      </c>
    </row>
    <row r="5" spans="2:11" ht="6.95" customHeight="1">
      <c r="B5" s="22"/>
      <c r="C5" s="23"/>
      <c r="D5" s="23"/>
      <c r="E5" s="23"/>
      <c r="F5" s="23"/>
      <c r="G5" s="23"/>
      <c r="H5" s="23"/>
      <c r="I5" s="116"/>
      <c r="J5" s="23"/>
      <c r="K5" s="25"/>
    </row>
    <row r="6" spans="2:11" ht="15">
      <c r="B6" s="22"/>
      <c r="C6" s="23"/>
      <c r="D6" s="31" t="s">
        <v>16</v>
      </c>
      <c r="E6" s="23"/>
      <c r="F6" s="23"/>
      <c r="G6" s="23"/>
      <c r="H6" s="23"/>
      <c r="I6" s="116"/>
      <c r="J6" s="23"/>
      <c r="K6" s="25"/>
    </row>
    <row r="7" spans="2:11" ht="22.5" customHeight="1">
      <c r="B7" s="22"/>
      <c r="C7" s="23"/>
      <c r="D7" s="23"/>
      <c r="E7" s="403" t="str">
        <f>'Rekapitulace stavby'!K6</f>
        <v>Komunikační propojení MÚK Jeneč - Dobrovíz</v>
      </c>
      <c r="F7" s="391"/>
      <c r="G7" s="391"/>
      <c r="H7" s="391"/>
      <c r="I7" s="116"/>
      <c r="J7" s="23"/>
      <c r="K7" s="25"/>
    </row>
    <row r="8" spans="2:11" ht="15">
      <c r="B8" s="22"/>
      <c r="C8" s="23"/>
      <c r="D8" s="31" t="s">
        <v>137</v>
      </c>
      <c r="E8" s="23"/>
      <c r="F8" s="23"/>
      <c r="G8" s="23"/>
      <c r="H8" s="23"/>
      <c r="I8" s="116"/>
      <c r="J8" s="23"/>
      <c r="K8" s="25"/>
    </row>
    <row r="9" spans="2:11" s="1" customFormat="1" ht="22.5" customHeight="1">
      <c r="B9" s="35"/>
      <c r="C9" s="36"/>
      <c r="D9" s="36"/>
      <c r="E9" s="403" t="s">
        <v>886</v>
      </c>
      <c r="F9" s="382"/>
      <c r="G9" s="382"/>
      <c r="H9" s="382"/>
      <c r="I9" s="117"/>
      <c r="J9" s="36"/>
      <c r="K9" s="39"/>
    </row>
    <row r="10" spans="2:11" s="1" customFormat="1" ht="15">
      <c r="B10" s="35"/>
      <c r="C10" s="36"/>
      <c r="D10" s="31" t="s">
        <v>887</v>
      </c>
      <c r="E10" s="36"/>
      <c r="F10" s="36"/>
      <c r="G10" s="36"/>
      <c r="H10" s="36"/>
      <c r="I10" s="117"/>
      <c r="J10" s="36"/>
      <c r="K10" s="39"/>
    </row>
    <row r="11" spans="2:11" s="1" customFormat="1" ht="36.95" customHeight="1">
      <c r="B11" s="35"/>
      <c r="C11" s="36"/>
      <c r="D11" s="36"/>
      <c r="E11" s="404" t="s">
        <v>1015</v>
      </c>
      <c r="F11" s="382"/>
      <c r="G11" s="382"/>
      <c r="H11" s="382"/>
      <c r="I11" s="117"/>
      <c r="J11" s="36"/>
      <c r="K11" s="39"/>
    </row>
    <row r="12" spans="2:11" s="1" customFormat="1" ht="13.5">
      <c r="B12" s="35"/>
      <c r="C12" s="36"/>
      <c r="D12" s="36"/>
      <c r="E12" s="36"/>
      <c r="F12" s="36"/>
      <c r="G12" s="36"/>
      <c r="H12" s="36"/>
      <c r="I12" s="117"/>
      <c r="J12" s="36"/>
      <c r="K12" s="39"/>
    </row>
    <row r="13" spans="2:11" s="1" customFormat="1" ht="14.45" customHeight="1">
      <c r="B13" s="35"/>
      <c r="C13" s="36"/>
      <c r="D13" s="31" t="s">
        <v>19</v>
      </c>
      <c r="E13" s="36"/>
      <c r="F13" s="29" t="s">
        <v>22</v>
      </c>
      <c r="G13" s="36"/>
      <c r="H13" s="36"/>
      <c r="I13" s="118" t="s">
        <v>21</v>
      </c>
      <c r="J13" s="29" t="s">
        <v>22</v>
      </c>
      <c r="K13" s="39"/>
    </row>
    <row r="14" spans="2:11" s="1" customFormat="1" ht="14.45" customHeight="1">
      <c r="B14" s="35"/>
      <c r="C14" s="36"/>
      <c r="D14" s="31" t="s">
        <v>24</v>
      </c>
      <c r="E14" s="36"/>
      <c r="F14" s="29" t="s">
        <v>25</v>
      </c>
      <c r="G14" s="36"/>
      <c r="H14" s="36"/>
      <c r="I14" s="118" t="s">
        <v>26</v>
      </c>
      <c r="J14" s="119" t="str">
        <f>'Rekapitulace stavby'!AN8</f>
        <v>30.9.2016</v>
      </c>
      <c r="K14" s="39"/>
    </row>
    <row r="15" spans="2:11" s="1" customFormat="1" ht="10.9" customHeight="1">
      <c r="B15" s="35"/>
      <c r="C15" s="36"/>
      <c r="D15" s="36"/>
      <c r="E15" s="36"/>
      <c r="F15" s="36"/>
      <c r="G15" s="36"/>
      <c r="H15" s="36"/>
      <c r="I15" s="117"/>
      <c r="J15" s="36"/>
      <c r="K15" s="39"/>
    </row>
    <row r="16" spans="2:11" s="1" customFormat="1" ht="14.45" customHeight="1">
      <c r="B16" s="35"/>
      <c r="C16" s="36"/>
      <c r="D16" s="31" t="s">
        <v>30</v>
      </c>
      <c r="E16" s="36"/>
      <c r="F16" s="36"/>
      <c r="G16" s="36"/>
      <c r="H16" s="36"/>
      <c r="I16" s="118" t="s">
        <v>31</v>
      </c>
      <c r="J16" s="29" t="str">
        <f>IF('Rekapitulace stavby'!AN10="","",'Rekapitulace stavby'!AN10)</f>
        <v/>
      </c>
      <c r="K16" s="39"/>
    </row>
    <row r="17" spans="2:11" s="1" customFormat="1" ht="18" customHeight="1">
      <c r="B17" s="35"/>
      <c r="C17" s="36"/>
      <c r="D17" s="36"/>
      <c r="E17" s="29" t="str">
        <f>IF('Rekapitulace stavby'!E11="","",'Rekapitulace stavby'!E11)</f>
        <v xml:space="preserve"> </v>
      </c>
      <c r="F17" s="36"/>
      <c r="G17" s="36"/>
      <c r="H17" s="36"/>
      <c r="I17" s="118" t="s">
        <v>33</v>
      </c>
      <c r="J17" s="29" t="str">
        <f>IF('Rekapitulace stavby'!AN11="","",'Rekapitulace stavby'!AN11)</f>
        <v/>
      </c>
      <c r="K17" s="39"/>
    </row>
    <row r="18" spans="2:11" s="1" customFormat="1" ht="6.95" customHeight="1">
      <c r="B18" s="35"/>
      <c r="C18" s="36"/>
      <c r="D18" s="36"/>
      <c r="E18" s="36"/>
      <c r="F18" s="36"/>
      <c r="G18" s="36"/>
      <c r="H18" s="36"/>
      <c r="I18" s="117"/>
      <c r="J18" s="36"/>
      <c r="K18" s="39"/>
    </row>
    <row r="19" spans="2:11" s="1" customFormat="1" ht="14.45" customHeight="1">
      <c r="B19" s="35"/>
      <c r="C19" s="36"/>
      <c r="D19" s="31" t="s">
        <v>34</v>
      </c>
      <c r="E19" s="36"/>
      <c r="F19" s="36"/>
      <c r="G19" s="36"/>
      <c r="H19" s="36"/>
      <c r="I19" s="118" t="s">
        <v>31</v>
      </c>
      <c r="J19" s="29" t="str">
        <f>IF('Rekapitulace stavby'!AN13="Vyplň údaj","",IF('Rekapitulace stavby'!AN13="","",'Rekapitulace stavby'!AN13))</f>
        <v/>
      </c>
      <c r="K19" s="39"/>
    </row>
    <row r="20" spans="2:11" s="1" customFormat="1" ht="18" customHeight="1">
      <c r="B20" s="35"/>
      <c r="C20" s="36"/>
      <c r="D20" s="36"/>
      <c r="E20" s="29" t="str">
        <f>IF('Rekapitulace stavby'!E14="Vyplň údaj","",IF('Rekapitulace stavby'!E14="","",'Rekapitulace stavby'!E14))</f>
        <v/>
      </c>
      <c r="F20" s="36"/>
      <c r="G20" s="36"/>
      <c r="H20" s="36"/>
      <c r="I20" s="118" t="s">
        <v>33</v>
      </c>
      <c r="J20" s="29" t="str">
        <f>IF('Rekapitulace stavby'!AN14="Vyplň údaj","",IF('Rekapitulace stavby'!AN14="","",'Rekapitulace stavby'!AN14))</f>
        <v/>
      </c>
      <c r="K20" s="39"/>
    </row>
    <row r="21" spans="2:11" s="1" customFormat="1" ht="6.95" customHeight="1">
      <c r="B21" s="35"/>
      <c r="C21" s="36"/>
      <c r="D21" s="36"/>
      <c r="E21" s="36"/>
      <c r="F21" s="36"/>
      <c r="G21" s="36"/>
      <c r="H21" s="36"/>
      <c r="I21" s="117"/>
      <c r="J21" s="36"/>
      <c r="K21" s="39"/>
    </row>
    <row r="22" spans="2:11" s="1" customFormat="1" ht="14.45" customHeight="1">
      <c r="B22" s="35"/>
      <c r="C22" s="36"/>
      <c r="D22" s="31" t="s">
        <v>36</v>
      </c>
      <c r="E22" s="36"/>
      <c r="F22" s="36"/>
      <c r="G22" s="36"/>
      <c r="H22" s="36"/>
      <c r="I22" s="118" t="s">
        <v>31</v>
      </c>
      <c r="J22" s="29" t="s">
        <v>22</v>
      </c>
      <c r="K22" s="39"/>
    </row>
    <row r="23" spans="2:11" s="1" customFormat="1" ht="18" customHeight="1">
      <c r="B23" s="35"/>
      <c r="C23" s="36"/>
      <c r="D23" s="36"/>
      <c r="E23" s="29" t="s">
        <v>37</v>
      </c>
      <c r="F23" s="36"/>
      <c r="G23" s="36"/>
      <c r="H23" s="36"/>
      <c r="I23" s="118" t="s">
        <v>33</v>
      </c>
      <c r="J23" s="29" t="s">
        <v>22</v>
      </c>
      <c r="K23" s="39"/>
    </row>
    <row r="24" spans="2:11" s="1" customFormat="1" ht="6.95" customHeight="1">
      <c r="B24" s="35"/>
      <c r="C24" s="36"/>
      <c r="D24" s="36"/>
      <c r="E24" s="36"/>
      <c r="F24" s="36"/>
      <c r="G24" s="36"/>
      <c r="H24" s="36"/>
      <c r="I24" s="117"/>
      <c r="J24" s="36"/>
      <c r="K24" s="39"/>
    </row>
    <row r="25" spans="2:11" s="1" customFormat="1" ht="14.45" customHeight="1">
      <c r="B25" s="35"/>
      <c r="C25" s="36"/>
      <c r="D25" s="31" t="s">
        <v>39</v>
      </c>
      <c r="E25" s="36"/>
      <c r="F25" s="36"/>
      <c r="G25" s="36"/>
      <c r="H25" s="36"/>
      <c r="I25" s="117"/>
      <c r="J25" s="36"/>
      <c r="K25" s="39"/>
    </row>
    <row r="26" spans="2:11" s="7" customFormat="1" ht="22.5" customHeight="1">
      <c r="B26" s="120"/>
      <c r="C26" s="121"/>
      <c r="D26" s="121"/>
      <c r="E26" s="394" t="s">
        <v>22</v>
      </c>
      <c r="F26" s="405"/>
      <c r="G26" s="405"/>
      <c r="H26" s="405"/>
      <c r="I26" s="122"/>
      <c r="J26" s="121"/>
      <c r="K26" s="123"/>
    </row>
    <row r="27" spans="2:11" s="1" customFormat="1" ht="6.95" customHeight="1">
      <c r="B27" s="35"/>
      <c r="C27" s="36"/>
      <c r="D27" s="36"/>
      <c r="E27" s="36"/>
      <c r="F27" s="36"/>
      <c r="G27" s="36"/>
      <c r="H27" s="36"/>
      <c r="I27" s="117"/>
      <c r="J27" s="36"/>
      <c r="K27" s="39"/>
    </row>
    <row r="28" spans="2:11" s="1" customFormat="1" ht="6.95" customHeight="1">
      <c r="B28" s="35"/>
      <c r="C28" s="36"/>
      <c r="D28" s="80"/>
      <c r="E28" s="80"/>
      <c r="F28" s="80"/>
      <c r="G28" s="80"/>
      <c r="H28" s="80"/>
      <c r="I28" s="124"/>
      <c r="J28" s="80"/>
      <c r="K28" s="125"/>
    </row>
    <row r="29" spans="2:11" s="1" customFormat="1" ht="25.35" customHeight="1">
      <c r="B29" s="35"/>
      <c r="C29" s="36"/>
      <c r="D29" s="126" t="s">
        <v>41</v>
      </c>
      <c r="E29" s="36"/>
      <c r="F29" s="36"/>
      <c r="G29" s="36"/>
      <c r="H29" s="36"/>
      <c r="I29" s="117"/>
      <c r="J29" s="127">
        <f>ROUND(J87,2)</f>
        <v>0</v>
      </c>
      <c r="K29" s="39"/>
    </row>
    <row r="30" spans="2:11" s="1" customFormat="1" ht="6.95" customHeight="1">
      <c r="B30" s="35"/>
      <c r="C30" s="36"/>
      <c r="D30" s="80"/>
      <c r="E30" s="80"/>
      <c r="F30" s="80"/>
      <c r="G30" s="80"/>
      <c r="H30" s="80"/>
      <c r="I30" s="124"/>
      <c r="J30" s="80"/>
      <c r="K30" s="125"/>
    </row>
    <row r="31" spans="2:11" s="1" customFormat="1" ht="14.45" customHeight="1">
      <c r="B31" s="35"/>
      <c r="C31" s="36"/>
      <c r="D31" s="36"/>
      <c r="E31" s="36"/>
      <c r="F31" s="40" t="s">
        <v>43</v>
      </c>
      <c r="G31" s="36"/>
      <c r="H31" s="36"/>
      <c r="I31" s="128" t="s">
        <v>42</v>
      </c>
      <c r="J31" s="40" t="s">
        <v>44</v>
      </c>
      <c r="K31" s="39"/>
    </row>
    <row r="32" spans="2:11" s="1" customFormat="1" ht="14.45" customHeight="1">
      <c r="B32" s="35"/>
      <c r="C32" s="36"/>
      <c r="D32" s="43" t="s">
        <v>45</v>
      </c>
      <c r="E32" s="43" t="s">
        <v>46</v>
      </c>
      <c r="F32" s="129">
        <f>ROUND(SUM(BE87:BE124),2)</f>
        <v>0</v>
      </c>
      <c r="G32" s="36"/>
      <c r="H32" s="36"/>
      <c r="I32" s="130">
        <v>0.21</v>
      </c>
      <c r="J32" s="129">
        <f>ROUND(ROUND((SUM(BE87:BE124)),2)*I32,2)</f>
        <v>0</v>
      </c>
      <c r="K32" s="39"/>
    </row>
    <row r="33" spans="2:11" s="1" customFormat="1" ht="14.45" customHeight="1">
      <c r="B33" s="35"/>
      <c r="C33" s="36"/>
      <c r="D33" s="36"/>
      <c r="E33" s="43" t="s">
        <v>47</v>
      </c>
      <c r="F33" s="129">
        <f>ROUND(SUM(BF87:BF124),2)</f>
        <v>0</v>
      </c>
      <c r="G33" s="36"/>
      <c r="H33" s="36"/>
      <c r="I33" s="130">
        <v>0.15</v>
      </c>
      <c r="J33" s="129">
        <f>ROUND(ROUND((SUM(BF87:BF124)),2)*I33,2)</f>
        <v>0</v>
      </c>
      <c r="K33" s="39"/>
    </row>
    <row r="34" spans="2:11" s="1" customFormat="1" ht="14.45" customHeight="1" hidden="1">
      <c r="B34" s="35"/>
      <c r="C34" s="36"/>
      <c r="D34" s="36"/>
      <c r="E34" s="43" t="s">
        <v>48</v>
      </c>
      <c r="F34" s="129">
        <f>ROUND(SUM(BG87:BG124),2)</f>
        <v>0</v>
      </c>
      <c r="G34" s="36"/>
      <c r="H34" s="36"/>
      <c r="I34" s="130">
        <v>0.21</v>
      </c>
      <c r="J34" s="129">
        <v>0</v>
      </c>
      <c r="K34" s="39"/>
    </row>
    <row r="35" spans="2:11" s="1" customFormat="1" ht="14.45" customHeight="1" hidden="1">
      <c r="B35" s="35"/>
      <c r="C35" s="36"/>
      <c r="D35" s="36"/>
      <c r="E35" s="43" t="s">
        <v>49</v>
      </c>
      <c r="F35" s="129">
        <f>ROUND(SUM(BH87:BH124),2)</f>
        <v>0</v>
      </c>
      <c r="G35" s="36"/>
      <c r="H35" s="36"/>
      <c r="I35" s="130">
        <v>0.15</v>
      </c>
      <c r="J35" s="129">
        <v>0</v>
      </c>
      <c r="K35" s="39"/>
    </row>
    <row r="36" spans="2:11" s="1" customFormat="1" ht="14.45" customHeight="1" hidden="1">
      <c r="B36" s="35"/>
      <c r="C36" s="36"/>
      <c r="D36" s="36"/>
      <c r="E36" s="43" t="s">
        <v>50</v>
      </c>
      <c r="F36" s="129">
        <f>ROUND(SUM(BI87:BI124),2)</f>
        <v>0</v>
      </c>
      <c r="G36" s="36"/>
      <c r="H36" s="36"/>
      <c r="I36" s="130">
        <v>0</v>
      </c>
      <c r="J36" s="129">
        <v>0</v>
      </c>
      <c r="K36" s="39"/>
    </row>
    <row r="37" spans="2:11" s="1" customFormat="1" ht="6.95" customHeight="1">
      <c r="B37" s="35"/>
      <c r="C37" s="36"/>
      <c r="D37" s="36"/>
      <c r="E37" s="36"/>
      <c r="F37" s="36"/>
      <c r="G37" s="36"/>
      <c r="H37" s="36"/>
      <c r="I37" s="117"/>
      <c r="J37" s="36"/>
      <c r="K37" s="39"/>
    </row>
    <row r="38" spans="2:11" s="1" customFormat="1" ht="25.35" customHeight="1">
      <c r="B38" s="35"/>
      <c r="C38" s="131"/>
      <c r="D38" s="132" t="s">
        <v>51</v>
      </c>
      <c r="E38" s="74"/>
      <c r="F38" s="74"/>
      <c r="G38" s="133" t="s">
        <v>52</v>
      </c>
      <c r="H38" s="134" t="s">
        <v>53</v>
      </c>
      <c r="I38" s="135"/>
      <c r="J38" s="136">
        <f>SUM(J29:J36)</f>
        <v>0</v>
      </c>
      <c r="K38" s="137"/>
    </row>
    <row r="39" spans="2:11" s="1" customFormat="1" ht="14.45" customHeight="1">
      <c r="B39" s="50"/>
      <c r="C39" s="51"/>
      <c r="D39" s="51"/>
      <c r="E39" s="51"/>
      <c r="F39" s="51"/>
      <c r="G39" s="51"/>
      <c r="H39" s="51"/>
      <c r="I39" s="138"/>
      <c r="J39" s="51"/>
      <c r="K39" s="52"/>
    </row>
    <row r="43" spans="2:11" s="1" customFormat="1" ht="6.95" customHeight="1">
      <c r="B43" s="139"/>
      <c r="C43" s="140"/>
      <c r="D43" s="140"/>
      <c r="E43" s="140"/>
      <c r="F43" s="140"/>
      <c r="G43" s="140"/>
      <c r="H43" s="140"/>
      <c r="I43" s="141"/>
      <c r="J43" s="140"/>
      <c r="K43" s="142"/>
    </row>
    <row r="44" spans="2:11" s="1" customFormat="1" ht="36.95" customHeight="1">
      <c r="B44" s="35"/>
      <c r="C44" s="24" t="s">
        <v>139</v>
      </c>
      <c r="D44" s="36"/>
      <c r="E44" s="36"/>
      <c r="F44" s="36"/>
      <c r="G44" s="36"/>
      <c r="H44" s="36"/>
      <c r="I44" s="117"/>
      <c r="J44" s="36"/>
      <c r="K44" s="39"/>
    </row>
    <row r="45" spans="2:11" s="1" customFormat="1" ht="6.95" customHeight="1">
      <c r="B45" s="35"/>
      <c r="C45" s="36"/>
      <c r="D45" s="36"/>
      <c r="E45" s="36"/>
      <c r="F45" s="36"/>
      <c r="G45" s="36"/>
      <c r="H45" s="36"/>
      <c r="I45" s="117"/>
      <c r="J45" s="36"/>
      <c r="K45" s="39"/>
    </row>
    <row r="46" spans="2:11" s="1" customFormat="1" ht="14.45" customHeight="1">
      <c r="B46" s="35"/>
      <c r="C46" s="31" t="s">
        <v>16</v>
      </c>
      <c r="D46" s="36"/>
      <c r="E46" s="36"/>
      <c r="F46" s="36"/>
      <c r="G46" s="36"/>
      <c r="H46" s="36"/>
      <c r="I46" s="117"/>
      <c r="J46" s="36"/>
      <c r="K46" s="39"/>
    </row>
    <row r="47" spans="2:11" s="1" customFormat="1" ht="22.5" customHeight="1">
      <c r="B47" s="35"/>
      <c r="C47" s="36"/>
      <c r="D47" s="36"/>
      <c r="E47" s="403" t="str">
        <f>E7</f>
        <v>Komunikační propojení MÚK Jeneč - Dobrovíz</v>
      </c>
      <c r="F47" s="382"/>
      <c r="G47" s="382"/>
      <c r="H47" s="382"/>
      <c r="I47" s="117"/>
      <c r="J47" s="36"/>
      <c r="K47" s="39"/>
    </row>
    <row r="48" spans="2:11" ht="15">
      <c r="B48" s="22"/>
      <c r="C48" s="31" t="s">
        <v>137</v>
      </c>
      <c r="D48" s="23"/>
      <c r="E48" s="23"/>
      <c r="F48" s="23"/>
      <c r="G48" s="23"/>
      <c r="H48" s="23"/>
      <c r="I48" s="116"/>
      <c r="J48" s="23"/>
      <c r="K48" s="25"/>
    </row>
    <row r="49" spans="2:11" s="1" customFormat="1" ht="22.5" customHeight="1">
      <c r="B49" s="35"/>
      <c r="C49" s="36"/>
      <c r="D49" s="36"/>
      <c r="E49" s="403" t="s">
        <v>886</v>
      </c>
      <c r="F49" s="382"/>
      <c r="G49" s="382"/>
      <c r="H49" s="382"/>
      <c r="I49" s="117"/>
      <c r="J49" s="36"/>
      <c r="K49" s="39"/>
    </row>
    <row r="50" spans="2:11" s="1" customFormat="1" ht="14.45" customHeight="1">
      <c r="B50" s="35"/>
      <c r="C50" s="31" t="s">
        <v>887</v>
      </c>
      <c r="D50" s="36"/>
      <c r="E50" s="36"/>
      <c r="F50" s="36"/>
      <c r="G50" s="36"/>
      <c r="H50" s="36"/>
      <c r="I50" s="117"/>
      <c r="J50" s="36"/>
      <c r="K50" s="39"/>
    </row>
    <row r="51" spans="2:11" s="1" customFormat="1" ht="23.25" customHeight="1">
      <c r="B51" s="35"/>
      <c r="C51" s="36"/>
      <c r="D51" s="36"/>
      <c r="E51" s="404" t="str">
        <f>E11</f>
        <v>Vodafone - Vodafone</v>
      </c>
      <c r="F51" s="382"/>
      <c r="G51" s="382"/>
      <c r="H51" s="382"/>
      <c r="I51" s="117"/>
      <c r="J51" s="36"/>
      <c r="K51" s="39"/>
    </row>
    <row r="52" spans="2:11" s="1" customFormat="1" ht="6.95" customHeight="1">
      <c r="B52" s="35"/>
      <c r="C52" s="36"/>
      <c r="D52" s="36"/>
      <c r="E52" s="36"/>
      <c r="F52" s="36"/>
      <c r="G52" s="36"/>
      <c r="H52" s="36"/>
      <c r="I52" s="117"/>
      <c r="J52" s="36"/>
      <c r="K52" s="39"/>
    </row>
    <row r="53" spans="2:11" s="1" customFormat="1" ht="18" customHeight="1">
      <c r="B53" s="35"/>
      <c r="C53" s="31" t="s">
        <v>24</v>
      </c>
      <c r="D53" s="36"/>
      <c r="E53" s="36"/>
      <c r="F53" s="29" t="str">
        <f>F14</f>
        <v>k.ú. Jeneč, k.ú.Dobrovíz</v>
      </c>
      <c r="G53" s="36"/>
      <c r="H53" s="36"/>
      <c r="I53" s="118" t="s">
        <v>26</v>
      </c>
      <c r="J53" s="119" t="str">
        <f>IF(J14="","",J14)</f>
        <v>30.9.2016</v>
      </c>
      <c r="K53" s="39"/>
    </row>
    <row r="54" spans="2:11" s="1" customFormat="1" ht="6.95" customHeight="1">
      <c r="B54" s="35"/>
      <c r="C54" s="36"/>
      <c r="D54" s="36"/>
      <c r="E54" s="36"/>
      <c r="F54" s="36"/>
      <c r="G54" s="36"/>
      <c r="H54" s="36"/>
      <c r="I54" s="117"/>
      <c r="J54" s="36"/>
      <c r="K54" s="39"/>
    </row>
    <row r="55" spans="2:11" s="1" customFormat="1" ht="15">
      <c r="B55" s="35"/>
      <c r="C55" s="31" t="s">
        <v>30</v>
      </c>
      <c r="D55" s="36"/>
      <c r="E55" s="36"/>
      <c r="F55" s="29" t="str">
        <f>E17</f>
        <v xml:space="preserve"> </v>
      </c>
      <c r="G55" s="36"/>
      <c r="H55" s="36"/>
      <c r="I55" s="118" t="s">
        <v>36</v>
      </c>
      <c r="J55" s="29" t="str">
        <f>E23</f>
        <v>European Transportation Consultancy s.r.o.</v>
      </c>
      <c r="K55" s="39"/>
    </row>
    <row r="56" spans="2:11" s="1" customFormat="1" ht="14.45" customHeight="1">
      <c r="B56" s="35"/>
      <c r="C56" s="31" t="s">
        <v>34</v>
      </c>
      <c r="D56" s="36"/>
      <c r="E56" s="36"/>
      <c r="F56" s="29" t="str">
        <f>IF(E20="","",E20)</f>
        <v/>
      </c>
      <c r="G56" s="36"/>
      <c r="H56" s="36"/>
      <c r="I56" s="117"/>
      <c r="J56" s="36"/>
      <c r="K56" s="39"/>
    </row>
    <row r="57" spans="2:11" s="1" customFormat="1" ht="10.35" customHeight="1">
      <c r="B57" s="35"/>
      <c r="C57" s="36"/>
      <c r="D57" s="36"/>
      <c r="E57" s="36"/>
      <c r="F57" s="36"/>
      <c r="G57" s="36"/>
      <c r="H57" s="36"/>
      <c r="I57" s="117"/>
      <c r="J57" s="36"/>
      <c r="K57" s="39"/>
    </row>
    <row r="58" spans="2:11" s="1" customFormat="1" ht="29.25" customHeight="1">
      <c r="B58" s="35"/>
      <c r="C58" s="143" t="s">
        <v>140</v>
      </c>
      <c r="D58" s="131"/>
      <c r="E58" s="131"/>
      <c r="F58" s="131"/>
      <c r="G58" s="131"/>
      <c r="H58" s="131"/>
      <c r="I58" s="144"/>
      <c r="J58" s="145" t="s">
        <v>141</v>
      </c>
      <c r="K58" s="146"/>
    </row>
    <row r="59" spans="2:11" s="1" customFormat="1" ht="10.35" customHeight="1">
      <c r="B59" s="35"/>
      <c r="C59" s="36"/>
      <c r="D59" s="36"/>
      <c r="E59" s="36"/>
      <c r="F59" s="36"/>
      <c r="G59" s="36"/>
      <c r="H59" s="36"/>
      <c r="I59" s="117"/>
      <c r="J59" s="36"/>
      <c r="K59" s="39"/>
    </row>
    <row r="60" spans="2:47" s="1" customFormat="1" ht="29.25" customHeight="1">
      <c r="B60" s="35"/>
      <c r="C60" s="147" t="s">
        <v>142</v>
      </c>
      <c r="D60" s="36"/>
      <c r="E60" s="36"/>
      <c r="F60" s="36"/>
      <c r="G60" s="36"/>
      <c r="H60" s="36"/>
      <c r="I60" s="117"/>
      <c r="J60" s="127">
        <f>J87</f>
        <v>0</v>
      </c>
      <c r="K60" s="39"/>
      <c r="AU60" s="18" t="s">
        <v>143</v>
      </c>
    </row>
    <row r="61" spans="2:11" s="8" customFormat="1" ht="24.95" customHeight="1">
      <c r="B61" s="148"/>
      <c r="C61" s="149"/>
      <c r="D61" s="150" t="s">
        <v>1004</v>
      </c>
      <c r="E61" s="151"/>
      <c r="F61" s="151"/>
      <c r="G61" s="151"/>
      <c r="H61" s="151"/>
      <c r="I61" s="152"/>
      <c r="J61" s="153">
        <f>J88</f>
        <v>0</v>
      </c>
      <c r="K61" s="154"/>
    </row>
    <row r="62" spans="2:11" s="8" customFormat="1" ht="24.95" customHeight="1">
      <c r="B62" s="148"/>
      <c r="C62" s="149"/>
      <c r="D62" s="150" t="s">
        <v>1005</v>
      </c>
      <c r="E62" s="151"/>
      <c r="F62" s="151"/>
      <c r="G62" s="151"/>
      <c r="H62" s="151"/>
      <c r="I62" s="152"/>
      <c r="J62" s="153">
        <f>J101</f>
        <v>0</v>
      </c>
      <c r="K62" s="154"/>
    </row>
    <row r="63" spans="2:11" s="8" customFormat="1" ht="24.95" customHeight="1">
      <c r="B63" s="148"/>
      <c r="C63" s="149"/>
      <c r="D63" s="150" t="s">
        <v>1006</v>
      </c>
      <c r="E63" s="151"/>
      <c r="F63" s="151"/>
      <c r="G63" s="151"/>
      <c r="H63" s="151"/>
      <c r="I63" s="152"/>
      <c r="J63" s="153">
        <f>J106</f>
        <v>0</v>
      </c>
      <c r="K63" s="154"/>
    </row>
    <row r="64" spans="2:11" s="8" customFormat="1" ht="24.95" customHeight="1">
      <c r="B64" s="148"/>
      <c r="C64" s="149"/>
      <c r="D64" s="150" t="s">
        <v>1007</v>
      </c>
      <c r="E64" s="151"/>
      <c r="F64" s="151"/>
      <c r="G64" s="151"/>
      <c r="H64" s="151"/>
      <c r="I64" s="152"/>
      <c r="J64" s="153">
        <f>J109</f>
        <v>0</v>
      </c>
      <c r="K64" s="154"/>
    </row>
    <row r="65" spans="2:11" s="8" customFormat="1" ht="24.95" customHeight="1">
      <c r="B65" s="148"/>
      <c r="C65" s="149"/>
      <c r="D65" s="150" t="s">
        <v>1016</v>
      </c>
      <c r="E65" s="151"/>
      <c r="F65" s="151"/>
      <c r="G65" s="151"/>
      <c r="H65" s="151"/>
      <c r="I65" s="152"/>
      <c r="J65" s="153">
        <f>J114</f>
        <v>0</v>
      </c>
      <c r="K65" s="154"/>
    </row>
    <row r="66" spans="2:11" s="1" customFormat="1" ht="21.75" customHeight="1">
      <c r="B66" s="35"/>
      <c r="C66" s="36"/>
      <c r="D66" s="36"/>
      <c r="E66" s="36"/>
      <c r="F66" s="36"/>
      <c r="G66" s="36"/>
      <c r="H66" s="36"/>
      <c r="I66" s="117"/>
      <c r="J66" s="36"/>
      <c r="K66" s="39"/>
    </row>
    <row r="67" spans="2:11" s="1" customFormat="1" ht="6.95" customHeight="1">
      <c r="B67" s="50"/>
      <c r="C67" s="51"/>
      <c r="D67" s="51"/>
      <c r="E67" s="51"/>
      <c r="F67" s="51"/>
      <c r="G67" s="51"/>
      <c r="H67" s="51"/>
      <c r="I67" s="138"/>
      <c r="J67" s="51"/>
      <c r="K67" s="52"/>
    </row>
    <row r="71" spans="2:12" s="1" customFormat="1" ht="6.95" customHeight="1">
      <c r="B71" s="53"/>
      <c r="C71" s="54"/>
      <c r="D71" s="54"/>
      <c r="E71" s="54"/>
      <c r="F71" s="54"/>
      <c r="G71" s="54"/>
      <c r="H71" s="54"/>
      <c r="I71" s="141"/>
      <c r="J71" s="54"/>
      <c r="K71" s="54"/>
      <c r="L71" s="55"/>
    </row>
    <row r="72" spans="2:12" s="1" customFormat="1" ht="36.95" customHeight="1">
      <c r="B72" s="35"/>
      <c r="C72" s="56" t="s">
        <v>146</v>
      </c>
      <c r="D72" s="57"/>
      <c r="E72" s="57"/>
      <c r="F72" s="57"/>
      <c r="G72" s="57"/>
      <c r="H72" s="57"/>
      <c r="I72" s="162"/>
      <c r="J72" s="57"/>
      <c r="K72" s="57"/>
      <c r="L72" s="55"/>
    </row>
    <row r="73" spans="2:12" s="1" customFormat="1" ht="6.95" customHeight="1">
      <c r="B73" s="35"/>
      <c r="C73" s="57"/>
      <c r="D73" s="57"/>
      <c r="E73" s="57"/>
      <c r="F73" s="57"/>
      <c r="G73" s="57"/>
      <c r="H73" s="57"/>
      <c r="I73" s="162"/>
      <c r="J73" s="57"/>
      <c r="K73" s="57"/>
      <c r="L73" s="55"/>
    </row>
    <row r="74" spans="2:12" s="1" customFormat="1" ht="14.45" customHeight="1">
      <c r="B74" s="35"/>
      <c r="C74" s="59" t="s">
        <v>16</v>
      </c>
      <c r="D74" s="57"/>
      <c r="E74" s="57"/>
      <c r="F74" s="57"/>
      <c r="G74" s="57"/>
      <c r="H74" s="57"/>
      <c r="I74" s="162"/>
      <c r="J74" s="57"/>
      <c r="K74" s="57"/>
      <c r="L74" s="55"/>
    </row>
    <row r="75" spans="2:12" s="1" customFormat="1" ht="22.5" customHeight="1">
      <c r="B75" s="35"/>
      <c r="C75" s="57"/>
      <c r="D75" s="57"/>
      <c r="E75" s="401" t="str">
        <f>E7</f>
        <v>Komunikační propojení MÚK Jeneč - Dobrovíz</v>
      </c>
      <c r="F75" s="375"/>
      <c r="G75" s="375"/>
      <c r="H75" s="375"/>
      <c r="I75" s="162"/>
      <c r="J75" s="57"/>
      <c r="K75" s="57"/>
      <c r="L75" s="55"/>
    </row>
    <row r="76" spans="2:12" ht="15">
      <c r="B76" s="22"/>
      <c r="C76" s="59" t="s">
        <v>137</v>
      </c>
      <c r="D76" s="263"/>
      <c r="E76" s="263"/>
      <c r="F76" s="263"/>
      <c r="G76" s="263"/>
      <c r="H76" s="263"/>
      <c r="J76" s="263"/>
      <c r="K76" s="263"/>
      <c r="L76" s="264"/>
    </row>
    <row r="77" spans="2:12" s="1" customFormat="1" ht="22.5" customHeight="1">
      <c r="B77" s="35"/>
      <c r="C77" s="57"/>
      <c r="D77" s="57"/>
      <c r="E77" s="401" t="s">
        <v>886</v>
      </c>
      <c r="F77" s="375"/>
      <c r="G77" s="375"/>
      <c r="H77" s="375"/>
      <c r="I77" s="162"/>
      <c r="J77" s="57"/>
      <c r="K77" s="57"/>
      <c r="L77" s="55"/>
    </row>
    <row r="78" spans="2:12" s="1" customFormat="1" ht="14.45" customHeight="1">
      <c r="B78" s="35"/>
      <c r="C78" s="59" t="s">
        <v>887</v>
      </c>
      <c r="D78" s="57"/>
      <c r="E78" s="57"/>
      <c r="F78" s="57"/>
      <c r="G78" s="57"/>
      <c r="H78" s="57"/>
      <c r="I78" s="162"/>
      <c r="J78" s="57"/>
      <c r="K78" s="57"/>
      <c r="L78" s="55"/>
    </row>
    <row r="79" spans="2:12" s="1" customFormat="1" ht="23.25" customHeight="1">
      <c r="B79" s="35"/>
      <c r="C79" s="57"/>
      <c r="D79" s="57"/>
      <c r="E79" s="372" t="str">
        <f>E11</f>
        <v>Vodafone - Vodafone</v>
      </c>
      <c r="F79" s="375"/>
      <c r="G79" s="375"/>
      <c r="H79" s="375"/>
      <c r="I79" s="162"/>
      <c r="J79" s="57"/>
      <c r="K79" s="57"/>
      <c r="L79" s="55"/>
    </row>
    <row r="80" spans="2:12" s="1" customFormat="1" ht="6.95" customHeight="1">
      <c r="B80" s="35"/>
      <c r="C80" s="57"/>
      <c r="D80" s="57"/>
      <c r="E80" s="57"/>
      <c r="F80" s="57"/>
      <c r="G80" s="57"/>
      <c r="H80" s="57"/>
      <c r="I80" s="162"/>
      <c r="J80" s="57"/>
      <c r="K80" s="57"/>
      <c r="L80" s="55"/>
    </row>
    <row r="81" spans="2:12" s="1" customFormat="1" ht="18" customHeight="1">
      <c r="B81" s="35"/>
      <c r="C81" s="59" t="s">
        <v>24</v>
      </c>
      <c r="D81" s="57"/>
      <c r="E81" s="57"/>
      <c r="F81" s="163" t="str">
        <f>F14</f>
        <v>k.ú. Jeneč, k.ú.Dobrovíz</v>
      </c>
      <c r="G81" s="57"/>
      <c r="H81" s="57"/>
      <c r="I81" s="164" t="s">
        <v>26</v>
      </c>
      <c r="J81" s="67" t="str">
        <f>IF(J14="","",J14)</f>
        <v>30.9.2016</v>
      </c>
      <c r="K81" s="57"/>
      <c r="L81" s="55"/>
    </row>
    <row r="82" spans="2:12" s="1" customFormat="1" ht="6.95" customHeight="1">
      <c r="B82" s="35"/>
      <c r="C82" s="57"/>
      <c r="D82" s="57"/>
      <c r="E82" s="57"/>
      <c r="F82" s="57"/>
      <c r="G82" s="57"/>
      <c r="H82" s="57"/>
      <c r="I82" s="162"/>
      <c r="J82" s="57"/>
      <c r="K82" s="57"/>
      <c r="L82" s="55"/>
    </row>
    <row r="83" spans="2:12" s="1" customFormat="1" ht="15">
      <c r="B83" s="35"/>
      <c r="C83" s="59" t="s">
        <v>30</v>
      </c>
      <c r="D83" s="57"/>
      <c r="E83" s="57"/>
      <c r="F83" s="163" t="str">
        <f>E17</f>
        <v xml:space="preserve"> </v>
      </c>
      <c r="G83" s="57"/>
      <c r="H83" s="57"/>
      <c r="I83" s="164" t="s">
        <v>36</v>
      </c>
      <c r="J83" s="163" t="str">
        <f>E23</f>
        <v>European Transportation Consultancy s.r.o.</v>
      </c>
      <c r="K83" s="57"/>
      <c r="L83" s="55"/>
    </row>
    <row r="84" spans="2:12" s="1" customFormat="1" ht="14.45" customHeight="1">
      <c r="B84" s="35"/>
      <c r="C84" s="59" t="s">
        <v>34</v>
      </c>
      <c r="D84" s="57"/>
      <c r="E84" s="57"/>
      <c r="F84" s="163" t="str">
        <f>IF(E20="","",E20)</f>
        <v/>
      </c>
      <c r="G84" s="57"/>
      <c r="H84" s="57"/>
      <c r="I84" s="162"/>
      <c r="J84" s="57"/>
      <c r="K84" s="57"/>
      <c r="L84" s="55"/>
    </row>
    <row r="85" spans="2:12" s="1" customFormat="1" ht="10.35" customHeight="1">
      <c r="B85" s="35"/>
      <c r="C85" s="57"/>
      <c r="D85" s="57"/>
      <c r="E85" s="57"/>
      <c r="F85" s="57"/>
      <c r="G85" s="57"/>
      <c r="H85" s="57"/>
      <c r="I85" s="162"/>
      <c r="J85" s="57"/>
      <c r="K85" s="57"/>
      <c r="L85" s="55"/>
    </row>
    <row r="86" spans="2:20" s="10" customFormat="1" ht="29.25" customHeight="1">
      <c r="B86" s="165"/>
      <c r="C86" s="166" t="s">
        <v>147</v>
      </c>
      <c r="D86" s="167" t="s">
        <v>60</v>
      </c>
      <c r="E86" s="167" t="s">
        <v>56</v>
      </c>
      <c r="F86" s="167" t="s">
        <v>148</v>
      </c>
      <c r="G86" s="167" t="s">
        <v>149</v>
      </c>
      <c r="H86" s="167" t="s">
        <v>150</v>
      </c>
      <c r="I86" s="168" t="s">
        <v>151</v>
      </c>
      <c r="J86" s="167" t="s">
        <v>141</v>
      </c>
      <c r="K86" s="169" t="s">
        <v>152</v>
      </c>
      <c r="L86" s="170"/>
      <c r="M86" s="76" t="s">
        <v>153</v>
      </c>
      <c r="N86" s="77" t="s">
        <v>45</v>
      </c>
      <c r="O86" s="77" t="s">
        <v>154</v>
      </c>
      <c r="P86" s="77" t="s">
        <v>155</v>
      </c>
      <c r="Q86" s="77" t="s">
        <v>156</v>
      </c>
      <c r="R86" s="77" t="s">
        <v>157</v>
      </c>
      <c r="S86" s="77" t="s">
        <v>158</v>
      </c>
      <c r="T86" s="78" t="s">
        <v>159</v>
      </c>
    </row>
    <row r="87" spans="2:63" s="1" customFormat="1" ht="29.25" customHeight="1">
      <c r="B87" s="35"/>
      <c r="C87" s="82" t="s">
        <v>142</v>
      </c>
      <c r="D87" s="57"/>
      <c r="E87" s="57"/>
      <c r="F87" s="57"/>
      <c r="G87" s="57"/>
      <c r="H87" s="57"/>
      <c r="I87" s="162"/>
      <c r="J87" s="171">
        <f>BK87</f>
        <v>0</v>
      </c>
      <c r="K87" s="57"/>
      <c r="L87" s="55"/>
      <c r="M87" s="79"/>
      <c r="N87" s="80"/>
      <c r="O87" s="80"/>
      <c r="P87" s="172">
        <f>P88+P101+P106+P109+P114</f>
        <v>0</v>
      </c>
      <c r="Q87" s="80"/>
      <c r="R87" s="172">
        <f>R88+R101+R106+R109+R114</f>
        <v>0</v>
      </c>
      <c r="S87" s="80"/>
      <c r="T87" s="173">
        <f>T88+T101+T106+T109+T114</f>
        <v>0</v>
      </c>
      <c r="AT87" s="18" t="s">
        <v>74</v>
      </c>
      <c r="AU87" s="18" t="s">
        <v>143</v>
      </c>
      <c r="BK87" s="174">
        <f>BK88+BK101+BK106+BK109+BK114</f>
        <v>0</v>
      </c>
    </row>
    <row r="88" spans="2:63" s="11" customFormat="1" ht="37.35" customHeight="1">
      <c r="B88" s="175"/>
      <c r="C88" s="176"/>
      <c r="D88" s="189" t="s">
        <v>74</v>
      </c>
      <c r="E88" s="265" t="s">
        <v>895</v>
      </c>
      <c r="F88" s="265" t="s">
        <v>909</v>
      </c>
      <c r="G88" s="176"/>
      <c r="H88" s="176"/>
      <c r="I88" s="179"/>
      <c r="J88" s="266">
        <f>BK88</f>
        <v>0</v>
      </c>
      <c r="K88" s="176"/>
      <c r="L88" s="181"/>
      <c r="M88" s="182"/>
      <c r="N88" s="183"/>
      <c r="O88" s="183"/>
      <c r="P88" s="184">
        <f>SUM(P89:P100)</f>
        <v>0</v>
      </c>
      <c r="Q88" s="183"/>
      <c r="R88" s="184">
        <f>SUM(R89:R100)</f>
        <v>0</v>
      </c>
      <c r="S88" s="183"/>
      <c r="T88" s="185">
        <f>SUM(T89:T100)</f>
        <v>0</v>
      </c>
      <c r="AR88" s="186" t="s">
        <v>23</v>
      </c>
      <c r="AT88" s="187" t="s">
        <v>74</v>
      </c>
      <c r="AU88" s="187" t="s">
        <v>75</v>
      </c>
      <c r="AY88" s="186" t="s">
        <v>162</v>
      </c>
      <c r="BK88" s="188">
        <f>SUM(BK89:BK100)</f>
        <v>0</v>
      </c>
    </row>
    <row r="89" spans="2:65" s="1" customFormat="1" ht="22.5" customHeight="1">
      <c r="B89" s="35"/>
      <c r="C89" s="192" t="s">
        <v>75</v>
      </c>
      <c r="D89" s="192" t="s">
        <v>164</v>
      </c>
      <c r="E89" s="193" t="s">
        <v>897</v>
      </c>
      <c r="F89" s="194" t="s">
        <v>960</v>
      </c>
      <c r="G89" s="195" t="s">
        <v>212</v>
      </c>
      <c r="H89" s="196">
        <v>1</v>
      </c>
      <c r="I89" s="197"/>
      <c r="J89" s="198">
        <f>ROUND(I89*H89,2)</f>
        <v>0</v>
      </c>
      <c r="K89" s="194" t="s">
        <v>22</v>
      </c>
      <c r="L89" s="55"/>
      <c r="M89" s="199" t="s">
        <v>22</v>
      </c>
      <c r="N89" s="200" t="s">
        <v>46</v>
      </c>
      <c r="O89" s="36"/>
      <c r="P89" s="201">
        <f>O89*H89</f>
        <v>0</v>
      </c>
      <c r="Q89" s="201">
        <v>0</v>
      </c>
      <c r="R89" s="201">
        <f>Q89*H89</f>
        <v>0</v>
      </c>
      <c r="S89" s="201">
        <v>0</v>
      </c>
      <c r="T89" s="202">
        <f>S89*H89</f>
        <v>0</v>
      </c>
      <c r="AR89" s="18" t="s">
        <v>169</v>
      </c>
      <c r="AT89" s="18" t="s">
        <v>164</v>
      </c>
      <c r="AU89" s="18" t="s">
        <v>23</v>
      </c>
      <c r="AY89" s="18" t="s">
        <v>162</v>
      </c>
      <c r="BE89" s="203">
        <f>IF(N89="základní",J89,0)</f>
        <v>0</v>
      </c>
      <c r="BF89" s="203">
        <f>IF(N89="snížená",J89,0)</f>
        <v>0</v>
      </c>
      <c r="BG89" s="203">
        <f>IF(N89="zákl. přenesená",J89,0)</f>
        <v>0</v>
      </c>
      <c r="BH89" s="203">
        <f>IF(N89="sníž. přenesená",J89,0)</f>
        <v>0</v>
      </c>
      <c r="BI89" s="203">
        <f>IF(N89="nulová",J89,0)</f>
        <v>0</v>
      </c>
      <c r="BJ89" s="18" t="s">
        <v>23</v>
      </c>
      <c r="BK89" s="203">
        <f>ROUND(I89*H89,2)</f>
        <v>0</v>
      </c>
      <c r="BL89" s="18" t="s">
        <v>169</v>
      </c>
      <c r="BM89" s="18" t="s">
        <v>84</v>
      </c>
    </row>
    <row r="90" spans="2:47" s="1" customFormat="1" ht="27">
      <c r="B90" s="35"/>
      <c r="C90" s="57"/>
      <c r="D90" s="219" t="s">
        <v>293</v>
      </c>
      <c r="E90" s="57"/>
      <c r="F90" s="256" t="s">
        <v>1017</v>
      </c>
      <c r="G90" s="57"/>
      <c r="H90" s="57"/>
      <c r="I90" s="162"/>
      <c r="J90" s="57"/>
      <c r="K90" s="57"/>
      <c r="L90" s="55"/>
      <c r="M90" s="72"/>
      <c r="N90" s="36"/>
      <c r="O90" s="36"/>
      <c r="P90" s="36"/>
      <c r="Q90" s="36"/>
      <c r="R90" s="36"/>
      <c r="S90" s="36"/>
      <c r="T90" s="73"/>
      <c r="AT90" s="18" t="s">
        <v>293</v>
      </c>
      <c r="AU90" s="18" t="s">
        <v>23</v>
      </c>
    </row>
    <row r="91" spans="2:65" s="1" customFormat="1" ht="22.5" customHeight="1">
      <c r="B91" s="35"/>
      <c r="C91" s="192" t="s">
        <v>75</v>
      </c>
      <c r="D91" s="192" t="s">
        <v>164</v>
      </c>
      <c r="E91" s="193" t="s">
        <v>900</v>
      </c>
      <c r="F91" s="194" t="s">
        <v>963</v>
      </c>
      <c r="G91" s="195" t="s">
        <v>212</v>
      </c>
      <c r="H91" s="196">
        <v>96</v>
      </c>
      <c r="I91" s="197"/>
      <c r="J91" s="198">
        <f>ROUND(I91*H91,2)</f>
        <v>0</v>
      </c>
      <c r="K91" s="194" t="s">
        <v>22</v>
      </c>
      <c r="L91" s="55"/>
      <c r="M91" s="199" t="s">
        <v>22</v>
      </c>
      <c r="N91" s="200" t="s">
        <v>46</v>
      </c>
      <c r="O91" s="36"/>
      <c r="P91" s="201">
        <f>O91*H91</f>
        <v>0</v>
      </c>
      <c r="Q91" s="201">
        <v>0</v>
      </c>
      <c r="R91" s="201">
        <f>Q91*H91</f>
        <v>0</v>
      </c>
      <c r="S91" s="201">
        <v>0</v>
      </c>
      <c r="T91" s="202">
        <f>S91*H91</f>
        <v>0</v>
      </c>
      <c r="AR91" s="18" t="s">
        <v>169</v>
      </c>
      <c r="AT91" s="18" t="s">
        <v>164</v>
      </c>
      <c r="AU91" s="18" t="s">
        <v>23</v>
      </c>
      <c r="AY91" s="18" t="s">
        <v>162</v>
      </c>
      <c r="BE91" s="203">
        <f>IF(N91="základní",J91,0)</f>
        <v>0</v>
      </c>
      <c r="BF91" s="203">
        <f>IF(N91="snížená",J91,0)</f>
        <v>0</v>
      </c>
      <c r="BG91" s="203">
        <f>IF(N91="zákl. přenesená",J91,0)</f>
        <v>0</v>
      </c>
      <c r="BH91" s="203">
        <f>IF(N91="sníž. přenesená",J91,0)</f>
        <v>0</v>
      </c>
      <c r="BI91" s="203">
        <f>IF(N91="nulová",J91,0)</f>
        <v>0</v>
      </c>
      <c r="BJ91" s="18" t="s">
        <v>23</v>
      </c>
      <c r="BK91" s="203">
        <f>ROUND(I91*H91,2)</f>
        <v>0</v>
      </c>
      <c r="BL91" s="18" t="s">
        <v>169</v>
      </c>
      <c r="BM91" s="18" t="s">
        <v>183</v>
      </c>
    </row>
    <row r="92" spans="2:47" s="1" customFormat="1" ht="27">
      <c r="B92" s="35"/>
      <c r="C92" s="57"/>
      <c r="D92" s="219" t="s">
        <v>293</v>
      </c>
      <c r="E92" s="57"/>
      <c r="F92" s="256" t="s">
        <v>1018</v>
      </c>
      <c r="G92" s="57"/>
      <c r="H92" s="57"/>
      <c r="I92" s="162"/>
      <c r="J92" s="57"/>
      <c r="K92" s="57"/>
      <c r="L92" s="55"/>
      <c r="M92" s="72"/>
      <c r="N92" s="36"/>
      <c r="O92" s="36"/>
      <c r="P92" s="36"/>
      <c r="Q92" s="36"/>
      <c r="R92" s="36"/>
      <c r="S92" s="36"/>
      <c r="T92" s="73"/>
      <c r="AT92" s="18" t="s">
        <v>293</v>
      </c>
      <c r="AU92" s="18" t="s">
        <v>23</v>
      </c>
    </row>
    <row r="93" spans="2:65" s="1" customFormat="1" ht="22.5" customHeight="1">
      <c r="B93" s="35"/>
      <c r="C93" s="192" t="s">
        <v>75</v>
      </c>
      <c r="D93" s="192" t="s">
        <v>164</v>
      </c>
      <c r="E93" s="193" t="s">
        <v>902</v>
      </c>
      <c r="F93" s="194" t="s">
        <v>965</v>
      </c>
      <c r="G93" s="195" t="s">
        <v>212</v>
      </c>
      <c r="H93" s="196">
        <v>96</v>
      </c>
      <c r="I93" s="197"/>
      <c r="J93" s="198">
        <f>ROUND(I93*H93,2)</f>
        <v>0</v>
      </c>
      <c r="K93" s="194" t="s">
        <v>22</v>
      </c>
      <c r="L93" s="55"/>
      <c r="M93" s="199" t="s">
        <v>22</v>
      </c>
      <c r="N93" s="200" t="s">
        <v>46</v>
      </c>
      <c r="O93" s="36"/>
      <c r="P93" s="201">
        <f>O93*H93</f>
        <v>0</v>
      </c>
      <c r="Q93" s="201">
        <v>0</v>
      </c>
      <c r="R93" s="201">
        <f>Q93*H93</f>
        <v>0</v>
      </c>
      <c r="S93" s="201">
        <v>0</v>
      </c>
      <c r="T93" s="202">
        <f>S93*H93</f>
        <v>0</v>
      </c>
      <c r="AR93" s="18" t="s">
        <v>169</v>
      </c>
      <c r="AT93" s="18" t="s">
        <v>164</v>
      </c>
      <c r="AU93" s="18" t="s">
        <v>23</v>
      </c>
      <c r="AY93" s="18" t="s">
        <v>162</v>
      </c>
      <c r="BE93" s="203">
        <f>IF(N93="základní",J93,0)</f>
        <v>0</v>
      </c>
      <c r="BF93" s="203">
        <f>IF(N93="snížená",J93,0)</f>
        <v>0</v>
      </c>
      <c r="BG93" s="203">
        <f>IF(N93="zákl. přenesená",J93,0)</f>
        <v>0</v>
      </c>
      <c r="BH93" s="203">
        <f>IF(N93="sníž. přenesená",J93,0)</f>
        <v>0</v>
      </c>
      <c r="BI93" s="203">
        <f>IF(N93="nulová",J93,0)</f>
        <v>0</v>
      </c>
      <c r="BJ93" s="18" t="s">
        <v>23</v>
      </c>
      <c r="BK93" s="203">
        <f>ROUND(I93*H93,2)</f>
        <v>0</v>
      </c>
      <c r="BL93" s="18" t="s">
        <v>169</v>
      </c>
      <c r="BM93" s="18" t="s">
        <v>169</v>
      </c>
    </row>
    <row r="94" spans="2:47" s="1" customFormat="1" ht="27">
      <c r="B94" s="35"/>
      <c r="C94" s="57"/>
      <c r="D94" s="219" t="s">
        <v>293</v>
      </c>
      <c r="E94" s="57"/>
      <c r="F94" s="256" t="s">
        <v>1018</v>
      </c>
      <c r="G94" s="57"/>
      <c r="H94" s="57"/>
      <c r="I94" s="162"/>
      <c r="J94" s="57"/>
      <c r="K94" s="57"/>
      <c r="L94" s="55"/>
      <c r="M94" s="72"/>
      <c r="N94" s="36"/>
      <c r="O94" s="36"/>
      <c r="P94" s="36"/>
      <c r="Q94" s="36"/>
      <c r="R94" s="36"/>
      <c r="S94" s="36"/>
      <c r="T94" s="73"/>
      <c r="AT94" s="18" t="s">
        <v>293</v>
      </c>
      <c r="AU94" s="18" t="s">
        <v>23</v>
      </c>
    </row>
    <row r="95" spans="2:65" s="1" customFormat="1" ht="22.5" customHeight="1">
      <c r="B95" s="35"/>
      <c r="C95" s="192" t="s">
        <v>75</v>
      </c>
      <c r="D95" s="192" t="s">
        <v>164</v>
      </c>
      <c r="E95" s="193" t="s">
        <v>904</v>
      </c>
      <c r="F95" s="194" t="s">
        <v>966</v>
      </c>
      <c r="G95" s="195" t="s">
        <v>212</v>
      </c>
      <c r="H95" s="196">
        <v>1</v>
      </c>
      <c r="I95" s="197"/>
      <c r="J95" s="198">
        <f>ROUND(I95*H95,2)</f>
        <v>0</v>
      </c>
      <c r="K95" s="194" t="s">
        <v>22</v>
      </c>
      <c r="L95" s="55"/>
      <c r="M95" s="199" t="s">
        <v>22</v>
      </c>
      <c r="N95" s="200" t="s">
        <v>46</v>
      </c>
      <c r="O95" s="36"/>
      <c r="P95" s="201">
        <f>O95*H95</f>
        <v>0</v>
      </c>
      <c r="Q95" s="201">
        <v>0</v>
      </c>
      <c r="R95" s="201">
        <f>Q95*H95</f>
        <v>0</v>
      </c>
      <c r="S95" s="201">
        <v>0</v>
      </c>
      <c r="T95" s="202">
        <f>S95*H95</f>
        <v>0</v>
      </c>
      <c r="AR95" s="18" t="s">
        <v>169</v>
      </c>
      <c r="AT95" s="18" t="s">
        <v>164</v>
      </c>
      <c r="AU95" s="18" t="s">
        <v>23</v>
      </c>
      <c r="AY95" s="18" t="s">
        <v>162</v>
      </c>
      <c r="BE95" s="203">
        <f>IF(N95="základní",J95,0)</f>
        <v>0</v>
      </c>
      <c r="BF95" s="203">
        <f>IF(N95="snížená",J95,0)</f>
        <v>0</v>
      </c>
      <c r="BG95" s="203">
        <f>IF(N95="zákl. přenesená",J95,0)</f>
        <v>0</v>
      </c>
      <c r="BH95" s="203">
        <f>IF(N95="sníž. přenesená",J95,0)</f>
        <v>0</v>
      </c>
      <c r="BI95" s="203">
        <f>IF(N95="nulová",J95,0)</f>
        <v>0</v>
      </c>
      <c r="BJ95" s="18" t="s">
        <v>23</v>
      </c>
      <c r="BK95" s="203">
        <f>ROUND(I95*H95,2)</f>
        <v>0</v>
      </c>
      <c r="BL95" s="18" t="s">
        <v>169</v>
      </c>
      <c r="BM95" s="18" t="s">
        <v>194</v>
      </c>
    </row>
    <row r="96" spans="2:47" s="1" customFormat="1" ht="27">
      <c r="B96" s="35"/>
      <c r="C96" s="57"/>
      <c r="D96" s="219" t="s">
        <v>293</v>
      </c>
      <c r="E96" s="57"/>
      <c r="F96" s="256" t="s">
        <v>1017</v>
      </c>
      <c r="G96" s="57"/>
      <c r="H96" s="57"/>
      <c r="I96" s="162"/>
      <c r="J96" s="57"/>
      <c r="K96" s="57"/>
      <c r="L96" s="55"/>
      <c r="M96" s="72"/>
      <c r="N96" s="36"/>
      <c r="O96" s="36"/>
      <c r="P96" s="36"/>
      <c r="Q96" s="36"/>
      <c r="R96" s="36"/>
      <c r="S96" s="36"/>
      <c r="T96" s="73"/>
      <c r="AT96" s="18" t="s">
        <v>293</v>
      </c>
      <c r="AU96" s="18" t="s">
        <v>23</v>
      </c>
    </row>
    <row r="97" spans="2:65" s="1" customFormat="1" ht="22.5" customHeight="1">
      <c r="B97" s="35"/>
      <c r="C97" s="192" t="s">
        <v>75</v>
      </c>
      <c r="D97" s="192" t="s">
        <v>164</v>
      </c>
      <c r="E97" s="193" t="s">
        <v>906</v>
      </c>
      <c r="F97" s="194" t="s">
        <v>969</v>
      </c>
      <c r="G97" s="195" t="s">
        <v>212</v>
      </c>
      <c r="H97" s="196">
        <v>48</v>
      </c>
      <c r="I97" s="197"/>
      <c r="J97" s="198">
        <f>ROUND(I97*H97,2)</f>
        <v>0</v>
      </c>
      <c r="K97" s="194" t="s">
        <v>22</v>
      </c>
      <c r="L97" s="55"/>
      <c r="M97" s="199" t="s">
        <v>22</v>
      </c>
      <c r="N97" s="200" t="s">
        <v>46</v>
      </c>
      <c r="O97" s="36"/>
      <c r="P97" s="201">
        <f>O97*H97</f>
        <v>0</v>
      </c>
      <c r="Q97" s="201">
        <v>0</v>
      </c>
      <c r="R97" s="201">
        <f>Q97*H97</f>
        <v>0</v>
      </c>
      <c r="S97" s="201">
        <v>0</v>
      </c>
      <c r="T97" s="202">
        <f>S97*H97</f>
        <v>0</v>
      </c>
      <c r="AR97" s="18" t="s">
        <v>169</v>
      </c>
      <c r="AT97" s="18" t="s">
        <v>164</v>
      </c>
      <c r="AU97" s="18" t="s">
        <v>23</v>
      </c>
      <c r="AY97" s="18" t="s">
        <v>162</v>
      </c>
      <c r="BE97" s="203">
        <f>IF(N97="základní",J97,0)</f>
        <v>0</v>
      </c>
      <c r="BF97" s="203">
        <f>IF(N97="snížená",J97,0)</f>
        <v>0</v>
      </c>
      <c r="BG97" s="203">
        <f>IF(N97="zákl. přenesená",J97,0)</f>
        <v>0</v>
      </c>
      <c r="BH97" s="203">
        <f>IF(N97="sníž. přenesená",J97,0)</f>
        <v>0</v>
      </c>
      <c r="BI97" s="203">
        <f>IF(N97="nulová",J97,0)</f>
        <v>0</v>
      </c>
      <c r="BJ97" s="18" t="s">
        <v>23</v>
      </c>
      <c r="BK97" s="203">
        <f>ROUND(I97*H97,2)</f>
        <v>0</v>
      </c>
      <c r="BL97" s="18" t="s">
        <v>169</v>
      </c>
      <c r="BM97" s="18" t="s">
        <v>204</v>
      </c>
    </row>
    <row r="98" spans="2:47" s="1" customFormat="1" ht="27">
      <c r="B98" s="35"/>
      <c r="C98" s="57"/>
      <c r="D98" s="219" t="s">
        <v>293</v>
      </c>
      <c r="E98" s="57"/>
      <c r="F98" s="256" t="s">
        <v>1019</v>
      </c>
      <c r="G98" s="57"/>
      <c r="H98" s="57"/>
      <c r="I98" s="162"/>
      <c r="J98" s="57"/>
      <c r="K98" s="57"/>
      <c r="L98" s="55"/>
      <c r="M98" s="72"/>
      <c r="N98" s="36"/>
      <c r="O98" s="36"/>
      <c r="P98" s="36"/>
      <c r="Q98" s="36"/>
      <c r="R98" s="36"/>
      <c r="S98" s="36"/>
      <c r="T98" s="73"/>
      <c r="AT98" s="18" t="s">
        <v>293</v>
      </c>
      <c r="AU98" s="18" t="s">
        <v>23</v>
      </c>
    </row>
    <row r="99" spans="2:65" s="1" customFormat="1" ht="22.5" customHeight="1">
      <c r="B99" s="35"/>
      <c r="C99" s="192" t="s">
        <v>75</v>
      </c>
      <c r="D99" s="192" t="s">
        <v>164</v>
      </c>
      <c r="E99" s="193" t="s">
        <v>959</v>
      </c>
      <c r="F99" s="194" t="s">
        <v>1012</v>
      </c>
      <c r="G99" s="195" t="s">
        <v>543</v>
      </c>
      <c r="H99" s="196">
        <v>1740</v>
      </c>
      <c r="I99" s="197"/>
      <c r="J99" s="198">
        <f>ROUND(I99*H99,2)</f>
        <v>0</v>
      </c>
      <c r="K99" s="194" t="s">
        <v>22</v>
      </c>
      <c r="L99" s="55"/>
      <c r="M99" s="199" t="s">
        <v>22</v>
      </c>
      <c r="N99" s="200" t="s">
        <v>46</v>
      </c>
      <c r="O99" s="36"/>
      <c r="P99" s="201">
        <f>O99*H99</f>
        <v>0</v>
      </c>
      <c r="Q99" s="201">
        <v>0</v>
      </c>
      <c r="R99" s="201">
        <f>Q99*H99</f>
        <v>0</v>
      </c>
      <c r="S99" s="201">
        <v>0</v>
      </c>
      <c r="T99" s="202">
        <f>S99*H99</f>
        <v>0</v>
      </c>
      <c r="AR99" s="18" t="s">
        <v>169</v>
      </c>
      <c r="AT99" s="18" t="s">
        <v>164</v>
      </c>
      <c r="AU99" s="18" t="s">
        <v>23</v>
      </c>
      <c r="AY99" s="18" t="s">
        <v>162</v>
      </c>
      <c r="BE99" s="203">
        <f>IF(N99="základní",J99,0)</f>
        <v>0</v>
      </c>
      <c r="BF99" s="203">
        <f>IF(N99="snížená",J99,0)</f>
        <v>0</v>
      </c>
      <c r="BG99" s="203">
        <f>IF(N99="zákl. přenesená",J99,0)</f>
        <v>0</v>
      </c>
      <c r="BH99" s="203">
        <f>IF(N99="sníž. přenesená",J99,0)</f>
        <v>0</v>
      </c>
      <c r="BI99" s="203">
        <f>IF(N99="nulová",J99,0)</f>
        <v>0</v>
      </c>
      <c r="BJ99" s="18" t="s">
        <v>23</v>
      </c>
      <c r="BK99" s="203">
        <f>ROUND(I99*H99,2)</f>
        <v>0</v>
      </c>
      <c r="BL99" s="18" t="s">
        <v>169</v>
      </c>
      <c r="BM99" s="18" t="s">
        <v>209</v>
      </c>
    </row>
    <row r="100" spans="2:47" s="1" customFormat="1" ht="27">
      <c r="B100" s="35"/>
      <c r="C100" s="57"/>
      <c r="D100" s="204" t="s">
        <v>293</v>
      </c>
      <c r="E100" s="57"/>
      <c r="F100" s="205" t="s">
        <v>914</v>
      </c>
      <c r="G100" s="57"/>
      <c r="H100" s="57"/>
      <c r="I100" s="162"/>
      <c r="J100" s="57"/>
      <c r="K100" s="57"/>
      <c r="L100" s="55"/>
      <c r="M100" s="72"/>
      <c r="N100" s="36"/>
      <c r="O100" s="36"/>
      <c r="P100" s="36"/>
      <c r="Q100" s="36"/>
      <c r="R100" s="36"/>
      <c r="S100" s="36"/>
      <c r="T100" s="73"/>
      <c r="AT100" s="18" t="s">
        <v>293</v>
      </c>
      <c r="AU100" s="18" t="s">
        <v>23</v>
      </c>
    </row>
    <row r="101" spans="2:63" s="11" customFormat="1" ht="37.35" customHeight="1">
      <c r="B101" s="175"/>
      <c r="C101" s="176"/>
      <c r="D101" s="189" t="s">
        <v>74</v>
      </c>
      <c r="E101" s="265" t="s">
        <v>908</v>
      </c>
      <c r="F101" s="265" t="s">
        <v>921</v>
      </c>
      <c r="G101" s="176"/>
      <c r="H101" s="176"/>
      <c r="I101" s="179"/>
      <c r="J101" s="266">
        <f>BK101</f>
        <v>0</v>
      </c>
      <c r="K101" s="176"/>
      <c r="L101" s="181"/>
      <c r="M101" s="182"/>
      <c r="N101" s="183"/>
      <c r="O101" s="183"/>
      <c r="P101" s="184">
        <f>SUM(P102:P105)</f>
        <v>0</v>
      </c>
      <c r="Q101" s="183"/>
      <c r="R101" s="184">
        <f>SUM(R102:R105)</f>
        <v>0</v>
      </c>
      <c r="S101" s="183"/>
      <c r="T101" s="185">
        <f>SUM(T102:T105)</f>
        <v>0</v>
      </c>
      <c r="AR101" s="186" t="s">
        <v>23</v>
      </c>
      <c r="AT101" s="187" t="s">
        <v>74</v>
      </c>
      <c r="AU101" s="187" t="s">
        <v>75</v>
      </c>
      <c r="AY101" s="186" t="s">
        <v>162</v>
      </c>
      <c r="BK101" s="188">
        <f>SUM(BK102:BK105)</f>
        <v>0</v>
      </c>
    </row>
    <row r="102" spans="2:65" s="1" customFormat="1" ht="22.5" customHeight="1">
      <c r="B102" s="35"/>
      <c r="C102" s="192" t="s">
        <v>75</v>
      </c>
      <c r="D102" s="192" t="s">
        <v>164</v>
      </c>
      <c r="E102" s="193" t="s">
        <v>910</v>
      </c>
      <c r="F102" s="194" t="s">
        <v>923</v>
      </c>
      <c r="G102" s="195" t="s">
        <v>212</v>
      </c>
      <c r="H102" s="196">
        <v>2</v>
      </c>
      <c r="I102" s="197"/>
      <c r="J102" s="198">
        <f>ROUND(I102*H102,2)</f>
        <v>0</v>
      </c>
      <c r="K102" s="194" t="s">
        <v>22</v>
      </c>
      <c r="L102" s="55"/>
      <c r="M102" s="199" t="s">
        <v>22</v>
      </c>
      <c r="N102" s="200" t="s">
        <v>46</v>
      </c>
      <c r="O102" s="36"/>
      <c r="P102" s="201">
        <f>O102*H102</f>
        <v>0</v>
      </c>
      <c r="Q102" s="201">
        <v>0</v>
      </c>
      <c r="R102" s="201">
        <f>Q102*H102</f>
        <v>0</v>
      </c>
      <c r="S102" s="201">
        <v>0</v>
      </c>
      <c r="T102" s="202">
        <f>S102*H102</f>
        <v>0</v>
      </c>
      <c r="AR102" s="18" t="s">
        <v>169</v>
      </c>
      <c r="AT102" s="18" t="s">
        <v>164</v>
      </c>
      <c r="AU102" s="18" t="s">
        <v>23</v>
      </c>
      <c r="AY102" s="18" t="s">
        <v>162</v>
      </c>
      <c r="BE102" s="203">
        <f>IF(N102="základní",J102,0)</f>
        <v>0</v>
      </c>
      <c r="BF102" s="203">
        <f>IF(N102="snížená",J102,0)</f>
        <v>0</v>
      </c>
      <c r="BG102" s="203">
        <f>IF(N102="zákl. přenesená",J102,0)</f>
        <v>0</v>
      </c>
      <c r="BH102" s="203">
        <f>IF(N102="sníž. přenesená",J102,0)</f>
        <v>0</v>
      </c>
      <c r="BI102" s="203">
        <f>IF(N102="nulová",J102,0)</f>
        <v>0</v>
      </c>
      <c r="BJ102" s="18" t="s">
        <v>23</v>
      </c>
      <c r="BK102" s="203">
        <f>ROUND(I102*H102,2)</f>
        <v>0</v>
      </c>
      <c r="BL102" s="18" t="s">
        <v>169</v>
      </c>
      <c r="BM102" s="18" t="s">
        <v>214</v>
      </c>
    </row>
    <row r="103" spans="2:47" s="1" customFormat="1" ht="27">
      <c r="B103" s="35"/>
      <c r="C103" s="57"/>
      <c r="D103" s="219" t="s">
        <v>293</v>
      </c>
      <c r="E103" s="57"/>
      <c r="F103" s="256" t="s">
        <v>899</v>
      </c>
      <c r="G103" s="57"/>
      <c r="H103" s="57"/>
      <c r="I103" s="162"/>
      <c r="J103" s="57"/>
      <c r="K103" s="57"/>
      <c r="L103" s="55"/>
      <c r="M103" s="72"/>
      <c r="N103" s="36"/>
      <c r="O103" s="36"/>
      <c r="P103" s="36"/>
      <c r="Q103" s="36"/>
      <c r="R103" s="36"/>
      <c r="S103" s="36"/>
      <c r="T103" s="73"/>
      <c r="AT103" s="18" t="s">
        <v>293</v>
      </c>
      <c r="AU103" s="18" t="s">
        <v>23</v>
      </c>
    </row>
    <row r="104" spans="2:65" s="1" customFormat="1" ht="22.5" customHeight="1">
      <c r="B104" s="35"/>
      <c r="C104" s="192" t="s">
        <v>75</v>
      </c>
      <c r="D104" s="192" t="s">
        <v>164</v>
      </c>
      <c r="E104" s="193" t="s">
        <v>912</v>
      </c>
      <c r="F104" s="194" t="s">
        <v>925</v>
      </c>
      <c r="G104" s="195" t="s">
        <v>543</v>
      </c>
      <c r="H104" s="196">
        <v>65</v>
      </c>
      <c r="I104" s="197"/>
      <c r="J104" s="198">
        <f>ROUND(I104*H104,2)</f>
        <v>0</v>
      </c>
      <c r="K104" s="194" t="s">
        <v>22</v>
      </c>
      <c r="L104" s="55"/>
      <c r="M104" s="199" t="s">
        <v>22</v>
      </c>
      <c r="N104" s="200" t="s">
        <v>46</v>
      </c>
      <c r="O104" s="36"/>
      <c r="P104" s="201">
        <f>O104*H104</f>
        <v>0</v>
      </c>
      <c r="Q104" s="201">
        <v>0</v>
      </c>
      <c r="R104" s="201">
        <f>Q104*H104</f>
        <v>0</v>
      </c>
      <c r="S104" s="201">
        <v>0</v>
      </c>
      <c r="T104" s="202">
        <f>S104*H104</f>
        <v>0</v>
      </c>
      <c r="AR104" s="18" t="s">
        <v>169</v>
      </c>
      <c r="AT104" s="18" t="s">
        <v>164</v>
      </c>
      <c r="AU104" s="18" t="s">
        <v>23</v>
      </c>
      <c r="AY104" s="18" t="s">
        <v>162</v>
      </c>
      <c r="BE104" s="203">
        <f>IF(N104="základní",J104,0)</f>
        <v>0</v>
      </c>
      <c r="BF104" s="203">
        <f>IF(N104="snížená",J104,0)</f>
        <v>0</v>
      </c>
      <c r="BG104" s="203">
        <f>IF(N104="zákl. přenesená",J104,0)</f>
        <v>0</v>
      </c>
      <c r="BH104" s="203">
        <f>IF(N104="sníž. přenesená",J104,0)</f>
        <v>0</v>
      </c>
      <c r="BI104" s="203">
        <f>IF(N104="nulová",J104,0)</f>
        <v>0</v>
      </c>
      <c r="BJ104" s="18" t="s">
        <v>23</v>
      </c>
      <c r="BK104" s="203">
        <f>ROUND(I104*H104,2)</f>
        <v>0</v>
      </c>
      <c r="BL104" s="18" t="s">
        <v>169</v>
      </c>
      <c r="BM104" s="18" t="s">
        <v>221</v>
      </c>
    </row>
    <row r="105" spans="2:47" s="1" customFormat="1" ht="27">
      <c r="B105" s="35"/>
      <c r="C105" s="57"/>
      <c r="D105" s="204" t="s">
        <v>293</v>
      </c>
      <c r="E105" s="57"/>
      <c r="F105" s="205" t="s">
        <v>899</v>
      </c>
      <c r="G105" s="57"/>
      <c r="H105" s="57"/>
      <c r="I105" s="162"/>
      <c r="J105" s="57"/>
      <c r="K105" s="57"/>
      <c r="L105" s="55"/>
      <c r="M105" s="72"/>
      <c r="N105" s="36"/>
      <c r="O105" s="36"/>
      <c r="P105" s="36"/>
      <c r="Q105" s="36"/>
      <c r="R105" s="36"/>
      <c r="S105" s="36"/>
      <c r="T105" s="73"/>
      <c r="AT105" s="18" t="s">
        <v>293</v>
      </c>
      <c r="AU105" s="18" t="s">
        <v>23</v>
      </c>
    </row>
    <row r="106" spans="2:63" s="11" customFormat="1" ht="37.35" customHeight="1">
      <c r="B106" s="175"/>
      <c r="C106" s="176"/>
      <c r="D106" s="189" t="s">
        <v>74</v>
      </c>
      <c r="E106" s="265" t="s">
        <v>920</v>
      </c>
      <c r="F106" s="265" t="s">
        <v>929</v>
      </c>
      <c r="G106" s="176"/>
      <c r="H106" s="176"/>
      <c r="I106" s="179"/>
      <c r="J106" s="266">
        <f>BK106</f>
        <v>0</v>
      </c>
      <c r="K106" s="176"/>
      <c r="L106" s="181"/>
      <c r="M106" s="182"/>
      <c r="N106" s="183"/>
      <c r="O106" s="183"/>
      <c r="P106" s="184">
        <f>SUM(P107:P108)</f>
        <v>0</v>
      </c>
      <c r="Q106" s="183"/>
      <c r="R106" s="184">
        <f>SUM(R107:R108)</f>
        <v>0</v>
      </c>
      <c r="S106" s="183"/>
      <c r="T106" s="185">
        <f>SUM(T107:T108)</f>
        <v>0</v>
      </c>
      <c r="AR106" s="186" t="s">
        <v>23</v>
      </c>
      <c r="AT106" s="187" t="s">
        <v>74</v>
      </c>
      <c r="AU106" s="187" t="s">
        <v>75</v>
      </c>
      <c r="AY106" s="186" t="s">
        <v>162</v>
      </c>
      <c r="BK106" s="188">
        <f>SUM(BK107:BK108)</f>
        <v>0</v>
      </c>
    </row>
    <row r="107" spans="2:65" s="1" customFormat="1" ht="22.5" customHeight="1">
      <c r="B107" s="35"/>
      <c r="C107" s="192" t="s">
        <v>75</v>
      </c>
      <c r="D107" s="192" t="s">
        <v>164</v>
      </c>
      <c r="E107" s="193" t="s">
        <v>915</v>
      </c>
      <c r="F107" s="194" t="s">
        <v>931</v>
      </c>
      <c r="G107" s="195" t="s">
        <v>212</v>
      </c>
      <c r="H107" s="196">
        <v>3</v>
      </c>
      <c r="I107" s="197"/>
      <c r="J107" s="198">
        <f>ROUND(I107*H107,2)</f>
        <v>0</v>
      </c>
      <c r="K107" s="194" t="s">
        <v>22</v>
      </c>
      <c r="L107" s="55"/>
      <c r="M107" s="199" t="s">
        <v>22</v>
      </c>
      <c r="N107" s="200" t="s">
        <v>46</v>
      </c>
      <c r="O107" s="36"/>
      <c r="P107" s="201">
        <f>O107*H107</f>
        <v>0</v>
      </c>
      <c r="Q107" s="201">
        <v>0</v>
      </c>
      <c r="R107" s="201">
        <f>Q107*H107</f>
        <v>0</v>
      </c>
      <c r="S107" s="201">
        <v>0</v>
      </c>
      <c r="T107" s="202">
        <f>S107*H107</f>
        <v>0</v>
      </c>
      <c r="AR107" s="18" t="s">
        <v>169</v>
      </c>
      <c r="AT107" s="18" t="s">
        <v>164</v>
      </c>
      <c r="AU107" s="18" t="s">
        <v>23</v>
      </c>
      <c r="AY107" s="18" t="s">
        <v>162</v>
      </c>
      <c r="BE107" s="203">
        <f>IF(N107="základní",J107,0)</f>
        <v>0</v>
      </c>
      <c r="BF107" s="203">
        <f>IF(N107="snížená",J107,0)</f>
        <v>0</v>
      </c>
      <c r="BG107" s="203">
        <f>IF(N107="zákl. přenesená",J107,0)</f>
        <v>0</v>
      </c>
      <c r="BH107" s="203">
        <f>IF(N107="sníž. přenesená",J107,0)</f>
        <v>0</v>
      </c>
      <c r="BI107" s="203">
        <f>IF(N107="nulová",J107,0)</f>
        <v>0</v>
      </c>
      <c r="BJ107" s="18" t="s">
        <v>23</v>
      </c>
      <c r="BK107" s="203">
        <f>ROUND(I107*H107,2)</f>
        <v>0</v>
      </c>
      <c r="BL107" s="18" t="s">
        <v>169</v>
      </c>
      <c r="BM107" s="18" t="s">
        <v>28</v>
      </c>
    </row>
    <row r="108" spans="2:47" s="1" customFormat="1" ht="27">
      <c r="B108" s="35"/>
      <c r="C108" s="57"/>
      <c r="D108" s="204" t="s">
        <v>293</v>
      </c>
      <c r="E108" s="57"/>
      <c r="F108" s="205" t="s">
        <v>932</v>
      </c>
      <c r="G108" s="57"/>
      <c r="H108" s="57"/>
      <c r="I108" s="162"/>
      <c r="J108" s="57"/>
      <c r="K108" s="57"/>
      <c r="L108" s="55"/>
      <c r="M108" s="72"/>
      <c r="N108" s="36"/>
      <c r="O108" s="36"/>
      <c r="P108" s="36"/>
      <c r="Q108" s="36"/>
      <c r="R108" s="36"/>
      <c r="S108" s="36"/>
      <c r="T108" s="73"/>
      <c r="AT108" s="18" t="s">
        <v>293</v>
      </c>
      <c r="AU108" s="18" t="s">
        <v>23</v>
      </c>
    </row>
    <row r="109" spans="2:63" s="11" customFormat="1" ht="37.35" customHeight="1">
      <c r="B109" s="175"/>
      <c r="C109" s="176"/>
      <c r="D109" s="189" t="s">
        <v>74</v>
      </c>
      <c r="E109" s="265" t="s">
        <v>928</v>
      </c>
      <c r="F109" s="265" t="s">
        <v>934</v>
      </c>
      <c r="G109" s="176"/>
      <c r="H109" s="176"/>
      <c r="I109" s="179"/>
      <c r="J109" s="266">
        <f>BK109</f>
        <v>0</v>
      </c>
      <c r="K109" s="176"/>
      <c r="L109" s="181"/>
      <c r="M109" s="182"/>
      <c r="N109" s="183"/>
      <c r="O109" s="183"/>
      <c r="P109" s="184">
        <f>SUM(P110:P113)</f>
        <v>0</v>
      </c>
      <c r="Q109" s="183"/>
      <c r="R109" s="184">
        <f>SUM(R110:R113)</f>
        <v>0</v>
      </c>
      <c r="S109" s="183"/>
      <c r="T109" s="185">
        <f>SUM(T110:T113)</f>
        <v>0</v>
      </c>
      <c r="AR109" s="186" t="s">
        <v>23</v>
      </c>
      <c r="AT109" s="187" t="s">
        <v>74</v>
      </c>
      <c r="AU109" s="187" t="s">
        <v>75</v>
      </c>
      <c r="AY109" s="186" t="s">
        <v>162</v>
      </c>
      <c r="BK109" s="188">
        <f>SUM(BK110:BK113)</f>
        <v>0</v>
      </c>
    </row>
    <row r="110" spans="2:65" s="1" customFormat="1" ht="22.5" customHeight="1">
      <c r="B110" s="35"/>
      <c r="C110" s="192" t="s">
        <v>75</v>
      </c>
      <c r="D110" s="192" t="s">
        <v>164</v>
      </c>
      <c r="E110" s="193" t="s">
        <v>918</v>
      </c>
      <c r="F110" s="194" t="s">
        <v>936</v>
      </c>
      <c r="G110" s="195" t="s">
        <v>212</v>
      </c>
      <c r="H110" s="196">
        <v>3</v>
      </c>
      <c r="I110" s="197"/>
      <c r="J110" s="198">
        <f>ROUND(I110*H110,2)</f>
        <v>0</v>
      </c>
      <c r="K110" s="194" t="s">
        <v>22</v>
      </c>
      <c r="L110" s="55"/>
      <c r="M110" s="199" t="s">
        <v>22</v>
      </c>
      <c r="N110" s="200" t="s">
        <v>46</v>
      </c>
      <c r="O110" s="36"/>
      <c r="P110" s="201">
        <f>O110*H110</f>
        <v>0</v>
      </c>
      <c r="Q110" s="201">
        <v>0</v>
      </c>
      <c r="R110" s="201">
        <f>Q110*H110</f>
        <v>0</v>
      </c>
      <c r="S110" s="201">
        <v>0</v>
      </c>
      <c r="T110" s="202">
        <f>S110*H110</f>
        <v>0</v>
      </c>
      <c r="AR110" s="18" t="s">
        <v>169</v>
      </c>
      <c r="AT110" s="18" t="s">
        <v>164</v>
      </c>
      <c r="AU110" s="18" t="s">
        <v>23</v>
      </c>
      <c r="AY110" s="18" t="s">
        <v>162</v>
      </c>
      <c r="BE110" s="203">
        <f>IF(N110="základní",J110,0)</f>
        <v>0</v>
      </c>
      <c r="BF110" s="203">
        <f>IF(N110="snížená",J110,0)</f>
        <v>0</v>
      </c>
      <c r="BG110" s="203">
        <f>IF(N110="zákl. přenesená",J110,0)</f>
        <v>0</v>
      </c>
      <c r="BH110" s="203">
        <f>IF(N110="sníž. přenesená",J110,0)</f>
        <v>0</v>
      </c>
      <c r="BI110" s="203">
        <f>IF(N110="nulová",J110,0)</f>
        <v>0</v>
      </c>
      <c r="BJ110" s="18" t="s">
        <v>23</v>
      </c>
      <c r="BK110" s="203">
        <f>ROUND(I110*H110,2)</f>
        <v>0</v>
      </c>
      <c r="BL110" s="18" t="s">
        <v>169</v>
      </c>
      <c r="BM110" s="18" t="s">
        <v>231</v>
      </c>
    </row>
    <row r="111" spans="2:47" s="1" customFormat="1" ht="27">
      <c r="B111" s="35"/>
      <c r="C111" s="57"/>
      <c r="D111" s="219" t="s">
        <v>293</v>
      </c>
      <c r="E111" s="57"/>
      <c r="F111" s="256" t="s">
        <v>932</v>
      </c>
      <c r="G111" s="57"/>
      <c r="H111" s="57"/>
      <c r="I111" s="162"/>
      <c r="J111" s="57"/>
      <c r="K111" s="57"/>
      <c r="L111" s="55"/>
      <c r="M111" s="72"/>
      <c r="N111" s="36"/>
      <c r="O111" s="36"/>
      <c r="P111" s="36"/>
      <c r="Q111" s="36"/>
      <c r="R111" s="36"/>
      <c r="S111" s="36"/>
      <c r="T111" s="73"/>
      <c r="AT111" s="18" t="s">
        <v>293</v>
      </c>
      <c r="AU111" s="18" t="s">
        <v>23</v>
      </c>
    </row>
    <row r="112" spans="2:65" s="1" customFormat="1" ht="22.5" customHeight="1">
      <c r="B112" s="35"/>
      <c r="C112" s="192" t="s">
        <v>75</v>
      </c>
      <c r="D112" s="192" t="s">
        <v>164</v>
      </c>
      <c r="E112" s="193" t="s">
        <v>922</v>
      </c>
      <c r="F112" s="194" t="s">
        <v>938</v>
      </c>
      <c r="G112" s="195" t="s">
        <v>212</v>
      </c>
      <c r="H112" s="196">
        <v>3</v>
      </c>
      <c r="I112" s="197"/>
      <c r="J112" s="198">
        <f>ROUND(I112*H112,2)</f>
        <v>0</v>
      </c>
      <c r="K112" s="194" t="s">
        <v>22</v>
      </c>
      <c r="L112" s="55"/>
      <c r="M112" s="199" t="s">
        <v>22</v>
      </c>
      <c r="N112" s="200" t="s">
        <v>46</v>
      </c>
      <c r="O112" s="36"/>
      <c r="P112" s="201">
        <f>O112*H112</f>
        <v>0</v>
      </c>
      <c r="Q112" s="201">
        <v>0</v>
      </c>
      <c r="R112" s="201">
        <f>Q112*H112</f>
        <v>0</v>
      </c>
      <c r="S112" s="201">
        <v>0</v>
      </c>
      <c r="T112" s="202">
        <f>S112*H112</f>
        <v>0</v>
      </c>
      <c r="AR112" s="18" t="s">
        <v>169</v>
      </c>
      <c r="AT112" s="18" t="s">
        <v>164</v>
      </c>
      <c r="AU112" s="18" t="s">
        <v>23</v>
      </c>
      <c r="AY112" s="18" t="s">
        <v>162</v>
      </c>
      <c r="BE112" s="203">
        <f>IF(N112="základní",J112,0)</f>
        <v>0</v>
      </c>
      <c r="BF112" s="203">
        <f>IF(N112="snížená",J112,0)</f>
        <v>0</v>
      </c>
      <c r="BG112" s="203">
        <f>IF(N112="zákl. přenesená",J112,0)</f>
        <v>0</v>
      </c>
      <c r="BH112" s="203">
        <f>IF(N112="sníž. přenesená",J112,0)</f>
        <v>0</v>
      </c>
      <c r="BI112" s="203">
        <f>IF(N112="nulová",J112,0)</f>
        <v>0</v>
      </c>
      <c r="BJ112" s="18" t="s">
        <v>23</v>
      </c>
      <c r="BK112" s="203">
        <f>ROUND(I112*H112,2)</f>
        <v>0</v>
      </c>
      <c r="BL112" s="18" t="s">
        <v>169</v>
      </c>
      <c r="BM112" s="18" t="s">
        <v>237</v>
      </c>
    </row>
    <row r="113" spans="2:47" s="1" customFormat="1" ht="27">
      <c r="B113" s="35"/>
      <c r="C113" s="57"/>
      <c r="D113" s="204" t="s">
        <v>293</v>
      </c>
      <c r="E113" s="57"/>
      <c r="F113" s="205" t="s">
        <v>932</v>
      </c>
      <c r="G113" s="57"/>
      <c r="H113" s="57"/>
      <c r="I113" s="162"/>
      <c r="J113" s="57"/>
      <c r="K113" s="57"/>
      <c r="L113" s="55"/>
      <c r="M113" s="72"/>
      <c r="N113" s="36"/>
      <c r="O113" s="36"/>
      <c r="P113" s="36"/>
      <c r="Q113" s="36"/>
      <c r="R113" s="36"/>
      <c r="S113" s="36"/>
      <c r="T113" s="73"/>
      <c r="AT113" s="18" t="s">
        <v>293</v>
      </c>
      <c r="AU113" s="18" t="s">
        <v>23</v>
      </c>
    </row>
    <row r="114" spans="2:63" s="11" customFormat="1" ht="37.35" customHeight="1">
      <c r="B114" s="175"/>
      <c r="C114" s="176"/>
      <c r="D114" s="189" t="s">
        <v>74</v>
      </c>
      <c r="E114" s="265" t="s">
        <v>933</v>
      </c>
      <c r="F114" s="265" t="s">
        <v>1020</v>
      </c>
      <c r="G114" s="176"/>
      <c r="H114" s="176"/>
      <c r="I114" s="179"/>
      <c r="J114" s="266">
        <f>BK114</f>
        <v>0</v>
      </c>
      <c r="K114" s="176"/>
      <c r="L114" s="181"/>
      <c r="M114" s="182"/>
      <c r="N114" s="183"/>
      <c r="O114" s="183"/>
      <c r="P114" s="184">
        <f>SUM(P115:P124)</f>
        <v>0</v>
      </c>
      <c r="Q114" s="183"/>
      <c r="R114" s="184">
        <f>SUM(R115:R124)</f>
        <v>0</v>
      </c>
      <c r="S114" s="183"/>
      <c r="T114" s="185">
        <f>SUM(T115:T124)</f>
        <v>0</v>
      </c>
      <c r="AR114" s="186" t="s">
        <v>23</v>
      </c>
      <c r="AT114" s="187" t="s">
        <v>74</v>
      </c>
      <c r="AU114" s="187" t="s">
        <v>75</v>
      </c>
      <c r="AY114" s="186" t="s">
        <v>162</v>
      </c>
      <c r="BK114" s="188">
        <f>SUM(BK115:BK124)</f>
        <v>0</v>
      </c>
    </row>
    <row r="115" spans="2:65" s="1" customFormat="1" ht="22.5" customHeight="1">
      <c r="B115" s="35"/>
      <c r="C115" s="192" t="s">
        <v>75</v>
      </c>
      <c r="D115" s="192" t="s">
        <v>164</v>
      </c>
      <c r="E115" s="193" t="s">
        <v>924</v>
      </c>
      <c r="F115" s="194" t="s">
        <v>982</v>
      </c>
      <c r="G115" s="195" t="s">
        <v>212</v>
      </c>
      <c r="H115" s="196">
        <v>55</v>
      </c>
      <c r="I115" s="197"/>
      <c r="J115" s="198">
        <f>ROUND(I115*H115,2)</f>
        <v>0</v>
      </c>
      <c r="K115" s="194" t="s">
        <v>22</v>
      </c>
      <c r="L115" s="55"/>
      <c r="M115" s="199" t="s">
        <v>22</v>
      </c>
      <c r="N115" s="200" t="s">
        <v>46</v>
      </c>
      <c r="O115" s="36"/>
      <c r="P115" s="201">
        <f>O115*H115</f>
        <v>0</v>
      </c>
      <c r="Q115" s="201">
        <v>0</v>
      </c>
      <c r="R115" s="201">
        <f>Q115*H115</f>
        <v>0</v>
      </c>
      <c r="S115" s="201">
        <v>0</v>
      </c>
      <c r="T115" s="202">
        <f>S115*H115</f>
        <v>0</v>
      </c>
      <c r="AR115" s="18" t="s">
        <v>169</v>
      </c>
      <c r="AT115" s="18" t="s">
        <v>164</v>
      </c>
      <c r="AU115" s="18" t="s">
        <v>23</v>
      </c>
      <c r="AY115" s="18" t="s">
        <v>162</v>
      </c>
      <c r="BE115" s="203">
        <f>IF(N115="základní",J115,0)</f>
        <v>0</v>
      </c>
      <c r="BF115" s="203">
        <f>IF(N115="snížená",J115,0)</f>
        <v>0</v>
      </c>
      <c r="BG115" s="203">
        <f>IF(N115="zákl. přenesená",J115,0)</f>
        <v>0</v>
      </c>
      <c r="BH115" s="203">
        <f>IF(N115="sníž. přenesená",J115,0)</f>
        <v>0</v>
      </c>
      <c r="BI115" s="203">
        <f>IF(N115="nulová",J115,0)</f>
        <v>0</v>
      </c>
      <c r="BJ115" s="18" t="s">
        <v>23</v>
      </c>
      <c r="BK115" s="203">
        <f>ROUND(I115*H115,2)</f>
        <v>0</v>
      </c>
      <c r="BL115" s="18" t="s">
        <v>169</v>
      </c>
      <c r="BM115" s="18" t="s">
        <v>243</v>
      </c>
    </row>
    <row r="116" spans="2:47" s="1" customFormat="1" ht="27">
      <c r="B116" s="35"/>
      <c r="C116" s="57"/>
      <c r="D116" s="219" t="s">
        <v>293</v>
      </c>
      <c r="E116" s="57"/>
      <c r="F116" s="256" t="s">
        <v>1017</v>
      </c>
      <c r="G116" s="57"/>
      <c r="H116" s="57"/>
      <c r="I116" s="162"/>
      <c r="J116" s="57"/>
      <c r="K116" s="57"/>
      <c r="L116" s="55"/>
      <c r="M116" s="72"/>
      <c r="N116" s="36"/>
      <c r="O116" s="36"/>
      <c r="P116" s="36"/>
      <c r="Q116" s="36"/>
      <c r="R116" s="36"/>
      <c r="S116" s="36"/>
      <c r="T116" s="73"/>
      <c r="AT116" s="18" t="s">
        <v>293</v>
      </c>
      <c r="AU116" s="18" t="s">
        <v>23</v>
      </c>
    </row>
    <row r="117" spans="2:65" s="1" customFormat="1" ht="22.5" customHeight="1">
      <c r="B117" s="35"/>
      <c r="C117" s="192" t="s">
        <v>75</v>
      </c>
      <c r="D117" s="192" t="s">
        <v>164</v>
      </c>
      <c r="E117" s="193" t="s">
        <v>926</v>
      </c>
      <c r="F117" s="194" t="s">
        <v>1021</v>
      </c>
      <c r="G117" s="195" t="s">
        <v>212</v>
      </c>
      <c r="H117" s="196">
        <v>1</v>
      </c>
      <c r="I117" s="197"/>
      <c r="J117" s="198">
        <f>ROUND(I117*H117,2)</f>
        <v>0</v>
      </c>
      <c r="K117" s="194" t="s">
        <v>22</v>
      </c>
      <c r="L117" s="55"/>
      <c r="M117" s="199" t="s">
        <v>22</v>
      </c>
      <c r="N117" s="200" t="s">
        <v>46</v>
      </c>
      <c r="O117" s="36"/>
      <c r="P117" s="201">
        <f>O117*H117</f>
        <v>0</v>
      </c>
      <c r="Q117" s="201">
        <v>0</v>
      </c>
      <c r="R117" s="201">
        <f>Q117*H117</f>
        <v>0</v>
      </c>
      <c r="S117" s="201">
        <v>0</v>
      </c>
      <c r="T117" s="202">
        <f>S117*H117</f>
        <v>0</v>
      </c>
      <c r="AR117" s="18" t="s">
        <v>169</v>
      </c>
      <c r="AT117" s="18" t="s">
        <v>164</v>
      </c>
      <c r="AU117" s="18" t="s">
        <v>23</v>
      </c>
      <c r="AY117" s="18" t="s">
        <v>162</v>
      </c>
      <c r="BE117" s="203">
        <f>IF(N117="základní",J117,0)</f>
        <v>0</v>
      </c>
      <c r="BF117" s="203">
        <f>IF(N117="snížená",J117,0)</f>
        <v>0</v>
      </c>
      <c r="BG117" s="203">
        <f>IF(N117="zákl. přenesená",J117,0)</f>
        <v>0</v>
      </c>
      <c r="BH117" s="203">
        <f>IF(N117="sníž. přenesená",J117,0)</f>
        <v>0</v>
      </c>
      <c r="BI117" s="203">
        <f>IF(N117="nulová",J117,0)</f>
        <v>0</v>
      </c>
      <c r="BJ117" s="18" t="s">
        <v>23</v>
      </c>
      <c r="BK117" s="203">
        <f>ROUND(I117*H117,2)</f>
        <v>0</v>
      </c>
      <c r="BL117" s="18" t="s">
        <v>169</v>
      </c>
      <c r="BM117" s="18" t="s">
        <v>247</v>
      </c>
    </row>
    <row r="118" spans="2:47" s="1" customFormat="1" ht="27">
      <c r="B118" s="35"/>
      <c r="C118" s="57"/>
      <c r="D118" s="219" t="s">
        <v>293</v>
      </c>
      <c r="E118" s="57"/>
      <c r="F118" s="256" t="s">
        <v>1022</v>
      </c>
      <c r="G118" s="57"/>
      <c r="H118" s="57"/>
      <c r="I118" s="162"/>
      <c r="J118" s="57"/>
      <c r="K118" s="57"/>
      <c r="L118" s="55"/>
      <c r="M118" s="72"/>
      <c r="N118" s="36"/>
      <c r="O118" s="36"/>
      <c r="P118" s="36"/>
      <c r="Q118" s="36"/>
      <c r="R118" s="36"/>
      <c r="S118" s="36"/>
      <c r="T118" s="73"/>
      <c r="AT118" s="18" t="s">
        <v>293</v>
      </c>
      <c r="AU118" s="18" t="s">
        <v>23</v>
      </c>
    </row>
    <row r="119" spans="2:65" s="1" customFormat="1" ht="22.5" customHeight="1">
      <c r="B119" s="35"/>
      <c r="C119" s="192" t="s">
        <v>75</v>
      </c>
      <c r="D119" s="192" t="s">
        <v>164</v>
      </c>
      <c r="E119" s="193" t="s">
        <v>930</v>
      </c>
      <c r="F119" s="194" t="s">
        <v>1023</v>
      </c>
      <c r="G119" s="195" t="s">
        <v>212</v>
      </c>
      <c r="H119" s="196">
        <v>1</v>
      </c>
      <c r="I119" s="197"/>
      <c r="J119" s="198">
        <f>ROUND(I119*H119,2)</f>
        <v>0</v>
      </c>
      <c r="K119" s="194" t="s">
        <v>22</v>
      </c>
      <c r="L119" s="55"/>
      <c r="M119" s="199" t="s">
        <v>22</v>
      </c>
      <c r="N119" s="200" t="s">
        <v>46</v>
      </c>
      <c r="O119" s="36"/>
      <c r="P119" s="201">
        <f>O119*H119</f>
        <v>0</v>
      </c>
      <c r="Q119" s="201">
        <v>0</v>
      </c>
      <c r="R119" s="201">
        <f>Q119*H119</f>
        <v>0</v>
      </c>
      <c r="S119" s="201">
        <v>0</v>
      </c>
      <c r="T119" s="202">
        <f>S119*H119</f>
        <v>0</v>
      </c>
      <c r="AR119" s="18" t="s">
        <v>169</v>
      </c>
      <c r="AT119" s="18" t="s">
        <v>164</v>
      </c>
      <c r="AU119" s="18" t="s">
        <v>23</v>
      </c>
      <c r="AY119" s="18" t="s">
        <v>162</v>
      </c>
      <c r="BE119" s="203">
        <f>IF(N119="základní",J119,0)</f>
        <v>0</v>
      </c>
      <c r="BF119" s="203">
        <f>IF(N119="snížená",J119,0)</f>
        <v>0</v>
      </c>
      <c r="BG119" s="203">
        <f>IF(N119="zákl. přenesená",J119,0)</f>
        <v>0</v>
      </c>
      <c r="BH119" s="203">
        <f>IF(N119="sníž. přenesená",J119,0)</f>
        <v>0</v>
      </c>
      <c r="BI119" s="203">
        <f>IF(N119="nulová",J119,0)</f>
        <v>0</v>
      </c>
      <c r="BJ119" s="18" t="s">
        <v>23</v>
      </c>
      <c r="BK119" s="203">
        <f>ROUND(I119*H119,2)</f>
        <v>0</v>
      </c>
      <c r="BL119" s="18" t="s">
        <v>169</v>
      </c>
      <c r="BM119" s="18" t="s">
        <v>8</v>
      </c>
    </row>
    <row r="120" spans="2:47" s="1" customFormat="1" ht="27">
      <c r="B120" s="35"/>
      <c r="C120" s="57"/>
      <c r="D120" s="219" t="s">
        <v>293</v>
      </c>
      <c r="E120" s="57"/>
      <c r="F120" s="256" t="s">
        <v>1022</v>
      </c>
      <c r="G120" s="57"/>
      <c r="H120" s="57"/>
      <c r="I120" s="162"/>
      <c r="J120" s="57"/>
      <c r="K120" s="57"/>
      <c r="L120" s="55"/>
      <c r="M120" s="72"/>
      <c r="N120" s="36"/>
      <c r="O120" s="36"/>
      <c r="P120" s="36"/>
      <c r="Q120" s="36"/>
      <c r="R120" s="36"/>
      <c r="S120" s="36"/>
      <c r="T120" s="73"/>
      <c r="AT120" s="18" t="s">
        <v>293</v>
      </c>
      <c r="AU120" s="18" t="s">
        <v>23</v>
      </c>
    </row>
    <row r="121" spans="2:65" s="1" customFormat="1" ht="22.5" customHeight="1">
      <c r="B121" s="35"/>
      <c r="C121" s="192" t="s">
        <v>75</v>
      </c>
      <c r="D121" s="192" t="s">
        <v>164</v>
      </c>
      <c r="E121" s="193" t="s">
        <v>935</v>
      </c>
      <c r="F121" s="194" t="s">
        <v>1024</v>
      </c>
      <c r="G121" s="195" t="s">
        <v>212</v>
      </c>
      <c r="H121" s="196">
        <v>1</v>
      </c>
      <c r="I121" s="197"/>
      <c r="J121" s="198">
        <f>ROUND(I121*H121,2)</f>
        <v>0</v>
      </c>
      <c r="K121" s="194" t="s">
        <v>22</v>
      </c>
      <c r="L121" s="55"/>
      <c r="M121" s="199" t="s">
        <v>22</v>
      </c>
      <c r="N121" s="200" t="s">
        <v>46</v>
      </c>
      <c r="O121" s="36"/>
      <c r="P121" s="201">
        <f>O121*H121</f>
        <v>0</v>
      </c>
      <c r="Q121" s="201">
        <v>0</v>
      </c>
      <c r="R121" s="201">
        <f>Q121*H121</f>
        <v>0</v>
      </c>
      <c r="S121" s="201">
        <v>0</v>
      </c>
      <c r="T121" s="202">
        <f>S121*H121</f>
        <v>0</v>
      </c>
      <c r="AR121" s="18" t="s">
        <v>169</v>
      </c>
      <c r="AT121" s="18" t="s">
        <v>164</v>
      </c>
      <c r="AU121" s="18" t="s">
        <v>23</v>
      </c>
      <c r="AY121" s="18" t="s">
        <v>162</v>
      </c>
      <c r="BE121" s="203">
        <f>IF(N121="základní",J121,0)</f>
        <v>0</v>
      </c>
      <c r="BF121" s="203">
        <f>IF(N121="snížená",J121,0)</f>
        <v>0</v>
      </c>
      <c r="BG121" s="203">
        <f>IF(N121="zákl. přenesená",J121,0)</f>
        <v>0</v>
      </c>
      <c r="BH121" s="203">
        <f>IF(N121="sníž. přenesená",J121,0)</f>
        <v>0</v>
      </c>
      <c r="BI121" s="203">
        <f>IF(N121="nulová",J121,0)</f>
        <v>0</v>
      </c>
      <c r="BJ121" s="18" t="s">
        <v>23</v>
      </c>
      <c r="BK121" s="203">
        <f>ROUND(I121*H121,2)</f>
        <v>0</v>
      </c>
      <c r="BL121" s="18" t="s">
        <v>169</v>
      </c>
      <c r="BM121" s="18" t="s">
        <v>342</v>
      </c>
    </row>
    <row r="122" spans="2:47" s="1" customFormat="1" ht="27">
      <c r="B122" s="35"/>
      <c r="C122" s="57"/>
      <c r="D122" s="219" t="s">
        <v>293</v>
      </c>
      <c r="E122" s="57"/>
      <c r="F122" s="256" t="s">
        <v>1017</v>
      </c>
      <c r="G122" s="57"/>
      <c r="H122" s="57"/>
      <c r="I122" s="162"/>
      <c r="J122" s="57"/>
      <c r="K122" s="57"/>
      <c r="L122" s="55"/>
      <c r="M122" s="72"/>
      <c r="N122" s="36"/>
      <c r="O122" s="36"/>
      <c r="P122" s="36"/>
      <c r="Q122" s="36"/>
      <c r="R122" s="36"/>
      <c r="S122" s="36"/>
      <c r="T122" s="73"/>
      <c r="AT122" s="18" t="s">
        <v>293</v>
      </c>
      <c r="AU122" s="18" t="s">
        <v>23</v>
      </c>
    </row>
    <row r="123" spans="2:65" s="1" customFormat="1" ht="22.5" customHeight="1">
      <c r="B123" s="35"/>
      <c r="C123" s="192" t="s">
        <v>75</v>
      </c>
      <c r="D123" s="192" t="s">
        <v>164</v>
      </c>
      <c r="E123" s="193" t="s">
        <v>937</v>
      </c>
      <c r="F123" s="194" t="s">
        <v>1025</v>
      </c>
      <c r="G123" s="195" t="s">
        <v>212</v>
      </c>
      <c r="H123" s="196">
        <v>1</v>
      </c>
      <c r="I123" s="197"/>
      <c r="J123" s="198">
        <f>ROUND(I123*H123,2)</f>
        <v>0</v>
      </c>
      <c r="K123" s="194" t="s">
        <v>22</v>
      </c>
      <c r="L123" s="55"/>
      <c r="M123" s="199" t="s">
        <v>22</v>
      </c>
      <c r="N123" s="200" t="s">
        <v>46</v>
      </c>
      <c r="O123" s="36"/>
      <c r="P123" s="201">
        <f>O123*H123</f>
        <v>0</v>
      </c>
      <c r="Q123" s="201">
        <v>0</v>
      </c>
      <c r="R123" s="201">
        <f>Q123*H123</f>
        <v>0</v>
      </c>
      <c r="S123" s="201">
        <v>0</v>
      </c>
      <c r="T123" s="202">
        <f>S123*H123</f>
        <v>0</v>
      </c>
      <c r="AR123" s="18" t="s">
        <v>169</v>
      </c>
      <c r="AT123" s="18" t="s">
        <v>164</v>
      </c>
      <c r="AU123" s="18" t="s">
        <v>23</v>
      </c>
      <c r="AY123" s="18" t="s">
        <v>162</v>
      </c>
      <c r="BE123" s="203">
        <f>IF(N123="základní",J123,0)</f>
        <v>0</v>
      </c>
      <c r="BF123" s="203">
        <f>IF(N123="snížená",J123,0)</f>
        <v>0</v>
      </c>
      <c r="BG123" s="203">
        <f>IF(N123="zákl. přenesená",J123,0)</f>
        <v>0</v>
      </c>
      <c r="BH123" s="203">
        <f>IF(N123="sníž. přenesená",J123,0)</f>
        <v>0</v>
      </c>
      <c r="BI123" s="203">
        <f>IF(N123="nulová",J123,0)</f>
        <v>0</v>
      </c>
      <c r="BJ123" s="18" t="s">
        <v>23</v>
      </c>
      <c r="BK123" s="203">
        <f>ROUND(I123*H123,2)</f>
        <v>0</v>
      </c>
      <c r="BL123" s="18" t="s">
        <v>169</v>
      </c>
      <c r="BM123" s="18" t="s">
        <v>348</v>
      </c>
    </row>
    <row r="124" spans="2:47" s="1" customFormat="1" ht="27">
      <c r="B124" s="35"/>
      <c r="C124" s="57"/>
      <c r="D124" s="204" t="s">
        <v>293</v>
      </c>
      <c r="E124" s="57"/>
      <c r="F124" s="205" t="s">
        <v>1017</v>
      </c>
      <c r="G124" s="57"/>
      <c r="H124" s="57"/>
      <c r="I124" s="162"/>
      <c r="J124" s="57"/>
      <c r="K124" s="57"/>
      <c r="L124" s="55"/>
      <c r="M124" s="257"/>
      <c r="N124" s="258"/>
      <c r="O124" s="258"/>
      <c r="P124" s="258"/>
      <c r="Q124" s="258"/>
      <c r="R124" s="258"/>
      <c r="S124" s="258"/>
      <c r="T124" s="259"/>
      <c r="AT124" s="18" t="s">
        <v>293</v>
      </c>
      <c r="AU124" s="18" t="s">
        <v>23</v>
      </c>
    </row>
    <row r="125" spans="2:12" s="1" customFormat="1" ht="6.95" customHeight="1">
      <c r="B125" s="50"/>
      <c r="C125" s="51"/>
      <c r="D125" s="51"/>
      <c r="E125" s="51"/>
      <c r="F125" s="51"/>
      <c r="G125" s="51"/>
      <c r="H125" s="51"/>
      <c r="I125" s="138"/>
      <c r="J125" s="51"/>
      <c r="K125" s="51"/>
      <c r="L125" s="55"/>
    </row>
  </sheetData>
  <sheetProtection password="CC35" sheet="1" objects="1" scenarios="1" formatColumns="0" formatRows="0" sort="0" autoFilter="0"/>
  <autoFilter ref="C86:K86"/>
  <mergeCells count="12">
    <mergeCell ref="E77:H77"/>
    <mergeCell ref="E79:H79"/>
    <mergeCell ref="E7:H7"/>
    <mergeCell ref="E9:H9"/>
    <mergeCell ref="E11:H11"/>
    <mergeCell ref="E26:H26"/>
    <mergeCell ref="E47:H47"/>
    <mergeCell ref="G1:H1"/>
    <mergeCell ref="L2:V2"/>
    <mergeCell ref="E49:H49"/>
    <mergeCell ref="E51:H51"/>
    <mergeCell ref="E75:H75"/>
  </mergeCells>
  <hyperlinks>
    <hyperlink ref="F1:G1" location="C2" tooltip="Krycí list soupisu" display="1) Krycí list soupisu"/>
    <hyperlink ref="G1:H1" location="C58" tooltip="Rekapitulace" display="2) Rekapitulace"/>
    <hyperlink ref="J1" location="C86"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13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6"/>
      <c r="B1" s="272"/>
      <c r="C1" s="272"/>
      <c r="D1" s="271" t="s">
        <v>1</v>
      </c>
      <c r="E1" s="272"/>
      <c r="F1" s="273" t="s">
        <v>1364</v>
      </c>
      <c r="G1" s="402" t="s">
        <v>1365</v>
      </c>
      <c r="H1" s="402"/>
      <c r="I1" s="278"/>
      <c r="J1" s="273" t="s">
        <v>1366</v>
      </c>
      <c r="K1" s="271" t="s">
        <v>135</v>
      </c>
      <c r="L1" s="273" t="s">
        <v>1367</v>
      </c>
      <c r="M1" s="273"/>
      <c r="N1" s="273"/>
      <c r="O1" s="273"/>
      <c r="P1" s="273"/>
      <c r="Q1" s="273"/>
      <c r="R1" s="273"/>
      <c r="S1" s="273"/>
      <c r="T1" s="273"/>
      <c r="U1" s="269"/>
      <c r="V1" s="269"/>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95" customHeight="1">
      <c r="L2" s="358"/>
      <c r="M2" s="358"/>
      <c r="N2" s="358"/>
      <c r="O2" s="358"/>
      <c r="P2" s="358"/>
      <c r="Q2" s="358"/>
      <c r="R2" s="358"/>
      <c r="S2" s="358"/>
      <c r="T2" s="358"/>
      <c r="U2" s="358"/>
      <c r="V2" s="358"/>
      <c r="AT2" s="18" t="s">
        <v>109</v>
      </c>
    </row>
    <row r="3" spans="2:46" ht="6.95" customHeight="1">
      <c r="B3" s="19"/>
      <c r="C3" s="20"/>
      <c r="D3" s="20"/>
      <c r="E3" s="20"/>
      <c r="F3" s="20"/>
      <c r="G3" s="20"/>
      <c r="H3" s="20"/>
      <c r="I3" s="115"/>
      <c r="J3" s="20"/>
      <c r="K3" s="21"/>
      <c r="AT3" s="18" t="s">
        <v>84</v>
      </c>
    </row>
    <row r="4" spans="2:46" ht="36.95" customHeight="1">
      <c r="B4" s="22"/>
      <c r="C4" s="23"/>
      <c r="D4" s="24" t="s">
        <v>136</v>
      </c>
      <c r="E4" s="23"/>
      <c r="F4" s="23"/>
      <c r="G4" s="23"/>
      <c r="H4" s="23"/>
      <c r="I4" s="116"/>
      <c r="J4" s="23"/>
      <c r="K4" s="25"/>
      <c r="M4" s="26" t="s">
        <v>10</v>
      </c>
      <c r="AT4" s="18" t="s">
        <v>4</v>
      </c>
    </row>
    <row r="5" spans="2:11" ht="6.95" customHeight="1">
      <c r="B5" s="22"/>
      <c r="C5" s="23"/>
      <c r="D5" s="23"/>
      <c r="E5" s="23"/>
      <c r="F5" s="23"/>
      <c r="G5" s="23"/>
      <c r="H5" s="23"/>
      <c r="I5" s="116"/>
      <c r="J5" s="23"/>
      <c r="K5" s="25"/>
    </row>
    <row r="6" spans="2:11" ht="15">
      <c r="B6" s="22"/>
      <c r="C6" s="23"/>
      <c r="D6" s="31" t="s">
        <v>16</v>
      </c>
      <c r="E6" s="23"/>
      <c r="F6" s="23"/>
      <c r="G6" s="23"/>
      <c r="H6" s="23"/>
      <c r="I6" s="116"/>
      <c r="J6" s="23"/>
      <c r="K6" s="25"/>
    </row>
    <row r="7" spans="2:11" ht="22.5" customHeight="1">
      <c r="B7" s="22"/>
      <c r="C7" s="23"/>
      <c r="D7" s="23"/>
      <c r="E7" s="403" t="str">
        <f>'Rekapitulace stavby'!K6</f>
        <v>Komunikační propojení MÚK Jeneč - Dobrovíz</v>
      </c>
      <c r="F7" s="391"/>
      <c r="G7" s="391"/>
      <c r="H7" s="391"/>
      <c r="I7" s="116"/>
      <c r="J7" s="23"/>
      <c r="K7" s="25"/>
    </row>
    <row r="8" spans="2:11" ht="15">
      <c r="B8" s="22"/>
      <c r="C8" s="23"/>
      <c r="D8" s="31" t="s">
        <v>137</v>
      </c>
      <c r="E8" s="23"/>
      <c r="F8" s="23"/>
      <c r="G8" s="23"/>
      <c r="H8" s="23"/>
      <c r="I8" s="116"/>
      <c r="J8" s="23"/>
      <c r="K8" s="25"/>
    </row>
    <row r="9" spans="2:11" s="1" customFormat="1" ht="22.5" customHeight="1">
      <c r="B9" s="35"/>
      <c r="C9" s="36"/>
      <c r="D9" s="36"/>
      <c r="E9" s="403" t="s">
        <v>886</v>
      </c>
      <c r="F9" s="382"/>
      <c r="G9" s="382"/>
      <c r="H9" s="382"/>
      <c r="I9" s="117"/>
      <c r="J9" s="36"/>
      <c r="K9" s="39"/>
    </row>
    <row r="10" spans="2:11" s="1" customFormat="1" ht="15">
      <c r="B10" s="35"/>
      <c r="C10" s="36"/>
      <c r="D10" s="31" t="s">
        <v>887</v>
      </c>
      <c r="E10" s="36"/>
      <c r="F10" s="36"/>
      <c r="G10" s="36"/>
      <c r="H10" s="36"/>
      <c r="I10" s="117"/>
      <c r="J10" s="36"/>
      <c r="K10" s="39"/>
    </row>
    <row r="11" spans="2:11" s="1" customFormat="1" ht="36.95" customHeight="1">
      <c r="B11" s="35"/>
      <c r="C11" s="36"/>
      <c r="D11" s="36"/>
      <c r="E11" s="404" t="s">
        <v>1026</v>
      </c>
      <c r="F11" s="382"/>
      <c r="G11" s="382"/>
      <c r="H11" s="382"/>
      <c r="I11" s="117"/>
      <c r="J11" s="36"/>
      <c r="K11" s="39"/>
    </row>
    <row r="12" spans="2:11" s="1" customFormat="1" ht="13.5">
      <c r="B12" s="35"/>
      <c r="C12" s="36"/>
      <c r="D12" s="36"/>
      <c r="E12" s="36"/>
      <c r="F12" s="36"/>
      <c r="G12" s="36"/>
      <c r="H12" s="36"/>
      <c r="I12" s="117"/>
      <c r="J12" s="36"/>
      <c r="K12" s="39"/>
    </row>
    <row r="13" spans="2:11" s="1" customFormat="1" ht="14.45" customHeight="1">
      <c r="B13" s="35"/>
      <c r="C13" s="36"/>
      <c r="D13" s="31" t="s">
        <v>19</v>
      </c>
      <c r="E13" s="36"/>
      <c r="F13" s="29" t="s">
        <v>22</v>
      </c>
      <c r="G13" s="36"/>
      <c r="H13" s="36"/>
      <c r="I13" s="118" t="s">
        <v>21</v>
      </c>
      <c r="J13" s="29" t="s">
        <v>22</v>
      </c>
      <c r="K13" s="39"/>
    </row>
    <row r="14" spans="2:11" s="1" customFormat="1" ht="14.45" customHeight="1">
      <c r="B14" s="35"/>
      <c r="C14" s="36"/>
      <c r="D14" s="31" t="s">
        <v>24</v>
      </c>
      <c r="E14" s="36"/>
      <c r="F14" s="29" t="s">
        <v>25</v>
      </c>
      <c r="G14" s="36"/>
      <c r="H14" s="36"/>
      <c r="I14" s="118" t="s">
        <v>26</v>
      </c>
      <c r="J14" s="119" t="str">
        <f>'Rekapitulace stavby'!AN8</f>
        <v>30.9.2016</v>
      </c>
      <c r="K14" s="39"/>
    </row>
    <row r="15" spans="2:11" s="1" customFormat="1" ht="10.9" customHeight="1">
      <c r="B15" s="35"/>
      <c r="C15" s="36"/>
      <c r="D15" s="36"/>
      <c r="E15" s="36"/>
      <c r="F15" s="36"/>
      <c r="G15" s="36"/>
      <c r="H15" s="36"/>
      <c r="I15" s="117"/>
      <c r="J15" s="36"/>
      <c r="K15" s="39"/>
    </row>
    <row r="16" spans="2:11" s="1" customFormat="1" ht="14.45" customHeight="1">
      <c r="B16" s="35"/>
      <c r="C16" s="36"/>
      <c r="D16" s="31" t="s">
        <v>30</v>
      </c>
      <c r="E16" s="36"/>
      <c r="F16" s="36"/>
      <c r="G16" s="36"/>
      <c r="H16" s="36"/>
      <c r="I16" s="118" t="s">
        <v>31</v>
      </c>
      <c r="J16" s="29" t="str">
        <f>IF('Rekapitulace stavby'!AN10="","",'Rekapitulace stavby'!AN10)</f>
        <v/>
      </c>
      <c r="K16" s="39"/>
    </row>
    <row r="17" spans="2:11" s="1" customFormat="1" ht="18" customHeight="1">
      <c r="B17" s="35"/>
      <c r="C17" s="36"/>
      <c r="D17" s="36"/>
      <c r="E17" s="29" t="str">
        <f>IF('Rekapitulace stavby'!E11="","",'Rekapitulace stavby'!E11)</f>
        <v xml:space="preserve"> </v>
      </c>
      <c r="F17" s="36"/>
      <c r="G17" s="36"/>
      <c r="H17" s="36"/>
      <c r="I17" s="118" t="s">
        <v>33</v>
      </c>
      <c r="J17" s="29" t="str">
        <f>IF('Rekapitulace stavby'!AN11="","",'Rekapitulace stavby'!AN11)</f>
        <v/>
      </c>
      <c r="K17" s="39"/>
    </row>
    <row r="18" spans="2:11" s="1" customFormat="1" ht="6.95" customHeight="1">
      <c r="B18" s="35"/>
      <c r="C18" s="36"/>
      <c r="D18" s="36"/>
      <c r="E18" s="36"/>
      <c r="F18" s="36"/>
      <c r="G18" s="36"/>
      <c r="H18" s="36"/>
      <c r="I18" s="117"/>
      <c r="J18" s="36"/>
      <c r="K18" s="39"/>
    </row>
    <row r="19" spans="2:11" s="1" customFormat="1" ht="14.45" customHeight="1">
      <c r="B19" s="35"/>
      <c r="C19" s="36"/>
      <c r="D19" s="31" t="s">
        <v>34</v>
      </c>
      <c r="E19" s="36"/>
      <c r="F19" s="36"/>
      <c r="G19" s="36"/>
      <c r="H19" s="36"/>
      <c r="I19" s="118" t="s">
        <v>31</v>
      </c>
      <c r="J19" s="29" t="str">
        <f>IF('Rekapitulace stavby'!AN13="Vyplň údaj","",IF('Rekapitulace stavby'!AN13="","",'Rekapitulace stavby'!AN13))</f>
        <v/>
      </c>
      <c r="K19" s="39"/>
    </row>
    <row r="20" spans="2:11" s="1" customFormat="1" ht="18" customHeight="1">
      <c r="B20" s="35"/>
      <c r="C20" s="36"/>
      <c r="D20" s="36"/>
      <c r="E20" s="29" t="str">
        <f>IF('Rekapitulace stavby'!E14="Vyplň údaj","",IF('Rekapitulace stavby'!E14="","",'Rekapitulace stavby'!E14))</f>
        <v/>
      </c>
      <c r="F20" s="36"/>
      <c r="G20" s="36"/>
      <c r="H20" s="36"/>
      <c r="I20" s="118" t="s">
        <v>33</v>
      </c>
      <c r="J20" s="29" t="str">
        <f>IF('Rekapitulace stavby'!AN14="Vyplň údaj","",IF('Rekapitulace stavby'!AN14="","",'Rekapitulace stavby'!AN14))</f>
        <v/>
      </c>
      <c r="K20" s="39"/>
    </row>
    <row r="21" spans="2:11" s="1" customFormat="1" ht="6.95" customHeight="1">
      <c r="B21" s="35"/>
      <c r="C21" s="36"/>
      <c r="D21" s="36"/>
      <c r="E21" s="36"/>
      <c r="F21" s="36"/>
      <c r="G21" s="36"/>
      <c r="H21" s="36"/>
      <c r="I21" s="117"/>
      <c r="J21" s="36"/>
      <c r="K21" s="39"/>
    </row>
    <row r="22" spans="2:11" s="1" customFormat="1" ht="14.45" customHeight="1">
      <c r="B22" s="35"/>
      <c r="C22" s="36"/>
      <c r="D22" s="31" t="s">
        <v>36</v>
      </c>
      <c r="E22" s="36"/>
      <c r="F22" s="36"/>
      <c r="G22" s="36"/>
      <c r="H22" s="36"/>
      <c r="I22" s="118" t="s">
        <v>31</v>
      </c>
      <c r="J22" s="29" t="s">
        <v>22</v>
      </c>
      <c r="K22" s="39"/>
    </row>
    <row r="23" spans="2:11" s="1" customFormat="1" ht="18" customHeight="1">
      <c r="B23" s="35"/>
      <c r="C23" s="36"/>
      <c r="D23" s="36"/>
      <c r="E23" s="29" t="s">
        <v>37</v>
      </c>
      <c r="F23" s="36"/>
      <c r="G23" s="36"/>
      <c r="H23" s="36"/>
      <c r="I23" s="118" t="s">
        <v>33</v>
      </c>
      <c r="J23" s="29" t="s">
        <v>22</v>
      </c>
      <c r="K23" s="39"/>
    </row>
    <row r="24" spans="2:11" s="1" customFormat="1" ht="6.95" customHeight="1">
      <c r="B24" s="35"/>
      <c r="C24" s="36"/>
      <c r="D24" s="36"/>
      <c r="E24" s="36"/>
      <c r="F24" s="36"/>
      <c r="G24" s="36"/>
      <c r="H24" s="36"/>
      <c r="I24" s="117"/>
      <c r="J24" s="36"/>
      <c r="K24" s="39"/>
    </row>
    <row r="25" spans="2:11" s="1" customFormat="1" ht="14.45" customHeight="1">
      <c r="B25" s="35"/>
      <c r="C25" s="36"/>
      <c r="D25" s="31" t="s">
        <v>39</v>
      </c>
      <c r="E25" s="36"/>
      <c r="F25" s="36"/>
      <c r="G25" s="36"/>
      <c r="H25" s="36"/>
      <c r="I25" s="117"/>
      <c r="J25" s="36"/>
      <c r="K25" s="39"/>
    </row>
    <row r="26" spans="2:11" s="7" customFormat="1" ht="22.5" customHeight="1">
      <c r="B26" s="120"/>
      <c r="C26" s="121"/>
      <c r="D26" s="121"/>
      <c r="E26" s="394" t="s">
        <v>22</v>
      </c>
      <c r="F26" s="405"/>
      <c r="G26" s="405"/>
      <c r="H26" s="405"/>
      <c r="I26" s="122"/>
      <c r="J26" s="121"/>
      <c r="K26" s="123"/>
    </row>
    <row r="27" spans="2:11" s="1" customFormat="1" ht="6.95" customHeight="1">
      <c r="B27" s="35"/>
      <c r="C27" s="36"/>
      <c r="D27" s="36"/>
      <c r="E27" s="36"/>
      <c r="F27" s="36"/>
      <c r="G27" s="36"/>
      <c r="H27" s="36"/>
      <c r="I27" s="117"/>
      <c r="J27" s="36"/>
      <c r="K27" s="39"/>
    </row>
    <row r="28" spans="2:11" s="1" customFormat="1" ht="6.95" customHeight="1">
      <c r="B28" s="35"/>
      <c r="C28" s="36"/>
      <c r="D28" s="80"/>
      <c r="E28" s="80"/>
      <c r="F28" s="80"/>
      <c r="G28" s="80"/>
      <c r="H28" s="80"/>
      <c r="I28" s="124"/>
      <c r="J28" s="80"/>
      <c r="K28" s="125"/>
    </row>
    <row r="29" spans="2:11" s="1" customFormat="1" ht="25.35" customHeight="1">
      <c r="B29" s="35"/>
      <c r="C29" s="36"/>
      <c r="D29" s="126" t="s">
        <v>41</v>
      </c>
      <c r="E29" s="36"/>
      <c r="F29" s="36"/>
      <c r="G29" s="36"/>
      <c r="H29" s="36"/>
      <c r="I29" s="117"/>
      <c r="J29" s="127">
        <f>ROUND(J87,2)</f>
        <v>0</v>
      </c>
      <c r="K29" s="39"/>
    </row>
    <row r="30" spans="2:11" s="1" customFormat="1" ht="6.95" customHeight="1">
      <c r="B30" s="35"/>
      <c r="C30" s="36"/>
      <c r="D30" s="80"/>
      <c r="E30" s="80"/>
      <c r="F30" s="80"/>
      <c r="G30" s="80"/>
      <c r="H30" s="80"/>
      <c r="I30" s="124"/>
      <c r="J30" s="80"/>
      <c r="K30" s="125"/>
    </row>
    <row r="31" spans="2:11" s="1" customFormat="1" ht="14.45" customHeight="1">
      <c r="B31" s="35"/>
      <c r="C31" s="36"/>
      <c r="D31" s="36"/>
      <c r="E31" s="36"/>
      <c r="F31" s="40" t="s">
        <v>43</v>
      </c>
      <c r="G31" s="36"/>
      <c r="H31" s="36"/>
      <c r="I31" s="128" t="s">
        <v>42</v>
      </c>
      <c r="J31" s="40" t="s">
        <v>44</v>
      </c>
      <c r="K31" s="39"/>
    </row>
    <row r="32" spans="2:11" s="1" customFormat="1" ht="14.45" customHeight="1">
      <c r="B32" s="35"/>
      <c r="C32" s="36"/>
      <c r="D32" s="43" t="s">
        <v>45</v>
      </c>
      <c r="E32" s="43" t="s">
        <v>46</v>
      </c>
      <c r="F32" s="129">
        <f>ROUND(SUM(BE87:BE129),2)</f>
        <v>0</v>
      </c>
      <c r="G32" s="36"/>
      <c r="H32" s="36"/>
      <c r="I32" s="130">
        <v>0.21</v>
      </c>
      <c r="J32" s="129">
        <f>ROUND(ROUND((SUM(BE87:BE129)),2)*I32,2)</f>
        <v>0</v>
      </c>
      <c r="K32" s="39"/>
    </row>
    <row r="33" spans="2:11" s="1" customFormat="1" ht="14.45" customHeight="1">
      <c r="B33" s="35"/>
      <c r="C33" s="36"/>
      <c r="D33" s="36"/>
      <c r="E33" s="43" t="s">
        <v>47</v>
      </c>
      <c r="F33" s="129">
        <f>ROUND(SUM(BF87:BF129),2)</f>
        <v>0</v>
      </c>
      <c r="G33" s="36"/>
      <c r="H33" s="36"/>
      <c r="I33" s="130">
        <v>0.15</v>
      </c>
      <c r="J33" s="129">
        <f>ROUND(ROUND((SUM(BF87:BF129)),2)*I33,2)</f>
        <v>0</v>
      </c>
      <c r="K33" s="39"/>
    </row>
    <row r="34" spans="2:11" s="1" customFormat="1" ht="14.45" customHeight="1" hidden="1">
      <c r="B34" s="35"/>
      <c r="C34" s="36"/>
      <c r="D34" s="36"/>
      <c r="E34" s="43" t="s">
        <v>48</v>
      </c>
      <c r="F34" s="129">
        <f>ROUND(SUM(BG87:BG129),2)</f>
        <v>0</v>
      </c>
      <c r="G34" s="36"/>
      <c r="H34" s="36"/>
      <c r="I34" s="130">
        <v>0.21</v>
      </c>
      <c r="J34" s="129">
        <v>0</v>
      </c>
      <c r="K34" s="39"/>
    </row>
    <row r="35" spans="2:11" s="1" customFormat="1" ht="14.45" customHeight="1" hidden="1">
      <c r="B35" s="35"/>
      <c r="C35" s="36"/>
      <c r="D35" s="36"/>
      <c r="E35" s="43" t="s">
        <v>49</v>
      </c>
      <c r="F35" s="129">
        <f>ROUND(SUM(BH87:BH129),2)</f>
        <v>0</v>
      </c>
      <c r="G35" s="36"/>
      <c r="H35" s="36"/>
      <c r="I35" s="130">
        <v>0.15</v>
      </c>
      <c r="J35" s="129">
        <v>0</v>
      </c>
      <c r="K35" s="39"/>
    </row>
    <row r="36" spans="2:11" s="1" customFormat="1" ht="14.45" customHeight="1" hidden="1">
      <c r="B36" s="35"/>
      <c r="C36" s="36"/>
      <c r="D36" s="36"/>
      <c r="E36" s="43" t="s">
        <v>50</v>
      </c>
      <c r="F36" s="129">
        <f>ROUND(SUM(BI87:BI129),2)</f>
        <v>0</v>
      </c>
      <c r="G36" s="36"/>
      <c r="H36" s="36"/>
      <c r="I36" s="130">
        <v>0</v>
      </c>
      <c r="J36" s="129">
        <v>0</v>
      </c>
      <c r="K36" s="39"/>
    </row>
    <row r="37" spans="2:11" s="1" customFormat="1" ht="6.95" customHeight="1">
      <c r="B37" s="35"/>
      <c r="C37" s="36"/>
      <c r="D37" s="36"/>
      <c r="E37" s="36"/>
      <c r="F37" s="36"/>
      <c r="G37" s="36"/>
      <c r="H37" s="36"/>
      <c r="I37" s="117"/>
      <c r="J37" s="36"/>
      <c r="K37" s="39"/>
    </row>
    <row r="38" spans="2:11" s="1" customFormat="1" ht="25.35" customHeight="1">
      <c r="B38" s="35"/>
      <c r="C38" s="131"/>
      <c r="D38" s="132" t="s">
        <v>51</v>
      </c>
      <c r="E38" s="74"/>
      <c r="F38" s="74"/>
      <c r="G38" s="133" t="s">
        <v>52</v>
      </c>
      <c r="H38" s="134" t="s">
        <v>53</v>
      </c>
      <c r="I38" s="135"/>
      <c r="J38" s="136">
        <f>SUM(J29:J36)</f>
        <v>0</v>
      </c>
      <c r="K38" s="137"/>
    </row>
    <row r="39" spans="2:11" s="1" customFormat="1" ht="14.45" customHeight="1">
      <c r="B39" s="50"/>
      <c r="C39" s="51"/>
      <c r="D39" s="51"/>
      <c r="E39" s="51"/>
      <c r="F39" s="51"/>
      <c r="G39" s="51"/>
      <c r="H39" s="51"/>
      <c r="I39" s="138"/>
      <c r="J39" s="51"/>
      <c r="K39" s="52"/>
    </row>
    <row r="43" spans="2:11" s="1" customFormat="1" ht="6.95" customHeight="1">
      <c r="B43" s="139"/>
      <c r="C43" s="140"/>
      <c r="D43" s="140"/>
      <c r="E43" s="140"/>
      <c r="F43" s="140"/>
      <c r="G43" s="140"/>
      <c r="H43" s="140"/>
      <c r="I43" s="141"/>
      <c r="J43" s="140"/>
      <c r="K43" s="142"/>
    </row>
    <row r="44" spans="2:11" s="1" customFormat="1" ht="36.95" customHeight="1">
      <c r="B44" s="35"/>
      <c r="C44" s="24" t="s">
        <v>139</v>
      </c>
      <c r="D44" s="36"/>
      <c r="E44" s="36"/>
      <c r="F44" s="36"/>
      <c r="G44" s="36"/>
      <c r="H44" s="36"/>
      <c r="I44" s="117"/>
      <c r="J44" s="36"/>
      <c r="K44" s="39"/>
    </row>
    <row r="45" spans="2:11" s="1" customFormat="1" ht="6.95" customHeight="1">
      <c r="B45" s="35"/>
      <c r="C45" s="36"/>
      <c r="D45" s="36"/>
      <c r="E45" s="36"/>
      <c r="F45" s="36"/>
      <c r="G45" s="36"/>
      <c r="H45" s="36"/>
      <c r="I45" s="117"/>
      <c r="J45" s="36"/>
      <c r="K45" s="39"/>
    </row>
    <row r="46" spans="2:11" s="1" customFormat="1" ht="14.45" customHeight="1">
      <c r="B46" s="35"/>
      <c r="C46" s="31" t="s">
        <v>16</v>
      </c>
      <c r="D46" s="36"/>
      <c r="E46" s="36"/>
      <c r="F46" s="36"/>
      <c r="G46" s="36"/>
      <c r="H46" s="36"/>
      <c r="I46" s="117"/>
      <c r="J46" s="36"/>
      <c r="K46" s="39"/>
    </row>
    <row r="47" spans="2:11" s="1" customFormat="1" ht="22.5" customHeight="1">
      <c r="B47" s="35"/>
      <c r="C47" s="36"/>
      <c r="D47" s="36"/>
      <c r="E47" s="403" t="str">
        <f>E7</f>
        <v>Komunikační propojení MÚK Jeneč - Dobrovíz</v>
      </c>
      <c r="F47" s="382"/>
      <c r="G47" s="382"/>
      <c r="H47" s="382"/>
      <c r="I47" s="117"/>
      <c r="J47" s="36"/>
      <c r="K47" s="39"/>
    </row>
    <row r="48" spans="2:11" ht="15">
      <c r="B48" s="22"/>
      <c r="C48" s="31" t="s">
        <v>137</v>
      </c>
      <c r="D48" s="23"/>
      <c r="E48" s="23"/>
      <c r="F48" s="23"/>
      <c r="G48" s="23"/>
      <c r="H48" s="23"/>
      <c r="I48" s="116"/>
      <c r="J48" s="23"/>
      <c r="K48" s="25"/>
    </row>
    <row r="49" spans="2:11" s="1" customFormat="1" ht="22.5" customHeight="1">
      <c r="B49" s="35"/>
      <c r="C49" s="36"/>
      <c r="D49" s="36"/>
      <c r="E49" s="403" t="s">
        <v>886</v>
      </c>
      <c r="F49" s="382"/>
      <c r="G49" s="382"/>
      <c r="H49" s="382"/>
      <c r="I49" s="117"/>
      <c r="J49" s="36"/>
      <c r="K49" s="39"/>
    </row>
    <row r="50" spans="2:11" s="1" customFormat="1" ht="14.45" customHeight="1">
      <c r="B50" s="35"/>
      <c r="C50" s="31" t="s">
        <v>887</v>
      </c>
      <c r="D50" s="36"/>
      <c r="E50" s="36"/>
      <c r="F50" s="36"/>
      <c r="G50" s="36"/>
      <c r="H50" s="36"/>
      <c r="I50" s="117"/>
      <c r="J50" s="36"/>
      <c r="K50" s="39"/>
    </row>
    <row r="51" spans="2:11" s="1" customFormat="1" ht="23.25" customHeight="1">
      <c r="B51" s="35"/>
      <c r="C51" s="36"/>
      <c r="D51" s="36"/>
      <c r="E51" s="404" t="str">
        <f>E11</f>
        <v>itself - itself</v>
      </c>
      <c r="F51" s="382"/>
      <c r="G51" s="382"/>
      <c r="H51" s="382"/>
      <c r="I51" s="117"/>
      <c r="J51" s="36"/>
      <c r="K51" s="39"/>
    </row>
    <row r="52" spans="2:11" s="1" customFormat="1" ht="6.95" customHeight="1">
      <c r="B52" s="35"/>
      <c r="C52" s="36"/>
      <c r="D52" s="36"/>
      <c r="E52" s="36"/>
      <c r="F52" s="36"/>
      <c r="G52" s="36"/>
      <c r="H52" s="36"/>
      <c r="I52" s="117"/>
      <c r="J52" s="36"/>
      <c r="K52" s="39"/>
    </row>
    <row r="53" spans="2:11" s="1" customFormat="1" ht="18" customHeight="1">
      <c r="B53" s="35"/>
      <c r="C53" s="31" t="s">
        <v>24</v>
      </c>
      <c r="D53" s="36"/>
      <c r="E53" s="36"/>
      <c r="F53" s="29" t="str">
        <f>F14</f>
        <v>k.ú. Jeneč, k.ú.Dobrovíz</v>
      </c>
      <c r="G53" s="36"/>
      <c r="H53" s="36"/>
      <c r="I53" s="118" t="s">
        <v>26</v>
      </c>
      <c r="J53" s="119" t="str">
        <f>IF(J14="","",J14)</f>
        <v>30.9.2016</v>
      </c>
      <c r="K53" s="39"/>
    </row>
    <row r="54" spans="2:11" s="1" customFormat="1" ht="6.95" customHeight="1">
      <c r="B54" s="35"/>
      <c r="C54" s="36"/>
      <c r="D54" s="36"/>
      <c r="E54" s="36"/>
      <c r="F54" s="36"/>
      <c r="G54" s="36"/>
      <c r="H54" s="36"/>
      <c r="I54" s="117"/>
      <c r="J54" s="36"/>
      <c r="K54" s="39"/>
    </row>
    <row r="55" spans="2:11" s="1" customFormat="1" ht="15">
      <c r="B55" s="35"/>
      <c r="C55" s="31" t="s">
        <v>30</v>
      </c>
      <c r="D55" s="36"/>
      <c r="E55" s="36"/>
      <c r="F55" s="29" t="str">
        <f>E17</f>
        <v xml:space="preserve"> </v>
      </c>
      <c r="G55" s="36"/>
      <c r="H55" s="36"/>
      <c r="I55" s="118" t="s">
        <v>36</v>
      </c>
      <c r="J55" s="29" t="str">
        <f>E23</f>
        <v>European Transportation Consultancy s.r.o.</v>
      </c>
      <c r="K55" s="39"/>
    </row>
    <row r="56" spans="2:11" s="1" customFormat="1" ht="14.45" customHeight="1">
      <c r="B56" s="35"/>
      <c r="C56" s="31" t="s">
        <v>34</v>
      </c>
      <c r="D56" s="36"/>
      <c r="E56" s="36"/>
      <c r="F56" s="29" t="str">
        <f>IF(E20="","",E20)</f>
        <v/>
      </c>
      <c r="G56" s="36"/>
      <c r="H56" s="36"/>
      <c r="I56" s="117"/>
      <c r="J56" s="36"/>
      <c r="K56" s="39"/>
    </row>
    <row r="57" spans="2:11" s="1" customFormat="1" ht="10.35" customHeight="1">
      <c r="B57" s="35"/>
      <c r="C57" s="36"/>
      <c r="D57" s="36"/>
      <c r="E57" s="36"/>
      <c r="F57" s="36"/>
      <c r="G57" s="36"/>
      <c r="H57" s="36"/>
      <c r="I57" s="117"/>
      <c r="J57" s="36"/>
      <c r="K57" s="39"/>
    </row>
    <row r="58" spans="2:11" s="1" customFormat="1" ht="29.25" customHeight="1">
      <c r="B58" s="35"/>
      <c r="C58" s="143" t="s">
        <v>140</v>
      </c>
      <c r="D58" s="131"/>
      <c r="E58" s="131"/>
      <c r="F58" s="131"/>
      <c r="G58" s="131"/>
      <c r="H58" s="131"/>
      <c r="I58" s="144"/>
      <c r="J58" s="145" t="s">
        <v>141</v>
      </c>
      <c r="K58" s="146"/>
    </row>
    <row r="59" spans="2:11" s="1" customFormat="1" ht="10.35" customHeight="1">
      <c r="B59" s="35"/>
      <c r="C59" s="36"/>
      <c r="D59" s="36"/>
      <c r="E59" s="36"/>
      <c r="F59" s="36"/>
      <c r="G59" s="36"/>
      <c r="H59" s="36"/>
      <c r="I59" s="117"/>
      <c r="J59" s="36"/>
      <c r="K59" s="39"/>
    </row>
    <row r="60" spans="2:47" s="1" customFormat="1" ht="29.25" customHeight="1">
      <c r="B60" s="35"/>
      <c r="C60" s="147" t="s">
        <v>142</v>
      </c>
      <c r="D60" s="36"/>
      <c r="E60" s="36"/>
      <c r="F60" s="36"/>
      <c r="G60" s="36"/>
      <c r="H60" s="36"/>
      <c r="I60" s="117"/>
      <c r="J60" s="127">
        <f>J87</f>
        <v>0</v>
      </c>
      <c r="K60" s="39"/>
      <c r="AU60" s="18" t="s">
        <v>143</v>
      </c>
    </row>
    <row r="61" spans="2:11" s="8" customFormat="1" ht="24.95" customHeight="1">
      <c r="B61" s="148"/>
      <c r="C61" s="149"/>
      <c r="D61" s="150" t="s">
        <v>1004</v>
      </c>
      <c r="E61" s="151"/>
      <c r="F61" s="151"/>
      <c r="G61" s="151"/>
      <c r="H61" s="151"/>
      <c r="I61" s="152"/>
      <c r="J61" s="153">
        <f>J88</f>
        <v>0</v>
      </c>
      <c r="K61" s="154"/>
    </row>
    <row r="62" spans="2:11" s="8" customFormat="1" ht="24.95" customHeight="1">
      <c r="B62" s="148"/>
      <c r="C62" s="149"/>
      <c r="D62" s="150" t="s">
        <v>1005</v>
      </c>
      <c r="E62" s="151"/>
      <c r="F62" s="151"/>
      <c r="G62" s="151"/>
      <c r="H62" s="151"/>
      <c r="I62" s="152"/>
      <c r="J62" s="153">
        <f>J107</f>
        <v>0</v>
      </c>
      <c r="K62" s="154"/>
    </row>
    <row r="63" spans="2:11" s="8" customFormat="1" ht="24.95" customHeight="1">
      <c r="B63" s="148"/>
      <c r="C63" s="149"/>
      <c r="D63" s="150" t="s">
        <v>1006</v>
      </c>
      <c r="E63" s="151"/>
      <c r="F63" s="151"/>
      <c r="G63" s="151"/>
      <c r="H63" s="151"/>
      <c r="I63" s="152"/>
      <c r="J63" s="153">
        <f>J112</f>
        <v>0</v>
      </c>
      <c r="K63" s="154"/>
    </row>
    <row r="64" spans="2:11" s="8" customFormat="1" ht="24.95" customHeight="1">
      <c r="B64" s="148"/>
      <c r="C64" s="149"/>
      <c r="D64" s="150" t="s">
        <v>1007</v>
      </c>
      <c r="E64" s="151"/>
      <c r="F64" s="151"/>
      <c r="G64" s="151"/>
      <c r="H64" s="151"/>
      <c r="I64" s="152"/>
      <c r="J64" s="153">
        <f>J115</f>
        <v>0</v>
      </c>
      <c r="K64" s="154"/>
    </row>
    <row r="65" spans="2:11" s="8" customFormat="1" ht="24.95" customHeight="1">
      <c r="B65" s="148"/>
      <c r="C65" s="149"/>
      <c r="D65" s="150" t="s">
        <v>1016</v>
      </c>
      <c r="E65" s="151"/>
      <c r="F65" s="151"/>
      <c r="G65" s="151"/>
      <c r="H65" s="151"/>
      <c r="I65" s="152"/>
      <c r="J65" s="153">
        <f>J120</f>
        <v>0</v>
      </c>
      <c r="K65" s="154"/>
    </row>
    <row r="66" spans="2:11" s="1" customFormat="1" ht="21.75" customHeight="1">
      <c r="B66" s="35"/>
      <c r="C66" s="36"/>
      <c r="D66" s="36"/>
      <c r="E66" s="36"/>
      <c r="F66" s="36"/>
      <c r="G66" s="36"/>
      <c r="H66" s="36"/>
      <c r="I66" s="117"/>
      <c r="J66" s="36"/>
      <c r="K66" s="39"/>
    </row>
    <row r="67" spans="2:11" s="1" customFormat="1" ht="6.95" customHeight="1">
      <c r="B67" s="50"/>
      <c r="C67" s="51"/>
      <c r="D67" s="51"/>
      <c r="E67" s="51"/>
      <c r="F67" s="51"/>
      <c r="G67" s="51"/>
      <c r="H67" s="51"/>
      <c r="I67" s="138"/>
      <c r="J67" s="51"/>
      <c r="K67" s="52"/>
    </row>
    <row r="71" spans="2:12" s="1" customFormat="1" ht="6.95" customHeight="1">
      <c r="B71" s="53"/>
      <c r="C71" s="54"/>
      <c r="D71" s="54"/>
      <c r="E71" s="54"/>
      <c r="F71" s="54"/>
      <c r="G71" s="54"/>
      <c r="H71" s="54"/>
      <c r="I71" s="141"/>
      <c r="J71" s="54"/>
      <c r="K71" s="54"/>
      <c r="L71" s="55"/>
    </row>
    <row r="72" spans="2:12" s="1" customFormat="1" ht="36.95" customHeight="1">
      <c r="B72" s="35"/>
      <c r="C72" s="56" t="s">
        <v>146</v>
      </c>
      <c r="D72" s="57"/>
      <c r="E72" s="57"/>
      <c r="F72" s="57"/>
      <c r="G72" s="57"/>
      <c r="H72" s="57"/>
      <c r="I72" s="162"/>
      <c r="J72" s="57"/>
      <c r="K72" s="57"/>
      <c r="L72" s="55"/>
    </row>
    <row r="73" spans="2:12" s="1" customFormat="1" ht="6.95" customHeight="1">
      <c r="B73" s="35"/>
      <c r="C73" s="57"/>
      <c r="D73" s="57"/>
      <c r="E73" s="57"/>
      <c r="F73" s="57"/>
      <c r="G73" s="57"/>
      <c r="H73" s="57"/>
      <c r="I73" s="162"/>
      <c r="J73" s="57"/>
      <c r="K73" s="57"/>
      <c r="L73" s="55"/>
    </row>
    <row r="74" spans="2:12" s="1" customFormat="1" ht="14.45" customHeight="1">
      <c r="B74" s="35"/>
      <c r="C74" s="59" t="s">
        <v>16</v>
      </c>
      <c r="D74" s="57"/>
      <c r="E74" s="57"/>
      <c r="F74" s="57"/>
      <c r="G74" s="57"/>
      <c r="H74" s="57"/>
      <c r="I74" s="162"/>
      <c r="J74" s="57"/>
      <c r="K74" s="57"/>
      <c r="L74" s="55"/>
    </row>
    <row r="75" spans="2:12" s="1" customFormat="1" ht="22.5" customHeight="1">
      <c r="B75" s="35"/>
      <c r="C75" s="57"/>
      <c r="D75" s="57"/>
      <c r="E75" s="401" t="str">
        <f>E7</f>
        <v>Komunikační propojení MÚK Jeneč - Dobrovíz</v>
      </c>
      <c r="F75" s="375"/>
      <c r="G75" s="375"/>
      <c r="H75" s="375"/>
      <c r="I75" s="162"/>
      <c r="J75" s="57"/>
      <c r="K75" s="57"/>
      <c r="L75" s="55"/>
    </row>
    <row r="76" spans="2:12" ht="15">
      <c r="B76" s="22"/>
      <c r="C76" s="59" t="s">
        <v>137</v>
      </c>
      <c r="D76" s="263"/>
      <c r="E76" s="263"/>
      <c r="F76" s="263"/>
      <c r="G76" s="263"/>
      <c r="H76" s="263"/>
      <c r="J76" s="263"/>
      <c r="K76" s="263"/>
      <c r="L76" s="264"/>
    </row>
    <row r="77" spans="2:12" s="1" customFormat="1" ht="22.5" customHeight="1">
      <c r="B77" s="35"/>
      <c r="C77" s="57"/>
      <c r="D77" s="57"/>
      <c r="E77" s="401" t="s">
        <v>886</v>
      </c>
      <c r="F77" s="375"/>
      <c r="G77" s="375"/>
      <c r="H77" s="375"/>
      <c r="I77" s="162"/>
      <c r="J77" s="57"/>
      <c r="K77" s="57"/>
      <c r="L77" s="55"/>
    </row>
    <row r="78" spans="2:12" s="1" customFormat="1" ht="14.45" customHeight="1">
      <c r="B78" s="35"/>
      <c r="C78" s="59" t="s">
        <v>887</v>
      </c>
      <c r="D78" s="57"/>
      <c r="E78" s="57"/>
      <c r="F78" s="57"/>
      <c r="G78" s="57"/>
      <c r="H78" s="57"/>
      <c r="I78" s="162"/>
      <c r="J78" s="57"/>
      <c r="K78" s="57"/>
      <c r="L78" s="55"/>
    </row>
    <row r="79" spans="2:12" s="1" customFormat="1" ht="23.25" customHeight="1">
      <c r="B79" s="35"/>
      <c r="C79" s="57"/>
      <c r="D79" s="57"/>
      <c r="E79" s="372" t="str">
        <f>E11</f>
        <v>itself - itself</v>
      </c>
      <c r="F79" s="375"/>
      <c r="G79" s="375"/>
      <c r="H79" s="375"/>
      <c r="I79" s="162"/>
      <c r="J79" s="57"/>
      <c r="K79" s="57"/>
      <c r="L79" s="55"/>
    </row>
    <row r="80" spans="2:12" s="1" customFormat="1" ht="6.95" customHeight="1">
      <c r="B80" s="35"/>
      <c r="C80" s="57"/>
      <c r="D80" s="57"/>
      <c r="E80" s="57"/>
      <c r="F80" s="57"/>
      <c r="G80" s="57"/>
      <c r="H80" s="57"/>
      <c r="I80" s="162"/>
      <c r="J80" s="57"/>
      <c r="K80" s="57"/>
      <c r="L80" s="55"/>
    </row>
    <row r="81" spans="2:12" s="1" customFormat="1" ht="18" customHeight="1">
      <c r="B81" s="35"/>
      <c r="C81" s="59" t="s">
        <v>24</v>
      </c>
      <c r="D81" s="57"/>
      <c r="E81" s="57"/>
      <c r="F81" s="163" t="str">
        <f>F14</f>
        <v>k.ú. Jeneč, k.ú.Dobrovíz</v>
      </c>
      <c r="G81" s="57"/>
      <c r="H81" s="57"/>
      <c r="I81" s="164" t="s">
        <v>26</v>
      </c>
      <c r="J81" s="67" t="str">
        <f>IF(J14="","",J14)</f>
        <v>30.9.2016</v>
      </c>
      <c r="K81" s="57"/>
      <c r="L81" s="55"/>
    </row>
    <row r="82" spans="2:12" s="1" customFormat="1" ht="6.95" customHeight="1">
      <c r="B82" s="35"/>
      <c r="C82" s="57"/>
      <c r="D82" s="57"/>
      <c r="E82" s="57"/>
      <c r="F82" s="57"/>
      <c r="G82" s="57"/>
      <c r="H82" s="57"/>
      <c r="I82" s="162"/>
      <c r="J82" s="57"/>
      <c r="K82" s="57"/>
      <c r="L82" s="55"/>
    </row>
    <row r="83" spans="2:12" s="1" customFormat="1" ht="15">
      <c r="B83" s="35"/>
      <c r="C83" s="59" t="s">
        <v>30</v>
      </c>
      <c r="D83" s="57"/>
      <c r="E83" s="57"/>
      <c r="F83" s="163" t="str">
        <f>E17</f>
        <v xml:space="preserve"> </v>
      </c>
      <c r="G83" s="57"/>
      <c r="H83" s="57"/>
      <c r="I83" s="164" t="s">
        <v>36</v>
      </c>
      <c r="J83" s="163" t="str">
        <f>E23</f>
        <v>European Transportation Consultancy s.r.o.</v>
      </c>
      <c r="K83" s="57"/>
      <c r="L83" s="55"/>
    </row>
    <row r="84" spans="2:12" s="1" customFormat="1" ht="14.45" customHeight="1">
      <c r="B84" s="35"/>
      <c r="C84" s="59" t="s">
        <v>34</v>
      </c>
      <c r="D84" s="57"/>
      <c r="E84" s="57"/>
      <c r="F84" s="163" t="str">
        <f>IF(E20="","",E20)</f>
        <v/>
      </c>
      <c r="G84" s="57"/>
      <c r="H84" s="57"/>
      <c r="I84" s="162"/>
      <c r="J84" s="57"/>
      <c r="K84" s="57"/>
      <c r="L84" s="55"/>
    </row>
    <row r="85" spans="2:12" s="1" customFormat="1" ht="10.35" customHeight="1">
      <c r="B85" s="35"/>
      <c r="C85" s="57"/>
      <c r="D85" s="57"/>
      <c r="E85" s="57"/>
      <c r="F85" s="57"/>
      <c r="G85" s="57"/>
      <c r="H85" s="57"/>
      <c r="I85" s="162"/>
      <c r="J85" s="57"/>
      <c r="K85" s="57"/>
      <c r="L85" s="55"/>
    </row>
    <row r="86" spans="2:20" s="10" customFormat="1" ht="29.25" customHeight="1">
      <c r="B86" s="165"/>
      <c r="C86" s="166" t="s">
        <v>147</v>
      </c>
      <c r="D86" s="167" t="s">
        <v>60</v>
      </c>
      <c r="E86" s="167" t="s">
        <v>56</v>
      </c>
      <c r="F86" s="167" t="s">
        <v>148</v>
      </c>
      <c r="G86" s="167" t="s">
        <v>149</v>
      </c>
      <c r="H86" s="167" t="s">
        <v>150</v>
      </c>
      <c r="I86" s="168" t="s">
        <v>151</v>
      </c>
      <c r="J86" s="167" t="s">
        <v>141</v>
      </c>
      <c r="K86" s="169" t="s">
        <v>152</v>
      </c>
      <c r="L86" s="170"/>
      <c r="M86" s="76" t="s">
        <v>153</v>
      </c>
      <c r="N86" s="77" t="s">
        <v>45</v>
      </c>
      <c r="O86" s="77" t="s">
        <v>154</v>
      </c>
      <c r="P86" s="77" t="s">
        <v>155</v>
      </c>
      <c r="Q86" s="77" t="s">
        <v>156</v>
      </c>
      <c r="R86" s="77" t="s">
        <v>157</v>
      </c>
      <c r="S86" s="77" t="s">
        <v>158</v>
      </c>
      <c r="T86" s="78" t="s">
        <v>159</v>
      </c>
    </row>
    <row r="87" spans="2:63" s="1" customFormat="1" ht="29.25" customHeight="1">
      <c r="B87" s="35"/>
      <c r="C87" s="82" t="s">
        <v>142</v>
      </c>
      <c r="D87" s="57"/>
      <c r="E87" s="57"/>
      <c r="F87" s="57"/>
      <c r="G87" s="57"/>
      <c r="H87" s="57"/>
      <c r="I87" s="162"/>
      <c r="J87" s="171">
        <f>BK87</f>
        <v>0</v>
      </c>
      <c r="K87" s="57"/>
      <c r="L87" s="55"/>
      <c r="M87" s="79"/>
      <c r="N87" s="80"/>
      <c r="O87" s="80"/>
      <c r="P87" s="172">
        <f>P88+P107+P112+P115+P120</f>
        <v>0</v>
      </c>
      <c r="Q87" s="80"/>
      <c r="R87" s="172">
        <f>R88+R107+R112+R115+R120</f>
        <v>0</v>
      </c>
      <c r="S87" s="80"/>
      <c r="T87" s="173">
        <f>T88+T107+T112+T115+T120</f>
        <v>0</v>
      </c>
      <c r="AT87" s="18" t="s">
        <v>74</v>
      </c>
      <c r="AU87" s="18" t="s">
        <v>143</v>
      </c>
      <c r="BK87" s="174">
        <f>BK88+BK107+BK112+BK115+BK120</f>
        <v>0</v>
      </c>
    </row>
    <row r="88" spans="2:63" s="11" customFormat="1" ht="37.35" customHeight="1">
      <c r="B88" s="175"/>
      <c r="C88" s="176"/>
      <c r="D88" s="189" t="s">
        <v>74</v>
      </c>
      <c r="E88" s="265" t="s">
        <v>895</v>
      </c>
      <c r="F88" s="265" t="s">
        <v>909</v>
      </c>
      <c r="G88" s="176"/>
      <c r="H88" s="176"/>
      <c r="I88" s="179"/>
      <c r="J88" s="266">
        <f>BK88</f>
        <v>0</v>
      </c>
      <c r="K88" s="176"/>
      <c r="L88" s="181"/>
      <c r="M88" s="182"/>
      <c r="N88" s="183"/>
      <c r="O88" s="183"/>
      <c r="P88" s="184">
        <f>SUM(P89:P106)</f>
        <v>0</v>
      </c>
      <c r="Q88" s="183"/>
      <c r="R88" s="184">
        <f>SUM(R89:R106)</f>
        <v>0</v>
      </c>
      <c r="S88" s="183"/>
      <c r="T88" s="185">
        <f>SUM(T89:T106)</f>
        <v>0</v>
      </c>
      <c r="AR88" s="186" t="s">
        <v>23</v>
      </c>
      <c r="AT88" s="187" t="s">
        <v>74</v>
      </c>
      <c r="AU88" s="187" t="s">
        <v>75</v>
      </c>
      <c r="AY88" s="186" t="s">
        <v>162</v>
      </c>
      <c r="BK88" s="188">
        <f>SUM(BK89:BK106)</f>
        <v>0</v>
      </c>
    </row>
    <row r="89" spans="2:65" s="1" customFormat="1" ht="22.5" customHeight="1">
      <c r="B89" s="35"/>
      <c r="C89" s="192" t="s">
        <v>75</v>
      </c>
      <c r="D89" s="192" t="s">
        <v>164</v>
      </c>
      <c r="E89" s="193" t="s">
        <v>897</v>
      </c>
      <c r="F89" s="194" t="s">
        <v>960</v>
      </c>
      <c r="G89" s="195" t="s">
        <v>212</v>
      </c>
      <c r="H89" s="196">
        <v>4</v>
      </c>
      <c r="I89" s="197"/>
      <c r="J89" s="198">
        <f>ROUND(I89*H89,2)</f>
        <v>0</v>
      </c>
      <c r="K89" s="194" t="s">
        <v>22</v>
      </c>
      <c r="L89" s="55"/>
      <c r="M89" s="199" t="s">
        <v>22</v>
      </c>
      <c r="N89" s="200" t="s">
        <v>46</v>
      </c>
      <c r="O89" s="36"/>
      <c r="P89" s="201">
        <f>O89*H89</f>
        <v>0</v>
      </c>
      <c r="Q89" s="201">
        <v>0</v>
      </c>
      <c r="R89" s="201">
        <f>Q89*H89</f>
        <v>0</v>
      </c>
      <c r="S89" s="201">
        <v>0</v>
      </c>
      <c r="T89" s="202">
        <f>S89*H89</f>
        <v>0</v>
      </c>
      <c r="AR89" s="18" t="s">
        <v>169</v>
      </c>
      <c r="AT89" s="18" t="s">
        <v>164</v>
      </c>
      <c r="AU89" s="18" t="s">
        <v>23</v>
      </c>
      <c r="AY89" s="18" t="s">
        <v>162</v>
      </c>
      <c r="BE89" s="203">
        <f>IF(N89="základní",J89,0)</f>
        <v>0</v>
      </c>
      <c r="BF89" s="203">
        <f>IF(N89="snížená",J89,0)</f>
        <v>0</v>
      </c>
      <c r="BG89" s="203">
        <f>IF(N89="zákl. přenesená",J89,0)</f>
        <v>0</v>
      </c>
      <c r="BH89" s="203">
        <f>IF(N89="sníž. přenesená",J89,0)</f>
        <v>0</v>
      </c>
      <c r="BI89" s="203">
        <f>IF(N89="nulová",J89,0)</f>
        <v>0</v>
      </c>
      <c r="BJ89" s="18" t="s">
        <v>23</v>
      </c>
      <c r="BK89" s="203">
        <f>ROUND(I89*H89,2)</f>
        <v>0</v>
      </c>
      <c r="BL89" s="18" t="s">
        <v>169</v>
      </c>
      <c r="BM89" s="18" t="s">
        <v>84</v>
      </c>
    </row>
    <row r="90" spans="2:47" s="1" customFormat="1" ht="27">
      <c r="B90" s="35"/>
      <c r="C90" s="57"/>
      <c r="D90" s="219" t="s">
        <v>293</v>
      </c>
      <c r="E90" s="57"/>
      <c r="F90" s="256" t="s">
        <v>1027</v>
      </c>
      <c r="G90" s="57"/>
      <c r="H90" s="57"/>
      <c r="I90" s="162"/>
      <c r="J90" s="57"/>
      <c r="K90" s="57"/>
      <c r="L90" s="55"/>
      <c r="M90" s="72"/>
      <c r="N90" s="36"/>
      <c r="O90" s="36"/>
      <c r="P90" s="36"/>
      <c r="Q90" s="36"/>
      <c r="R90" s="36"/>
      <c r="S90" s="36"/>
      <c r="T90" s="73"/>
      <c r="AT90" s="18" t="s">
        <v>293</v>
      </c>
      <c r="AU90" s="18" t="s">
        <v>23</v>
      </c>
    </row>
    <row r="91" spans="2:65" s="1" customFormat="1" ht="22.5" customHeight="1">
      <c r="B91" s="35"/>
      <c r="C91" s="192" t="s">
        <v>75</v>
      </c>
      <c r="D91" s="192" t="s">
        <v>164</v>
      </c>
      <c r="E91" s="193" t="s">
        <v>900</v>
      </c>
      <c r="F91" s="194" t="s">
        <v>963</v>
      </c>
      <c r="G91" s="195" t="s">
        <v>212</v>
      </c>
      <c r="H91" s="196">
        <v>216</v>
      </c>
      <c r="I91" s="197"/>
      <c r="J91" s="198">
        <f>ROUND(I91*H91,2)</f>
        <v>0</v>
      </c>
      <c r="K91" s="194" t="s">
        <v>22</v>
      </c>
      <c r="L91" s="55"/>
      <c r="M91" s="199" t="s">
        <v>22</v>
      </c>
      <c r="N91" s="200" t="s">
        <v>46</v>
      </c>
      <c r="O91" s="36"/>
      <c r="P91" s="201">
        <f>O91*H91</f>
        <v>0</v>
      </c>
      <c r="Q91" s="201">
        <v>0</v>
      </c>
      <c r="R91" s="201">
        <f>Q91*H91</f>
        <v>0</v>
      </c>
      <c r="S91" s="201">
        <v>0</v>
      </c>
      <c r="T91" s="202">
        <f>S91*H91</f>
        <v>0</v>
      </c>
      <c r="AR91" s="18" t="s">
        <v>169</v>
      </c>
      <c r="AT91" s="18" t="s">
        <v>164</v>
      </c>
      <c r="AU91" s="18" t="s">
        <v>23</v>
      </c>
      <c r="AY91" s="18" t="s">
        <v>162</v>
      </c>
      <c r="BE91" s="203">
        <f>IF(N91="základní",J91,0)</f>
        <v>0</v>
      </c>
      <c r="BF91" s="203">
        <f>IF(N91="snížená",J91,0)</f>
        <v>0</v>
      </c>
      <c r="BG91" s="203">
        <f>IF(N91="zákl. přenesená",J91,0)</f>
        <v>0</v>
      </c>
      <c r="BH91" s="203">
        <f>IF(N91="sníž. přenesená",J91,0)</f>
        <v>0</v>
      </c>
      <c r="BI91" s="203">
        <f>IF(N91="nulová",J91,0)</f>
        <v>0</v>
      </c>
      <c r="BJ91" s="18" t="s">
        <v>23</v>
      </c>
      <c r="BK91" s="203">
        <f>ROUND(I91*H91,2)</f>
        <v>0</v>
      </c>
      <c r="BL91" s="18" t="s">
        <v>169</v>
      </c>
      <c r="BM91" s="18" t="s">
        <v>183</v>
      </c>
    </row>
    <row r="92" spans="2:47" s="1" customFormat="1" ht="27">
      <c r="B92" s="35"/>
      <c r="C92" s="57"/>
      <c r="D92" s="219" t="s">
        <v>293</v>
      </c>
      <c r="E92" s="57"/>
      <c r="F92" s="256" t="s">
        <v>1028</v>
      </c>
      <c r="G92" s="57"/>
      <c r="H92" s="57"/>
      <c r="I92" s="162"/>
      <c r="J92" s="57"/>
      <c r="K92" s="57"/>
      <c r="L92" s="55"/>
      <c r="M92" s="72"/>
      <c r="N92" s="36"/>
      <c r="O92" s="36"/>
      <c r="P92" s="36"/>
      <c r="Q92" s="36"/>
      <c r="R92" s="36"/>
      <c r="S92" s="36"/>
      <c r="T92" s="73"/>
      <c r="AT92" s="18" t="s">
        <v>293</v>
      </c>
      <c r="AU92" s="18" t="s">
        <v>23</v>
      </c>
    </row>
    <row r="93" spans="2:65" s="1" customFormat="1" ht="22.5" customHeight="1">
      <c r="B93" s="35"/>
      <c r="C93" s="192" t="s">
        <v>75</v>
      </c>
      <c r="D93" s="192" t="s">
        <v>164</v>
      </c>
      <c r="E93" s="193" t="s">
        <v>902</v>
      </c>
      <c r="F93" s="194" t="s">
        <v>965</v>
      </c>
      <c r="G93" s="195" t="s">
        <v>212</v>
      </c>
      <c r="H93" s="196">
        <v>216</v>
      </c>
      <c r="I93" s="197"/>
      <c r="J93" s="198">
        <f>ROUND(I93*H93,2)</f>
        <v>0</v>
      </c>
      <c r="K93" s="194" t="s">
        <v>22</v>
      </c>
      <c r="L93" s="55"/>
      <c r="M93" s="199" t="s">
        <v>22</v>
      </c>
      <c r="N93" s="200" t="s">
        <v>46</v>
      </c>
      <c r="O93" s="36"/>
      <c r="P93" s="201">
        <f>O93*H93</f>
        <v>0</v>
      </c>
      <c r="Q93" s="201">
        <v>0</v>
      </c>
      <c r="R93" s="201">
        <f>Q93*H93</f>
        <v>0</v>
      </c>
      <c r="S93" s="201">
        <v>0</v>
      </c>
      <c r="T93" s="202">
        <f>S93*H93</f>
        <v>0</v>
      </c>
      <c r="AR93" s="18" t="s">
        <v>169</v>
      </c>
      <c r="AT93" s="18" t="s">
        <v>164</v>
      </c>
      <c r="AU93" s="18" t="s">
        <v>23</v>
      </c>
      <c r="AY93" s="18" t="s">
        <v>162</v>
      </c>
      <c r="BE93" s="203">
        <f>IF(N93="základní",J93,0)</f>
        <v>0</v>
      </c>
      <c r="BF93" s="203">
        <f>IF(N93="snížená",J93,0)</f>
        <v>0</v>
      </c>
      <c r="BG93" s="203">
        <f>IF(N93="zákl. přenesená",J93,0)</f>
        <v>0</v>
      </c>
      <c r="BH93" s="203">
        <f>IF(N93="sníž. přenesená",J93,0)</f>
        <v>0</v>
      </c>
      <c r="BI93" s="203">
        <f>IF(N93="nulová",J93,0)</f>
        <v>0</v>
      </c>
      <c r="BJ93" s="18" t="s">
        <v>23</v>
      </c>
      <c r="BK93" s="203">
        <f>ROUND(I93*H93,2)</f>
        <v>0</v>
      </c>
      <c r="BL93" s="18" t="s">
        <v>169</v>
      </c>
      <c r="BM93" s="18" t="s">
        <v>169</v>
      </c>
    </row>
    <row r="94" spans="2:47" s="1" customFormat="1" ht="27">
      <c r="B94" s="35"/>
      <c r="C94" s="57"/>
      <c r="D94" s="219" t="s">
        <v>293</v>
      </c>
      <c r="E94" s="57"/>
      <c r="F94" s="256" t="s">
        <v>1028</v>
      </c>
      <c r="G94" s="57"/>
      <c r="H94" s="57"/>
      <c r="I94" s="162"/>
      <c r="J94" s="57"/>
      <c r="K94" s="57"/>
      <c r="L94" s="55"/>
      <c r="M94" s="72"/>
      <c r="N94" s="36"/>
      <c r="O94" s="36"/>
      <c r="P94" s="36"/>
      <c r="Q94" s="36"/>
      <c r="R94" s="36"/>
      <c r="S94" s="36"/>
      <c r="T94" s="73"/>
      <c r="AT94" s="18" t="s">
        <v>293</v>
      </c>
      <c r="AU94" s="18" t="s">
        <v>23</v>
      </c>
    </row>
    <row r="95" spans="2:65" s="1" customFormat="1" ht="22.5" customHeight="1">
      <c r="B95" s="35"/>
      <c r="C95" s="192" t="s">
        <v>75</v>
      </c>
      <c r="D95" s="192" t="s">
        <v>164</v>
      </c>
      <c r="E95" s="193" t="s">
        <v>904</v>
      </c>
      <c r="F95" s="194" t="s">
        <v>966</v>
      </c>
      <c r="G95" s="195" t="s">
        <v>212</v>
      </c>
      <c r="H95" s="196">
        <v>4</v>
      </c>
      <c r="I95" s="197"/>
      <c r="J95" s="198">
        <f>ROUND(I95*H95,2)</f>
        <v>0</v>
      </c>
      <c r="K95" s="194" t="s">
        <v>22</v>
      </c>
      <c r="L95" s="55"/>
      <c r="M95" s="199" t="s">
        <v>22</v>
      </c>
      <c r="N95" s="200" t="s">
        <v>46</v>
      </c>
      <c r="O95" s="36"/>
      <c r="P95" s="201">
        <f>O95*H95</f>
        <v>0</v>
      </c>
      <c r="Q95" s="201">
        <v>0</v>
      </c>
      <c r="R95" s="201">
        <f>Q95*H95</f>
        <v>0</v>
      </c>
      <c r="S95" s="201">
        <v>0</v>
      </c>
      <c r="T95" s="202">
        <f>S95*H95</f>
        <v>0</v>
      </c>
      <c r="AR95" s="18" t="s">
        <v>169</v>
      </c>
      <c r="AT95" s="18" t="s">
        <v>164</v>
      </c>
      <c r="AU95" s="18" t="s">
        <v>23</v>
      </c>
      <c r="AY95" s="18" t="s">
        <v>162</v>
      </c>
      <c r="BE95" s="203">
        <f>IF(N95="základní",J95,0)</f>
        <v>0</v>
      </c>
      <c r="BF95" s="203">
        <f>IF(N95="snížená",J95,0)</f>
        <v>0</v>
      </c>
      <c r="BG95" s="203">
        <f>IF(N95="zákl. přenesená",J95,0)</f>
        <v>0</v>
      </c>
      <c r="BH95" s="203">
        <f>IF(N95="sníž. přenesená",J95,0)</f>
        <v>0</v>
      </c>
      <c r="BI95" s="203">
        <f>IF(N95="nulová",J95,0)</f>
        <v>0</v>
      </c>
      <c r="BJ95" s="18" t="s">
        <v>23</v>
      </c>
      <c r="BK95" s="203">
        <f>ROUND(I95*H95,2)</f>
        <v>0</v>
      </c>
      <c r="BL95" s="18" t="s">
        <v>169</v>
      </c>
      <c r="BM95" s="18" t="s">
        <v>194</v>
      </c>
    </row>
    <row r="96" spans="2:47" s="1" customFormat="1" ht="27">
      <c r="B96" s="35"/>
      <c r="C96" s="57"/>
      <c r="D96" s="219" t="s">
        <v>293</v>
      </c>
      <c r="E96" s="57"/>
      <c r="F96" s="256" t="s">
        <v>1027</v>
      </c>
      <c r="G96" s="57"/>
      <c r="H96" s="57"/>
      <c r="I96" s="162"/>
      <c r="J96" s="57"/>
      <c r="K96" s="57"/>
      <c r="L96" s="55"/>
      <c r="M96" s="72"/>
      <c r="N96" s="36"/>
      <c r="O96" s="36"/>
      <c r="P96" s="36"/>
      <c r="Q96" s="36"/>
      <c r="R96" s="36"/>
      <c r="S96" s="36"/>
      <c r="T96" s="73"/>
      <c r="AT96" s="18" t="s">
        <v>293</v>
      </c>
      <c r="AU96" s="18" t="s">
        <v>23</v>
      </c>
    </row>
    <row r="97" spans="2:65" s="1" customFormat="1" ht="22.5" customHeight="1">
      <c r="B97" s="35"/>
      <c r="C97" s="192" t="s">
        <v>75</v>
      </c>
      <c r="D97" s="192" t="s">
        <v>164</v>
      </c>
      <c r="E97" s="193" t="s">
        <v>906</v>
      </c>
      <c r="F97" s="194" t="s">
        <v>968</v>
      </c>
      <c r="G97" s="195" t="s">
        <v>212</v>
      </c>
      <c r="H97" s="196">
        <v>2</v>
      </c>
      <c r="I97" s="197"/>
      <c r="J97" s="198">
        <f>ROUND(I97*H97,2)</f>
        <v>0</v>
      </c>
      <c r="K97" s="194" t="s">
        <v>22</v>
      </c>
      <c r="L97" s="55"/>
      <c r="M97" s="199" t="s">
        <v>22</v>
      </c>
      <c r="N97" s="200" t="s">
        <v>46</v>
      </c>
      <c r="O97" s="36"/>
      <c r="P97" s="201">
        <f>O97*H97</f>
        <v>0</v>
      </c>
      <c r="Q97" s="201">
        <v>0</v>
      </c>
      <c r="R97" s="201">
        <f>Q97*H97</f>
        <v>0</v>
      </c>
      <c r="S97" s="201">
        <v>0</v>
      </c>
      <c r="T97" s="202">
        <f>S97*H97</f>
        <v>0</v>
      </c>
      <c r="AR97" s="18" t="s">
        <v>169</v>
      </c>
      <c r="AT97" s="18" t="s">
        <v>164</v>
      </c>
      <c r="AU97" s="18" t="s">
        <v>23</v>
      </c>
      <c r="AY97" s="18" t="s">
        <v>162</v>
      </c>
      <c r="BE97" s="203">
        <f>IF(N97="základní",J97,0)</f>
        <v>0</v>
      </c>
      <c r="BF97" s="203">
        <f>IF(N97="snížená",J97,0)</f>
        <v>0</v>
      </c>
      <c r="BG97" s="203">
        <f>IF(N97="zákl. přenesená",J97,0)</f>
        <v>0</v>
      </c>
      <c r="BH97" s="203">
        <f>IF(N97="sníž. přenesená",J97,0)</f>
        <v>0</v>
      </c>
      <c r="BI97" s="203">
        <f>IF(N97="nulová",J97,0)</f>
        <v>0</v>
      </c>
      <c r="BJ97" s="18" t="s">
        <v>23</v>
      </c>
      <c r="BK97" s="203">
        <f>ROUND(I97*H97,2)</f>
        <v>0</v>
      </c>
      <c r="BL97" s="18" t="s">
        <v>169</v>
      </c>
      <c r="BM97" s="18" t="s">
        <v>204</v>
      </c>
    </row>
    <row r="98" spans="2:47" s="1" customFormat="1" ht="27">
      <c r="B98" s="35"/>
      <c r="C98" s="57"/>
      <c r="D98" s="219" t="s">
        <v>293</v>
      </c>
      <c r="E98" s="57"/>
      <c r="F98" s="256" t="s">
        <v>961</v>
      </c>
      <c r="G98" s="57"/>
      <c r="H98" s="57"/>
      <c r="I98" s="162"/>
      <c r="J98" s="57"/>
      <c r="K98" s="57"/>
      <c r="L98" s="55"/>
      <c r="M98" s="72"/>
      <c r="N98" s="36"/>
      <c r="O98" s="36"/>
      <c r="P98" s="36"/>
      <c r="Q98" s="36"/>
      <c r="R98" s="36"/>
      <c r="S98" s="36"/>
      <c r="T98" s="73"/>
      <c r="AT98" s="18" t="s">
        <v>293</v>
      </c>
      <c r="AU98" s="18" t="s">
        <v>23</v>
      </c>
    </row>
    <row r="99" spans="2:65" s="1" customFormat="1" ht="22.5" customHeight="1">
      <c r="B99" s="35"/>
      <c r="C99" s="192" t="s">
        <v>75</v>
      </c>
      <c r="D99" s="192" t="s">
        <v>164</v>
      </c>
      <c r="E99" s="193" t="s">
        <v>959</v>
      </c>
      <c r="F99" s="194" t="s">
        <v>969</v>
      </c>
      <c r="G99" s="195" t="s">
        <v>212</v>
      </c>
      <c r="H99" s="196">
        <v>168</v>
      </c>
      <c r="I99" s="197"/>
      <c r="J99" s="198">
        <f>ROUND(I99*H99,2)</f>
        <v>0</v>
      </c>
      <c r="K99" s="194" t="s">
        <v>22</v>
      </c>
      <c r="L99" s="55"/>
      <c r="M99" s="199" t="s">
        <v>22</v>
      </c>
      <c r="N99" s="200" t="s">
        <v>46</v>
      </c>
      <c r="O99" s="36"/>
      <c r="P99" s="201">
        <f>O99*H99</f>
        <v>0</v>
      </c>
      <c r="Q99" s="201">
        <v>0</v>
      </c>
      <c r="R99" s="201">
        <f>Q99*H99</f>
        <v>0</v>
      </c>
      <c r="S99" s="201">
        <v>0</v>
      </c>
      <c r="T99" s="202">
        <f>S99*H99</f>
        <v>0</v>
      </c>
      <c r="AR99" s="18" t="s">
        <v>169</v>
      </c>
      <c r="AT99" s="18" t="s">
        <v>164</v>
      </c>
      <c r="AU99" s="18" t="s">
        <v>23</v>
      </c>
      <c r="AY99" s="18" t="s">
        <v>162</v>
      </c>
      <c r="BE99" s="203">
        <f>IF(N99="základní",J99,0)</f>
        <v>0</v>
      </c>
      <c r="BF99" s="203">
        <f>IF(N99="snížená",J99,0)</f>
        <v>0</v>
      </c>
      <c r="BG99" s="203">
        <f>IF(N99="zákl. přenesená",J99,0)</f>
        <v>0</v>
      </c>
      <c r="BH99" s="203">
        <f>IF(N99="sníž. přenesená",J99,0)</f>
        <v>0</v>
      </c>
      <c r="BI99" s="203">
        <f>IF(N99="nulová",J99,0)</f>
        <v>0</v>
      </c>
      <c r="BJ99" s="18" t="s">
        <v>23</v>
      </c>
      <c r="BK99" s="203">
        <f>ROUND(I99*H99,2)</f>
        <v>0</v>
      </c>
      <c r="BL99" s="18" t="s">
        <v>169</v>
      </c>
      <c r="BM99" s="18" t="s">
        <v>209</v>
      </c>
    </row>
    <row r="100" spans="2:47" s="1" customFormat="1" ht="27">
      <c r="B100" s="35"/>
      <c r="C100" s="57"/>
      <c r="D100" s="219" t="s">
        <v>293</v>
      </c>
      <c r="E100" s="57"/>
      <c r="F100" s="256" t="s">
        <v>1011</v>
      </c>
      <c r="G100" s="57"/>
      <c r="H100" s="57"/>
      <c r="I100" s="162"/>
      <c r="J100" s="57"/>
      <c r="K100" s="57"/>
      <c r="L100" s="55"/>
      <c r="M100" s="72"/>
      <c r="N100" s="36"/>
      <c r="O100" s="36"/>
      <c r="P100" s="36"/>
      <c r="Q100" s="36"/>
      <c r="R100" s="36"/>
      <c r="S100" s="36"/>
      <c r="T100" s="73"/>
      <c r="AT100" s="18" t="s">
        <v>293</v>
      </c>
      <c r="AU100" s="18" t="s">
        <v>23</v>
      </c>
    </row>
    <row r="101" spans="2:65" s="1" customFormat="1" ht="22.5" customHeight="1">
      <c r="B101" s="35"/>
      <c r="C101" s="192" t="s">
        <v>75</v>
      </c>
      <c r="D101" s="192" t="s">
        <v>164</v>
      </c>
      <c r="E101" s="193" t="s">
        <v>910</v>
      </c>
      <c r="F101" s="194" t="s">
        <v>1012</v>
      </c>
      <c r="G101" s="195" t="s">
        <v>543</v>
      </c>
      <c r="H101" s="196">
        <v>12160</v>
      </c>
      <c r="I101" s="197"/>
      <c r="J101" s="198">
        <f>ROUND(I101*H101,2)</f>
        <v>0</v>
      </c>
      <c r="K101" s="194" t="s">
        <v>22</v>
      </c>
      <c r="L101" s="55"/>
      <c r="M101" s="199" t="s">
        <v>22</v>
      </c>
      <c r="N101" s="200" t="s">
        <v>46</v>
      </c>
      <c r="O101" s="36"/>
      <c r="P101" s="201">
        <f>O101*H101</f>
        <v>0</v>
      </c>
      <c r="Q101" s="201">
        <v>0</v>
      </c>
      <c r="R101" s="201">
        <f>Q101*H101</f>
        <v>0</v>
      </c>
      <c r="S101" s="201">
        <v>0</v>
      </c>
      <c r="T101" s="202">
        <f>S101*H101</f>
        <v>0</v>
      </c>
      <c r="AR101" s="18" t="s">
        <v>169</v>
      </c>
      <c r="AT101" s="18" t="s">
        <v>164</v>
      </c>
      <c r="AU101" s="18" t="s">
        <v>23</v>
      </c>
      <c r="AY101" s="18" t="s">
        <v>162</v>
      </c>
      <c r="BE101" s="203">
        <f>IF(N101="základní",J101,0)</f>
        <v>0</v>
      </c>
      <c r="BF101" s="203">
        <f>IF(N101="snížená",J101,0)</f>
        <v>0</v>
      </c>
      <c r="BG101" s="203">
        <f>IF(N101="zákl. přenesená",J101,0)</f>
        <v>0</v>
      </c>
      <c r="BH101" s="203">
        <f>IF(N101="sníž. přenesená",J101,0)</f>
        <v>0</v>
      </c>
      <c r="BI101" s="203">
        <f>IF(N101="nulová",J101,0)</f>
        <v>0</v>
      </c>
      <c r="BJ101" s="18" t="s">
        <v>23</v>
      </c>
      <c r="BK101" s="203">
        <f>ROUND(I101*H101,2)</f>
        <v>0</v>
      </c>
      <c r="BL101" s="18" t="s">
        <v>169</v>
      </c>
      <c r="BM101" s="18" t="s">
        <v>214</v>
      </c>
    </row>
    <row r="102" spans="2:47" s="1" customFormat="1" ht="27">
      <c r="B102" s="35"/>
      <c r="C102" s="57"/>
      <c r="D102" s="219" t="s">
        <v>293</v>
      </c>
      <c r="E102" s="57"/>
      <c r="F102" s="256" t="s">
        <v>1029</v>
      </c>
      <c r="G102" s="57"/>
      <c r="H102" s="57"/>
      <c r="I102" s="162"/>
      <c r="J102" s="57"/>
      <c r="K102" s="57"/>
      <c r="L102" s="55"/>
      <c r="M102" s="72"/>
      <c r="N102" s="36"/>
      <c r="O102" s="36"/>
      <c r="P102" s="36"/>
      <c r="Q102" s="36"/>
      <c r="R102" s="36"/>
      <c r="S102" s="36"/>
      <c r="T102" s="73"/>
      <c r="AT102" s="18" t="s">
        <v>293</v>
      </c>
      <c r="AU102" s="18" t="s">
        <v>23</v>
      </c>
    </row>
    <row r="103" spans="2:65" s="1" customFormat="1" ht="22.5" customHeight="1">
      <c r="B103" s="35"/>
      <c r="C103" s="192" t="s">
        <v>75</v>
      </c>
      <c r="D103" s="192" t="s">
        <v>164</v>
      </c>
      <c r="E103" s="193" t="s">
        <v>912</v>
      </c>
      <c r="F103" s="194" t="s">
        <v>1030</v>
      </c>
      <c r="G103" s="195" t="s">
        <v>212</v>
      </c>
      <c r="H103" s="196">
        <v>2900</v>
      </c>
      <c r="I103" s="197"/>
      <c r="J103" s="198">
        <f>ROUND(I103*H103,2)</f>
        <v>0</v>
      </c>
      <c r="K103" s="194" t="s">
        <v>22</v>
      </c>
      <c r="L103" s="55"/>
      <c r="M103" s="199" t="s">
        <v>22</v>
      </c>
      <c r="N103" s="200" t="s">
        <v>46</v>
      </c>
      <c r="O103" s="36"/>
      <c r="P103" s="201">
        <f>O103*H103</f>
        <v>0</v>
      </c>
      <c r="Q103" s="201">
        <v>0</v>
      </c>
      <c r="R103" s="201">
        <f>Q103*H103</f>
        <v>0</v>
      </c>
      <c r="S103" s="201">
        <v>0</v>
      </c>
      <c r="T103" s="202">
        <f>S103*H103</f>
        <v>0</v>
      </c>
      <c r="AR103" s="18" t="s">
        <v>169</v>
      </c>
      <c r="AT103" s="18" t="s">
        <v>164</v>
      </c>
      <c r="AU103" s="18" t="s">
        <v>23</v>
      </c>
      <c r="AY103" s="18" t="s">
        <v>162</v>
      </c>
      <c r="BE103" s="203">
        <f>IF(N103="základní",J103,0)</f>
        <v>0</v>
      </c>
      <c r="BF103" s="203">
        <f>IF(N103="snížená",J103,0)</f>
        <v>0</v>
      </c>
      <c r="BG103" s="203">
        <f>IF(N103="zákl. přenesená",J103,0)</f>
        <v>0</v>
      </c>
      <c r="BH103" s="203">
        <f>IF(N103="sníž. přenesená",J103,0)</f>
        <v>0</v>
      </c>
      <c r="BI103" s="203">
        <f>IF(N103="nulová",J103,0)</f>
        <v>0</v>
      </c>
      <c r="BJ103" s="18" t="s">
        <v>23</v>
      </c>
      <c r="BK103" s="203">
        <f>ROUND(I103*H103,2)</f>
        <v>0</v>
      </c>
      <c r="BL103" s="18" t="s">
        <v>169</v>
      </c>
      <c r="BM103" s="18" t="s">
        <v>221</v>
      </c>
    </row>
    <row r="104" spans="2:47" s="1" customFormat="1" ht="27">
      <c r="B104" s="35"/>
      <c r="C104" s="57"/>
      <c r="D104" s="219" t="s">
        <v>293</v>
      </c>
      <c r="E104" s="57"/>
      <c r="F104" s="256" t="s">
        <v>914</v>
      </c>
      <c r="G104" s="57"/>
      <c r="H104" s="57"/>
      <c r="I104" s="162"/>
      <c r="J104" s="57"/>
      <c r="K104" s="57"/>
      <c r="L104" s="55"/>
      <c r="M104" s="72"/>
      <c r="N104" s="36"/>
      <c r="O104" s="36"/>
      <c r="P104" s="36"/>
      <c r="Q104" s="36"/>
      <c r="R104" s="36"/>
      <c r="S104" s="36"/>
      <c r="T104" s="73"/>
      <c r="AT104" s="18" t="s">
        <v>293</v>
      </c>
      <c r="AU104" s="18" t="s">
        <v>23</v>
      </c>
    </row>
    <row r="105" spans="2:65" s="1" customFormat="1" ht="22.5" customHeight="1">
      <c r="B105" s="35"/>
      <c r="C105" s="192" t="s">
        <v>75</v>
      </c>
      <c r="D105" s="192" t="s">
        <v>164</v>
      </c>
      <c r="E105" s="193" t="s">
        <v>915</v>
      </c>
      <c r="F105" s="194" t="s">
        <v>1030</v>
      </c>
      <c r="G105" s="195" t="s">
        <v>212</v>
      </c>
      <c r="H105" s="196">
        <v>1</v>
      </c>
      <c r="I105" s="197"/>
      <c r="J105" s="198">
        <f>ROUND(I105*H105,2)</f>
        <v>0</v>
      </c>
      <c r="K105" s="194" t="s">
        <v>22</v>
      </c>
      <c r="L105" s="55"/>
      <c r="M105" s="199" t="s">
        <v>22</v>
      </c>
      <c r="N105" s="200" t="s">
        <v>46</v>
      </c>
      <c r="O105" s="36"/>
      <c r="P105" s="201">
        <f>O105*H105</f>
        <v>0</v>
      </c>
      <c r="Q105" s="201">
        <v>0</v>
      </c>
      <c r="R105" s="201">
        <f>Q105*H105</f>
        <v>0</v>
      </c>
      <c r="S105" s="201">
        <v>0</v>
      </c>
      <c r="T105" s="202">
        <f>S105*H105</f>
        <v>0</v>
      </c>
      <c r="AR105" s="18" t="s">
        <v>169</v>
      </c>
      <c r="AT105" s="18" t="s">
        <v>164</v>
      </c>
      <c r="AU105" s="18" t="s">
        <v>23</v>
      </c>
      <c r="AY105" s="18" t="s">
        <v>162</v>
      </c>
      <c r="BE105" s="203">
        <f>IF(N105="základní",J105,0)</f>
        <v>0</v>
      </c>
      <c r="BF105" s="203">
        <f>IF(N105="snížená",J105,0)</f>
        <v>0</v>
      </c>
      <c r="BG105" s="203">
        <f>IF(N105="zákl. přenesená",J105,0)</f>
        <v>0</v>
      </c>
      <c r="BH105" s="203">
        <f>IF(N105="sníž. přenesená",J105,0)</f>
        <v>0</v>
      </c>
      <c r="BI105" s="203">
        <f>IF(N105="nulová",J105,0)</f>
        <v>0</v>
      </c>
      <c r="BJ105" s="18" t="s">
        <v>23</v>
      </c>
      <c r="BK105" s="203">
        <f>ROUND(I105*H105,2)</f>
        <v>0</v>
      </c>
      <c r="BL105" s="18" t="s">
        <v>169</v>
      </c>
      <c r="BM105" s="18" t="s">
        <v>28</v>
      </c>
    </row>
    <row r="106" spans="2:47" s="1" customFormat="1" ht="27">
      <c r="B106" s="35"/>
      <c r="C106" s="57"/>
      <c r="D106" s="204" t="s">
        <v>293</v>
      </c>
      <c r="E106" s="57"/>
      <c r="F106" s="205" t="s">
        <v>1031</v>
      </c>
      <c r="G106" s="57"/>
      <c r="H106" s="57"/>
      <c r="I106" s="162"/>
      <c r="J106" s="57"/>
      <c r="K106" s="57"/>
      <c r="L106" s="55"/>
      <c r="M106" s="72"/>
      <c r="N106" s="36"/>
      <c r="O106" s="36"/>
      <c r="P106" s="36"/>
      <c r="Q106" s="36"/>
      <c r="R106" s="36"/>
      <c r="S106" s="36"/>
      <c r="T106" s="73"/>
      <c r="AT106" s="18" t="s">
        <v>293</v>
      </c>
      <c r="AU106" s="18" t="s">
        <v>23</v>
      </c>
    </row>
    <row r="107" spans="2:63" s="11" customFormat="1" ht="37.35" customHeight="1">
      <c r="B107" s="175"/>
      <c r="C107" s="176"/>
      <c r="D107" s="189" t="s">
        <v>74</v>
      </c>
      <c r="E107" s="265" t="s">
        <v>908</v>
      </c>
      <c r="F107" s="265" t="s">
        <v>921</v>
      </c>
      <c r="G107" s="176"/>
      <c r="H107" s="176"/>
      <c r="I107" s="179"/>
      <c r="J107" s="266">
        <f>BK107</f>
        <v>0</v>
      </c>
      <c r="K107" s="176"/>
      <c r="L107" s="181"/>
      <c r="M107" s="182"/>
      <c r="N107" s="183"/>
      <c r="O107" s="183"/>
      <c r="P107" s="184">
        <f>SUM(P108:P111)</f>
        <v>0</v>
      </c>
      <c r="Q107" s="183"/>
      <c r="R107" s="184">
        <f>SUM(R108:R111)</f>
        <v>0</v>
      </c>
      <c r="S107" s="183"/>
      <c r="T107" s="185">
        <f>SUM(T108:T111)</f>
        <v>0</v>
      </c>
      <c r="AR107" s="186" t="s">
        <v>23</v>
      </c>
      <c r="AT107" s="187" t="s">
        <v>74</v>
      </c>
      <c r="AU107" s="187" t="s">
        <v>75</v>
      </c>
      <c r="AY107" s="186" t="s">
        <v>162</v>
      </c>
      <c r="BK107" s="188">
        <f>SUM(BK108:BK111)</f>
        <v>0</v>
      </c>
    </row>
    <row r="108" spans="2:65" s="1" customFormat="1" ht="22.5" customHeight="1">
      <c r="B108" s="35"/>
      <c r="C108" s="192" t="s">
        <v>75</v>
      </c>
      <c r="D108" s="192" t="s">
        <v>164</v>
      </c>
      <c r="E108" s="193" t="s">
        <v>918</v>
      </c>
      <c r="F108" s="194" t="s">
        <v>923</v>
      </c>
      <c r="G108" s="195" t="s">
        <v>212</v>
      </c>
      <c r="H108" s="196">
        <v>2</v>
      </c>
      <c r="I108" s="197"/>
      <c r="J108" s="198">
        <f>ROUND(I108*H108,2)</f>
        <v>0</v>
      </c>
      <c r="K108" s="194" t="s">
        <v>22</v>
      </c>
      <c r="L108" s="55"/>
      <c r="M108" s="199" t="s">
        <v>22</v>
      </c>
      <c r="N108" s="200" t="s">
        <v>46</v>
      </c>
      <c r="O108" s="36"/>
      <c r="P108" s="201">
        <f>O108*H108</f>
        <v>0</v>
      </c>
      <c r="Q108" s="201">
        <v>0</v>
      </c>
      <c r="R108" s="201">
        <f>Q108*H108</f>
        <v>0</v>
      </c>
      <c r="S108" s="201">
        <v>0</v>
      </c>
      <c r="T108" s="202">
        <f>S108*H108</f>
        <v>0</v>
      </c>
      <c r="AR108" s="18" t="s">
        <v>169</v>
      </c>
      <c r="AT108" s="18" t="s">
        <v>164</v>
      </c>
      <c r="AU108" s="18" t="s">
        <v>23</v>
      </c>
      <c r="AY108" s="18" t="s">
        <v>162</v>
      </c>
      <c r="BE108" s="203">
        <f>IF(N108="základní",J108,0)</f>
        <v>0</v>
      </c>
      <c r="BF108" s="203">
        <f>IF(N108="snížená",J108,0)</f>
        <v>0</v>
      </c>
      <c r="BG108" s="203">
        <f>IF(N108="zákl. přenesená",J108,0)</f>
        <v>0</v>
      </c>
      <c r="BH108" s="203">
        <f>IF(N108="sníž. přenesená",J108,0)</f>
        <v>0</v>
      </c>
      <c r="BI108" s="203">
        <f>IF(N108="nulová",J108,0)</f>
        <v>0</v>
      </c>
      <c r="BJ108" s="18" t="s">
        <v>23</v>
      </c>
      <c r="BK108" s="203">
        <f>ROUND(I108*H108,2)</f>
        <v>0</v>
      </c>
      <c r="BL108" s="18" t="s">
        <v>169</v>
      </c>
      <c r="BM108" s="18" t="s">
        <v>231</v>
      </c>
    </row>
    <row r="109" spans="2:47" s="1" customFormat="1" ht="27">
      <c r="B109" s="35"/>
      <c r="C109" s="57"/>
      <c r="D109" s="219" t="s">
        <v>293</v>
      </c>
      <c r="E109" s="57"/>
      <c r="F109" s="256" t="s">
        <v>899</v>
      </c>
      <c r="G109" s="57"/>
      <c r="H109" s="57"/>
      <c r="I109" s="162"/>
      <c r="J109" s="57"/>
      <c r="K109" s="57"/>
      <c r="L109" s="55"/>
      <c r="M109" s="72"/>
      <c r="N109" s="36"/>
      <c r="O109" s="36"/>
      <c r="P109" s="36"/>
      <c r="Q109" s="36"/>
      <c r="R109" s="36"/>
      <c r="S109" s="36"/>
      <c r="T109" s="73"/>
      <c r="AT109" s="18" t="s">
        <v>293</v>
      </c>
      <c r="AU109" s="18" t="s">
        <v>23</v>
      </c>
    </row>
    <row r="110" spans="2:65" s="1" customFormat="1" ht="22.5" customHeight="1">
      <c r="B110" s="35"/>
      <c r="C110" s="192" t="s">
        <v>75</v>
      </c>
      <c r="D110" s="192" t="s">
        <v>164</v>
      </c>
      <c r="E110" s="193" t="s">
        <v>922</v>
      </c>
      <c r="F110" s="194" t="s">
        <v>925</v>
      </c>
      <c r="G110" s="195" t="s">
        <v>543</v>
      </c>
      <c r="H110" s="196">
        <v>65</v>
      </c>
      <c r="I110" s="197"/>
      <c r="J110" s="198">
        <f>ROUND(I110*H110,2)</f>
        <v>0</v>
      </c>
      <c r="K110" s="194" t="s">
        <v>22</v>
      </c>
      <c r="L110" s="55"/>
      <c r="M110" s="199" t="s">
        <v>22</v>
      </c>
      <c r="N110" s="200" t="s">
        <v>46</v>
      </c>
      <c r="O110" s="36"/>
      <c r="P110" s="201">
        <f>O110*H110</f>
        <v>0</v>
      </c>
      <c r="Q110" s="201">
        <v>0</v>
      </c>
      <c r="R110" s="201">
        <f>Q110*H110</f>
        <v>0</v>
      </c>
      <c r="S110" s="201">
        <v>0</v>
      </c>
      <c r="T110" s="202">
        <f>S110*H110</f>
        <v>0</v>
      </c>
      <c r="AR110" s="18" t="s">
        <v>169</v>
      </c>
      <c r="AT110" s="18" t="s">
        <v>164</v>
      </c>
      <c r="AU110" s="18" t="s">
        <v>23</v>
      </c>
      <c r="AY110" s="18" t="s">
        <v>162</v>
      </c>
      <c r="BE110" s="203">
        <f>IF(N110="základní",J110,0)</f>
        <v>0</v>
      </c>
      <c r="BF110" s="203">
        <f>IF(N110="snížená",J110,0)</f>
        <v>0</v>
      </c>
      <c r="BG110" s="203">
        <f>IF(N110="zákl. přenesená",J110,0)</f>
        <v>0</v>
      </c>
      <c r="BH110" s="203">
        <f>IF(N110="sníž. přenesená",J110,0)</f>
        <v>0</v>
      </c>
      <c r="BI110" s="203">
        <f>IF(N110="nulová",J110,0)</f>
        <v>0</v>
      </c>
      <c r="BJ110" s="18" t="s">
        <v>23</v>
      </c>
      <c r="BK110" s="203">
        <f>ROUND(I110*H110,2)</f>
        <v>0</v>
      </c>
      <c r="BL110" s="18" t="s">
        <v>169</v>
      </c>
      <c r="BM110" s="18" t="s">
        <v>237</v>
      </c>
    </row>
    <row r="111" spans="2:47" s="1" customFormat="1" ht="27">
      <c r="B111" s="35"/>
      <c r="C111" s="57"/>
      <c r="D111" s="204" t="s">
        <v>293</v>
      </c>
      <c r="E111" s="57"/>
      <c r="F111" s="205" t="s">
        <v>899</v>
      </c>
      <c r="G111" s="57"/>
      <c r="H111" s="57"/>
      <c r="I111" s="162"/>
      <c r="J111" s="57"/>
      <c r="K111" s="57"/>
      <c r="L111" s="55"/>
      <c r="M111" s="72"/>
      <c r="N111" s="36"/>
      <c r="O111" s="36"/>
      <c r="P111" s="36"/>
      <c r="Q111" s="36"/>
      <c r="R111" s="36"/>
      <c r="S111" s="36"/>
      <c r="T111" s="73"/>
      <c r="AT111" s="18" t="s">
        <v>293</v>
      </c>
      <c r="AU111" s="18" t="s">
        <v>23</v>
      </c>
    </row>
    <row r="112" spans="2:63" s="11" customFormat="1" ht="37.35" customHeight="1">
      <c r="B112" s="175"/>
      <c r="C112" s="176"/>
      <c r="D112" s="189" t="s">
        <v>74</v>
      </c>
      <c r="E112" s="265" t="s">
        <v>920</v>
      </c>
      <c r="F112" s="265" t="s">
        <v>929</v>
      </c>
      <c r="G112" s="176"/>
      <c r="H112" s="176"/>
      <c r="I112" s="179"/>
      <c r="J112" s="266">
        <f>BK112</f>
        <v>0</v>
      </c>
      <c r="K112" s="176"/>
      <c r="L112" s="181"/>
      <c r="M112" s="182"/>
      <c r="N112" s="183"/>
      <c r="O112" s="183"/>
      <c r="P112" s="184">
        <f>SUM(P113:P114)</f>
        <v>0</v>
      </c>
      <c r="Q112" s="183"/>
      <c r="R112" s="184">
        <f>SUM(R113:R114)</f>
        <v>0</v>
      </c>
      <c r="S112" s="183"/>
      <c r="T112" s="185">
        <f>SUM(T113:T114)</f>
        <v>0</v>
      </c>
      <c r="AR112" s="186" t="s">
        <v>23</v>
      </c>
      <c r="AT112" s="187" t="s">
        <v>74</v>
      </c>
      <c r="AU112" s="187" t="s">
        <v>75</v>
      </c>
      <c r="AY112" s="186" t="s">
        <v>162</v>
      </c>
      <c r="BK112" s="188">
        <f>SUM(BK113:BK114)</f>
        <v>0</v>
      </c>
    </row>
    <row r="113" spans="2:65" s="1" customFormat="1" ht="22.5" customHeight="1">
      <c r="B113" s="35"/>
      <c r="C113" s="192" t="s">
        <v>75</v>
      </c>
      <c r="D113" s="192" t="s">
        <v>164</v>
      </c>
      <c r="E113" s="193" t="s">
        <v>924</v>
      </c>
      <c r="F113" s="194" t="s">
        <v>931</v>
      </c>
      <c r="G113" s="195" t="s">
        <v>212</v>
      </c>
      <c r="H113" s="196">
        <v>3</v>
      </c>
      <c r="I113" s="197"/>
      <c r="J113" s="198">
        <f>ROUND(I113*H113,2)</f>
        <v>0</v>
      </c>
      <c r="K113" s="194" t="s">
        <v>22</v>
      </c>
      <c r="L113" s="55"/>
      <c r="M113" s="199" t="s">
        <v>22</v>
      </c>
      <c r="N113" s="200" t="s">
        <v>46</v>
      </c>
      <c r="O113" s="36"/>
      <c r="P113" s="201">
        <f>O113*H113</f>
        <v>0</v>
      </c>
      <c r="Q113" s="201">
        <v>0</v>
      </c>
      <c r="R113" s="201">
        <f>Q113*H113</f>
        <v>0</v>
      </c>
      <c r="S113" s="201">
        <v>0</v>
      </c>
      <c r="T113" s="202">
        <f>S113*H113</f>
        <v>0</v>
      </c>
      <c r="AR113" s="18" t="s">
        <v>169</v>
      </c>
      <c r="AT113" s="18" t="s">
        <v>164</v>
      </c>
      <c r="AU113" s="18" t="s">
        <v>23</v>
      </c>
      <c r="AY113" s="18" t="s">
        <v>162</v>
      </c>
      <c r="BE113" s="203">
        <f>IF(N113="základní",J113,0)</f>
        <v>0</v>
      </c>
      <c r="BF113" s="203">
        <f>IF(N113="snížená",J113,0)</f>
        <v>0</v>
      </c>
      <c r="BG113" s="203">
        <f>IF(N113="zákl. přenesená",J113,0)</f>
        <v>0</v>
      </c>
      <c r="BH113" s="203">
        <f>IF(N113="sníž. přenesená",J113,0)</f>
        <v>0</v>
      </c>
      <c r="BI113" s="203">
        <f>IF(N113="nulová",J113,0)</f>
        <v>0</v>
      </c>
      <c r="BJ113" s="18" t="s">
        <v>23</v>
      </c>
      <c r="BK113" s="203">
        <f>ROUND(I113*H113,2)</f>
        <v>0</v>
      </c>
      <c r="BL113" s="18" t="s">
        <v>169</v>
      </c>
      <c r="BM113" s="18" t="s">
        <v>243</v>
      </c>
    </row>
    <row r="114" spans="2:47" s="1" customFormat="1" ht="27">
      <c r="B114" s="35"/>
      <c r="C114" s="57"/>
      <c r="D114" s="204" t="s">
        <v>293</v>
      </c>
      <c r="E114" s="57"/>
      <c r="F114" s="205" t="s">
        <v>932</v>
      </c>
      <c r="G114" s="57"/>
      <c r="H114" s="57"/>
      <c r="I114" s="162"/>
      <c r="J114" s="57"/>
      <c r="K114" s="57"/>
      <c r="L114" s="55"/>
      <c r="M114" s="72"/>
      <c r="N114" s="36"/>
      <c r="O114" s="36"/>
      <c r="P114" s="36"/>
      <c r="Q114" s="36"/>
      <c r="R114" s="36"/>
      <c r="S114" s="36"/>
      <c r="T114" s="73"/>
      <c r="AT114" s="18" t="s">
        <v>293</v>
      </c>
      <c r="AU114" s="18" t="s">
        <v>23</v>
      </c>
    </row>
    <row r="115" spans="2:63" s="11" customFormat="1" ht="37.35" customHeight="1">
      <c r="B115" s="175"/>
      <c r="C115" s="176"/>
      <c r="D115" s="189" t="s">
        <v>74</v>
      </c>
      <c r="E115" s="265" t="s">
        <v>928</v>
      </c>
      <c r="F115" s="265" t="s">
        <v>934</v>
      </c>
      <c r="G115" s="176"/>
      <c r="H115" s="176"/>
      <c r="I115" s="179"/>
      <c r="J115" s="266">
        <f>BK115</f>
        <v>0</v>
      </c>
      <c r="K115" s="176"/>
      <c r="L115" s="181"/>
      <c r="M115" s="182"/>
      <c r="N115" s="183"/>
      <c r="O115" s="183"/>
      <c r="P115" s="184">
        <f>SUM(P116:P119)</f>
        <v>0</v>
      </c>
      <c r="Q115" s="183"/>
      <c r="R115" s="184">
        <f>SUM(R116:R119)</f>
        <v>0</v>
      </c>
      <c r="S115" s="183"/>
      <c r="T115" s="185">
        <f>SUM(T116:T119)</f>
        <v>0</v>
      </c>
      <c r="AR115" s="186" t="s">
        <v>23</v>
      </c>
      <c r="AT115" s="187" t="s">
        <v>74</v>
      </c>
      <c r="AU115" s="187" t="s">
        <v>75</v>
      </c>
      <c r="AY115" s="186" t="s">
        <v>162</v>
      </c>
      <c r="BK115" s="188">
        <f>SUM(BK116:BK119)</f>
        <v>0</v>
      </c>
    </row>
    <row r="116" spans="2:65" s="1" customFormat="1" ht="22.5" customHeight="1">
      <c r="B116" s="35"/>
      <c r="C116" s="192" t="s">
        <v>75</v>
      </c>
      <c r="D116" s="192" t="s">
        <v>164</v>
      </c>
      <c r="E116" s="193" t="s">
        <v>926</v>
      </c>
      <c r="F116" s="194" t="s">
        <v>936</v>
      </c>
      <c r="G116" s="195" t="s">
        <v>212</v>
      </c>
      <c r="H116" s="196">
        <v>3</v>
      </c>
      <c r="I116" s="197"/>
      <c r="J116" s="198">
        <f>ROUND(I116*H116,2)</f>
        <v>0</v>
      </c>
      <c r="K116" s="194" t="s">
        <v>22</v>
      </c>
      <c r="L116" s="55"/>
      <c r="M116" s="199" t="s">
        <v>22</v>
      </c>
      <c r="N116" s="200" t="s">
        <v>46</v>
      </c>
      <c r="O116" s="36"/>
      <c r="P116" s="201">
        <f>O116*H116</f>
        <v>0</v>
      </c>
      <c r="Q116" s="201">
        <v>0</v>
      </c>
      <c r="R116" s="201">
        <f>Q116*H116</f>
        <v>0</v>
      </c>
      <c r="S116" s="201">
        <v>0</v>
      </c>
      <c r="T116" s="202">
        <f>S116*H116</f>
        <v>0</v>
      </c>
      <c r="AR116" s="18" t="s">
        <v>169</v>
      </c>
      <c r="AT116" s="18" t="s">
        <v>164</v>
      </c>
      <c r="AU116" s="18" t="s">
        <v>23</v>
      </c>
      <c r="AY116" s="18" t="s">
        <v>162</v>
      </c>
      <c r="BE116" s="203">
        <f>IF(N116="základní",J116,0)</f>
        <v>0</v>
      </c>
      <c r="BF116" s="203">
        <f>IF(N116="snížená",J116,0)</f>
        <v>0</v>
      </c>
      <c r="BG116" s="203">
        <f>IF(N116="zákl. přenesená",J116,0)</f>
        <v>0</v>
      </c>
      <c r="BH116" s="203">
        <f>IF(N116="sníž. přenesená",J116,0)</f>
        <v>0</v>
      </c>
      <c r="BI116" s="203">
        <f>IF(N116="nulová",J116,0)</f>
        <v>0</v>
      </c>
      <c r="BJ116" s="18" t="s">
        <v>23</v>
      </c>
      <c r="BK116" s="203">
        <f>ROUND(I116*H116,2)</f>
        <v>0</v>
      </c>
      <c r="BL116" s="18" t="s">
        <v>169</v>
      </c>
      <c r="BM116" s="18" t="s">
        <v>247</v>
      </c>
    </row>
    <row r="117" spans="2:47" s="1" customFormat="1" ht="27">
      <c r="B117" s="35"/>
      <c r="C117" s="57"/>
      <c r="D117" s="219" t="s">
        <v>293</v>
      </c>
      <c r="E117" s="57"/>
      <c r="F117" s="256" t="s">
        <v>932</v>
      </c>
      <c r="G117" s="57"/>
      <c r="H117" s="57"/>
      <c r="I117" s="162"/>
      <c r="J117" s="57"/>
      <c r="K117" s="57"/>
      <c r="L117" s="55"/>
      <c r="M117" s="72"/>
      <c r="N117" s="36"/>
      <c r="O117" s="36"/>
      <c r="P117" s="36"/>
      <c r="Q117" s="36"/>
      <c r="R117" s="36"/>
      <c r="S117" s="36"/>
      <c r="T117" s="73"/>
      <c r="AT117" s="18" t="s">
        <v>293</v>
      </c>
      <c r="AU117" s="18" t="s">
        <v>23</v>
      </c>
    </row>
    <row r="118" spans="2:65" s="1" customFormat="1" ht="22.5" customHeight="1">
      <c r="B118" s="35"/>
      <c r="C118" s="192" t="s">
        <v>75</v>
      </c>
      <c r="D118" s="192" t="s">
        <v>164</v>
      </c>
      <c r="E118" s="193" t="s">
        <v>930</v>
      </c>
      <c r="F118" s="194" t="s">
        <v>938</v>
      </c>
      <c r="G118" s="195" t="s">
        <v>212</v>
      </c>
      <c r="H118" s="196">
        <v>3</v>
      </c>
      <c r="I118" s="197"/>
      <c r="J118" s="198">
        <f>ROUND(I118*H118,2)</f>
        <v>0</v>
      </c>
      <c r="K118" s="194" t="s">
        <v>22</v>
      </c>
      <c r="L118" s="55"/>
      <c r="M118" s="199" t="s">
        <v>22</v>
      </c>
      <c r="N118" s="200" t="s">
        <v>46</v>
      </c>
      <c r="O118" s="36"/>
      <c r="P118" s="201">
        <f>O118*H118</f>
        <v>0</v>
      </c>
      <c r="Q118" s="201">
        <v>0</v>
      </c>
      <c r="R118" s="201">
        <f>Q118*H118</f>
        <v>0</v>
      </c>
      <c r="S118" s="201">
        <v>0</v>
      </c>
      <c r="T118" s="202">
        <f>S118*H118</f>
        <v>0</v>
      </c>
      <c r="AR118" s="18" t="s">
        <v>169</v>
      </c>
      <c r="AT118" s="18" t="s">
        <v>164</v>
      </c>
      <c r="AU118" s="18" t="s">
        <v>23</v>
      </c>
      <c r="AY118" s="18" t="s">
        <v>162</v>
      </c>
      <c r="BE118" s="203">
        <f>IF(N118="základní",J118,0)</f>
        <v>0</v>
      </c>
      <c r="BF118" s="203">
        <f>IF(N118="snížená",J118,0)</f>
        <v>0</v>
      </c>
      <c r="BG118" s="203">
        <f>IF(N118="zákl. přenesená",J118,0)</f>
        <v>0</v>
      </c>
      <c r="BH118" s="203">
        <f>IF(N118="sníž. přenesená",J118,0)</f>
        <v>0</v>
      </c>
      <c r="BI118" s="203">
        <f>IF(N118="nulová",J118,0)</f>
        <v>0</v>
      </c>
      <c r="BJ118" s="18" t="s">
        <v>23</v>
      </c>
      <c r="BK118" s="203">
        <f>ROUND(I118*H118,2)</f>
        <v>0</v>
      </c>
      <c r="BL118" s="18" t="s">
        <v>169</v>
      </c>
      <c r="BM118" s="18" t="s">
        <v>8</v>
      </c>
    </row>
    <row r="119" spans="2:47" s="1" customFormat="1" ht="27">
      <c r="B119" s="35"/>
      <c r="C119" s="57"/>
      <c r="D119" s="204" t="s">
        <v>293</v>
      </c>
      <c r="E119" s="57"/>
      <c r="F119" s="205" t="s">
        <v>932</v>
      </c>
      <c r="G119" s="57"/>
      <c r="H119" s="57"/>
      <c r="I119" s="162"/>
      <c r="J119" s="57"/>
      <c r="K119" s="57"/>
      <c r="L119" s="55"/>
      <c r="M119" s="72"/>
      <c r="N119" s="36"/>
      <c r="O119" s="36"/>
      <c r="P119" s="36"/>
      <c r="Q119" s="36"/>
      <c r="R119" s="36"/>
      <c r="S119" s="36"/>
      <c r="T119" s="73"/>
      <c r="AT119" s="18" t="s">
        <v>293</v>
      </c>
      <c r="AU119" s="18" t="s">
        <v>23</v>
      </c>
    </row>
    <row r="120" spans="2:63" s="11" customFormat="1" ht="37.35" customHeight="1">
      <c r="B120" s="175"/>
      <c r="C120" s="176"/>
      <c r="D120" s="189" t="s">
        <v>74</v>
      </c>
      <c r="E120" s="265" t="s">
        <v>933</v>
      </c>
      <c r="F120" s="265" t="s">
        <v>1020</v>
      </c>
      <c r="G120" s="176"/>
      <c r="H120" s="176"/>
      <c r="I120" s="179"/>
      <c r="J120" s="266">
        <f>BK120</f>
        <v>0</v>
      </c>
      <c r="K120" s="176"/>
      <c r="L120" s="181"/>
      <c r="M120" s="182"/>
      <c r="N120" s="183"/>
      <c r="O120" s="183"/>
      <c r="P120" s="184">
        <f>SUM(P121:P129)</f>
        <v>0</v>
      </c>
      <c r="Q120" s="183"/>
      <c r="R120" s="184">
        <f>SUM(R121:R129)</f>
        <v>0</v>
      </c>
      <c r="S120" s="183"/>
      <c r="T120" s="185">
        <f>SUM(T121:T129)</f>
        <v>0</v>
      </c>
      <c r="AR120" s="186" t="s">
        <v>23</v>
      </c>
      <c r="AT120" s="187" t="s">
        <v>74</v>
      </c>
      <c r="AU120" s="187" t="s">
        <v>75</v>
      </c>
      <c r="AY120" s="186" t="s">
        <v>162</v>
      </c>
      <c r="BK120" s="188">
        <f>SUM(BK121:BK129)</f>
        <v>0</v>
      </c>
    </row>
    <row r="121" spans="2:65" s="1" customFormat="1" ht="22.5" customHeight="1">
      <c r="B121" s="35"/>
      <c r="C121" s="192" t="s">
        <v>75</v>
      </c>
      <c r="D121" s="192" t="s">
        <v>164</v>
      </c>
      <c r="E121" s="193" t="s">
        <v>935</v>
      </c>
      <c r="F121" s="194" t="s">
        <v>1032</v>
      </c>
      <c r="G121" s="195" t="s">
        <v>543</v>
      </c>
      <c r="H121" s="196">
        <v>6080</v>
      </c>
      <c r="I121" s="197"/>
      <c r="J121" s="198">
        <f>ROUND(I121*H121,2)</f>
        <v>0</v>
      </c>
      <c r="K121" s="194" t="s">
        <v>22</v>
      </c>
      <c r="L121" s="55"/>
      <c r="M121" s="199" t="s">
        <v>22</v>
      </c>
      <c r="N121" s="200" t="s">
        <v>46</v>
      </c>
      <c r="O121" s="36"/>
      <c r="P121" s="201">
        <f>O121*H121</f>
        <v>0</v>
      </c>
      <c r="Q121" s="201">
        <v>0</v>
      </c>
      <c r="R121" s="201">
        <f>Q121*H121</f>
        <v>0</v>
      </c>
      <c r="S121" s="201">
        <v>0</v>
      </c>
      <c r="T121" s="202">
        <f>S121*H121</f>
        <v>0</v>
      </c>
      <c r="AR121" s="18" t="s">
        <v>169</v>
      </c>
      <c r="AT121" s="18" t="s">
        <v>164</v>
      </c>
      <c r="AU121" s="18" t="s">
        <v>23</v>
      </c>
      <c r="AY121" s="18" t="s">
        <v>162</v>
      </c>
      <c r="BE121" s="203">
        <f>IF(N121="základní",J121,0)</f>
        <v>0</v>
      </c>
      <c r="BF121" s="203">
        <f>IF(N121="snížená",J121,0)</f>
        <v>0</v>
      </c>
      <c r="BG121" s="203">
        <f>IF(N121="zákl. přenesená",J121,0)</f>
        <v>0</v>
      </c>
      <c r="BH121" s="203">
        <f>IF(N121="sníž. přenesená",J121,0)</f>
        <v>0</v>
      </c>
      <c r="BI121" s="203">
        <f>IF(N121="nulová",J121,0)</f>
        <v>0</v>
      </c>
      <c r="BJ121" s="18" t="s">
        <v>23</v>
      </c>
      <c r="BK121" s="203">
        <f>ROUND(I121*H121,2)</f>
        <v>0</v>
      </c>
      <c r="BL121" s="18" t="s">
        <v>169</v>
      </c>
      <c r="BM121" s="18" t="s">
        <v>342</v>
      </c>
    </row>
    <row r="122" spans="2:47" s="1" customFormat="1" ht="27">
      <c r="B122" s="35"/>
      <c r="C122" s="57"/>
      <c r="D122" s="219" t="s">
        <v>293</v>
      </c>
      <c r="E122" s="57"/>
      <c r="F122" s="256" t="s">
        <v>914</v>
      </c>
      <c r="G122" s="57"/>
      <c r="H122" s="57"/>
      <c r="I122" s="162"/>
      <c r="J122" s="57"/>
      <c r="K122" s="57"/>
      <c r="L122" s="55"/>
      <c r="M122" s="72"/>
      <c r="N122" s="36"/>
      <c r="O122" s="36"/>
      <c r="P122" s="36"/>
      <c r="Q122" s="36"/>
      <c r="R122" s="36"/>
      <c r="S122" s="36"/>
      <c r="T122" s="73"/>
      <c r="AT122" s="18" t="s">
        <v>293</v>
      </c>
      <c r="AU122" s="18" t="s">
        <v>23</v>
      </c>
    </row>
    <row r="123" spans="2:65" s="1" customFormat="1" ht="22.5" customHeight="1">
      <c r="B123" s="35"/>
      <c r="C123" s="192" t="s">
        <v>75</v>
      </c>
      <c r="D123" s="192" t="s">
        <v>164</v>
      </c>
      <c r="E123" s="193" t="s">
        <v>937</v>
      </c>
      <c r="F123" s="194" t="s">
        <v>982</v>
      </c>
      <c r="G123" s="195" t="s">
        <v>212</v>
      </c>
      <c r="H123" s="196">
        <v>180</v>
      </c>
      <c r="I123" s="197"/>
      <c r="J123" s="198">
        <f>ROUND(I123*H123,2)</f>
        <v>0</v>
      </c>
      <c r="K123" s="194" t="s">
        <v>22</v>
      </c>
      <c r="L123" s="55"/>
      <c r="M123" s="199" t="s">
        <v>22</v>
      </c>
      <c r="N123" s="200" t="s">
        <v>46</v>
      </c>
      <c r="O123" s="36"/>
      <c r="P123" s="201">
        <f>O123*H123</f>
        <v>0</v>
      </c>
      <c r="Q123" s="201">
        <v>0</v>
      </c>
      <c r="R123" s="201">
        <f>Q123*H123</f>
        <v>0</v>
      </c>
      <c r="S123" s="201">
        <v>0</v>
      </c>
      <c r="T123" s="202">
        <f>S123*H123</f>
        <v>0</v>
      </c>
      <c r="AR123" s="18" t="s">
        <v>169</v>
      </c>
      <c r="AT123" s="18" t="s">
        <v>164</v>
      </c>
      <c r="AU123" s="18" t="s">
        <v>23</v>
      </c>
      <c r="AY123" s="18" t="s">
        <v>162</v>
      </c>
      <c r="BE123" s="203">
        <f>IF(N123="základní",J123,0)</f>
        <v>0</v>
      </c>
      <c r="BF123" s="203">
        <f>IF(N123="snížená",J123,0)</f>
        <v>0</v>
      </c>
      <c r="BG123" s="203">
        <f>IF(N123="zákl. přenesená",J123,0)</f>
        <v>0</v>
      </c>
      <c r="BH123" s="203">
        <f>IF(N123="sníž. přenesená",J123,0)</f>
        <v>0</v>
      </c>
      <c r="BI123" s="203">
        <f>IF(N123="nulová",J123,0)</f>
        <v>0</v>
      </c>
      <c r="BJ123" s="18" t="s">
        <v>23</v>
      </c>
      <c r="BK123" s="203">
        <f>ROUND(I123*H123,2)</f>
        <v>0</v>
      </c>
      <c r="BL123" s="18" t="s">
        <v>169</v>
      </c>
      <c r="BM123" s="18" t="s">
        <v>348</v>
      </c>
    </row>
    <row r="124" spans="2:65" s="1" customFormat="1" ht="22.5" customHeight="1">
      <c r="B124" s="35"/>
      <c r="C124" s="192" t="s">
        <v>75</v>
      </c>
      <c r="D124" s="192" t="s">
        <v>164</v>
      </c>
      <c r="E124" s="193" t="s">
        <v>941</v>
      </c>
      <c r="F124" s="194" t="s">
        <v>985</v>
      </c>
      <c r="G124" s="195" t="s">
        <v>212</v>
      </c>
      <c r="H124" s="196">
        <v>2</v>
      </c>
      <c r="I124" s="197"/>
      <c r="J124" s="198">
        <f>ROUND(I124*H124,2)</f>
        <v>0</v>
      </c>
      <c r="K124" s="194" t="s">
        <v>22</v>
      </c>
      <c r="L124" s="55"/>
      <c r="M124" s="199" t="s">
        <v>22</v>
      </c>
      <c r="N124" s="200" t="s">
        <v>46</v>
      </c>
      <c r="O124" s="36"/>
      <c r="P124" s="201">
        <f>O124*H124</f>
        <v>0</v>
      </c>
      <c r="Q124" s="201">
        <v>0</v>
      </c>
      <c r="R124" s="201">
        <f>Q124*H124</f>
        <v>0</v>
      </c>
      <c r="S124" s="201">
        <v>0</v>
      </c>
      <c r="T124" s="202">
        <f>S124*H124</f>
        <v>0</v>
      </c>
      <c r="AR124" s="18" t="s">
        <v>169</v>
      </c>
      <c r="AT124" s="18" t="s">
        <v>164</v>
      </c>
      <c r="AU124" s="18" t="s">
        <v>23</v>
      </c>
      <c r="AY124" s="18" t="s">
        <v>162</v>
      </c>
      <c r="BE124" s="203">
        <f>IF(N124="základní",J124,0)</f>
        <v>0</v>
      </c>
      <c r="BF124" s="203">
        <f>IF(N124="snížená",J124,0)</f>
        <v>0</v>
      </c>
      <c r="BG124" s="203">
        <f>IF(N124="zákl. přenesená",J124,0)</f>
        <v>0</v>
      </c>
      <c r="BH124" s="203">
        <f>IF(N124="sníž. přenesená",J124,0)</f>
        <v>0</v>
      </c>
      <c r="BI124" s="203">
        <f>IF(N124="nulová",J124,0)</f>
        <v>0</v>
      </c>
      <c r="BJ124" s="18" t="s">
        <v>23</v>
      </c>
      <c r="BK124" s="203">
        <f>ROUND(I124*H124,2)</f>
        <v>0</v>
      </c>
      <c r="BL124" s="18" t="s">
        <v>169</v>
      </c>
      <c r="BM124" s="18" t="s">
        <v>352</v>
      </c>
    </row>
    <row r="125" spans="2:47" s="1" customFormat="1" ht="27">
      <c r="B125" s="35"/>
      <c r="C125" s="57"/>
      <c r="D125" s="219" t="s">
        <v>293</v>
      </c>
      <c r="E125" s="57"/>
      <c r="F125" s="256" t="s">
        <v>1033</v>
      </c>
      <c r="G125" s="57"/>
      <c r="H125" s="57"/>
      <c r="I125" s="162"/>
      <c r="J125" s="57"/>
      <c r="K125" s="57"/>
      <c r="L125" s="55"/>
      <c r="M125" s="72"/>
      <c r="N125" s="36"/>
      <c r="O125" s="36"/>
      <c r="P125" s="36"/>
      <c r="Q125" s="36"/>
      <c r="R125" s="36"/>
      <c r="S125" s="36"/>
      <c r="T125" s="73"/>
      <c r="AT125" s="18" t="s">
        <v>293</v>
      </c>
      <c r="AU125" s="18" t="s">
        <v>23</v>
      </c>
    </row>
    <row r="126" spans="2:65" s="1" customFormat="1" ht="22.5" customHeight="1">
      <c r="B126" s="35"/>
      <c r="C126" s="192" t="s">
        <v>75</v>
      </c>
      <c r="D126" s="192" t="s">
        <v>164</v>
      </c>
      <c r="E126" s="193" t="s">
        <v>943</v>
      </c>
      <c r="F126" s="194" t="s">
        <v>1024</v>
      </c>
      <c r="G126" s="195" t="s">
        <v>212</v>
      </c>
      <c r="H126" s="196">
        <v>1</v>
      </c>
      <c r="I126" s="197"/>
      <c r="J126" s="198">
        <f>ROUND(I126*H126,2)</f>
        <v>0</v>
      </c>
      <c r="K126" s="194" t="s">
        <v>22</v>
      </c>
      <c r="L126" s="55"/>
      <c r="M126" s="199" t="s">
        <v>22</v>
      </c>
      <c r="N126" s="200" t="s">
        <v>46</v>
      </c>
      <c r="O126" s="36"/>
      <c r="P126" s="201">
        <f>O126*H126</f>
        <v>0</v>
      </c>
      <c r="Q126" s="201">
        <v>0</v>
      </c>
      <c r="R126" s="201">
        <f>Q126*H126</f>
        <v>0</v>
      </c>
      <c r="S126" s="201">
        <v>0</v>
      </c>
      <c r="T126" s="202">
        <f>S126*H126</f>
        <v>0</v>
      </c>
      <c r="AR126" s="18" t="s">
        <v>169</v>
      </c>
      <c r="AT126" s="18" t="s">
        <v>164</v>
      </c>
      <c r="AU126" s="18" t="s">
        <v>23</v>
      </c>
      <c r="AY126" s="18" t="s">
        <v>162</v>
      </c>
      <c r="BE126" s="203">
        <f>IF(N126="základní",J126,0)</f>
        <v>0</v>
      </c>
      <c r="BF126" s="203">
        <f>IF(N126="snížená",J126,0)</f>
        <v>0</v>
      </c>
      <c r="BG126" s="203">
        <f>IF(N126="zákl. přenesená",J126,0)</f>
        <v>0</v>
      </c>
      <c r="BH126" s="203">
        <f>IF(N126="sníž. přenesená",J126,0)</f>
        <v>0</v>
      </c>
      <c r="BI126" s="203">
        <f>IF(N126="nulová",J126,0)</f>
        <v>0</v>
      </c>
      <c r="BJ126" s="18" t="s">
        <v>23</v>
      </c>
      <c r="BK126" s="203">
        <f>ROUND(I126*H126,2)</f>
        <v>0</v>
      </c>
      <c r="BL126" s="18" t="s">
        <v>169</v>
      </c>
      <c r="BM126" s="18" t="s">
        <v>356</v>
      </c>
    </row>
    <row r="127" spans="2:47" s="1" customFormat="1" ht="27">
      <c r="B127" s="35"/>
      <c r="C127" s="57"/>
      <c r="D127" s="219" t="s">
        <v>293</v>
      </c>
      <c r="E127" s="57"/>
      <c r="F127" s="256" t="s">
        <v>1033</v>
      </c>
      <c r="G127" s="57"/>
      <c r="H127" s="57"/>
      <c r="I127" s="162"/>
      <c r="J127" s="57"/>
      <c r="K127" s="57"/>
      <c r="L127" s="55"/>
      <c r="M127" s="72"/>
      <c r="N127" s="36"/>
      <c r="O127" s="36"/>
      <c r="P127" s="36"/>
      <c r="Q127" s="36"/>
      <c r="R127" s="36"/>
      <c r="S127" s="36"/>
      <c r="T127" s="73"/>
      <c r="AT127" s="18" t="s">
        <v>293</v>
      </c>
      <c r="AU127" s="18" t="s">
        <v>23</v>
      </c>
    </row>
    <row r="128" spans="2:65" s="1" customFormat="1" ht="22.5" customHeight="1">
      <c r="B128" s="35"/>
      <c r="C128" s="192" t="s">
        <v>75</v>
      </c>
      <c r="D128" s="192" t="s">
        <v>164</v>
      </c>
      <c r="E128" s="193" t="s">
        <v>945</v>
      </c>
      <c r="F128" s="194" t="s">
        <v>1025</v>
      </c>
      <c r="G128" s="195" t="s">
        <v>212</v>
      </c>
      <c r="H128" s="196">
        <v>1</v>
      </c>
      <c r="I128" s="197"/>
      <c r="J128" s="198">
        <f>ROUND(I128*H128,2)</f>
        <v>0</v>
      </c>
      <c r="K128" s="194" t="s">
        <v>22</v>
      </c>
      <c r="L128" s="55"/>
      <c r="M128" s="199" t="s">
        <v>22</v>
      </c>
      <c r="N128" s="200" t="s">
        <v>46</v>
      </c>
      <c r="O128" s="36"/>
      <c r="P128" s="201">
        <f>O128*H128</f>
        <v>0</v>
      </c>
      <c r="Q128" s="201">
        <v>0</v>
      </c>
      <c r="R128" s="201">
        <f>Q128*H128</f>
        <v>0</v>
      </c>
      <c r="S128" s="201">
        <v>0</v>
      </c>
      <c r="T128" s="202">
        <f>S128*H128</f>
        <v>0</v>
      </c>
      <c r="AR128" s="18" t="s">
        <v>169</v>
      </c>
      <c r="AT128" s="18" t="s">
        <v>164</v>
      </c>
      <c r="AU128" s="18" t="s">
        <v>23</v>
      </c>
      <c r="AY128" s="18" t="s">
        <v>162</v>
      </c>
      <c r="BE128" s="203">
        <f>IF(N128="základní",J128,0)</f>
        <v>0</v>
      </c>
      <c r="BF128" s="203">
        <f>IF(N128="snížená",J128,0)</f>
        <v>0</v>
      </c>
      <c r="BG128" s="203">
        <f>IF(N128="zákl. přenesená",J128,0)</f>
        <v>0</v>
      </c>
      <c r="BH128" s="203">
        <f>IF(N128="sníž. přenesená",J128,0)</f>
        <v>0</v>
      </c>
      <c r="BI128" s="203">
        <f>IF(N128="nulová",J128,0)</f>
        <v>0</v>
      </c>
      <c r="BJ128" s="18" t="s">
        <v>23</v>
      </c>
      <c r="BK128" s="203">
        <f>ROUND(I128*H128,2)</f>
        <v>0</v>
      </c>
      <c r="BL128" s="18" t="s">
        <v>169</v>
      </c>
      <c r="BM128" s="18" t="s">
        <v>361</v>
      </c>
    </row>
    <row r="129" spans="2:47" s="1" customFormat="1" ht="27">
      <c r="B129" s="35"/>
      <c r="C129" s="57"/>
      <c r="D129" s="204" t="s">
        <v>293</v>
      </c>
      <c r="E129" s="57"/>
      <c r="F129" s="205" t="s">
        <v>1033</v>
      </c>
      <c r="G129" s="57"/>
      <c r="H129" s="57"/>
      <c r="I129" s="162"/>
      <c r="J129" s="57"/>
      <c r="K129" s="57"/>
      <c r="L129" s="55"/>
      <c r="M129" s="257"/>
      <c r="N129" s="258"/>
      <c r="O129" s="258"/>
      <c r="P129" s="258"/>
      <c r="Q129" s="258"/>
      <c r="R129" s="258"/>
      <c r="S129" s="258"/>
      <c r="T129" s="259"/>
      <c r="AT129" s="18" t="s">
        <v>293</v>
      </c>
      <c r="AU129" s="18" t="s">
        <v>23</v>
      </c>
    </row>
    <row r="130" spans="2:12" s="1" customFormat="1" ht="6.95" customHeight="1">
      <c r="B130" s="50"/>
      <c r="C130" s="51"/>
      <c r="D130" s="51"/>
      <c r="E130" s="51"/>
      <c r="F130" s="51"/>
      <c r="G130" s="51"/>
      <c r="H130" s="51"/>
      <c r="I130" s="138"/>
      <c r="J130" s="51"/>
      <c r="K130" s="51"/>
      <c r="L130" s="55"/>
    </row>
  </sheetData>
  <sheetProtection password="CC35" sheet="1" objects="1" scenarios="1" formatColumns="0" formatRows="0" sort="0" autoFilter="0"/>
  <autoFilter ref="C86:K86"/>
  <mergeCells count="12">
    <mergeCell ref="E77:H77"/>
    <mergeCell ref="E79:H79"/>
    <mergeCell ref="E7:H7"/>
    <mergeCell ref="E9:H9"/>
    <mergeCell ref="E11:H11"/>
    <mergeCell ref="E26:H26"/>
    <mergeCell ref="E47:H47"/>
    <mergeCell ref="G1:H1"/>
    <mergeCell ref="L2:V2"/>
    <mergeCell ref="E49:H49"/>
    <mergeCell ref="E51:H51"/>
    <mergeCell ref="E75:H75"/>
  </mergeCells>
  <hyperlinks>
    <hyperlink ref="F1:G1" location="C2" tooltip="Krycí list soupisu" display="1) Krycí list soupisu"/>
    <hyperlink ref="G1:H1" location="C58" tooltip="Rekapitulace" display="2) Rekapitulace"/>
    <hyperlink ref="J1" location="C86"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Hana Vejvodová</dc:creator>
  <cp:keywords/>
  <dc:description/>
  <cp:lastModifiedBy>linda.zamazalova</cp:lastModifiedBy>
  <dcterms:created xsi:type="dcterms:W3CDTF">2017-06-01T08:28:09Z</dcterms:created>
  <dcterms:modified xsi:type="dcterms:W3CDTF">2017-06-02T07:08:34Z</dcterms:modified>
  <cp:category/>
  <cp:version/>
  <cp:contentType/>
  <cp:contentStatus/>
</cp:coreProperties>
</file>