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9102BARTOLOMEJ - Stavebn..." sheetId="2" r:id="rId2"/>
    <sheet name="19102DOMOV - Oprava vnějš..." sheetId="3" r:id="rId3"/>
    <sheet name="19102Zahradni - Základová..." sheetId="4" r:id="rId4"/>
    <sheet name="Pokyny pro vyplnění" sheetId="5" r:id="rId5"/>
  </sheets>
  <definedNames>
    <definedName name="_xlnm.Print_Area" localSheetId="0">'Rekapitulace stavby'!$D$4:$AO$36,'Rekapitulace stavby'!$C$42:$AQ$58</definedName>
    <definedName name="_xlnm._FilterDatabase" localSheetId="1" hidden="1">'19102BARTOLOMEJ - Stavebn...'!$C$92:$K$282</definedName>
    <definedName name="_xlnm.Print_Area" localSheetId="1">'19102BARTOLOMEJ - Stavebn...'!$C$4:$J$39,'19102BARTOLOMEJ - Stavebn...'!$C$45:$J$74,'19102BARTOLOMEJ - Stavebn...'!$C$80:$K$282</definedName>
    <definedName name="_xlnm._FilterDatabase" localSheetId="2" hidden="1">'19102DOMOV - Oprava vnějš...'!$C$90:$K$226</definedName>
    <definedName name="_xlnm.Print_Area" localSheetId="2">'19102DOMOV - Oprava vnějš...'!$C$4:$J$39,'19102DOMOV - Oprava vnějš...'!$C$45:$J$72,'19102DOMOV - Oprava vnějš...'!$C$78:$K$226</definedName>
    <definedName name="_xlnm._FilterDatabase" localSheetId="3" hidden="1">'19102Zahradni - Základová...'!$C$85:$K$136</definedName>
    <definedName name="_xlnm.Print_Area" localSheetId="3">'19102Zahradni - Základová...'!$C$4:$J$39,'19102Zahradni - Základová...'!$C$45:$J$67,'19102Zahradni - Základová...'!$C$73:$K$136</definedName>
    <definedName name="_xlnm.Print_Area" localSheetId="4">'Pokyny pro vyplnění'!$B$2:$K$71,'Pokyny pro vyplnění'!$B$74:$K$118,'Pokyny pro vyplnění'!$B$121:$K$190,'Pokyny pro vyplnění'!$B$198:$K$218</definedName>
    <definedName name="_xlnm.Print_Titles" localSheetId="0">'Rekapitulace stavby'!$52:$52</definedName>
    <definedName name="_xlnm.Print_Titles" localSheetId="1">'19102BARTOLOMEJ - Stavebn...'!$92:$92</definedName>
    <definedName name="_xlnm.Print_Titles" localSheetId="2">'19102DOMOV - Oprava vnějš...'!$90:$90</definedName>
    <definedName name="_xlnm.Print_Titles" localSheetId="3">'19102Zahradni - Základová...'!$85:$85</definedName>
  </definedNames>
  <calcPr fullCalcOnLoad="1"/>
</workbook>
</file>

<file path=xl/sharedStrings.xml><?xml version="1.0" encoding="utf-8"?>
<sst xmlns="http://schemas.openxmlformats.org/spreadsheetml/2006/main" count="4089" uniqueCount="894">
  <si>
    <t>Export Komplet</t>
  </si>
  <si>
    <t>VZ</t>
  </si>
  <si>
    <t>2.0</t>
  </si>
  <si>
    <t>ZAMOK</t>
  </si>
  <si>
    <t>False</t>
  </si>
  <si>
    <t>{2288cd48-8c41-433a-ab2b-aee14cefaa35}</t>
  </si>
  <si>
    <t>0,01</t>
  </si>
  <si>
    <t>21</t>
  </si>
  <si>
    <t>15</t>
  </si>
  <si>
    <t>REKAPITULACE STAVBY</t>
  </si>
  <si>
    <t>v ---  níže se nacházejí doplnkové a pomocné údaje k sestavám  --- v</t>
  </si>
  <si>
    <t>Návod na vyplnění</t>
  </si>
  <si>
    <t>0,001</t>
  </si>
  <si>
    <t>Kód:</t>
  </si>
  <si>
    <t>19102DOMOVBARBORA</t>
  </si>
  <si>
    <t>Měnit lze pouze buňky se žlutým podbarvením!
1) v Rekapitulaci stavby vyplňte údaje o Uchazeči (přenesou se do ostatních sestav i v jiných listech)
2) na vybraných listech vyplňte v sestavě Soupis prací ceny u položek</t>
  </si>
  <si>
    <t>Stavba:</t>
  </si>
  <si>
    <t>Oprava objektů Domov Barbora Kutná Hora,Pirnerova nám.228,Kutná Hora</t>
  </si>
  <si>
    <t>KSO:</t>
  </si>
  <si>
    <t/>
  </si>
  <si>
    <t>CC-CZ:</t>
  </si>
  <si>
    <t>Místo:</t>
  </si>
  <si>
    <t>Kutná Hora</t>
  </si>
  <si>
    <t>Datum:</t>
  </si>
  <si>
    <t>3. 7. 2019</t>
  </si>
  <si>
    <t>Zadavatel:</t>
  </si>
  <si>
    <t>IČ:</t>
  </si>
  <si>
    <t>Domov Barbora Kutná Hora,Pirnerova nám.228,K.Hora</t>
  </si>
  <si>
    <t>DIČ:</t>
  </si>
  <si>
    <t>Uchazeč:</t>
  </si>
  <si>
    <t>Vyplň údaj</t>
  </si>
  <si>
    <t>Projektant:</t>
  </si>
  <si>
    <t xml:space="preserve"> </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</si>
  <si>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</si>
  <si>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</si>
  <si>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</si>
  <si>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</si>
  <si>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</si>
  <si>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</si>
  <si>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</si>
  <si>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</si>
  <si>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</si>
  <si>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</si>
  <si>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</si>
  <si>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</si>
  <si>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</si>
  <si>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</si>
  <si>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</si>
  <si>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</si>
  <si>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</si>
  <si>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</si>
  <si>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</si>
  <si>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</si>
  <si>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</si>
  <si>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</si>
  <si>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</si>
  <si>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</si>
  <si>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</si>
  <si>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</si>
  <si>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</si>
  <si>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</si>
  <si>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</si>
  <si>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</si>
  <si>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</si>
  <si>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</si>
  <si>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</si>
  <si>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</si>
  <si>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</si>
  <si>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</si>
  <si>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</si>
  <si>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</si>
  <si>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</si>
  <si>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</si>
  <si>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</si>
  <si>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</si>
  <si>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</si>
  <si>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19102BARTOLOMEJ</t>
  </si>
  <si>
    <t>Stavební práce na dvoře objektu Pirknerovo nám.206, Kutná Hora</t>
  </si>
  <si>
    <t>STA</t>
  </si>
  <si>
    <t>1</t>
  </si>
  <si>
    <t>{4029a5a1-53d3-480f-8304-5d87fde7efe9}</t>
  </si>
  <si>
    <t>2</t>
  </si>
  <si>
    <t>19102DOMOV</t>
  </si>
  <si>
    <t>Oprava vnějších omítek dvorního objektu Pirknerovo nám.228, Kutná Hora</t>
  </si>
  <si>
    <t>{67739940-abca-4b6a-8c6d-e8877a396aa1}</t>
  </si>
  <si>
    <t>19102Zahradni</t>
  </si>
  <si>
    <t>Základová deska pod zahradní domek, Pirknerovo nám.206, Kutná Hora</t>
  </si>
  <si>
    <t>{f91c7c69-6e82-4651-9108-98fb19bf067b}</t>
  </si>
  <si>
    <t>KRYCÍ LIST SOUPISU PRACÍ</t>
  </si>
  <si>
    <t>Objekt:</t>
  </si>
  <si>
    <t>19102BARTOLOMEJ - Stavební práce na dvoře objektu Pirknerovo nám.206, Kutná Hora</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</si>
  <si>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</si>
  <si>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</si>
  <si>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</si>
  <si>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</si>
  <si>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</si>
  <si>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</si>
  <si>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</si>
  <si>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</si>
  <si>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</si>
  <si>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</si>
  <si>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</si>
  <si>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762 - Konstrukce tesařské</t>
  </si>
  <si>
    <t xml:space="preserve">    764 - Konstrukce klempířské</t>
  </si>
  <si>
    <t xml:space="preserve">    765 - Krytina skládaná</t>
  </si>
  <si>
    <t xml:space="preserve">    766 - Konstrukce truhlářské</t>
  </si>
  <si>
    <t xml:space="preserve">    783 - Dokončovací práce - nátěry</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</si>
  <si>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</si>
  <si>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</si>
  <si>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</si>
  <si>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</si>
  <si>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</si>
  <si>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</si>
  <si>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</si>
  <si>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</si>
  <si>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</si>
  <si>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</si>
  <si>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</si>
  <si>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</si>
  <si>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</si>
  <si>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</si>
  <si>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</si>
  <si>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</si>
  <si>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</si>
  <si>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</si>
  <si>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</si>
  <si>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</si>
  <si>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81</t>
  </si>
  <si>
    <t>K</t>
  </si>
  <si>
    <t>345244222</t>
  </si>
  <si>
    <t>Zídky atikové, parapetní, schodišťové a zábradelní tl 140 mm z cihel dl 290 mm</t>
  </si>
  <si>
    <t>m2</t>
  </si>
  <si>
    <t>CS ÚRS 2019 01</t>
  </si>
  <si>
    <t>4</t>
  </si>
  <si>
    <t>1109292174</t>
  </si>
  <si>
    <t>PP</t>
  </si>
  <si>
    <t>Zídky atikové, poprsní, schodišťové a zábradelní z cihel pálených plné nebo prolamované (s dutinami při vazbě), na maltu z cihel dl. 290 mm tl. 140 mm</t>
  </si>
  <si>
    <t>6</t>
  </si>
  <si>
    <t>Úpravy povrchů, podlahy a osazování výplní</t>
  </si>
  <si>
    <t>69</t>
  </si>
  <si>
    <t>612325302</t>
  </si>
  <si>
    <t>Vápenocementová štuková omítka ostění nebo nadpraží</t>
  </si>
  <si>
    <t>CS ÚRS 2017 02</t>
  </si>
  <si>
    <t>-1117442636</t>
  </si>
  <si>
    <t>Vápenocementová nebo vápenná omítka ostění nebo nadpraží štuková</t>
  </si>
  <si>
    <t>PSC</t>
  </si>
  <si>
    <t xml:space="preserve">Poznámka k souboru cen:
1. Ceny lze použít jen pro ocenění samostatně upravovaného ostění a nadpraží ( např. při dodatečné
 výměně oken nebo zárubní ) v šířce do 300 mm okolo upravovaného otvoru.
</t>
  </si>
  <si>
    <t>VV</t>
  </si>
  <si>
    <t>27,85*0,3</t>
  </si>
  <si>
    <t>619996199</t>
  </si>
  <si>
    <t>Odstranění popínavých rostlin z fasády</t>
  </si>
  <si>
    <t>1239658163</t>
  </si>
  <si>
    <t>622131101</t>
  </si>
  <si>
    <t>Cementový postřik vnějších stěn nanášený celoplošně ručně</t>
  </si>
  <si>
    <t>-1770583092</t>
  </si>
  <si>
    <t>Podkladní a spojovací vrstva vnějších omítaných ploch cementový postřik nanášený ručně celoplošně stěn</t>
  </si>
  <si>
    <t>622131121</t>
  </si>
  <si>
    <t>Penetrace akrylát-silikon vnějších stěn nanášená ručně</t>
  </si>
  <si>
    <t>596034703</t>
  </si>
  <si>
    <t>Podkladní a spojovací vrstva vnějších omítaných ploch penetrace akrylát-silikonová nanášená ručně stěn</t>
  </si>
  <si>
    <t>44</t>
  </si>
  <si>
    <t>622311131</t>
  </si>
  <si>
    <t>Potažení vnějších stěn vápenným štukem tloušťky do 3 mm</t>
  </si>
  <si>
    <t>1175925288</t>
  </si>
  <si>
    <t>Potažení vnějších ploch štukem vápenným, tloušťky do 3 mm stěn</t>
  </si>
  <si>
    <t>42</t>
  </si>
  <si>
    <t>622323111</t>
  </si>
  <si>
    <t>Vápenocementová omítka hladkých vnějších stěn tloušťky do 5 mm nanášená ručně</t>
  </si>
  <si>
    <t>-771883228</t>
  </si>
  <si>
    <t>Omítka vápenocementová vnějších ploch hladkých hladká, nanášená na neomítnutý bezesparý podklad, tloušťky do 5 mm ručně stěn</t>
  </si>
  <si>
    <t xml:space="preserve">Poznámka k souboru cen:
1. Ceny jsou určeny pro ocenění omítek přesného zdění z pórobetonových tvárnic nebo pálených cihel,
 cementoštěpkových desek, hladkých betonových ploch, apod.
2. V cenách nejsou započteny náklady na:
 a) podkladní a spojovací vrstvy; tyto se oceňují cenami souboru cen 62.13 této části katalogu,
 b) výztužnou tkaninu; tyto se oceňují cenami 62. 14-2002 této části katalogu,
 c) nadměrné kropení vodou u pórobetonových konstrukcí; tyto se oceňují cenou příplatku 629
 99-9001 této části katalogu.
</t>
  </si>
  <si>
    <t>43</t>
  </si>
  <si>
    <t>622323191</t>
  </si>
  <si>
    <t>Příplatek k vápenocementové omítce hladkých vnějších stěn za každý další 1 mm tloušťky ručně</t>
  </si>
  <si>
    <t>119254462</t>
  </si>
  <si>
    <t>Omítka vápenocementová vnějších ploch hladkých hladká, nanášená na neomítnutý bezesparý podklad, tloušťky do 5 mm ručně Příplatek k ceně za každý další 1 mm tloušťky omítky přes 5 mm stěn</t>
  </si>
  <si>
    <t>95*20 'Přepočtené koeficientem množství</t>
  </si>
  <si>
    <t>68</t>
  </si>
  <si>
    <t>622511111</t>
  </si>
  <si>
    <t>Tenkovrstvá akrylátová mozaiková střednězrnná omítka včetně penetrace vnějších stěn</t>
  </si>
  <si>
    <t>-1570239903</t>
  </si>
  <si>
    <t>Omítka tenkovrstvá akrylátová vnějších ploch probarvená, včetně penetrace podkladu mozaiková střednězrnná stěn</t>
  </si>
  <si>
    <t>33,2*0,5</t>
  </si>
  <si>
    <t>13</t>
  </si>
  <si>
    <t>629991001</t>
  </si>
  <si>
    <t>Zakrytí podélných ploch fólií volně položenou</t>
  </si>
  <si>
    <t>-1131190338</t>
  </si>
  <si>
    <t>Zakrytí vnějších ploch před znečištěním včetně pozdějšího odkrytí ploch podélných rovných (např. chodníků) fólií položenou volně</t>
  </si>
  <si>
    <t xml:space="preserve">Poznámka k souboru cen:
1. V ceně -1012 nejsou započteny náklady na dodávku a montáž začišťovací lišty; tyto se oceňují
 cenou 622 14-3004 této části katalogu a materiálem ve specifikaci.
</t>
  </si>
  <si>
    <t>(7,5+7,5+10,5+10,5)*1,5</t>
  </si>
  <si>
    <t>14</t>
  </si>
  <si>
    <t>629991011</t>
  </si>
  <si>
    <t>Zakrytí výplní otvorů a svislých ploch fólií přilepenou lepící páskou</t>
  </si>
  <si>
    <t>-358355162</t>
  </si>
  <si>
    <t>Zakrytí vnějších ploch před znečištěním včetně pozdějšího odkrytí výplní otvorů a svislých ploch fólií přilepenou lepící páskou</t>
  </si>
  <si>
    <t>2*2</t>
  </si>
  <si>
    <t>1*1*3</t>
  </si>
  <si>
    <t>2*1*2</t>
  </si>
  <si>
    <t>Součet</t>
  </si>
  <si>
    <t>629995101</t>
  </si>
  <si>
    <t>Očištění vnějších ploch tlakovou vodou</t>
  </si>
  <si>
    <t>560081928</t>
  </si>
  <si>
    <t>Očištění vnějších ploch tlakovou vodou omytím</t>
  </si>
  <si>
    <t>9</t>
  </si>
  <si>
    <t>Ostatní konstrukce a práce, bourání</t>
  </si>
  <si>
    <t>16</t>
  </si>
  <si>
    <t>941221111</t>
  </si>
  <si>
    <t>Montáž lešení řadového rámového těžkého zatížení do 300 kg/m2 š do 1,2 m v do 10 m</t>
  </si>
  <si>
    <t>-2031157704</t>
  </si>
  <si>
    <t>Montáž lešení řadového rámového těžkého pracovního s podlahami s provozním zatížením tř. 4 do 300 kg/m2 šířky tř. SW09 přes 0,9 do 1,2 m, výšky do 10 m</t>
  </si>
  <si>
    <t xml:space="preserve">Poznámka k souboru cen:
1. V ceně jsou započteny i náklady na kotvení lešení.
2. Montáž lešení řadového rámového těžkého výšky přes 40 m se oceňuje individuálně.
3. Šířkou se rozumí půdorysná vzdálenost, měřená od vnitřního líce sloupků zábradlí k protilehlému
 volnému okraji podlahy nebo mezi vnitřními líci.
</t>
  </si>
  <si>
    <t>17</t>
  </si>
  <si>
    <t>941221211</t>
  </si>
  <si>
    <t>Příplatek k lešení řadovému rámovému těžkému š 1,2 m v do 25 m za první a ZKD den použití</t>
  </si>
  <si>
    <t>-1465582662</t>
  </si>
  <si>
    <t>Montáž lešení řadového rámového těžkého pracovního s podlahami s provozním zatížením tř. 4 do 300 kg/m2 Příplatek za první a každý další den použití lešení k ceně -1111 nebo -1112</t>
  </si>
  <si>
    <t>120</t>
  </si>
  <si>
    <t>120*30 'Přepočtené koeficientem množství</t>
  </si>
  <si>
    <t>18</t>
  </si>
  <si>
    <t>941221811</t>
  </si>
  <si>
    <t>Demontáž lešení řadového rámového těžkého zatížení do 300 kg/m2 š do 1,2 m v do 10 m</t>
  </si>
  <si>
    <t>1329423984</t>
  </si>
  <si>
    <t>Demontáž lešení řadového rámového těžkého pracovního s provozním zatížením tř. 4 do 300 kg/m2 šířky tř. SW09 přes 0,9 do 1,2 m, výšky do 10 m</t>
  </si>
  <si>
    <t xml:space="preserve">Poznámka k souboru cen:
1. Demontáž lešení řadového rámového těžkého výšky přes 40 m se oceňuje individuálně.
</t>
  </si>
  <si>
    <t>80</t>
  </si>
  <si>
    <t>968072455</t>
  </si>
  <si>
    <t>Vybourání kovových dveřních zárubní pl do 2 m2</t>
  </si>
  <si>
    <t>1714096571</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</si>
  <si>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</si>
  <si>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</si>
  <si>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20</t>
  </si>
  <si>
    <t>978015391</t>
  </si>
  <si>
    <t>Otlučení (osekání) vnější vápenné nebo vápenocementové omítky stupně členitosti 1 a 2 do 100%</t>
  </si>
  <si>
    <t>1696539860</t>
  </si>
  <si>
    <t>Otlučení vápenných nebo vápenocementových omítek vnějších ploch s vyškrabáním spar a s očištěním zdiva stupně členitosti 1 a 2, v rozsahu přes 80 do 100 %</t>
  </si>
  <si>
    <t>997</t>
  </si>
  <si>
    <t>Přesun sutě</t>
  </si>
  <si>
    <t>997013212</t>
  </si>
  <si>
    <t>Vnitrostaveništní doprava suti a vybouraných hmot pro budovy v do 9 m ručně</t>
  </si>
  <si>
    <t>t</t>
  </si>
  <si>
    <t>1001462193</t>
  </si>
  <si>
    <t>Vnitrostaveništní doprava suti a vybouraných hmot vodorovně do 50 m svisle ručně (nošením po schodech) pro budovy a haly výšky přes 6 do 9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</si>
  <si>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</si>
  <si>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22</t>
  </si>
  <si>
    <t>997013219</t>
  </si>
  <si>
    <t>Příplatek k vnitrostaveništní dopravě suti a vybouraných hmot za zvětšenou dopravu suti ZKD 10 m</t>
  </si>
  <si>
    <t>237711282</t>
  </si>
  <si>
    <t>Vnitrostaveništní doprava suti a vybouraných hmot vodorovně do 50 m Příplatek k cenám -3111 až -3217 za zvětšenou vodorovnou dopravu přes vymezenou dopravní vzdálenost za každých dalších i započatých 10 m</t>
  </si>
  <si>
    <t>7,136*6 'Přepočtené koeficientem množství</t>
  </si>
  <si>
    <t>23</t>
  </si>
  <si>
    <t>997013501</t>
  </si>
  <si>
    <t>Odvoz suti a vybouraných hmot na skládku nebo meziskládku do 1 km se složením</t>
  </si>
  <si>
    <t>510620475</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</si>
  <si>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</si>
  <si>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</si>
  <si>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82</t>
  </si>
  <si>
    <t>997013509</t>
  </si>
  <si>
    <t>Příplatek k odvozu suti a vybouraných hmot na skládku ZKD 1 km přes 1 km</t>
  </si>
  <si>
    <t>-39202614</t>
  </si>
  <si>
    <t>Odvoz suti a vybouraných hmot na skládku nebo meziskládku se složením, na vzdálenost Příplatek k ceně za každý další i započatý 1 km přes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</si>
  <si>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</si>
  <si>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7,136*12 'Přepočtené koeficientem množství</t>
  </si>
  <si>
    <t>83</t>
  </si>
  <si>
    <t>997013821</t>
  </si>
  <si>
    <t>Poplatek za uložení na skládce (skládkovné) stavebního odpadu s obsahem azbestu kód odpadu 170 605</t>
  </si>
  <si>
    <t>-501873708</t>
  </si>
  <si>
    <t>Poplatek za uložení stavebního odpadu na skládce (skládkovné) ze stavebních materiálů obsahujících azbest zatříděných do Katalogu odpadů pod kódem 170 605</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</si>
  <si>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</si>
  <si>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25</t>
  </si>
  <si>
    <t>997013831</t>
  </si>
  <si>
    <t>Poplatek za uložení stavebního směsného odpadu na skládce (skládkovné)</t>
  </si>
  <si>
    <t>-1098330885</t>
  </si>
  <si>
    <t>Poplatek za uložení stavebního odpadu na skládce (skládkovné) směsného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</si>
  <si>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</si>
  <si>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</si>
  <si>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</si>
  <si>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26</t>
  </si>
  <si>
    <t>998018002</t>
  </si>
  <si>
    <t>Přesun hmot ruční pro budovy v do 12 m</t>
  </si>
  <si>
    <t>-1978819586</t>
  </si>
  <si>
    <t>Přesun hmot pro budovy občanské výstavby, bydlení, výrobu a služby ruční - bez užití mechanizace vodorovná dopravní vzdálenost do 100 m pro budovy s jakoukoliv nosnou konstrukcí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</si>
  <si>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</si>
  <si>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</si>
  <si>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</si>
  <si>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762</t>
  </si>
  <si>
    <t>Konstrukce tesařské</t>
  </si>
  <si>
    <t>56</t>
  </si>
  <si>
    <t>762331811</t>
  </si>
  <si>
    <t>Demontáž vázaných kcí krovů z hranolů průřezové plochy do 120 cm2</t>
  </si>
  <si>
    <t>m</t>
  </si>
  <si>
    <t>126286983</t>
  </si>
  <si>
    <t>Demontáž vázaných konstrukcí krovů sklonu do 60° z hranolů, hranolků, fošen, průřezové plochy do 120 cm2</t>
  </si>
  <si>
    <t>11*8</t>
  </si>
  <si>
    <t>57</t>
  </si>
  <si>
    <t>762331812</t>
  </si>
  <si>
    <t>Demontáž vázaných kcí krovů z hranolů průřezové plochy do 224 cm2</t>
  </si>
  <si>
    <t>503221349</t>
  </si>
  <si>
    <t>Demontáž vázaných konstrukcí krovů sklonu do 60° z hranolů, hranolků, fošen, průřezové plochy přes 120 do 224 cm2</t>
  </si>
  <si>
    <t>10</t>
  </si>
  <si>
    <t>59</t>
  </si>
  <si>
    <t>762332131</t>
  </si>
  <si>
    <t>Montáž vázaných kcí krovů pravidelných z hraněného řeziva průřezové plochy do 120 cm2</t>
  </si>
  <si>
    <t>323758644</t>
  </si>
  <si>
    <t>Montáž vázaných konstrukcí krovů střech pultových, sedlových, valbových, stanových čtvercového nebo obdélníkového půdorysu, z řeziva hraněného průřezové plochy do 120 cm2</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</si>
  <si>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</si>
  <si>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66</t>
  </si>
  <si>
    <t>762332132</t>
  </si>
  <si>
    <t>Montáž vázaných kcí krovů pravidelných z hraněného řeziva průřezové plochy do 224 cm2</t>
  </si>
  <si>
    <t>527198487</t>
  </si>
  <si>
    <t>Montáž vázaných konstrukcí krovů střech pultových, sedlových, valbových, stanových čtvercového nebo obdélníkového půdorysu, z řeziva hraněného průřezové plochy přes 120 do 224 cm2</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</si>
  <si>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</si>
  <si>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60</t>
  </si>
  <si>
    <t>M</t>
  </si>
  <si>
    <t>60511093</t>
  </si>
  <si>
    <t>řezivo jehličnaté boční omítané š 80-160mm tl 23mm dl 4-6m</t>
  </si>
  <si>
    <t>m3</t>
  </si>
  <si>
    <t>32</t>
  </si>
  <si>
    <t>1369936617</t>
  </si>
  <si>
    <t>88*0,05*0,16</t>
  </si>
  <si>
    <t>10*0,1*0,14</t>
  </si>
  <si>
    <t>62</t>
  </si>
  <si>
    <t>762342216</t>
  </si>
  <si>
    <t>Montáž laťování na střechách jednoduchých sklonu do 60° osové vzdálenosti do 600 mm</t>
  </si>
  <si>
    <t>1479267763</t>
  </si>
  <si>
    <t>Bednění a laťování montáž laťování střech jednoduchých sklonu do 60° při osové vzdálenosti latí přes 360 do 600 mm</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</si>
  <si>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</si>
  <si>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85</t>
  </si>
  <si>
    <t>61</t>
  </si>
  <si>
    <t>762342441</t>
  </si>
  <si>
    <t>Montáž lišt trojúhelníkových nebo kontralatí na střechách sklonu do 60°</t>
  </si>
  <si>
    <t>-726849751</t>
  </si>
  <si>
    <t>Bednění a laťování montáž lišt trojúhelníkových nebo kontralatí</t>
  </si>
  <si>
    <t>63</t>
  </si>
  <si>
    <t>60514114</t>
  </si>
  <si>
    <t>řezivo jehličnaté lať impregnovaná dl 4 m</t>
  </si>
  <si>
    <t>-1037033204</t>
  </si>
  <si>
    <t>300*0,04*0,06</t>
  </si>
  <si>
    <t>58</t>
  </si>
  <si>
    <t>762342812</t>
  </si>
  <si>
    <t>Demontáž laťování střech z latí osové vzdálenosti do 0,50 m</t>
  </si>
  <si>
    <t>1817439439</t>
  </si>
  <si>
    <t>Demontáž bednění a laťování laťování střech sklonu do 60° se všemi nadstřešními konstrukcemi, z latí průřezové plochy do 25 cm2 při osové vzdálenosti přes 0,22 do 0,50 m</t>
  </si>
  <si>
    <t>64</t>
  </si>
  <si>
    <t>762395000</t>
  </si>
  <si>
    <t>Spojovací prostředky krovů, bednění, laťování, nadstřešních konstrukcí</t>
  </si>
  <si>
    <t>1160875121</t>
  </si>
  <si>
    <t>Spojovací prostředky krovů, bednění a laťování, nadstřešních konstrukcí svory, prkna, hřebíky, pásová ocel, vruty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</si>
  <si>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</si>
  <si>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0,72+0,704</t>
  </si>
  <si>
    <t>65</t>
  </si>
  <si>
    <t>998762201</t>
  </si>
  <si>
    <t>Přesun hmot procentní pro kce tesařské v objektech v do 6 m</t>
  </si>
  <si>
    <t>%</t>
  </si>
  <si>
    <t>1895935587</t>
  </si>
  <si>
    <t>Přesun hmot pro konstrukce tesařské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</si>
  <si>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</si>
  <si>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764</t>
  </si>
  <si>
    <t>Konstrukce klempířské</t>
  </si>
  <si>
    <t>28</t>
  </si>
  <si>
    <t>764002851</t>
  </si>
  <si>
    <t>Demontáž oplechování parapetů do suti</t>
  </si>
  <si>
    <t>-628231735</t>
  </si>
  <si>
    <t>Demontáž klempířských konstrukcí oplechování parapetů do suti</t>
  </si>
  <si>
    <t>54</t>
  </si>
  <si>
    <t>764004801</t>
  </si>
  <si>
    <t>Demontáž podokapního žlabu do suti</t>
  </si>
  <si>
    <t>-1677095433</t>
  </si>
  <si>
    <t>Demontáž klempířských konstrukcí žlabu podokapního do suti</t>
  </si>
  <si>
    <t>55</t>
  </si>
  <si>
    <t>764004861</t>
  </si>
  <si>
    <t>Demontáž svodu do suti</t>
  </si>
  <si>
    <t>-501800907</t>
  </si>
  <si>
    <t>Demontáž klempířských konstrukcí svodu do suti</t>
  </si>
  <si>
    <t>50</t>
  </si>
  <si>
    <t>764011614</t>
  </si>
  <si>
    <t>Podkladní plech z Pz s upraveným povrchem rš 330 mm</t>
  </si>
  <si>
    <t>1463165314</t>
  </si>
  <si>
    <t>Podkladní plech z pozinkovaného plechu s povrchovou úpravou rš 330 mm</t>
  </si>
  <si>
    <t xml:space="preserve">Poznámka k souboru cen:
1. Rozvinutá šířka podkladního plechu se určuje z rš střešního prvku.
</t>
  </si>
  <si>
    <t>48</t>
  </si>
  <si>
    <t>764111651</t>
  </si>
  <si>
    <t>Krytina střechy rovné z taškových tabulí z Pz plechu s povrchovou úpravou sklonu do 30°</t>
  </si>
  <si>
    <t>-630933195</t>
  </si>
  <si>
    <t>Krytina ze svitků nebo z taškových tabulí z pozinkovaného plechu s povrchovou úpravou s úpravou u okapů, prostupů a výčnělků střechy rovné z taškových tabulí, sklon střechy do 30°</t>
  </si>
  <si>
    <t>52</t>
  </si>
  <si>
    <t>764211674</t>
  </si>
  <si>
    <t>Oplechování pultová lišta  plechem z Pz s porchovou úpravou rš 330 mm</t>
  </si>
  <si>
    <t>1563552126</t>
  </si>
  <si>
    <t>Oplechování pultová lišta plechem z Pz s porchovou úpravou rš 330 mm</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</si>
  <si>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</si>
  <si>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51</t>
  </si>
  <si>
    <t>764212635</t>
  </si>
  <si>
    <t>Oplechování štítu závětrnou lištou z Pz s povrchovou úpravou rš 400 mm</t>
  </si>
  <si>
    <t>1192708436</t>
  </si>
  <si>
    <t>Oplechování střešních prvků z pozinkovaného plechu s povrchovou úpravou štítu závětrnou lištou rš 400 mm</t>
  </si>
  <si>
    <t>49</t>
  </si>
  <si>
    <t>764214606</t>
  </si>
  <si>
    <t>Oplechování horních ploch a atik bez rohů z Pz s povrch úpravou mechanicky kotvené rš 500 mm</t>
  </si>
  <si>
    <t>-2014936710</t>
  </si>
  <si>
    <t>Oplechování horních ploch zdí a nadezdívek (atik) z pozinkovaného plechu s povrchovou úpravou mechanicky kotvené rš 500 mm</t>
  </si>
  <si>
    <t>31</t>
  </si>
  <si>
    <t>764216604</t>
  </si>
  <si>
    <t>Oplechování rovných parapetů mechanicky kotvené z Pz s povrchovou úpravou rš 330 mm</t>
  </si>
  <si>
    <t>-1548391529</t>
  </si>
  <si>
    <t>Oplechování parapetů z pozinkovaného plechu s povrchovou úpravou rovných mechanicky kotvené, bez rohů rš 330 mm</t>
  </si>
  <si>
    <t>53</t>
  </si>
  <si>
    <t>764312614</t>
  </si>
  <si>
    <t>Llemování rovných zdí z Pz s povrchovou úpravou rš 330 mm</t>
  </si>
  <si>
    <t>-709096807</t>
  </si>
  <si>
    <t>46</t>
  </si>
  <si>
    <t>764511602</t>
  </si>
  <si>
    <t>Žlab podokapní půlkruhový z Pz s povrchovou úpravou rš 330 mm</t>
  </si>
  <si>
    <t>876849373</t>
  </si>
  <si>
    <t>Žlab podokapní z pozinkovaného plechu s povrchovou úpravou včetně háků a čel půlkruhový rš 330 mm</t>
  </si>
  <si>
    <t>47</t>
  </si>
  <si>
    <t>764511642</t>
  </si>
  <si>
    <t>Kotlík oválný (trychtýřový) pro podokapní žlaby z Pz s povrchovou úpravou 330/100 mm</t>
  </si>
  <si>
    <t>kus</t>
  </si>
  <si>
    <t>-958391132</t>
  </si>
  <si>
    <t>Žlab podokapní z pozinkovaného plechu s povrchovou úpravou včetně háků a čel kotlík oválný (trychtýřový), rš žlabu/průměr svodu 330/100 mm</t>
  </si>
  <si>
    <t>45</t>
  </si>
  <si>
    <t>764518622</t>
  </si>
  <si>
    <t>Svody kruhové včetně objímek, kolen, odskoků z Pz s povrchovou úpravou průměru 100 mm</t>
  </si>
  <si>
    <t>-1280111247</t>
  </si>
  <si>
    <t>Svod z pozinkovaného plechu s upraveným povrchem včetně objímek, kolen a odskoků kruhový, průměru 100 mm</t>
  </si>
  <si>
    <t>35</t>
  </si>
  <si>
    <t>998764202</t>
  </si>
  <si>
    <t>Přesun hmot procentní pro konstrukce klempířské v objektech v do 12 m</t>
  </si>
  <si>
    <t>1734417589</t>
  </si>
  <si>
    <t>Přesun hmot pro konstrukce klempířské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</si>
  <si>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</si>
  <si>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</si>
  <si>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</si>
  <si>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84</t>
  </si>
  <si>
    <t>765131851</t>
  </si>
  <si>
    <t>Demontáž vlnité azbeztocementové krytiny sklonu do 30° do suti - včetně všech povolení a vyjádřní</t>
  </si>
  <si>
    <t>455763739</t>
  </si>
  <si>
    <t xml:space="preserve">Poznámka k souboru cen:
1. Ceny nelze použít pro demontáž azbestocementové krytiny.
</t>
  </si>
  <si>
    <t>766</t>
  </si>
  <si>
    <t>Konstrukce truhlářské</t>
  </si>
  <si>
    <t>766621999</t>
  </si>
  <si>
    <t>Oprava okna včetně nátěru 600mmx600mm</t>
  </si>
  <si>
    <t>kpl</t>
  </si>
  <si>
    <t>1556504393</t>
  </si>
  <si>
    <t>Oprava okna včetně nátěru 60 x 60 cm</t>
  </si>
  <si>
    <t xml:space="preserve">Poznámka k souboru cen:
1. Cenami -1913, -1923, -2913, -2923, -3913, -3923, se oceňuje nejvýše 50% okenního otvoru; počtu
 všech křídel. Při výměně přes 50% křídel se oceňuje výměna všech okenních křídel cenami části A 01
 Konstrukce truhlářské – montáž.
</t>
  </si>
  <si>
    <t>72</t>
  </si>
  <si>
    <t>766641131</t>
  </si>
  <si>
    <t>Montáž balkónových dveří zdvojených 1křídlových bez nadsvětlíku včetně rámu do zdiva</t>
  </si>
  <si>
    <t>-1780788723</t>
  </si>
  <si>
    <t>Montáž balkónových dveří dřevěných nebo plastových včetně rámu na PU pěnu zdvojených do zdiva jednokřídlových bez nadsvětlíku</t>
  </si>
  <si>
    <t xml:space="preserve">Poznámka k souboru cen:
1. V cenách montáže dveří jsou započteny i náklady na zaměření, vyklínování, horizontální i
 vertikální vyrovnání dveřního rámu, ukotvení a vyplnění spáry mezi rámem a ostěním polyuretanovou
 pěnou, včetně zednického začištění.
</t>
  </si>
  <si>
    <t>73</t>
  </si>
  <si>
    <t>611101610</t>
  </si>
  <si>
    <t>dveře balkónové jednokřídlové s nákližky otvíravé a sklápěcí EUROSAT SOFT LINE - "S" 75 x 220 cm</t>
  </si>
  <si>
    <t>-1180242981</t>
  </si>
  <si>
    <t>dveře vchodové plastové 90 x 205 cm</t>
  </si>
  <si>
    <t>74</t>
  </si>
  <si>
    <t>998766201</t>
  </si>
  <si>
    <t>Přesun hmot procentní pro konstrukce truhlářské v objektech v do 6 m</t>
  </si>
  <si>
    <t>168519982</t>
  </si>
  <si>
    <t>Přesun hmot pro konstrukce truhlářské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</si>
  <si>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</si>
  <si>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783</t>
  </si>
  <si>
    <t>Dokončovací práce - nátěry</t>
  </si>
  <si>
    <t>75</t>
  </si>
  <si>
    <t>783301401</t>
  </si>
  <si>
    <t>Ometení zámečnických konstrukcí</t>
  </si>
  <si>
    <t>577366873</t>
  </si>
  <si>
    <t>Příprava podkladu zámečnických konstrukcí před provedením nátěru odmaštění ometení</t>
  </si>
  <si>
    <t>76</t>
  </si>
  <si>
    <t>783306801</t>
  </si>
  <si>
    <t>Odstranění nátěru ze zámečnických konstrukcí obroušením</t>
  </si>
  <si>
    <t>327442150</t>
  </si>
  <si>
    <t>Odstranění nátěrů ze zámečnických konstrukcí obroušením</t>
  </si>
  <si>
    <t>77</t>
  </si>
  <si>
    <t>783314203</t>
  </si>
  <si>
    <t>Základní antikorozní jednonásobný syntetický samozákladující nátěr zámečnických konstrukcí</t>
  </si>
  <si>
    <t>1827920380</t>
  </si>
  <si>
    <t>Základní antikorozní nátěr zámečnických konstrukcí jednonásobný syntetický samozákladující</t>
  </si>
  <si>
    <t>78</t>
  </si>
  <si>
    <t>783315101</t>
  </si>
  <si>
    <t>Mezinátěr jednonásobný syntetický standardní zámečnických konstrukcí</t>
  </si>
  <si>
    <t>1107954380</t>
  </si>
  <si>
    <t>Mezinátěr zámečnických konstrukcí jednonásobný syntetický standardní</t>
  </si>
  <si>
    <t>79</t>
  </si>
  <si>
    <t>783317101</t>
  </si>
  <si>
    <t>Krycí jednonásobný syntetický standardní nátěr zámečnických konstrukcí</t>
  </si>
  <si>
    <t>1142091627</t>
  </si>
  <si>
    <t>Krycí nátěr (email) zámečnických konstrukcí jednonásobný syntetický standardní</t>
  </si>
  <si>
    <t>71</t>
  </si>
  <si>
    <t>783823133</t>
  </si>
  <si>
    <t>Penetrační silikátový nátěr hladkých, tenkovrstvých zrnitých nebo štukových omítek</t>
  </si>
  <si>
    <t>-184452820</t>
  </si>
  <si>
    <t>Penetrační nátěr omítek hladkých omítek hladkých, zrnitých tenkovrstvých nebo štukových stupně členitosti 1 a 2 silikátový</t>
  </si>
  <si>
    <t>70</t>
  </si>
  <si>
    <t>783827423</t>
  </si>
  <si>
    <t>Krycí dvojnásobný silikátový nátěr omítek stupně členitosti 1 a 2</t>
  </si>
  <si>
    <t>-226806087</t>
  </si>
  <si>
    <t>Krycí (ochranný ) nátěr omítek dvojnásobný hladkých omítek hladkých, zrnitých tenkovrstvých nebo štukových stupně členitosti 1 a 2 silikátový</t>
  </si>
  <si>
    <t>VRN</t>
  </si>
  <si>
    <t>Vedlejší rozpočtové náklady</t>
  </si>
  <si>
    <t>5</t>
  </si>
  <si>
    <t>VRN3</t>
  </si>
  <si>
    <t>Zařízení staveniště</t>
  </si>
  <si>
    <t>41</t>
  </si>
  <si>
    <t>030001000</t>
  </si>
  <si>
    <t>soub.</t>
  </si>
  <si>
    <t>1024</t>
  </si>
  <si>
    <t>-1981842845</t>
  </si>
  <si>
    <t>oprava</t>
  </si>
  <si>
    <t>oprava omítky</t>
  </si>
  <si>
    <t>finalni</t>
  </si>
  <si>
    <t>silikonová</t>
  </si>
  <si>
    <t>103</t>
  </si>
  <si>
    <t>oprava30</t>
  </si>
  <si>
    <t>oprava 30%</t>
  </si>
  <si>
    <t>sokl</t>
  </si>
  <si>
    <t>leseni</t>
  </si>
  <si>
    <t>lešení</t>
  </si>
  <si>
    <t>110</t>
  </si>
  <si>
    <t>19102DOMOV - Oprava vnějších omítek dvorního objektu Pirknerovo nám.228, Kutná Hora</t>
  </si>
  <si>
    <t xml:space="preserve">    781 - Dokončovací práce - obklady</t>
  </si>
  <si>
    <t>619345199</t>
  </si>
  <si>
    <t>Vytažení profilů délky do 5 m, šířky přes 100 mm</t>
  </si>
  <si>
    <t>-94835339</t>
  </si>
  <si>
    <t>Vytažení profilů, fabionů, (s dodáním hmot), délky přes 2 do 5 m, šířky přes 100 mm</t>
  </si>
  <si>
    <t xml:space="preserve">Poznámka k souboru cen:
1. Pohledové plochy fabionů a profilů se od plochy stěn a stropů neodečítají.
</t>
  </si>
  <si>
    <t>12,4</t>
  </si>
  <si>
    <t>622142001</t>
  </si>
  <si>
    <t>Potažení vnějších stěn sklovláknitým pletivem vtlačeným do tenkovrstvé hmoty</t>
  </si>
  <si>
    <t>1435076537</t>
  </si>
  <si>
    <t>Potažení vnějších ploch pletivem v ploše nebo pruzích, na plném podkladu sklovláknitým vtlačením do tmelu stěn</t>
  </si>
  <si>
    <t xml:space="preserve">Poznámka k souboru cen:
1. V cenách -2001 jsou započteny i náklady na tmel.
</t>
  </si>
  <si>
    <t>622325102</t>
  </si>
  <si>
    <t>Oprava vnější vápenocementové hladké omítky složitosti 1 stěn v rozsahu do 30%</t>
  </si>
  <si>
    <t>98272731</t>
  </si>
  <si>
    <t>Oprava vápenocementové omítky vnějších ploch stupně členitosti 1 hladké stěn, v rozsahu opravované plochy přes 10 do 30%</t>
  </si>
  <si>
    <t>7</t>
  </si>
  <si>
    <t>622325109</t>
  </si>
  <si>
    <t>Oprava vnější vápenocementové hladké omítky složitosti 1 stěn v rozsahu do 100%</t>
  </si>
  <si>
    <t>206098592</t>
  </si>
  <si>
    <t>Oprava vápenocementové omítky vnějších ploch stupně členitosti 1 hladké stěn, v rozsahu opravované plochy přes 80 do 100%</t>
  </si>
  <si>
    <t>8</t>
  </si>
  <si>
    <t>622521011</t>
  </si>
  <si>
    <t>Tenkovrstvá silikátová zrnitá omítka tl. 1,5 mm včetně penetrace vnějších stěn</t>
  </si>
  <si>
    <t>1659063737</t>
  </si>
  <si>
    <t>Omítka tenkovrstvá silikátová vnějších ploch probarvená, včetně penetrace podkladu zrnitá, tloušťky 1,5 mm stěn</t>
  </si>
  <si>
    <t>622521099</t>
  </si>
  <si>
    <t>Tenkovrstvá silikátová - prříplatek za ostění zazděných dveří</t>
  </si>
  <si>
    <t>120526806</t>
  </si>
  <si>
    <t>622821011</t>
  </si>
  <si>
    <t>Vnější sanační zatřená omítka pro vlhké a zasolené zdivo prováděná ručně</t>
  </si>
  <si>
    <t>-1280709490</t>
  </si>
  <si>
    <t>Sanační omítka vnějších ploch stěn pro vlhké a zasolené zdivo, prováděná ve dvou vrstvách, tl. jádrové omítky do 30 mm ručně zatřená</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</si>
  <si>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příslušnými cenami části A07 katalogu 800-783 Nátěry.
4. V cenách štukových omítek nejsou započteny náklady na případné povrchové úpravy nátěry; tyto se
 oceňují příslušnými cenami části A07 katalogu 800-783 Nátěry.
5. Ceny -1031 a -1041 jsou určeny pro vyrovnání nerovností vlhkého nebo zasoleného podkladu ( zdiva
 ) nebo v případě požadované větší tloušťky omítky.
</t>
  </si>
  <si>
    <t>11</t>
  </si>
  <si>
    <t>622821999</t>
  </si>
  <si>
    <t>Vnější sanační hladká omítka pro vlhké a zasolené zdivo prováděná ručně</t>
  </si>
  <si>
    <t>-304825264</t>
  </si>
  <si>
    <t>12</t>
  </si>
  <si>
    <t>629135102</t>
  </si>
  <si>
    <t>Vyrovnávací vrstva pod klempířské prvky z MC š do 300 mm</t>
  </si>
  <si>
    <t>-1025654417</t>
  </si>
  <si>
    <t>Vyrovnávací vrstva z cementové malty pod klempířskými prvky šířky přes 150 do 300 mm</t>
  </si>
  <si>
    <t>(12+5)*1,5</t>
  </si>
  <si>
    <t>110*30 'Přepočtené koeficientem množství</t>
  </si>
  <si>
    <t>19</t>
  </si>
  <si>
    <t>978015341</t>
  </si>
  <si>
    <t>Otlučení (osekání) vnější vápenné nebo vápenocementové omítky stupně členitosti 1 a 2 rozsahu do 30%</t>
  </si>
  <si>
    <t>7280633</t>
  </si>
  <si>
    <t>Otlučení vápenných nebo vápenocementových omítek vnějších ploch s vyškrabáním spar a s očištěním zdiva stupně členitosti 1 a 2, v rozsahu přes 10 do 30 %</t>
  </si>
  <si>
    <t>4,476*6 'Přepočtené koeficientem množství</t>
  </si>
  <si>
    <t>24</t>
  </si>
  <si>
    <t>997013511</t>
  </si>
  <si>
    <t>Odvoz suti a vybouraných hmot z meziskládky na skládku do 1 km s naložením a se složením</t>
  </si>
  <si>
    <t>-1579797995</t>
  </si>
  <si>
    <t>Odvoz suti a vybouraných hmot z meziskládky na skládku s naložením a se složením, na vzdálenost do 1 km</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</si>
  <si>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</si>
  <si>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4,476*12 'Přepočtené koeficientem množství</t>
  </si>
  <si>
    <t>27</t>
  </si>
  <si>
    <t>998018011</t>
  </si>
  <si>
    <t>Příplatek k ručnímu přesunu hmot pro budovy zděné za zvětšený přesun ZKD 100 m</t>
  </si>
  <si>
    <t>-1744869087</t>
  </si>
  <si>
    <t>Přesun hmot pro budovy občanské výstavby, bydlení, výrobu a služby ruční - bez užití mechanizace Příplatek k cenám za ruční zvětšený přesun přes vymezenou největší dopravní vzdálenost za každých dalších i započatých 100 m</t>
  </si>
  <si>
    <t>29</t>
  </si>
  <si>
    <t>764004803</t>
  </si>
  <si>
    <t>Demontáž podokapního žlabu k dalšímu použití</t>
  </si>
  <si>
    <t>-2039274558</t>
  </si>
  <si>
    <t>Demontáž klempířských konstrukcí žlabu podokapního k dalšímu použití</t>
  </si>
  <si>
    <t>30</t>
  </si>
  <si>
    <t>764004863</t>
  </si>
  <si>
    <t>Demontáž svodu k dalšímu použití</t>
  </si>
  <si>
    <t>-987848783</t>
  </si>
  <si>
    <t>Demontáž klempířských konstrukcí svodu k dalšímu použití</t>
  </si>
  <si>
    <t>764216665</t>
  </si>
  <si>
    <t>Příplatek za zvýšenou pracnost oplechování rohů rovných parapetů z PZ s povrch úpravou rš do 400 mm</t>
  </si>
  <si>
    <t>-1117897659</t>
  </si>
  <si>
    <t>Oplechování parapetů z pozinkovaného plechu s povrchovou úpravou rovných celoplošně lepené, bez rohů Příplatek k cenám za zvýšenou pracnost při provedení rohu nebo koutu do rš 400 mm</t>
  </si>
  <si>
    <t>33</t>
  </si>
  <si>
    <t>764501103</t>
  </si>
  <si>
    <t>Montáž žlabu podokapního půlkulatého</t>
  </si>
  <si>
    <t>1600647667</t>
  </si>
  <si>
    <t>Montáž žlabu podokapního půlkruhového žlabu</t>
  </si>
  <si>
    <t>34</t>
  </si>
  <si>
    <t>764508131</t>
  </si>
  <si>
    <t>Montáž kruhového svodu</t>
  </si>
  <si>
    <t>306033886</t>
  </si>
  <si>
    <t>Montáž svodu kruhového, průměru svodu</t>
  </si>
  <si>
    <t>36</t>
  </si>
  <si>
    <t>766661999</t>
  </si>
  <si>
    <t>Repase dřevěných dveří včetně nátěru</t>
  </si>
  <si>
    <t>-1469243446</t>
  </si>
  <si>
    <t>Oprava dveřních křídel dřevěných z měkkého dřeva zatmelením</t>
  </si>
  <si>
    <t>781</t>
  </si>
  <si>
    <t>Dokončovací práce - obklady</t>
  </si>
  <si>
    <t>37</t>
  </si>
  <si>
    <t>781774199</t>
  </si>
  <si>
    <t>Montáž obkladů z dlaždic keramických do 22 ks/m2 lepených flexibilním lepidlem</t>
  </si>
  <si>
    <t>-183175508</t>
  </si>
  <si>
    <t>38</t>
  </si>
  <si>
    <t>597610199</t>
  </si>
  <si>
    <t>obkládačky keramické - dle výběru investora</t>
  </si>
  <si>
    <t>-1030075809</t>
  </si>
  <si>
    <t>4*1,1 'Přepočtené koeficientem množství</t>
  </si>
  <si>
    <t>39</t>
  </si>
  <si>
    <t>998781202</t>
  </si>
  <si>
    <t>Přesun hmot procentní pro obklady keramické v objektech v do 12 m</t>
  </si>
  <si>
    <t>1973696651</t>
  </si>
  <si>
    <t>Přesun hmot pro obklady keramické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</si>
  <si>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</si>
  <si>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40</t>
  </si>
  <si>
    <t>783806811</t>
  </si>
  <si>
    <t>Odstranění nátěrů z omítek oškrábáním</t>
  </si>
  <si>
    <t>-1602125855</t>
  </si>
  <si>
    <t>…</t>
  </si>
  <si>
    <t>Základní rozdělení průvodních činností a nákladů zařízení staveniště</t>
  </si>
  <si>
    <t>19102Zahradni - Základová deska pod zahradní domek, Pirknerovo nám.206, Kutná Hora</t>
  </si>
  <si>
    <t xml:space="preserve">    1 - Zemní práce</t>
  </si>
  <si>
    <t xml:space="preserve">    2 - Zakládání</t>
  </si>
  <si>
    <t>Zemní práce</t>
  </si>
  <si>
    <t>121112199</t>
  </si>
  <si>
    <t>Sejmutí zeminy ručně s vodorovným přemístěním do 50 m na dočasné či trvalé skládky nebo na hromady v místě upotřebení tloušťky vrstvy do 150 mm</t>
  </si>
  <si>
    <t>466159266</t>
  </si>
  <si>
    <t>2,33</t>
  </si>
  <si>
    <t>162201211</t>
  </si>
  <si>
    <t>Vodorovné přemístění výkopku z horniny tř. 1 až 4 stavebním kolečkem do 10 m</t>
  </si>
  <si>
    <t>-436584182</t>
  </si>
  <si>
    <t>Vodorovné přemístění výkopku nebo sypaniny stavebním kolečkem s naložením a vyprázdněním kolečka na hromady nebo do dopravního prostředku na vzdálenost do 10 m z horniny tř. 1 až 4</t>
  </si>
  <si>
    <t>162701105</t>
  </si>
  <si>
    <t>Vodorovné přemístění do 10000 m výkopku/sypaniny z horniny tř. 1 až 4</t>
  </si>
  <si>
    <t>1958414985</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</si>
  <si>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</si>
  <si>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</si>
  <si>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162701109</t>
  </si>
  <si>
    <t>Příplatek k vodorovnému přemístění výkopku/sypaniny z horniny tř. 1 až 4 ZKD 1000 m přes 10000 m</t>
  </si>
  <si>
    <t>-623774286</t>
  </si>
  <si>
    <t>Vodorovné přemístění výkopku nebo sypaniny po suchu na obvyklém dopravním prostředku, bez naložení výkopku, avšak se složením bez rozhrnutí z horniny tř. 1 až 4 na vzdálenost Příplatek k ceně za každých dalších i započatých 1 000 m</t>
  </si>
  <si>
    <t>2,33*2 'Přepočtené koeficientem množství</t>
  </si>
  <si>
    <t>171201201</t>
  </si>
  <si>
    <t>Uložení sypaniny na skládky</t>
  </si>
  <si>
    <t>238420819</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</si>
  <si>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</si>
  <si>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171201211</t>
  </si>
  <si>
    <t>Poplatek za uložení odpadu ze sypaniny na skládce (skládkovné)</t>
  </si>
  <si>
    <t>568612406</t>
  </si>
  <si>
    <t>Uložení sypaniny poplatek za uložení sypaniny na skládce (skládkovné)</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</si>
  <si>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</si>
  <si>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2,33*1,7 'Přepočtené koeficientem množství</t>
  </si>
  <si>
    <t>Zakládání</t>
  </si>
  <si>
    <t>271532213</t>
  </si>
  <si>
    <t>Podsyp pod základové konstrukce se zhutněním z hrubého kameniva frakce 8 až 16 mm</t>
  </si>
  <si>
    <t>-86924577</t>
  </si>
  <si>
    <t>Podsyp pod základové konstrukce se zhutněním a urovnáním povrchu z kameniva hrubého, frakce 8 - 16 mm</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</si>
  <si>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</si>
  <si>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631311126</t>
  </si>
  <si>
    <t>Mazanina tl do 120 mm z betonu prostého bez zvýšených nároků na prostředí tř. C 25/30</t>
  </si>
  <si>
    <t>117004588</t>
  </si>
  <si>
    <t>Mazanina z betonu prostého bez zvýšených nároků na prostředí tl. přes 80 do 120 mm tř. C 25/30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</si>
  <si>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</si>
  <si>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631319022</t>
  </si>
  <si>
    <t>Příplatek k mazanině tl do 120 mm za přehlazení s poprášením cementem</t>
  </si>
  <si>
    <t>-71018410</t>
  </si>
  <si>
    <t>Příplatek k cenám mazanin za úpravu povrchu mazaniny přehlazením s poprášením cementem pro konečnou úpravu, mazanina tl. přes 80 do 120 mm (20 kg/m3)</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</si>
  <si>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</si>
  <si>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631319173</t>
  </si>
  <si>
    <t>Příplatek k mazanině tl do 120 mm za stržení povrchu spodní vrstvy před vložením výztuže</t>
  </si>
  <si>
    <t>-1455472580</t>
  </si>
  <si>
    <t>Příplatek k cenám mazanin za stržení povrchu spodní vrstvy mazaniny latí před vložením výztuže nebo pletiva pro tl. obou vrstev mazaniny přes 80 do 120 mm</t>
  </si>
  <si>
    <t>631351101</t>
  </si>
  <si>
    <t>Zřízení bednění rýh a hran v podlahách</t>
  </si>
  <si>
    <t>1955680678</t>
  </si>
  <si>
    <t>Bednění v podlahách rýh a hran zřízení</t>
  </si>
  <si>
    <t>15,8*0,15</t>
  </si>
  <si>
    <t>631351102</t>
  </si>
  <si>
    <t>Odstranění bednění rýh a hran v podlahách</t>
  </si>
  <si>
    <t>-761476533</t>
  </si>
  <si>
    <t>Bednění v podlahách rýh a hran odstranění</t>
  </si>
  <si>
    <t>631362021</t>
  </si>
  <si>
    <t>Výztuž mazanin svařovanými sítěmi Kari</t>
  </si>
  <si>
    <t>-139014652</t>
  </si>
  <si>
    <t>Výztuž mazanin ze svařovaných sítí z drátů typu KARI</t>
  </si>
  <si>
    <t>(3,7*4,2)*1,15/6*24/1000</t>
  </si>
  <si>
    <t>963039999</t>
  </si>
  <si>
    <t>Bourání schodišťových stupňů cihelných</t>
  </si>
  <si>
    <t>-997520832</t>
  </si>
  <si>
    <t>demontáž zahradního domku</t>
  </si>
  <si>
    <t>628939825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</si>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</sst>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sz val="7"/>
      <name val="Arial CE"/>
      <family val="2"/>
    </font>
    <font>
      <i/>
      <sz val="7"/>
      <color rgb="FF969696"/>
      <name val="Arial CE"/>
      <family val="2"/>
    </font>
    <font>
      <i/>
      <sz val="8"/>
      <color rgb="FF0000FF"/>
      <name val="Arial CE"/>
      <family val="2"/>
    </font>
    <font>
      <sz val="8"/>
      <color rgb="FF000000"/>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3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6"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6"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8"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0" fontId="20" fillId="4" borderId="8" xfId="0" applyFont="1" applyFill="1" applyBorder="1" applyAlignment="1" applyProtection="1">
      <alignment horizontal="center" vertical="center"/>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7" fillId="0" borderId="14"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5" xfId="0" applyNumberFormat="1" applyFont="1" applyBorder="1" applyAlignment="1" applyProtection="1">
      <alignment vertical="center"/>
      <protection/>
    </xf>
    <xf numFmtId="0" fontId="5"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28"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0" fillId="4" borderId="16" xfId="0" applyFont="1" applyFill="1" applyBorder="1" applyAlignment="1" applyProtection="1">
      <alignment horizontal="center" vertical="center" wrapText="1"/>
      <protection/>
    </xf>
    <xf numFmtId="0" fontId="20" fillId="4" borderId="17" xfId="0" applyFont="1" applyFill="1" applyBorder="1" applyAlignment="1" applyProtection="1">
      <alignment horizontal="center" vertical="center" wrapText="1"/>
      <protection/>
    </xf>
    <xf numFmtId="0" fontId="20" fillId="4" borderId="17" xfId="0" applyFont="1" applyFill="1" applyBorder="1" applyAlignment="1" applyProtection="1">
      <alignment horizontal="center" vertical="center" wrapText="1"/>
      <protection locked="0"/>
    </xf>
    <xf numFmtId="0" fontId="20"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2" fillId="0" borderId="0" xfId="0" applyNumberFormat="1" applyFont="1" applyAlignment="1" applyProtection="1">
      <alignment/>
      <protection/>
    </xf>
    <xf numFmtId="166" fontId="29" fillId="0" borderId="12" xfId="0" applyNumberFormat="1" applyFont="1" applyBorder="1" applyAlignment="1" applyProtection="1">
      <alignment/>
      <protection/>
    </xf>
    <xf numFmtId="166" fontId="29" fillId="0" borderId="13" xfId="0" applyNumberFormat="1" applyFont="1" applyBorder="1" applyAlignment="1" applyProtection="1">
      <alignment/>
      <protection/>
    </xf>
    <xf numFmtId="4" fontId="18"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0"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32" fillId="0" borderId="0" xfId="0" applyFont="1" applyAlignment="1" applyProtection="1">
      <alignment vertical="center" wrapText="1"/>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3" fillId="0" borderId="22" xfId="0" applyFont="1" applyBorder="1" applyAlignment="1" applyProtection="1">
      <alignment horizontal="center" vertical="center"/>
      <protection/>
    </xf>
    <xf numFmtId="49" fontId="33" fillId="0" borderId="22" xfId="0" applyNumberFormat="1"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3" fillId="0" borderId="22" xfId="0" applyFont="1" applyBorder="1" applyAlignment="1" applyProtection="1">
      <alignment horizontal="center" vertical="center" wrapText="1"/>
      <protection/>
    </xf>
    <xf numFmtId="167" fontId="33" fillId="0" borderId="22" xfId="0" applyNumberFormat="1" applyFont="1" applyBorder="1" applyAlignment="1" applyProtection="1">
      <alignment vertical="center"/>
      <protection/>
    </xf>
    <xf numFmtId="4" fontId="33" fillId="2" borderId="22" xfId="0" applyNumberFormat="1" applyFont="1" applyFill="1" applyBorder="1" applyAlignment="1" applyProtection="1">
      <alignment vertical="center"/>
      <protection locked="0"/>
    </xf>
    <xf numFmtId="4" fontId="33" fillId="0" borderId="22" xfId="0" applyNumberFormat="1" applyFont="1" applyBorder="1" applyAlignment="1" applyProtection="1">
      <alignment vertical="center"/>
      <protection/>
    </xf>
    <xf numFmtId="0" fontId="33" fillId="0" borderId="3" xfId="0" applyFont="1" applyBorder="1" applyAlignment="1">
      <alignment vertical="center"/>
    </xf>
    <xf numFmtId="0" fontId="33" fillId="2" borderId="14"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167" fontId="0"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4" fillId="0" borderId="0" xfId="0" applyFont="1" applyAlignment="1">
      <alignment horizontal="left" vertical="center"/>
    </xf>
    <xf numFmtId="0" fontId="0" fillId="0" borderId="0" xfId="0" applyAlignment="1">
      <alignment vertical="top"/>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horizontal="center" vertical="center" wrapText="1"/>
    </xf>
    <xf numFmtId="0" fontId="35"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vertical="center" wrapText="1"/>
    </xf>
    <xf numFmtId="0" fontId="36" fillId="0" borderId="28" xfId="0" applyFont="1" applyBorder="1" applyAlignment="1">
      <alignment horizontal="left" wrapText="1"/>
    </xf>
    <xf numFmtId="0" fontId="11" fillId="0" borderId="27" xfId="0" applyFont="1" applyBorder="1" applyAlignment="1">
      <alignment vertical="center" wrapText="1"/>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26"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left" vertical="center"/>
    </xf>
    <xf numFmtId="0" fontId="37" fillId="0" borderId="0" xfId="0" applyFont="1" applyBorder="1" applyAlignment="1">
      <alignment vertical="center"/>
    </xf>
    <xf numFmtId="49" fontId="37" fillId="0" borderId="0" xfId="0" applyNumberFormat="1" applyFont="1" applyBorder="1" applyAlignment="1">
      <alignment horizontal="left" vertical="center" wrapText="1"/>
    </xf>
    <xf numFmtId="49" fontId="37" fillId="0" borderId="0" xfId="0" applyNumberFormat="1" applyFont="1" applyBorder="1" applyAlignment="1">
      <alignment vertical="center" wrapText="1"/>
    </xf>
    <xf numFmtId="0" fontId="11" fillId="0" borderId="29" xfId="0" applyFont="1" applyBorder="1" applyAlignment="1">
      <alignment vertical="center" wrapText="1"/>
    </xf>
    <xf numFmtId="0" fontId="38" fillId="0" borderId="28" xfId="0" applyFont="1" applyBorder="1" applyAlignment="1">
      <alignment vertical="center" wrapText="1"/>
    </xf>
    <xf numFmtId="0" fontId="11" fillId="0" borderId="30" xfId="0" applyFont="1" applyBorder="1" applyAlignment="1">
      <alignment vertical="center" wrapText="1"/>
    </xf>
    <xf numFmtId="0" fontId="11" fillId="0" borderId="0" xfId="0" applyFont="1" applyBorder="1" applyAlignment="1">
      <alignment vertical="top"/>
    </xf>
    <xf numFmtId="0" fontId="11" fillId="0" borderId="0" xfId="0" applyFont="1" applyAlignment="1">
      <alignment vertical="top"/>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35" fillId="0" borderId="0" xfId="0" applyFont="1" applyBorder="1" applyAlignment="1">
      <alignment horizontal="center" vertical="center"/>
    </xf>
    <xf numFmtId="0" fontId="11" fillId="0" borderId="27" xfId="0" applyFont="1" applyBorder="1" applyAlignment="1">
      <alignment horizontal="left" vertical="center"/>
    </xf>
    <xf numFmtId="0" fontId="36" fillId="0" borderId="0" xfId="0" applyFont="1" applyBorder="1" applyAlignment="1">
      <alignment horizontal="left" vertical="center"/>
    </xf>
    <xf numFmtId="0" fontId="39" fillId="0" borderId="0" xfId="0" applyFont="1" applyAlignment="1">
      <alignment horizontal="left" vertical="center"/>
    </xf>
    <xf numFmtId="0" fontId="36" fillId="0" borderId="28" xfId="0" applyFont="1" applyBorder="1" applyAlignment="1">
      <alignment horizontal="left" vertical="center"/>
    </xf>
    <xf numFmtId="0" fontId="36" fillId="0" borderId="28" xfId="0" applyFont="1" applyBorder="1" applyAlignment="1">
      <alignment horizontal="center" vertical="center"/>
    </xf>
    <xf numFmtId="0" fontId="39" fillId="0" borderId="28" xfId="0" applyFont="1" applyBorder="1" applyAlignment="1">
      <alignment horizontal="left"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26" xfId="0" applyFont="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11" fillId="0" borderId="29" xfId="0" applyFont="1" applyBorder="1" applyAlignment="1">
      <alignment horizontal="left" vertical="center"/>
    </xf>
    <xf numFmtId="0" fontId="38" fillId="0" borderId="28" xfId="0" applyFont="1" applyBorder="1" applyAlignment="1">
      <alignment horizontal="left" vertical="center"/>
    </xf>
    <xf numFmtId="0" fontId="11" fillId="0" borderId="30" xfId="0" applyFont="1" applyBorder="1" applyAlignment="1">
      <alignment horizontal="left" vertical="center"/>
    </xf>
    <xf numFmtId="0" fontId="11"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7" fillId="0" borderId="28" xfId="0" applyFont="1" applyBorder="1" applyAlignment="1">
      <alignment horizontal="left" vertical="center"/>
    </xf>
    <xf numFmtId="0" fontId="11" fillId="0" borderId="0" xfId="0" applyFont="1" applyBorder="1" applyAlignment="1">
      <alignment horizontal="left" vertical="center" wrapText="1"/>
    </xf>
    <xf numFmtId="0" fontId="37" fillId="0" borderId="0"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7" xfId="0" applyFont="1" applyBorder="1" applyAlignment="1">
      <alignment horizontal="left" vertical="center"/>
    </xf>
    <xf numFmtId="0" fontId="37" fillId="0" borderId="29" xfId="0" applyFont="1" applyBorder="1" applyAlignment="1">
      <alignment horizontal="left" vertical="center" wrapText="1"/>
    </xf>
    <xf numFmtId="0" fontId="37" fillId="0" borderId="28"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Border="1" applyAlignment="1">
      <alignment horizontal="left" vertical="top"/>
    </xf>
    <xf numFmtId="0" fontId="37" fillId="0" borderId="0" xfId="0" applyFont="1" applyBorder="1" applyAlignment="1">
      <alignment horizontal="center" vertical="top"/>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39" fillId="0" borderId="0" xfId="0" applyFont="1" applyAlignment="1">
      <alignment vertical="center"/>
    </xf>
    <xf numFmtId="0" fontId="36" fillId="0" borderId="0" xfId="0" applyFont="1" applyBorder="1" applyAlignment="1">
      <alignment vertical="center"/>
    </xf>
    <xf numFmtId="0" fontId="39" fillId="0" borderId="28" xfId="0" applyFont="1" applyBorder="1" applyAlignment="1">
      <alignment vertical="center"/>
    </xf>
    <xf numFmtId="0" fontId="36" fillId="0" borderId="28" xfId="0" applyFont="1" applyBorder="1" applyAlignment="1">
      <alignment vertical="center"/>
    </xf>
    <xf numFmtId="0" fontId="0" fillId="0" borderId="0" xfId="0" applyBorder="1" applyAlignment="1">
      <alignment vertical="top"/>
    </xf>
    <xf numFmtId="49" fontId="37" fillId="0" borderId="0" xfId="0" applyNumberFormat="1" applyFont="1" applyBorder="1" applyAlignment="1">
      <alignment horizontal="left" vertical="center"/>
    </xf>
    <xf numFmtId="0" fontId="0" fillId="0" borderId="28" xfId="0" applyBorder="1" applyAlignment="1">
      <alignment vertical="top"/>
    </xf>
    <xf numFmtId="0" fontId="36" fillId="0" borderId="28" xfId="0" applyFont="1" applyBorder="1" applyAlignment="1">
      <alignment horizontal="left"/>
    </xf>
    <xf numFmtId="0" fontId="39" fillId="0" borderId="28" xfId="0" applyFont="1" applyBorder="1" applyAlignment="1">
      <alignment/>
    </xf>
    <xf numFmtId="0" fontId="11" fillId="0" borderId="26" xfId="0" applyFont="1" applyBorder="1" applyAlignment="1">
      <alignment vertical="top"/>
    </xf>
    <xf numFmtId="0" fontId="11" fillId="0" borderId="27" xfId="0" applyFont="1" applyBorder="1" applyAlignment="1">
      <alignment vertical="top"/>
    </xf>
    <xf numFmtId="0" fontId="11" fillId="0" borderId="0" xfId="0" applyFont="1" applyBorder="1" applyAlignment="1">
      <alignment horizontal="center" vertical="center"/>
    </xf>
    <xf numFmtId="0" fontId="11" fillId="0" borderId="0" xfId="0" applyFont="1" applyBorder="1" applyAlignment="1">
      <alignment horizontal="left" vertical="top"/>
    </xf>
    <xf numFmtId="0" fontId="11" fillId="0" borderId="29" xfId="0" applyFont="1" applyBorder="1" applyAlignment="1">
      <alignment vertical="top"/>
    </xf>
    <xf numFmtId="0" fontId="11" fillId="0" borderId="28" xfId="0" applyFont="1" applyBorder="1" applyAlignment="1">
      <alignment vertical="top"/>
    </xf>
    <xf numFmtId="0" fontId="11"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3</v>
      </c>
      <c r="BT1" s="14" t="s">
        <v>4</v>
      </c>
      <c r="BU1" s="14" t="s">
        <v>4</v>
      </c>
      <c r="BV1" s="14" t="s">
        <v>5</v>
      </c>
    </row>
    <row r="2" spans="44:72" ht="36.95" customHeight="1">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ht="12" customHeight="1">
      <c r="B5" s="19"/>
      <c r="C5" s="20"/>
      <c r="D5" s="24" t="s">
        <v>13</v>
      </c>
      <c r="E5" s="20"/>
      <c r="F5" s="20"/>
      <c r="G5" s="20"/>
      <c r="H5" s="20"/>
      <c r="I5" s="20"/>
      <c r="J5" s="20"/>
      <c r="K5" s="25"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18"/>
      <c r="BE5" s="26" t="s">
        <v>15</v>
      </c>
      <c r="BS5" s="15" t="s">
        <v>6</v>
      </c>
    </row>
    <row r="6" spans="2:71" ht="36.95" customHeight="1">
      <c r="B6" s="19"/>
      <c r="C6" s="20"/>
      <c r="D6" s="27" t="s">
        <v>16</v>
      </c>
      <c r="E6" s="20"/>
      <c r="F6" s="20"/>
      <c r="G6" s="20"/>
      <c r="H6" s="20"/>
      <c r="I6" s="20"/>
      <c r="J6" s="20"/>
      <c r="K6" s="28" t="s">
        <v>17</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18"/>
      <c r="BE6" s="29"/>
      <c r="BS6" s="15" t="s">
        <v>6</v>
      </c>
    </row>
    <row r="7" spans="2:71" ht="12" customHeight="1">
      <c r="B7" s="19"/>
      <c r="C7" s="20"/>
      <c r="D7" s="30" t="s">
        <v>18</v>
      </c>
      <c r="E7" s="20"/>
      <c r="F7" s="20"/>
      <c r="G7" s="20"/>
      <c r="H7" s="20"/>
      <c r="I7" s="20"/>
      <c r="J7" s="20"/>
      <c r="K7" s="25" t="s">
        <v>19</v>
      </c>
      <c r="L7" s="20"/>
      <c r="M7" s="20"/>
      <c r="N7" s="20"/>
      <c r="O7" s="20"/>
      <c r="P7" s="20"/>
      <c r="Q7" s="20"/>
      <c r="R7" s="20"/>
      <c r="S7" s="20"/>
      <c r="T7" s="20"/>
      <c r="U7" s="20"/>
      <c r="V7" s="20"/>
      <c r="W7" s="20"/>
      <c r="X7" s="20"/>
      <c r="Y7" s="20"/>
      <c r="Z7" s="20"/>
      <c r="AA7" s="20"/>
      <c r="AB7" s="20"/>
      <c r="AC7" s="20"/>
      <c r="AD7" s="20"/>
      <c r="AE7" s="20"/>
      <c r="AF7" s="20"/>
      <c r="AG7" s="20"/>
      <c r="AH7" s="20"/>
      <c r="AI7" s="20"/>
      <c r="AJ7" s="20"/>
      <c r="AK7" s="30" t="s">
        <v>20</v>
      </c>
      <c r="AL7" s="20"/>
      <c r="AM7" s="20"/>
      <c r="AN7" s="25" t="s">
        <v>19</v>
      </c>
      <c r="AO7" s="20"/>
      <c r="AP7" s="20"/>
      <c r="AQ7" s="20"/>
      <c r="AR7" s="18"/>
      <c r="BE7" s="29"/>
      <c r="BS7" s="15" t="s">
        <v>6</v>
      </c>
    </row>
    <row r="8" spans="2:71" ht="12" customHeight="1">
      <c r="B8" s="19"/>
      <c r="C8" s="20"/>
      <c r="D8" s="30" t="s">
        <v>21</v>
      </c>
      <c r="E8" s="20"/>
      <c r="F8" s="20"/>
      <c r="G8" s="20"/>
      <c r="H8" s="20"/>
      <c r="I8" s="20"/>
      <c r="J8" s="20"/>
      <c r="K8" s="25" t="s">
        <v>22</v>
      </c>
      <c r="L8" s="20"/>
      <c r="M8" s="20"/>
      <c r="N8" s="20"/>
      <c r="O8" s="20"/>
      <c r="P8" s="20"/>
      <c r="Q8" s="20"/>
      <c r="R8" s="20"/>
      <c r="S8" s="20"/>
      <c r="T8" s="20"/>
      <c r="U8" s="20"/>
      <c r="V8" s="20"/>
      <c r="W8" s="20"/>
      <c r="X8" s="20"/>
      <c r="Y8" s="20"/>
      <c r="Z8" s="20"/>
      <c r="AA8" s="20"/>
      <c r="AB8" s="20"/>
      <c r="AC8" s="20"/>
      <c r="AD8" s="20"/>
      <c r="AE8" s="20"/>
      <c r="AF8" s="20"/>
      <c r="AG8" s="20"/>
      <c r="AH8" s="20"/>
      <c r="AI8" s="20"/>
      <c r="AJ8" s="20"/>
      <c r="AK8" s="30" t="s">
        <v>23</v>
      </c>
      <c r="AL8" s="20"/>
      <c r="AM8" s="20"/>
      <c r="AN8" s="31" t="s">
        <v>24</v>
      </c>
      <c r="AO8" s="20"/>
      <c r="AP8" s="20"/>
      <c r="AQ8" s="20"/>
      <c r="AR8" s="18"/>
      <c r="BE8" s="29"/>
      <c r="BS8" s="15" t="s">
        <v>6</v>
      </c>
    </row>
    <row r="9" spans="2:71" ht="14.4"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9"/>
      <c r="BS9" s="15" t="s">
        <v>6</v>
      </c>
    </row>
    <row r="10" spans="2:71" ht="12" customHeight="1">
      <c r="B10" s="19"/>
      <c r="C10" s="20"/>
      <c r="D10" s="30" t="s">
        <v>25</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30" t="s">
        <v>26</v>
      </c>
      <c r="AL10" s="20"/>
      <c r="AM10" s="20"/>
      <c r="AN10" s="25" t="s">
        <v>19</v>
      </c>
      <c r="AO10" s="20"/>
      <c r="AP10" s="20"/>
      <c r="AQ10" s="20"/>
      <c r="AR10" s="18"/>
      <c r="BE10" s="29"/>
      <c r="BS10" s="15" t="s">
        <v>6</v>
      </c>
    </row>
    <row r="11" spans="2:71" ht="18.45" customHeight="1">
      <c r="B11" s="19"/>
      <c r="C11" s="20"/>
      <c r="D11" s="20"/>
      <c r="E11" s="25" t="s">
        <v>27</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30" t="s">
        <v>28</v>
      </c>
      <c r="AL11" s="20"/>
      <c r="AM11" s="20"/>
      <c r="AN11" s="25" t="s">
        <v>19</v>
      </c>
      <c r="AO11" s="20"/>
      <c r="AP11" s="20"/>
      <c r="AQ11" s="20"/>
      <c r="AR11" s="18"/>
      <c r="BE11" s="29"/>
      <c r="BS11" s="15" t="s">
        <v>6</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9"/>
      <c r="BS12" s="15" t="s">
        <v>6</v>
      </c>
    </row>
    <row r="13" spans="2:71" ht="12" customHeight="1">
      <c r="B13" s="19"/>
      <c r="C13" s="20"/>
      <c r="D13" s="30" t="s">
        <v>29</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30" t="s">
        <v>26</v>
      </c>
      <c r="AL13" s="20"/>
      <c r="AM13" s="20"/>
      <c r="AN13" s="32" t="s">
        <v>30</v>
      </c>
      <c r="AO13" s="20"/>
      <c r="AP13" s="20"/>
      <c r="AQ13" s="20"/>
      <c r="AR13" s="18"/>
      <c r="BE13" s="29"/>
      <c r="BS13" s="15" t="s">
        <v>6</v>
      </c>
    </row>
    <row r="14" spans="2:71" ht="12">
      <c r="B14" s="19"/>
      <c r="C14" s="20"/>
      <c r="D14" s="20"/>
      <c r="E14" s="32" t="s">
        <v>30</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0" t="s">
        <v>28</v>
      </c>
      <c r="AL14" s="20"/>
      <c r="AM14" s="20"/>
      <c r="AN14" s="32" t="s">
        <v>30</v>
      </c>
      <c r="AO14" s="20"/>
      <c r="AP14" s="20"/>
      <c r="AQ14" s="20"/>
      <c r="AR14" s="18"/>
      <c r="BE14" s="29"/>
      <c r="BS14" s="15" t="s">
        <v>6</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9"/>
      <c r="BS15" s="15" t="s">
        <v>4</v>
      </c>
    </row>
    <row r="16" spans="2:71" ht="12" customHeight="1">
      <c r="B16" s="19"/>
      <c r="C16" s="20"/>
      <c r="D16" s="30" t="s">
        <v>31</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30" t="s">
        <v>26</v>
      </c>
      <c r="AL16" s="20"/>
      <c r="AM16" s="20"/>
      <c r="AN16" s="25" t="s">
        <v>19</v>
      </c>
      <c r="AO16" s="20"/>
      <c r="AP16" s="20"/>
      <c r="AQ16" s="20"/>
      <c r="AR16" s="18"/>
      <c r="BE16" s="29"/>
      <c r="BS16" s="15" t="s">
        <v>4</v>
      </c>
    </row>
    <row r="17" spans="2:71" ht="18.45" customHeight="1">
      <c r="B17" s="19"/>
      <c r="C17" s="20"/>
      <c r="D17" s="20"/>
      <c r="E17" s="25" t="s">
        <v>32</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30" t="s">
        <v>28</v>
      </c>
      <c r="AL17" s="20"/>
      <c r="AM17" s="20"/>
      <c r="AN17" s="25" t="s">
        <v>19</v>
      </c>
      <c r="AO17" s="20"/>
      <c r="AP17" s="20"/>
      <c r="AQ17" s="20"/>
      <c r="AR17" s="18"/>
      <c r="BE17" s="29"/>
      <c r="BS17" s="15" t="s">
        <v>33</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9"/>
      <c r="BS18" s="15" t="s">
        <v>6</v>
      </c>
    </row>
    <row r="19" spans="2:71" ht="12" customHeight="1">
      <c r="B19" s="19"/>
      <c r="C19" s="20"/>
      <c r="D19" s="30" t="s">
        <v>34</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30" t="s">
        <v>26</v>
      </c>
      <c r="AL19" s="20"/>
      <c r="AM19" s="20"/>
      <c r="AN19" s="25" t="s">
        <v>19</v>
      </c>
      <c r="AO19" s="20"/>
      <c r="AP19" s="20"/>
      <c r="AQ19" s="20"/>
      <c r="AR19" s="18"/>
      <c r="BE19" s="29"/>
      <c r="BS19" s="15" t="s">
        <v>6</v>
      </c>
    </row>
    <row r="20" spans="2:71" ht="18.45" customHeight="1">
      <c r="B20" s="19"/>
      <c r="C20" s="20"/>
      <c r="D20" s="20"/>
      <c r="E20" s="25" t="s">
        <v>32</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30" t="s">
        <v>28</v>
      </c>
      <c r="AL20" s="20"/>
      <c r="AM20" s="20"/>
      <c r="AN20" s="25" t="s">
        <v>19</v>
      </c>
      <c r="AO20" s="20"/>
      <c r="AP20" s="20"/>
      <c r="AQ20" s="20"/>
      <c r="AR20" s="18"/>
      <c r="BE20" s="29"/>
      <c r="BS20" s="15" t="s">
        <v>33</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9"/>
    </row>
    <row r="22" spans="2:57" ht="12" customHeight="1">
      <c r="B22" s="19"/>
      <c r="C22" s="20"/>
      <c r="D22" s="30" t="s">
        <v>35</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9"/>
    </row>
    <row r="23" spans="2:57" ht="45" customHeight="1">
      <c r="B23" s="19"/>
      <c r="C23" s="20"/>
      <c r="D23" s="20"/>
      <c r="E23" s="34" t="s">
        <v>36</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20"/>
      <c r="AP23" s="20"/>
      <c r="AQ23" s="20"/>
      <c r="AR23" s="18"/>
      <c r="BE23" s="29"/>
    </row>
    <row r="24" spans="2:57"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9"/>
    </row>
    <row r="25" spans="2:57" ht="6.95" customHeight="1">
      <c r="B25" s="19"/>
      <c r="C25" s="20"/>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0"/>
      <c r="AQ25" s="20"/>
      <c r="AR25" s="18"/>
      <c r="BE25" s="29"/>
    </row>
    <row r="26" spans="2:57" s="1" customFormat="1" ht="25.9" customHeight="1">
      <c r="B26" s="36"/>
      <c r="C26" s="37"/>
      <c r="D26" s="38" t="s">
        <v>37</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0">
        <f>ROUND(AG54,2)</f>
        <v>0</v>
      </c>
      <c r="AL26" s="39"/>
      <c r="AM26" s="39"/>
      <c r="AN26" s="39"/>
      <c r="AO26" s="39"/>
      <c r="AP26" s="37"/>
      <c r="AQ26" s="37"/>
      <c r="AR26" s="41"/>
      <c r="BE26" s="29"/>
    </row>
    <row r="27" spans="2:57" s="1" customFormat="1" ht="6.95" customHeight="1">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1"/>
      <c r="BE27" s="29"/>
    </row>
    <row r="28" spans="2:57" s="1" customFormat="1" ht="12">
      <c r="B28" s="36"/>
      <c r="C28" s="37"/>
      <c r="D28" s="37"/>
      <c r="E28" s="37"/>
      <c r="F28" s="37"/>
      <c r="G28" s="37"/>
      <c r="H28" s="37"/>
      <c r="I28" s="37"/>
      <c r="J28" s="37"/>
      <c r="K28" s="37"/>
      <c r="L28" s="42" t="s">
        <v>38</v>
      </c>
      <c r="M28" s="42"/>
      <c r="N28" s="42"/>
      <c r="O28" s="42"/>
      <c r="P28" s="42"/>
      <c r="Q28" s="37"/>
      <c r="R28" s="37"/>
      <c r="S28" s="37"/>
      <c r="T28" s="37"/>
      <c r="U28" s="37"/>
      <c r="V28" s="37"/>
      <c r="W28" s="42" t="s">
        <v>39</v>
      </c>
      <c r="X28" s="42"/>
      <c r="Y28" s="42"/>
      <c r="Z28" s="42"/>
      <c r="AA28" s="42"/>
      <c r="AB28" s="42"/>
      <c r="AC28" s="42"/>
      <c r="AD28" s="42"/>
      <c r="AE28" s="42"/>
      <c r="AF28" s="37"/>
      <c r="AG28" s="37"/>
      <c r="AH28" s="37"/>
      <c r="AI28" s="37"/>
      <c r="AJ28" s="37"/>
      <c r="AK28" s="42" t="s">
        <v>40</v>
      </c>
      <c r="AL28" s="42"/>
      <c r="AM28" s="42"/>
      <c r="AN28" s="42"/>
      <c r="AO28" s="42"/>
      <c r="AP28" s="37"/>
      <c r="AQ28" s="37"/>
      <c r="AR28" s="41"/>
      <c r="BE28" s="29"/>
    </row>
    <row r="29" spans="2:57" s="2" customFormat="1" ht="14.4" customHeight="1">
      <c r="B29" s="43"/>
      <c r="C29" s="44"/>
      <c r="D29" s="30" t="s">
        <v>41</v>
      </c>
      <c r="E29" s="44"/>
      <c r="F29" s="30" t="s">
        <v>42</v>
      </c>
      <c r="G29" s="44"/>
      <c r="H29" s="44"/>
      <c r="I29" s="44"/>
      <c r="J29" s="44"/>
      <c r="K29" s="44"/>
      <c r="L29" s="45">
        <v>0.21</v>
      </c>
      <c r="M29" s="44"/>
      <c r="N29" s="44"/>
      <c r="O29" s="44"/>
      <c r="P29" s="44"/>
      <c r="Q29" s="44"/>
      <c r="R29" s="44"/>
      <c r="S29" s="44"/>
      <c r="T29" s="44"/>
      <c r="U29" s="44"/>
      <c r="V29" s="44"/>
      <c r="W29" s="46">
        <f>ROUND(AZ54,2)</f>
        <v>0</v>
      </c>
      <c r="X29" s="44"/>
      <c r="Y29" s="44"/>
      <c r="Z29" s="44"/>
      <c r="AA29" s="44"/>
      <c r="AB29" s="44"/>
      <c r="AC29" s="44"/>
      <c r="AD29" s="44"/>
      <c r="AE29" s="44"/>
      <c r="AF29" s="44"/>
      <c r="AG29" s="44"/>
      <c r="AH29" s="44"/>
      <c r="AI29" s="44"/>
      <c r="AJ29" s="44"/>
      <c r="AK29" s="46">
        <f>ROUND(AV54,2)</f>
        <v>0</v>
      </c>
      <c r="AL29" s="44"/>
      <c r="AM29" s="44"/>
      <c r="AN29" s="44"/>
      <c r="AO29" s="44"/>
      <c r="AP29" s="44"/>
      <c r="AQ29" s="44"/>
      <c r="AR29" s="47"/>
      <c r="BE29" s="29"/>
    </row>
    <row r="30" spans="2:57" s="2" customFormat="1" ht="14.4" customHeight="1">
      <c r="B30" s="43"/>
      <c r="C30" s="44"/>
      <c r="D30" s="44"/>
      <c r="E30" s="44"/>
      <c r="F30" s="30" t="s">
        <v>43</v>
      </c>
      <c r="G30" s="44"/>
      <c r="H30" s="44"/>
      <c r="I30" s="44"/>
      <c r="J30" s="44"/>
      <c r="K30" s="44"/>
      <c r="L30" s="45">
        <v>0.15</v>
      </c>
      <c r="M30" s="44"/>
      <c r="N30" s="44"/>
      <c r="O30" s="44"/>
      <c r="P30" s="44"/>
      <c r="Q30" s="44"/>
      <c r="R30" s="44"/>
      <c r="S30" s="44"/>
      <c r="T30" s="44"/>
      <c r="U30" s="44"/>
      <c r="V30" s="44"/>
      <c r="W30" s="46">
        <f>ROUND(BA54,2)</f>
        <v>0</v>
      </c>
      <c r="X30" s="44"/>
      <c r="Y30" s="44"/>
      <c r="Z30" s="44"/>
      <c r="AA30" s="44"/>
      <c r="AB30" s="44"/>
      <c r="AC30" s="44"/>
      <c r="AD30" s="44"/>
      <c r="AE30" s="44"/>
      <c r="AF30" s="44"/>
      <c r="AG30" s="44"/>
      <c r="AH30" s="44"/>
      <c r="AI30" s="44"/>
      <c r="AJ30" s="44"/>
      <c r="AK30" s="46">
        <f>ROUND(AW54,2)</f>
        <v>0</v>
      </c>
      <c r="AL30" s="44"/>
      <c r="AM30" s="44"/>
      <c r="AN30" s="44"/>
      <c r="AO30" s="44"/>
      <c r="AP30" s="44"/>
      <c r="AQ30" s="44"/>
      <c r="AR30" s="47"/>
      <c r="BE30" s="29"/>
    </row>
    <row r="31" spans="2:57" s="2" customFormat="1" ht="14.4" customHeight="1" hidden="1">
      <c r="B31" s="43"/>
      <c r="C31" s="44"/>
      <c r="D31" s="44"/>
      <c r="E31" s="44"/>
      <c r="F31" s="30" t="s">
        <v>44</v>
      </c>
      <c r="G31" s="44"/>
      <c r="H31" s="44"/>
      <c r="I31" s="44"/>
      <c r="J31" s="44"/>
      <c r="K31" s="44"/>
      <c r="L31" s="45">
        <v>0.21</v>
      </c>
      <c r="M31" s="44"/>
      <c r="N31" s="44"/>
      <c r="O31" s="44"/>
      <c r="P31" s="44"/>
      <c r="Q31" s="44"/>
      <c r="R31" s="44"/>
      <c r="S31" s="44"/>
      <c r="T31" s="44"/>
      <c r="U31" s="44"/>
      <c r="V31" s="44"/>
      <c r="W31" s="46">
        <f>ROUND(BB54,2)</f>
        <v>0</v>
      </c>
      <c r="X31" s="44"/>
      <c r="Y31" s="44"/>
      <c r="Z31" s="44"/>
      <c r="AA31" s="44"/>
      <c r="AB31" s="44"/>
      <c r="AC31" s="44"/>
      <c r="AD31" s="44"/>
      <c r="AE31" s="44"/>
      <c r="AF31" s="44"/>
      <c r="AG31" s="44"/>
      <c r="AH31" s="44"/>
      <c r="AI31" s="44"/>
      <c r="AJ31" s="44"/>
      <c r="AK31" s="46">
        <v>0</v>
      </c>
      <c r="AL31" s="44"/>
      <c r="AM31" s="44"/>
      <c r="AN31" s="44"/>
      <c r="AO31" s="44"/>
      <c r="AP31" s="44"/>
      <c r="AQ31" s="44"/>
      <c r="AR31" s="47"/>
      <c r="BE31" s="29"/>
    </row>
    <row r="32" spans="2:57" s="2" customFormat="1" ht="14.4" customHeight="1" hidden="1">
      <c r="B32" s="43"/>
      <c r="C32" s="44"/>
      <c r="D32" s="44"/>
      <c r="E32" s="44"/>
      <c r="F32" s="30" t="s">
        <v>45</v>
      </c>
      <c r="G32" s="44"/>
      <c r="H32" s="44"/>
      <c r="I32" s="44"/>
      <c r="J32" s="44"/>
      <c r="K32" s="44"/>
      <c r="L32" s="45">
        <v>0.15</v>
      </c>
      <c r="M32" s="44"/>
      <c r="N32" s="44"/>
      <c r="O32" s="44"/>
      <c r="P32" s="44"/>
      <c r="Q32" s="44"/>
      <c r="R32" s="44"/>
      <c r="S32" s="44"/>
      <c r="T32" s="44"/>
      <c r="U32" s="44"/>
      <c r="V32" s="44"/>
      <c r="W32" s="46">
        <f>ROUND(BC54,2)</f>
        <v>0</v>
      </c>
      <c r="X32" s="44"/>
      <c r="Y32" s="44"/>
      <c r="Z32" s="44"/>
      <c r="AA32" s="44"/>
      <c r="AB32" s="44"/>
      <c r="AC32" s="44"/>
      <c r="AD32" s="44"/>
      <c r="AE32" s="44"/>
      <c r="AF32" s="44"/>
      <c r="AG32" s="44"/>
      <c r="AH32" s="44"/>
      <c r="AI32" s="44"/>
      <c r="AJ32" s="44"/>
      <c r="AK32" s="46">
        <v>0</v>
      </c>
      <c r="AL32" s="44"/>
      <c r="AM32" s="44"/>
      <c r="AN32" s="44"/>
      <c r="AO32" s="44"/>
      <c r="AP32" s="44"/>
      <c r="AQ32" s="44"/>
      <c r="AR32" s="47"/>
      <c r="BE32" s="29"/>
    </row>
    <row r="33" spans="2:44" s="2" customFormat="1" ht="14.4" customHeight="1" hidden="1">
      <c r="B33" s="43"/>
      <c r="C33" s="44"/>
      <c r="D33" s="44"/>
      <c r="E33" s="44"/>
      <c r="F33" s="30" t="s">
        <v>46</v>
      </c>
      <c r="G33" s="44"/>
      <c r="H33" s="44"/>
      <c r="I33" s="44"/>
      <c r="J33" s="44"/>
      <c r="K33" s="44"/>
      <c r="L33" s="45">
        <v>0</v>
      </c>
      <c r="M33" s="44"/>
      <c r="N33" s="44"/>
      <c r="O33" s="44"/>
      <c r="P33" s="44"/>
      <c r="Q33" s="44"/>
      <c r="R33" s="44"/>
      <c r="S33" s="44"/>
      <c r="T33" s="44"/>
      <c r="U33" s="44"/>
      <c r="V33" s="44"/>
      <c r="W33" s="46">
        <f>ROUND(BD54,2)</f>
        <v>0</v>
      </c>
      <c r="X33" s="44"/>
      <c r="Y33" s="44"/>
      <c r="Z33" s="44"/>
      <c r="AA33" s="44"/>
      <c r="AB33" s="44"/>
      <c r="AC33" s="44"/>
      <c r="AD33" s="44"/>
      <c r="AE33" s="44"/>
      <c r="AF33" s="44"/>
      <c r="AG33" s="44"/>
      <c r="AH33" s="44"/>
      <c r="AI33" s="44"/>
      <c r="AJ33" s="44"/>
      <c r="AK33" s="46">
        <v>0</v>
      </c>
      <c r="AL33" s="44"/>
      <c r="AM33" s="44"/>
      <c r="AN33" s="44"/>
      <c r="AO33" s="44"/>
      <c r="AP33" s="44"/>
      <c r="AQ33" s="44"/>
      <c r="AR33" s="47"/>
    </row>
    <row r="34" spans="2:44" s="1" customFormat="1" ht="6.95" customHeight="1">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1"/>
    </row>
    <row r="35" spans="2:44" s="1" customFormat="1" ht="25.9" customHeight="1">
      <c r="B35" s="36"/>
      <c r="C35" s="48"/>
      <c r="D35" s="49" t="s">
        <v>47</v>
      </c>
      <c r="E35" s="50"/>
      <c r="F35" s="50"/>
      <c r="G35" s="50"/>
      <c r="H35" s="50"/>
      <c r="I35" s="50"/>
      <c r="J35" s="50"/>
      <c r="K35" s="50"/>
      <c r="L35" s="50"/>
      <c r="M35" s="50"/>
      <c r="N35" s="50"/>
      <c r="O35" s="50"/>
      <c r="P35" s="50"/>
      <c r="Q35" s="50"/>
      <c r="R35" s="50"/>
      <c r="S35" s="50"/>
      <c r="T35" s="51" t="s">
        <v>48</v>
      </c>
      <c r="U35" s="50"/>
      <c r="V35" s="50"/>
      <c r="W35" s="50"/>
      <c r="X35" s="52" t="s">
        <v>49</v>
      </c>
      <c r="Y35" s="50"/>
      <c r="Z35" s="50"/>
      <c r="AA35" s="50"/>
      <c r="AB35" s="50"/>
      <c r="AC35" s="50"/>
      <c r="AD35" s="50"/>
      <c r="AE35" s="50"/>
      <c r="AF35" s="50"/>
      <c r="AG35" s="50"/>
      <c r="AH35" s="50"/>
      <c r="AI35" s="50"/>
      <c r="AJ35" s="50"/>
      <c r="AK35" s="53">
        <f>SUM(AK26:AK33)</f>
        <v>0</v>
      </c>
      <c r="AL35" s="50"/>
      <c r="AM35" s="50"/>
      <c r="AN35" s="50"/>
      <c r="AO35" s="54"/>
      <c r="AP35" s="48"/>
      <c r="AQ35" s="48"/>
      <c r="AR35" s="41"/>
    </row>
    <row r="36" spans="2:44" s="1" customFormat="1" ht="6.95" customHeight="1">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1"/>
    </row>
    <row r="37" spans="2:44" s="1" customFormat="1" ht="6.95" customHeight="1">
      <c r="B37" s="55"/>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41"/>
    </row>
    <row r="41" spans="2:44" s="1" customFormat="1" ht="6.95" customHeight="1">
      <c r="B41" s="57"/>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41"/>
    </row>
    <row r="42" spans="2:44" s="1" customFormat="1" ht="24.95" customHeight="1">
      <c r="B42" s="36"/>
      <c r="C42" s="21" t="s">
        <v>50</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1"/>
    </row>
    <row r="43" spans="2:44" s="1" customFormat="1" ht="6.95" customHeight="1">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1"/>
    </row>
    <row r="44" spans="2:44" s="1" customFormat="1" ht="12" customHeight="1">
      <c r="B44" s="36"/>
      <c r="C44" s="30" t="s">
        <v>13</v>
      </c>
      <c r="D44" s="37"/>
      <c r="E44" s="37"/>
      <c r="F44" s="37"/>
      <c r="G44" s="37"/>
      <c r="H44" s="37"/>
      <c r="I44" s="37"/>
      <c r="J44" s="37"/>
      <c r="K44" s="37"/>
      <c r="L44" s="37" t="str">
        <f>K5</f>
        <v>19102DOMOVBARBORA</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41"/>
    </row>
    <row r="45" spans="2:44" s="3" customFormat="1" ht="36.95" customHeight="1">
      <c r="B45" s="59"/>
      <c r="C45" s="60" t="s">
        <v>16</v>
      </c>
      <c r="D45" s="61"/>
      <c r="E45" s="61"/>
      <c r="F45" s="61"/>
      <c r="G45" s="61"/>
      <c r="H45" s="61"/>
      <c r="I45" s="61"/>
      <c r="J45" s="61"/>
      <c r="K45" s="61"/>
      <c r="L45" s="62" t="str">
        <f>K6</f>
        <v>Oprava objektů Domov Barbora Kutná Hora,Pirnerova nám.228,Kutná Hora</v>
      </c>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3"/>
    </row>
    <row r="46" spans="2:44" s="1" customFormat="1" ht="6.95" customHeight="1">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1"/>
    </row>
    <row r="47" spans="2:44" s="1" customFormat="1" ht="12" customHeight="1">
      <c r="B47" s="36"/>
      <c r="C47" s="30" t="s">
        <v>21</v>
      </c>
      <c r="D47" s="37"/>
      <c r="E47" s="37"/>
      <c r="F47" s="37"/>
      <c r="G47" s="37"/>
      <c r="H47" s="37"/>
      <c r="I47" s="37"/>
      <c r="J47" s="37"/>
      <c r="K47" s="37"/>
      <c r="L47" s="64" t="str">
        <f>IF(K8="","",K8)</f>
        <v>Kutná Hora</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65" t="str">
        <f>IF(AN8="","",AN8)</f>
        <v>3. 7. 2019</v>
      </c>
      <c r="AN47" s="65"/>
      <c r="AO47" s="37"/>
      <c r="AP47" s="37"/>
      <c r="AQ47" s="37"/>
      <c r="AR47" s="41"/>
    </row>
    <row r="48" spans="2:44" s="1" customFormat="1" ht="6.95" customHeight="1">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1"/>
    </row>
    <row r="49" spans="2:56" s="1" customFormat="1" ht="13.65" customHeight="1">
      <c r="B49" s="36"/>
      <c r="C49" s="30" t="s">
        <v>25</v>
      </c>
      <c r="D49" s="37"/>
      <c r="E49" s="37"/>
      <c r="F49" s="37"/>
      <c r="G49" s="37"/>
      <c r="H49" s="37"/>
      <c r="I49" s="37"/>
      <c r="J49" s="37"/>
      <c r="K49" s="37"/>
      <c r="L49" s="37" t="str">
        <f>IF(E11="","",E11)</f>
        <v>Domov Barbora Kutná Hora,Pirnerova nám.228,K.Hora</v>
      </c>
      <c r="M49" s="37"/>
      <c r="N49" s="37"/>
      <c r="O49" s="37"/>
      <c r="P49" s="37"/>
      <c r="Q49" s="37"/>
      <c r="R49" s="37"/>
      <c r="S49" s="37"/>
      <c r="T49" s="37"/>
      <c r="U49" s="37"/>
      <c r="V49" s="37"/>
      <c r="W49" s="37"/>
      <c r="X49" s="37"/>
      <c r="Y49" s="37"/>
      <c r="Z49" s="37"/>
      <c r="AA49" s="37"/>
      <c r="AB49" s="37"/>
      <c r="AC49" s="37"/>
      <c r="AD49" s="37"/>
      <c r="AE49" s="37"/>
      <c r="AF49" s="37"/>
      <c r="AG49" s="37"/>
      <c r="AH49" s="37"/>
      <c r="AI49" s="30" t="s">
        <v>31</v>
      </c>
      <c r="AJ49" s="37"/>
      <c r="AK49" s="37"/>
      <c r="AL49" s="37"/>
      <c r="AM49" s="66" t="str">
        <f>IF(E17="","",E17)</f>
        <v xml:space="preserve"> </v>
      </c>
      <c r="AN49" s="37"/>
      <c r="AO49" s="37"/>
      <c r="AP49" s="37"/>
      <c r="AQ49" s="37"/>
      <c r="AR49" s="41"/>
      <c r="AS49" s="67" t="s">
        <v>51</v>
      </c>
      <c r="AT49" s="68"/>
      <c r="AU49" s="69"/>
      <c r="AV49" s="69"/>
      <c r="AW49" s="69"/>
      <c r="AX49" s="69"/>
      <c r="AY49" s="69"/>
      <c r="AZ49" s="69"/>
      <c r="BA49" s="69"/>
      <c r="BB49" s="69"/>
      <c r="BC49" s="69"/>
      <c r="BD49" s="70"/>
    </row>
    <row r="50" spans="2:56" s="1" customFormat="1" ht="13.65" customHeight="1">
      <c r="B50" s="36"/>
      <c r="C50" s="30" t="s">
        <v>29</v>
      </c>
      <c r="D50" s="37"/>
      <c r="E50" s="37"/>
      <c r="F50" s="37"/>
      <c r="G50" s="37"/>
      <c r="H50" s="37"/>
      <c r="I50" s="37"/>
      <c r="J50" s="37"/>
      <c r="K50" s="37"/>
      <c r="L50" s="37"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34</v>
      </c>
      <c r="AJ50" s="37"/>
      <c r="AK50" s="37"/>
      <c r="AL50" s="37"/>
      <c r="AM50" s="66" t="str">
        <f>IF(E20="","",E20)</f>
        <v xml:space="preserve"> </v>
      </c>
      <c r="AN50" s="37"/>
      <c r="AO50" s="37"/>
      <c r="AP50" s="37"/>
      <c r="AQ50" s="37"/>
      <c r="AR50" s="41"/>
      <c r="AS50" s="71"/>
      <c r="AT50" s="72"/>
      <c r="AU50" s="73"/>
      <c r="AV50" s="73"/>
      <c r="AW50" s="73"/>
      <c r="AX50" s="73"/>
      <c r="AY50" s="73"/>
      <c r="AZ50" s="73"/>
      <c r="BA50" s="73"/>
      <c r="BB50" s="73"/>
      <c r="BC50" s="73"/>
      <c r="BD50" s="74"/>
    </row>
    <row r="51" spans="2:56" s="1" customFormat="1" ht="10.8" customHeight="1">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1"/>
      <c r="AS51" s="75"/>
      <c r="AT51" s="76"/>
      <c r="AU51" s="77"/>
      <c r="AV51" s="77"/>
      <c r="AW51" s="77"/>
      <c r="AX51" s="77"/>
      <c r="AY51" s="77"/>
      <c r="AZ51" s="77"/>
      <c r="BA51" s="77"/>
      <c r="BB51" s="77"/>
      <c r="BC51" s="77"/>
      <c r="BD51" s="78"/>
    </row>
    <row r="52" spans="2:56" s="1" customFormat="1" ht="29.25" customHeight="1">
      <c r="B52" s="36"/>
      <c r="C52" s="79" t="s">
        <v>52</v>
      </c>
      <c r="D52" s="80"/>
      <c r="E52" s="80"/>
      <c r="F52" s="80"/>
      <c r="G52" s="80"/>
      <c r="H52" s="81"/>
      <c r="I52" s="82" t="s">
        <v>53</v>
      </c>
      <c r="J52" s="80"/>
      <c r="K52" s="80"/>
      <c r="L52" s="80"/>
      <c r="M52" s="80"/>
      <c r="N52" s="80"/>
      <c r="O52" s="80"/>
      <c r="P52" s="80"/>
      <c r="Q52" s="80"/>
      <c r="R52" s="80"/>
      <c r="S52" s="80"/>
      <c r="T52" s="80"/>
      <c r="U52" s="80"/>
      <c r="V52" s="80"/>
      <c r="W52" s="80"/>
      <c r="X52" s="80"/>
      <c r="Y52" s="80"/>
      <c r="Z52" s="80"/>
      <c r="AA52" s="80"/>
      <c r="AB52" s="80"/>
      <c r="AC52" s="80"/>
      <c r="AD52" s="80"/>
      <c r="AE52" s="80"/>
      <c r="AF52" s="80"/>
      <c r="AG52" s="83" t="s">
        <v>54</v>
      </c>
      <c r="AH52" s="80"/>
      <c r="AI52" s="80"/>
      <c r="AJ52" s="80"/>
      <c r="AK52" s="80"/>
      <c r="AL52" s="80"/>
      <c r="AM52" s="80"/>
      <c r="AN52" s="82" t="s">
        <v>55</v>
      </c>
      <c r="AO52" s="80"/>
      <c r="AP52" s="80"/>
      <c r="AQ52" s="84" t="s">
        <v>56</v>
      </c>
      <c r="AR52" s="41"/>
      <c r="AS52" s="85" t="s">
        <v>57</v>
      </c>
      <c r="AT52" s="86" t="s">
        <v>58</v>
      </c>
      <c r="AU52" s="86" t="s">
        <v>59</v>
      </c>
      <c r="AV52" s="86" t="s">
        <v>60</v>
      </c>
      <c r="AW52" s="86" t="s">
        <v>61</v>
      </c>
      <c r="AX52" s="86" t="s">
        <v>62</v>
      </c>
      <c r="AY52" s="86" t="s">
        <v>63</v>
      </c>
      <c r="AZ52" s="86" t="s">
        <v>64</v>
      </c>
      <c r="BA52" s="86" t="s">
        <v>65</v>
      </c>
      <c r="BB52" s="86" t="s">
        <v>66</v>
      </c>
      <c r="BC52" s="86" t="s">
        <v>67</v>
      </c>
      <c r="BD52" s="87" t="s">
        <v>68</v>
      </c>
    </row>
    <row r="53" spans="2:56" s="1" customFormat="1" ht="10.8" customHeight="1">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1"/>
      <c r="AS53" s="88"/>
      <c r="AT53" s="89"/>
      <c r="AU53" s="89"/>
      <c r="AV53" s="89"/>
      <c r="AW53" s="89"/>
      <c r="AX53" s="89"/>
      <c r="AY53" s="89"/>
      <c r="AZ53" s="89"/>
      <c r="BA53" s="89"/>
      <c r="BB53" s="89"/>
      <c r="BC53" s="89"/>
      <c r="BD53" s="90"/>
    </row>
    <row r="54" spans="2:90" s="4" customFormat="1" ht="32.4" customHeight="1">
      <c r="B54" s="91"/>
      <c r="C54" s="92" t="s">
        <v>69</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4">
        <f>ROUND(SUM(AG55:AG57),2)</f>
        <v>0</v>
      </c>
      <c r="AH54" s="94"/>
      <c r="AI54" s="94"/>
      <c r="AJ54" s="94"/>
      <c r="AK54" s="94"/>
      <c r="AL54" s="94"/>
      <c r="AM54" s="94"/>
      <c r="AN54" s="95">
        <f>SUM(AG54,AT54)</f>
        <v>0</v>
      </c>
      <c r="AO54" s="95"/>
      <c r="AP54" s="95"/>
      <c r="AQ54" s="96" t="s">
        <v>19</v>
      </c>
      <c r="AR54" s="97"/>
      <c r="AS54" s="98">
        <f>ROUND(SUM(AS55:AS57),2)</f>
        <v>0</v>
      </c>
      <c r="AT54" s="99">
        <f>ROUND(SUM(AV54:AW54),2)</f>
        <v>0</v>
      </c>
      <c r="AU54" s="100">
        <f>ROUND(SUM(AU55:AU57),5)</f>
        <v>0</v>
      </c>
      <c r="AV54" s="99">
        <f>ROUND(AZ54*L29,2)</f>
        <v>0</v>
      </c>
      <c r="AW54" s="99">
        <f>ROUND(BA54*L30,2)</f>
        <v>0</v>
      </c>
      <c r="AX54" s="99">
        <f>ROUND(BB54*L29,2)</f>
        <v>0</v>
      </c>
      <c r="AY54" s="99">
        <f>ROUND(BC54*L30,2)</f>
        <v>0</v>
      </c>
      <c r="AZ54" s="99">
        <f>ROUND(SUM(AZ55:AZ57),2)</f>
        <v>0</v>
      </c>
      <c r="BA54" s="99">
        <f>ROUND(SUM(BA55:BA57),2)</f>
        <v>0</v>
      </c>
      <c r="BB54" s="99">
        <f>ROUND(SUM(BB55:BB57),2)</f>
        <v>0</v>
      </c>
      <c r="BC54" s="99">
        <f>ROUND(SUM(BC55:BC57),2)</f>
        <v>0</v>
      </c>
      <c r="BD54" s="101">
        <f>ROUND(SUM(BD55:BD57),2)</f>
        <v>0</v>
      </c>
      <c r="BS54" s="102" t="s">
        <v>70</v>
      </c>
      <c r="BT54" s="102" t="s">
        <v>71</v>
      </c>
      <c r="BU54" s="103" t="s">
        <v>72</v>
      </c>
      <c r="BV54" s="102" t="s">
        <v>73</v>
      </c>
      <c r="BW54" s="102" t="s">
        <v>5</v>
      </c>
      <c r="BX54" s="102" t="s">
        <v>74</v>
      </c>
      <c r="CL54" s="102" t="s">
        <v>19</v>
      </c>
    </row>
    <row r="55" spans="1:91" s="5" customFormat="1" ht="40.5" customHeight="1">
      <c r="A55" s="104" t="s">
        <v>75</v>
      </c>
      <c r="B55" s="105"/>
      <c r="C55" s="106"/>
      <c r="D55" s="107" t="s">
        <v>76</v>
      </c>
      <c r="E55" s="107"/>
      <c r="F55" s="107"/>
      <c r="G55" s="107"/>
      <c r="H55" s="107"/>
      <c r="I55" s="108"/>
      <c r="J55" s="107" t="s">
        <v>77</v>
      </c>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9">
        <f>'19102BARTOLOMEJ - Stavebn...'!J30</f>
        <v>0</v>
      </c>
      <c r="AH55" s="108"/>
      <c r="AI55" s="108"/>
      <c r="AJ55" s="108"/>
      <c r="AK55" s="108"/>
      <c r="AL55" s="108"/>
      <c r="AM55" s="108"/>
      <c r="AN55" s="109">
        <f>SUM(AG55,AT55)</f>
        <v>0</v>
      </c>
      <c r="AO55" s="108"/>
      <c r="AP55" s="108"/>
      <c r="AQ55" s="110" t="s">
        <v>78</v>
      </c>
      <c r="AR55" s="111"/>
      <c r="AS55" s="112">
        <v>0</v>
      </c>
      <c r="AT55" s="113">
        <f>ROUND(SUM(AV55:AW55),2)</f>
        <v>0</v>
      </c>
      <c r="AU55" s="114">
        <f>'19102BARTOLOMEJ - Stavebn...'!P93</f>
        <v>0</v>
      </c>
      <c r="AV55" s="113">
        <f>'19102BARTOLOMEJ - Stavebn...'!J33</f>
        <v>0</v>
      </c>
      <c r="AW55" s="113">
        <f>'19102BARTOLOMEJ - Stavebn...'!J34</f>
        <v>0</v>
      </c>
      <c r="AX55" s="113">
        <f>'19102BARTOLOMEJ - Stavebn...'!J35</f>
        <v>0</v>
      </c>
      <c r="AY55" s="113">
        <f>'19102BARTOLOMEJ - Stavebn...'!J36</f>
        <v>0</v>
      </c>
      <c r="AZ55" s="113">
        <f>'19102BARTOLOMEJ - Stavebn...'!F33</f>
        <v>0</v>
      </c>
      <c r="BA55" s="113">
        <f>'19102BARTOLOMEJ - Stavebn...'!F34</f>
        <v>0</v>
      </c>
      <c r="BB55" s="113">
        <f>'19102BARTOLOMEJ - Stavebn...'!F35</f>
        <v>0</v>
      </c>
      <c r="BC55" s="113">
        <f>'19102BARTOLOMEJ - Stavebn...'!F36</f>
        <v>0</v>
      </c>
      <c r="BD55" s="115">
        <f>'19102BARTOLOMEJ - Stavebn...'!F37</f>
        <v>0</v>
      </c>
      <c r="BT55" s="116" t="s">
        <v>79</v>
      </c>
      <c r="BV55" s="116" t="s">
        <v>73</v>
      </c>
      <c r="BW55" s="116" t="s">
        <v>80</v>
      </c>
      <c r="BX55" s="116" t="s">
        <v>5</v>
      </c>
      <c r="CL55" s="116" t="s">
        <v>19</v>
      </c>
      <c r="CM55" s="116" t="s">
        <v>81</v>
      </c>
    </row>
    <row r="56" spans="1:91" s="5" customFormat="1" ht="27" customHeight="1">
      <c r="A56" s="104" t="s">
        <v>75</v>
      </c>
      <c r="B56" s="105"/>
      <c r="C56" s="106"/>
      <c r="D56" s="107" t="s">
        <v>82</v>
      </c>
      <c r="E56" s="107"/>
      <c r="F56" s="107"/>
      <c r="G56" s="107"/>
      <c r="H56" s="107"/>
      <c r="I56" s="108"/>
      <c r="J56" s="107" t="s">
        <v>83</v>
      </c>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9">
        <f>'19102DOMOV - Oprava vnějš...'!J30</f>
        <v>0</v>
      </c>
      <c r="AH56" s="108"/>
      <c r="AI56" s="108"/>
      <c r="AJ56" s="108"/>
      <c r="AK56" s="108"/>
      <c r="AL56" s="108"/>
      <c r="AM56" s="108"/>
      <c r="AN56" s="109">
        <f>SUM(AG56,AT56)</f>
        <v>0</v>
      </c>
      <c r="AO56" s="108"/>
      <c r="AP56" s="108"/>
      <c r="AQ56" s="110" t="s">
        <v>78</v>
      </c>
      <c r="AR56" s="111"/>
      <c r="AS56" s="112">
        <v>0</v>
      </c>
      <c r="AT56" s="113">
        <f>ROUND(SUM(AV56:AW56),2)</f>
        <v>0</v>
      </c>
      <c r="AU56" s="114">
        <f>'19102DOMOV - Oprava vnějš...'!P91</f>
        <v>0</v>
      </c>
      <c r="AV56" s="113">
        <f>'19102DOMOV - Oprava vnějš...'!J33</f>
        <v>0</v>
      </c>
      <c r="AW56" s="113">
        <f>'19102DOMOV - Oprava vnějš...'!J34</f>
        <v>0</v>
      </c>
      <c r="AX56" s="113">
        <f>'19102DOMOV - Oprava vnějš...'!J35</f>
        <v>0</v>
      </c>
      <c r="AY56" s="113">
        <f>'19102DOMOV - Oprava vnějš...'!J36</f>
        <v>0</v>
      </c>
      <c r="AZ56" s="113">
        <f>'19102DOMOV - Oprava vnějš...'!F33</f>
        <v>0</v>
      </c>
      <c r="BA56" s="113">
        <f>'19102DOMOV - Oprava vnějš...'!F34</f>
        <v>0</v>
      </c>
      <c r="BB56" s="113">
        <f>'19102DOMOV - Oprava vnějš...'!F35</f>
        <v>0</v>
      </c>
      <c r="BC56" s="113">
        <f>'19102DOMOV - Oprava vnějš...'!F36</f>
        <v>0</v>
      </c>
      <c r="BD56" s="115">
        <f>'19102DOMOV - Oprava vnějš...'!F37</f>
        <v>0</v>
      </c>
      <c r="BT56" s="116" t="s">
        <v>79</v>
      </c>
      <c r="BV56" s="116" t="s">
        <v>73</v>
      </c>
      <c r="BW56" s="116" t="s">
        <v>84</v>
      </c>
      <c r="BX56" s="116" t="s">
        <v>5</v>
      </c>
      <c r="CL56" s="116" t="s">
        <v>19</v>
      </c>
      <c r="CM56" s="116" t="s">
        <v>81</v>
      </c>
    </row>
    <row r="57" spans="1:91" s="5" customFormat="1" ht="27" customHeight="1">
      <c r="A57" s="104" t="s">
        <v>75</v>
      </c>
      <c r="B57" s="105"/>
      <c r="C57" s="106"/>
      <c r="D57" s="107" t="s">
        <v>85</v>
      </c>
      <c r="E57" s="107"/>
      <c r="F57" s="107"/>
      <c r="G57" s="107"/>
      <c r="H57" s="107"/>
      <c r="I57" s="108"/>
      <c r="J57" s="107" t="s">
        <v>86</v>
      </c>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9">
        <f>'19102Zahradni - Základová...'!J30</f>
        <v>0</v>
      </c>
      <c r="AH57" s="108"/>
      <c r="AI57" s="108"/>
      <c r="AJ57" s="108"/>
      <c r="AK57" s="108"/>
      <c r="AL57" s="108"/>
      <c r="AM57" s="108"/>
      <c r="AN57" s="109">
        <f>SUM(AG57,AT57)</f>
        <v>0</v>
      </c>
      <c r="AO57" s="108"/>
      <c r="AP57" s="108"/>
      <c r="AQ57" s="110" t="s">
        <v>78</v>
      </c>
      <c r="AR57" s="111"/>
      <c r="AS57" s="117">
        <v>0</v>
      </c>
      <c r="AT57" s="118">
        <f>ROUND(SUM(AV57:AW57),2)</f>
        <v>0</v>
      </c>
      <c r="AU57" s="119">
        <f>'19102Zahradni - Základová...'!P86</f>
        <v>0</v>
      </c>
      <c r="AV57" s="118">
        <f>'19102Zahradni - Základová...'!J33</f>
        <v>0</v>
      </c>
      <c r="AW57" s="118">
        <f>'19102Zahradni - Základová...'!J34</f>
        <v>0</v>
      </c>
      <c r="AX57" s="118">
        <f>'19102Zahradni - Základová...'!J35</f>
        <v>0</v>
      </c>
      <c r="AY57" s="118">
        <f>'19102Zahradni - Základová...'!J36</f>
        <v>0</v>
      </c>
      <c r="AZ57" s="118">
        <f>'19102Zahradni - Základová...'!F33</f>
        <v>0</v>
      </c>
      <c r="BA57" s="118">
        <f>'19102Zahradni - Základová...'!F34</f>
        <v>0</v>
      </c>
      <c r="BB57" s="118">
        <f>'19102Zahradni - Základová...'!F35</f>
        <v>0</v>
      </c>
      <c r="BC57" s="118">
        <f>'19102Zahradni - Základová...'!F36</f>
        <v>0</v>
      </c>
      <c r="BD57" s="120">
        <f>'19102Zahradni - Základová...'!F37</f>
        <v>0</v>
      </c>
      <c r="BT57" s="116" t="s">
        <v>79</v>
      </c>
      <c r="BV57" s="116" t="s">
        <v>73</v>
      </c>
      <c r="BW57" s="116" t="s">
        <v>87</v>
      </c>
      <c r="BX57" s="116" t="s">
        <v>5</v>
      </c>
      <c r="CL57" s="116" t="s">
        <v>19</v>
      </c>
      <c r="CM57" s="116" t="s">
        <v>81</v>
      </c>
    </row>
    <row r="58" spans="2:44" s="1" customFormat="1" ht="30" customHeight="1">
      <c r="B58" s="36"/>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41"/>
    </row>
    <row r="59" spans="2:44" s="1" customFormat="1" ht="6.95" customHeight="1">
      <c r="B59" s="55"/>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41"/>
    </row>
  </sheetData>
  <sheetProtection password="CC35" sheet="1" objects="1" scenarios="1" formatColumns="0" formatRows="0"/>
  <mergeCells count="50">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G54:AM54"/>
    <mergeCell ref="AN54:AP54"/>
    <mergeCell ref="C52:G52"/>
    <mergeCell ref="I52:AF52"/>
    <mergeCell ref="D55:H55"/>
    <mergeCell ref="J55:AF55"/>
    <mergeCell ref="D56:H56"/>
    <mergeCell ref="J56:AF56"/>
    <mergeCell ref="D57:H57"/>
    <mergeCell ref="J57:AF57"/>
  </mergeCells>
  <hyperlinks>
    <hyperlink ref="A55" location="'19102BARTOLOMEJ - Stavebn...'!C2" display="/"/>
    <hyperlink ref="A56" location="'19102DOMOV - Oprava vnějš...'!C2" display="/"/>
    <hyperlink ref="A57" location="'19102Zahradni - Základová...'!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28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1"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5" t="s">
        <v>80</v>
      </c>
    </row>
    <row r="3" spans="2:46" ht="6.95" customHeight="1">
      <c r="B3" s="122"/>
      <c r="C3" s="123"/>
      <c r="D3" s="123"/>
      <c r="E3" s="123"/>
      <c r="F3" s="123"/>
      <c r="G3" s="123"/>
      <c r="H3" s="123"/>
      <c r="I3" s="124"/>
      <c r="J3" s="123"/>
      <c r="K3" s="123"/>
      <c r="L3" s="18"/>
      <c r="AT3" s="15" t="s">
        <v>81</v>
      </c>
    </row>
    <row r="4" spans="2:46" ht="24.95" customHeight="1">
      <c r="B4" s="18"/>
      <c r="D4" s="125" t="s">
        <v>88</v>
      </c>
      <c r="L4" s="18"/>
      <c r="M4" s="22" t="s">
        <v>10</v>
      </c>
      <c r="AT4" s="15" t="s">
        <v>4</v>
      </c>
    </row>
    <row r="5" spans="2:12" ht="6.95" customHeight="1">
      <c r="B5" s="18"/>
      <c r="L5" s="18"/>
    </row>
    <row r="6" spans="2:12" ht="12" customHeight="1">
      <c r="B6" s="18"/>
      <c r="D6" s="126" t="s">
        <v>16</v>
      </c>
      <c r="L6" s="18"/>
    </row>
    <row r="7" spans="2:12" ht="16.5" customHeight="1">
      <c r="B7" s="18"/>
      <c r="E7" s="127" t="str">
        <f>'Rekapitulace stavby'!K6</f>
        <v>Oprava objektů Domov Barbora Kutná Hora,Pirnerova nám.228,Kutná Hora</v>
      </c>
      <c r="F7" s="126"/>
      <c r="G7" s="126"/>
      <c r="H7" s="126"/>
      <c r="L7" s="18"/>
    </row>
    <row r="8" spans="2:12" s="1" customFormat="1" ht="12" customHeight="1">
      <c r="B8" s="41"/>
      <c r="D8" s="126" t="s">
        <v>89</v>
      </c>
      <c r="I8" s="128"/>
      <c r="L8" s="41"/>
    </row>
    <row r="9" spans="2:12" s="1" customFormat="1" ht="36.95" customHeight="1">
      <c r="B9" s="41"/>
      <c r="E9" s="129" t="s">
        <v>90</v>
      </c>
      <c r="F9" s="1"/>
      <c r="G9" s="1"/>
      <c r="H9" s="1"/>
      <c r="I9" s="128"/>
      <c r="L9" s="41"/>
    </row>
    <row r="10" spans="2:12" s="1" customFormat="1" ht="12">
      <c r="B10" s="41"/>
      <c r="I10" s="128"/>
      <c r="L10" s="41"/>
    </row>
    <row r="11" spans="2:12" s="1" customFormat="1" ht="12" customHeight="1">
      <c r="B11" s="41"/>
      <c r="D11" s="126" t="s">
        <v>18</v>
      </c>
      <c r="F11" s="15" t="s">
        <v>19</v>
      </c>
      <c r="I11" s="130" t="s">
        <v>20</v>
      </c>
      <c r="J11" s="15" t="s">
        <v>19</v>
      </c>
      <c r="L11" s="41"/>
    </row>
    <row r="12" spans="2:12" s="1" customFormat="1" ht="12" customHeight="1">
      <c r="B12" s="41"/>
      <c r="D12" s="126" t="s">
        <v>21</v>
      </c>
      <c r="F12" s="15" t="s">
        <v>22</v>
      </c>
      <c r="I12" s="130" t="s">
        <v>23</v>
      </c>
      <c r="J12" s="131" t="str">
        <f>'Rekapitulace stavby'!AN8</f>
        <v>3. 7. 2019</v>
      </c>
      <c r="L12" s="41"/>
    </row>
    <row r="13" spans="2:12" s="1" customFormat="1" ht="10.8" customHeight="1">
      <c r="B13" s="41"/>
      <c r="I13" s="128"/>
      <c r="L13" s="41"/>
    </row>
    <row r="14" spans="2:12" s="1" customFormat="1" ht="12" customHeight="1">
      <c r="B14" s="41"/>
      <c r="D14" s="126" t="s">
        <v>25</v>
      </c>
      <c r="I14" s="130" t="s">
        <v>26</v>
      </c>
      <c r="J14" s="15" t="s">
        <v>19</v>
      </c>
      <c r="L14" s="41"/>
    </row>
    <row r="15" spans="2:12" s="1" customFormat="1" ht="18" customHeight="1">
      <c r="B15" s="41"/>
      <c r="E15" s="15" t="s">
        <v>27</v>
      </c>
      <c r="I15" s="130" t="s">
        <v>28</v>
      </c>
      <c r="J15" s="15" t="s">
        <v>19</v>
      </c>
      <c r="L15" s="41"/>
    </row>
    <row r="16" spans="2:12" s="1" customFormat="1" ht="6.95" customHeight="1">
      <c r="B16" s="41"/>
      <c r="I16" s="128"/>
      <c r="L16" s="41"/>
    </row>
    <row r="17" spans="2:12" s="1" customFormat="1" ht="12" customHeight="1">
      <c r="B17" s="41"/>
      <c r="D17" s="126" t="s">
        <v>29</v>
      </c>
      <c r="I17" s="130" t="s">
        <v>26</v>
      </c>
      <c r="J17" s="31" t="str">
        <f>'Rekapitulace stavby'!AN13</f>
        <v>Vyplň údaj</v>
      </c>
      <c r="L17" s="41"/>
    </row>
    <row r="18" spans="2:12" s="1" customFormat="1" ht="18" customHeight="1">
      <c r="B18" s="41"/>
      <c r="E18" s="31" t="str">
        <f>'Rekapitulace stavby'!E14</f>
        <v>Vyplň údaj</v>
      </c>
      <c r="F18" s="15"/>
      <c r="G18" s="15"/>
      <c r="H18" s="15"/>
      <c r="I18" s="130" t="s">
        <v>28</v>
      </c>
      <c r="J18" s="31" t="str">
        <f>'Rekapitulace stavby'!AN14</f>
        <v>Vyplň údaj</v>
      </c>
      <c r="L18" s="41"/>
    </row>
    <row r="19" spans="2:12" s="1" customFormat="1" ht="6.95" customHeight="1">
      <c r="B19" s="41"/>
      <c r="I19" s="128"/>
      <c r="L19" s="41"/>
    </row>
    <row r="20" spans="2:12" s="1" customFormat="1" ht="12" customHeight="1">
      <c r="B20" s="41"/>
      <c r="D20" s="126" t="s">
        <v>31</v>
      </c>
      <c r="I20" s="130" t="s">
        <v>26</v>
      </c>
      <c r="J20" s="15" t="str">
        <f>IF('Rekapitulace stavby'!AN16="","",'Rekapitulace stavby'!AN16)</f>
        <v/>
      </c>
      <c r="L20" s="41"/>
    </row>
    <row r="21" spans="2:12" s="1" customFormat="1" ht="18" customHeight="1">
      <c r="B21" s="41"/>
      <c r="E21" s="15" t="str">
        <f>IF('Rekapitulace stavby'!E17="","",'Rekapitulace stavby'!E17)</f>
        <v xml:space="preserve"> </v>
      </c>
      <c r="I21" s="130" t="s">
        <v>28</v>
      </c>
      <c r="J21" s="15" t="str">
        <f>IF('Rekapitulace stavby'!AN17="","",'Rekapitulace stavby'!AN17)</f>
        <v/>
      </c>
      <c r="L21" s="41"/>
    </row>
    <row r="22" spans="2:12" s="1" customFormat="1" ht="6.95" customHeight="1">
      <c r="B22" s="41"/>
      <c r="I22" s="128"/>
      <c r="L22" s="41"/>
    </row>
    <row r="23" spans="2:12" s="1" customFormat="1" ht="12" customHeight="1">
      <c r="B23" s="41"/>
      <c r="D23" s="126" t="s">
        <v>34</v>
      </c>
      <c r="I23" s="130" t="s">
        <v>26</v>
      </c>
      <c r="J23" s="15" t="str">
        <f>IF('Rekapitulace stavby'!AN19="","",'Rekapitulace stavby'!AN19)</f>
        <v/>
      </c>
      <c r="L23" s="41"/>
    </row>
    <row r="24" spans="2:12" s="1" customFormat="1" ht="18" customHeight="1">
      <c r="B24" s="41"/>
      <c r="E24" s="15" t="str">
        <f>IF('Rekapitulace stavby'!E20="","",'Rekapitulace stavby'!E20)</f>
        <v xml:space="preserve"> </v>
      </c>
      <c r="I24" s="130" t="s">
        <v>28</v>
      </c>
      <c r="J24" s="15" t="str">
        <f>IF('Rekapitulace stavby'!AN20="","",'Rekapitulace stavby'!AN20)</f>
        <v/>
      </c>
      <c r="L24" s="41"/>
    </row>
    <row r="25" spans="2:12" s="1" customFormat="1" ht="6.95" customHeight="1">
      <c r="B25" s="41"/>
      <c r="I25" s="128"/>
      <c r="L25" s="41"/>
    </row>
    <row r="26" spans="2:12" s="1" customFormat="1" ht="12" customHeight="1">
      <c r="B26" s="41"/>
      <c r="D26" s="126" t="s">
        <v>35</v>
      </c>
      <c r="I26" s="128"/>
      <c r="L26" s="41"/>
    </row>
    <row r="27" spans="2:12" s="6" customFormat="1" ht="45" customHeight="1">
      <c r="B27" s="132"/>
      <c r="E27" s="133" t="s">
        <v>36</v>
      </c>
      <c r="F27" s="133"/>
      <c r="G27" s="133"/>
      <c r="H27" s="133"/>
      <c r="I27" s="134"/>
      <c r="L27" s="132"/>
    </row>
    <row r="28" spans="2:12" s="1" customFormat="1" ht="6.95" customHeight="1">
      <c r="B28" s="41"/>
      <c r="I28" s="128"/>
      <c r="L28" s="41"/>
    </row>
    <row r="29" spans="2:12" s="1" customFormat="1" ht="6.95" customHeight="1">
      <c r="B29" s="41"/>
      <c r="D29" s="69"/>
      <c r="E29" s="69"/>
      <c r="F29" s="69"/>
      <c r="G29" s="69"/>
      <c r="H29" s="69"/>
      <c r="I29" s="135"/>
      <c r="J29" s="69"/>
      <c r="K29" s="69"/>
      <c r="L29" s="41"/>
    </row>
    <row r="30" spans="2:12" s="1" customFormat="1" ht="25.4" customHeight="1">
      <c r="B30" s="41"/>
      <c r="D30" s="136" t="s">
        <v>37</v>
      </c>
      <c r="I30" s="128"/>
      <c r="J30" s="137">
        <f>ROUND(J93,2)</f>
        <v>0</v>
      </c>
      <c r="L30" s="41"/>
    </row>
    <row r="31" spans="2:12" s="1" customFormat="1" ht="6.95" customHeight="1">
      <c r="B31" s="41"/>
      <c r="D31" s="69"/>
      <c r="E31" s="69"/>
      <c r="F31" s="69"/>
      <c r="G31" s="69"/>
      <c r="H31" s="69"/>
      <c r="I31" s="135"/>
      <c r="J31" s="69"/>
      <c r="K31" s="69"/>
      <c r="L31" s="41"/>
    </row>
    <row r="32" spans="2:12" s="1" customFormat="1" ht="14.4" customHeight="1">
      <c r="B32" s="41"/>
      <c r="F32" s="138" t="s">
        <v>39</v>
      </c>
      <c r="I32" s="139" t="s">
        <v>38</v>
      </c>
      <c r="J32" s="138" t="s">
        <v>40</v>
      </c>
      <c r="L32" s="41"/>
    </row>
    <row r="33" spans="2:12" s="1" customFormat="1" ht="14.4" customHeight="1">
      <c r="B33" s="41"/>
      <c r="D33" s="126" t="s">
        <v>41</v>
      </c>
      <c r="E33" s="126" t="s">
        <v>42</v>
      </c>
      <c r="F33" s="140">
        <f>ROUND((SUM(BE93:BE282)),2)</f>
        <v>0</v>
      </c>
      <c r="I33" s="141">
        <v>0.21</v>
      </c>
      <c r="J33" s="140">
        <f>ROUND(((SUM(BE93:BE282))*I33),2)</f>
        <v>0</v>
      </c>
      <c r="L33" s="41"/>
    </row>
    <row r="34" spans="2:12" s="1" customFormat="1" ht="14.4" customHeight="1">
      <c r="B34" s="41"/>
      <c r="E34" s="126" t="s">
        <v>43</v>
      </c>
      <c r="F34" s="140">
        <f>ROUND((SUM(BF93:BF282)),2)</f>
        <v>0</v>
      </c>
      <c r="I34" s="141">
        <v>0.15</v>
      </c>
      <c r="J34" s="140">
        <f>ROUND(((SUM(BF93:BF282))*I34),2)</f>
        <v>0</v>
      </c>
      <c r="L34" s="41"/>
    </row>
    <row r="35" spans="2:12" s="1" customFormat="1" ht="14.4" customHeight="1" hidden="1">
      <c r="B35" s="41"/>
      <c r="E35" s="126" t="s">
        <v>44</v>
      </c>
      <c r="F35" s="140">
        <f>ROUND((SUM(BG93:BG282)),2)</f>
        <v>0</v>
      </c>
      <c r="I35" s="141">
        <v>0.21</v>
      </c>
      <c r="J35" s="140">
        <f>0</f>
        <v>0</v>
      </c>
      <c r="L35" s="41"/>
    </row>
    <row r="36" spans="2:12" s="1" customFormat="1" ht="14.4" customHeight="1" hidden="1">
      <c r="B36" s="41"/>
      <c r="E36" s="126" t="s">
        <v>45</v>
      </c>
      <c r="F36" s="140">
        <f>ROUND((SUM(BH93:BH282)),2)</f>
        <v>0</v>
      </c>
      <c r="I36" s="141">
        <v>0.15</v>
      </c>
      <c r="J36" s="140">
        <f>0</f>
        <v>0</v>
      </c>
      <c r="L36" s="41"/>
    </row>
    <row r="37" spans="2:12" s="1" customFormat="1" ht="14.4" customHeight="1" hidden="1">
      <c r="B37" s="41"/>
      <c r="E37" s="126" t="s">
        <v>46</v>
      </c>
      <c r="F37" s="140">
        <f>ROUND((SUM(BI93:BI282)),2)</f>
        <v>0</v>
      </c>
      <c r="I37" s="141">
        <v>0</v>
      </c>
      <c r="J37" s="140">
        <f>0</f>
        <v>0</v>
      </c>
      <c r="L37" s="41"/>
    </row>
    <row r="38" spans="2:12" s="1" customFormat="1" ht="6.95" customHeight="1">
      <c r="B38" s="41"/>
      <c r="I38" s="128"/>
      <c r="L38" s="41"/>
    </row>
    <row r="39" spans="2:12" s="1" customFormat="1" ht="25.4" customHeight="1">
      <c r="B39" s="41"/>
      <c r="C39" s="142"/>
      <c r="D39" s="143" t="s">
        <v>47</v>
      </c>
      <c r="E39" s="144"/>
      <c r="F39" s="144"/>
      <c r="G39" s="145" t="s">
        <v>48</v>
      </c>
      <c r="H39" s="146" t="s">
        <v>49</v>
      </c>
      <c r="I39" s="147"/>
      <c r="J39" s="148">
        <f>SUM(J30:J37)</f>
        <v>0</v>
      </c>
      <c r="K39" s="149"/>
      <c r="L39" s="41"/>
    </row>
    <row r="40" spans="2:12" s="1" customFormat="1" ht="14.4" customHeight="1">
      <c r="B40" s="150"/>
      <c r="C40" s="151"/>
      <c r="D40" s="151"/>
      <c r="E40" s="151"/>
      <c r="F40" s="151"/>
      <c r="G40" s="151"/>
      <c r="H40" s="151"/>
      <c r="I40" s="152"/>
      <c r="J40" s="151"/>
      <c r="K40" s="151"/>
      <c r="L40" s="41"/>
    </row>
    <row r="44" spans="2:12" s="1" customFormat="1" ht="6.95" customHeight="1">
      <c r="B44" s="153"/>
      <c r="C44" s="154"/>
      <c r="D44" s="154"/>
      <c r="E44" s="154"/>
      <c r="F44" s="154"/>
      <c r="G44" s="154"/>
      <c r="H44" s="154"/>
      <c r="I44" s="155"/>
      <c r="J44" s="154"/>
      <c r="K44" s="154"/>
      <c r="L44" s="41"/>
    </row>
    <row r="45" spans="2:12" s="1" customFormat="1" ht="24.95" customHeight="1">
      <c r="B45" s="36"/>
      <c r="C45" s="21" t="s">
        <v>91</v>
      </c>
      <c r="D45" s="37"/>
      <c r="E45" s="37"/>
      <c r="F45" s="37"/>
      <c r="G45" s="37"/>
      <c r="H45" s="37"/>
      <c r="I45" s="128"/>
      <c r="J45" s="37"/>
      <c r="K45" s="37"/>
      <c r="L45" s="41"/>
    </row>
    <row r="46" spans="2:12" s="1" customFormat="1" ht="6.95" customHeight="1">
      <c r="B46" s="36"/>
      <c r="C46" s="37"/>
      <c r="D46" s="37"/>
      <c r="E46" s="37"/>
      <c r="F46" s="37"/>
      <c r="G46" s="37"/>
      <c r="H46" s="37"/>
      <c r="I46" s="128"/>
      <c r="J46" s="37"/>
      <c r="K46" s="37"/>
      <c r="L46" s="41"/>
    </row>
    <row r="47" spans="2:12" s="1" customFormat="1" ht="12" customHeight="1">
      <c r="B47" s="36"/>
      <c r="C47" s="30" t="s">
        <v>16</v>
      </c>
      <c r="D47" s="37"/>
      <c r="E47" s="37"/>
      <c r="F47" s="37"/>
      <c r="G47" s="37"/>
      <c r="H47" s="37"/>
      <c r="I47" s="128"/>
      <c r="J47" s="37"/>
      <c r="K47" s="37"/>
      <c r="L47" s="41"/>
    </row>
    <row r="48" spans="2:12" s="1" customFormat="1" ht="16.5" customHeight="1">
      <c r="B48" s="36"/>
      <c r="C48" s="37"/>
      <c r="D48" s="37"/>
      <c r="E48" s="156" t="str">
        <f>E7</f>
        <v>Oprava objektů Domov Barbora Kutná Hora,Pirnerova nám.228,Kutná Hora</v>
      </c>
      <c r="F48" s="30"/>
      <c r="G48" s="30"/>
      <c r="H48" s="30"/>
      <c r="I48" s="128"/>
      <c r="J48" s="37"/>
      <c r="K48" s="37"/>
      <c r="L48" s="41"/>
    </row>
    <row r="49" spans="2:12" s="1" customFormat="1" ht="12" customHeight="1">
      <c r="B49" s="36"/>
      <c r="C49" s="30" t="s">
        <v>89</v>
      </c>
      <c r="D49" s="37"/>
      <c r="E49" s="37"/>
      <c r="F49" s="37"/>
      <c r="G49" s="37"/>
      <c r="H49" s="37"/>
      <c r="I49" s="128"/>
      <c r="J49" s="37"/>
      <c r="K49" s="37"/>
      <c r="L49" s="41"/>
    </row>
    <row r="50" spans="2:12" s="1" customFormat="1" ht="16.5" customHeight="1">
      <c r="B50" s="36"/>
      <c r="C50" s="37"/>
      <c r="D50" s="37"/>
      <c r="E50" s="62" t="str">
        <f>E9</f>
        <v>19102BARTOLOMEJ - Stavební práce na dvoře objektu Pirknerovo nám.206, Kutná Hora</v>
      </c>
      <c r="F50" s="37"/>
      <c r="G50" s="37"/>
      <c r="H50" s="37"/>
      <c r="I50" s="128"/>
      <c r="J50" s="37"/>
      <c r="K50" s="37"/>
      <c r="L50" s="41"/>
    </row>
    <row r="51" spans="2:12" s="1" customFormat="1" ht="6.95" customHeight="1">
      <c r="B51" s="36"/>
      <c r="C51" s="37"/>
      <c r="D51" s="37"/>
      <c r="E51" s="37"/>
      <c r="F51" s="37"/>
      <c r="G51" s="37"/>
      <c r="H51" s="37"/>
      <c r="I51" s="128"/>
      <c r="J51" s="37"/>
      <c r="K51" s="37"/>
      <c r="L51" s="41"/>
    </row>
    <row r="52" spans="2:12" s="1" customFormat="1" ht="12" customHeight="1">
      <c r="B52" s="36"/>
      <c r="C52" s="30" t="s">
        <v>21</v>
      </c>
      <c r="D52" s="37"/>
      <c r="E52" s="37"/>
      <c r="F52" s="25" t="str">
        <f>F12</f>
        <v>Kutná Hora</v>
      </c>
      <c r="G52" s="37"/>
      <c r="H52" s="37"/>
      <c r="I52" s="130" t="s">
        <v>23</v>
      </c>
      <c r="J52" s="65" t="str">
        <f>IF(J12="","",J12)</f>
        <v>3. 7. 2019</v>
      </c>
      <c r="K52" s="37"/>
      <c r="L52" s="41"/>
    </row>
    <row r="53" spans="2:12" s="1" customFormat="1" ht="6.95" customHeight="1">
      <c r="B53" s="36"/>
      <c r="C53" s="37"/>
      <c r="D53" s="37"/>
      <c r="E53" s="37"/>
      <c r="F53" s="37"/>
      <c r="G53" s="37"/>
      <c r="H53" s="37"/>
      <c r="I53" s="128"/>
      <c r="J53" s="37"/>
      <c r="K53" s="37"/>
      <c r="L53" s="41"/>
    </row>
    <row r="54" spans="2:12" s="1" customFormat="1" ht="13.65" customHeight="1">
      <c r="B54" s="36"/>
      <c r="C54" s="30" t="s">
        <v>25</v>
      </c>
      <c r="D54" s="37"/>
      <c r="E54" s="37"/>
      <c r="F54" s="25" t="str">
        <f>E15</f>
        <v>Domov Barbora Kutná Hora,Pirnerova nám.228,K.Hora</v>
      </c>
      <c r="G54" s="37"/>
      <c r="H54" s="37"/>
      <c r="I54" s="130" t="s">
        <v>31</v>
      </c>
      <c r="J54" s="34" t="str">
        <f>E21</f>
        <v xml:space="preserve"> </v>
      </c>
      <c r="K54" s="37"/>
      <c r="L54" s="41"/>
    </row>
    <row r="55" spans="2:12" s="1" customFormat="1" ht="13.65" customHeight="1">
      <c r="B55" s="36"/>
      <c r="C55" s="30" t="s">
        <v>29</v>
      </c>
      <c r="D55" s="37"/>
      <c r="E55" s="37"/>
      <c r="F55" s="25" t="str">
        <f>IF(E18="","",E18)</f>
        <v>Vyplň údaj</v>
      </c>
      <c r="G55" s="37"/>
      <c r="H55" s="37"/>
      <c r="I55" s="130" t="s">
        <v>34</v>
      </c>
      <c r="J55" s="34" t="str">
        <f>E24</f>
        <v xml:space="preserve"> </v>
      </c>
      <c r="K55" s="37"/>
      <c r="L55" s="41"/>
    </row>
    <row r="56" spans="2:12" s="1" customFormat="1" ht="10.3" customHeight="1">
      <c r="B56" s="36"/>
      <c r="C56" s="37"/>
      <c r="D56" s="37"/>
      <c r="E56" s="37"/>
      <c r="F56" s="37"/>
      <c r="G56" s="37"/>
      <c r="H56" s="37"/>
      <c r="I56" s="128"/>
      <c r="J56" s="37"/>
      <c r="K56" s="37"/>
      <c r="L56" s="41"/>
    </row>
    <row r="57" spans="2:12" s="1" customFormat="1" ht="29.25" customHeight="1">
      <c r="B57" s="36"/>
      <c r="C57" s="157" t="s">
        <v>92</v>
      </c>
      <c r="D57" s="158"/>
      <c r="E57" s="158"/>
      <c r="F57" s="158"/>
      <c r="G57" s="158"/>
      <c r="H57" s="158"/>
      <c r="I57" s="159"/>
      <c r="J57" s="160" t="s">
        <v>93</v>
      </c>
      <c r="K57" s="158"/>
      <c r="L57" s="41"/>
    </row>
    <row r="58" spans="2:12" s="1" customFormat="1" ht="10.3" customHeight="1">
      <c r="B58" s="36"/>
      <c r="C58" s="37"/>
      <c r="D58" s="37"/>
      <c r="E58" s="37"/>
      <c r="F58" s="37"/>
      <c r="G58" s="37"/>
      <c r="H58" s="37"/>
      <c r="I58" s="128"/>
      <c r="J58" s="37"/>
      <c r="K58" s="37"/>
      <c r="L58" s="41"/>
    </row>
    <row r="59" spans="2:47" s="1" customFormat="1" ht="22.8" customHeight="1">
      <c r="B59" s="36"/>
      <c r="C59" s="161" t="s">
        <v>69</v>
      </c>
      <c r="D59" s="37"/>
      <c r="E59" s="37"/>
      <c r="F59" s="37"/>
      <c r="G59" s="37"/>
      <c r="H59" s="37"/>
      <c r="I59" s="128"/>
      <c r="J59" s="95">
        <f>J93</f>
        <v>0</v>
      </c>
      <c r="K59" s="37"/>
      <c r="L59" s="41"/>
      <c r="AU59" s="15" t="s">
        <v>94</v>
      </c>
    </row>
    <row r="60" spans="2:12" s="7" customFormat="1" ht="24.95" customHeight="1">
      <c r="B60" s="162"/>
      <c r="C60" s="163"/>
      <c r="D60" s="164" t="s">
        <v>95</v>
      </c>
      <c r="E60" s="165"/>
      <c r="F60" s="165"/>
      <c r="G60" s="165"/>
      <c r="H60" s="165"/>
      <c r="I60" s="166"/>
      <c r="J60" s="167">
        <f>J94</f>
        <v>0</v>
      </c>
      <c r="K60" s="163"/>
      <c r="L60" s="168"/>
    </row>
    <row r="61" spans="2:12" s="8" customFormat="1" ht="19.9" customHeight="1">
      <c r="B61" s="169"/>
      <c r="C61" s="170"/>
      <c r="D61" s="171" t="s">
        <v>96</v>
      </c>
      <c r="E61" s="172"/>
      <c r="F61" s="172"/>
      <c r="G61" s="172"/>
      <c r="H61" s="172"/>
      <c r="I61" s="173"/>
      <c r="J61" s="174">
        <f>J95</f>
        <v>0</v>
      </c>
      <c r="K61" s="170"/>
      <c r="L61" s="175"/>
    </row>
    <row r="62" spans="2:12" s="8" customFormat="1" ht="19.9" customHeight="1">
      <c r="B62" s="169"/>
      <c r="C62" s="170"/>
      <c r="D62" s="171" t="s">
        <v>97</v>
      </c>
      <c r="E62" s="172"/>
      <c r="F62" s="172"/>
      <c r="G62" s="172"/>
      <c r="H62" s="172"/>
      <c r="I62" s="173"/>
      <c r="J62" s="174">
        <f>J98</f>
        <v>0</v>
      </c>
      <c r="K62" s="170"/>
      <c r="L62" s="175"/>
    </row>
    <row r="63" spans="2:12" s="8" customFormat="1" ht="19.9" customHeight="1">
      <c r="B63" s="169"/>
      <c r="C63" s="170"/>
      <c r="D63" s="171" t="s">
        <v>98</v>
      </c>
      <c r="E63" s="172"/>
      <c r="F63" s="172"/>
      <c r="G63" s="172"/>
      <c r="H63" s="172"/>
      <c r="I63" s="173"/>
      <c r="J63" s="174">
        <f>J134</f>
        <v>0</v>
      </c>
      <c r="K63" s="170"/>
      <c r="L63" s="175"/>
    </row>
    <row r="64" spans="2:12" s="8" customFormat="1" ht="19.9" customHeight="1">
      <c r="B64" s="169"/>
      <c r="C64" s="170"/>
      <c r="D64" s="171" t="s">
        <v>99</v>
      </c>
      <c r="E64" s="172"/>
      <c r="F64" s="172"/>
      <c r="G64" s="172"/>
      <c r="H64" s="172"/>
      <c r="I64" s="173"/>
      <c r="J64" s="174">
        <f>J151</f>
        <v>0</v>
      </c>
      <c r="K64" s="170"/>
      <c r="L64" s="175"/>
    </row>
    <row r="65" spans="2:12" s="8" customFormat="1" ht="19.9" customHeight="1">
      <c r="B65" s="169"/>
      <c r="C65" s="170"/>
      <c r="D65" s="171" t="s">
        <v>100</v>
      </c>
      <c r="E65" s="172"/>
      <c r="F65" s="172"/>
      <c r="G65" s="172"/>
      <c r="H65" s="172"/>
      <c r="I65" s="173"/>
      <c r="J65" s="174">
        <f>J172</f>
        <v>0</v>
      </c>
      <c r="K65" s="170"/>
      <c r="L65" s="175"/>
    </row>
    <row r="66" spans="2:12" s="7" customFormat="1" ht="24.95" customHeight="1">
      <c r="B66" s="162"/>
      <c r="C66" s="163"/>
      <c r="D66" s="164" t="s">
        <v>101</v>
      </c>
      <c r="E66" s="165"/>
      <c r="F66" s="165"/>
      <c r="G66" s="165"/>
      <c r="H66" s="165"/>
      <c r="I66" s="166"/>
      <c r="J66" s="167">
        <f>J176</f>
        <v>0</v>
      </c>
      <c r="K66" s="163"/>
      <c r="L66" s="168"/>
    </row>
    <row r="67" spans="2:12" s="8" customFormat="1" ht="19.9" customHeight="1">
      <c r="B67" s="169"/>
      <c r="C67" s="170"/>
      <c r="D67" s="171" t="s">
        <v>102</v>
      </c>
      <c r="E67" s="172"/>
      <c r="F67" s="172"/>
      <c r="G67" s="172"/>
      <c r="H67" s="172"/>
      <c r="I67" s="173"/>
      <c r="J67" s="174">
        <f>J177</f>
        <v>0</v>
      </c>
      <c r="K67" s="170"/>
      <c r="L67" s="175"/>
    </row>
    <row r="68" spans="2:12" s="8" customFormat="1" ht="19.9" customHeight="1">
      <c r="B68" s="169"/>
      <c r="C68" s="170"/>
      <c r="D68" s="171" t="s">
        <v>103</v>
      </c>
      <c r="E68" s="172"/>
      <c r="F68" s="172"/>
      <c r="G68" s="172"/>
      <c r="H68" s="172"/>
      <c r="I68" s="173"/>
      <c r="J68" s="174">
        <f>J215</f>
        <v>0</v>
      </c>
      <c r="K68" s="170"/>
      <c r="L68" s="175"/>
    </row>
    <row r="69" spans="2:12" s="8" customFormat="1" ht="19.9" customHeight="1">
      <c r="B69" s="169"/>
      <c r="C69" s="170"/>
      <c r="D69" s="171" t="s">
        <v>104</v>
      </c>
      <c r="E69" s="172"/>
      <c r="F69" s="172"/>
      <c r="G69" s="172"/>
      <c r="H69" s="172"/>
      <c r="I69" s="173"/>
      <c r="J69" s="174">
        <f>J248</f>
        <v>0</v>
      </c>
      <c r="K69" s="170"/>
      <c r="L69" s="175"/>
    </row>
    <row r="70" spans="2:12" s="8" customFormat="1" ht="19.9" customHeight="1">
      <c r="B70" s="169"/>
      <c r="C70" s="170"/>
      <c r="D70" s="171" t="s">
        <v>105</v>
      </c>
      <c r="E70" s="172"/>
      <c r="F70" s="172"/>
      <c r="G70" s="172"/>
      <c r="H70" s="172"/>
      <c r="I70" s="173"/>
      <c r="J70" s="174">
        <f>J252</f>
        <v>0</v>
      </c>
      <c r="K70" s="170"/>
      <c r="L70" s="175"/>
    </row>
    <row r="71" spans="2:12" s="8" customFormat="1" ht="19.9" customHeight="1">
      <c r="B71" s="169"/>
      <c r="C71" s="170"/>
      <c r="D71" s="171" t="s">
        <v>106</v>
      </c>
      <c r="E71" s="172"/>
      <c r="F71" s="172"/>
      <c r="G71" s="172"/>
      <c r="H71" s="172"/>
      <c r="I71" s="173"/>
      <c r="J71" s="174">
        <f>J264</f>
        <v>0</v>
      </c>
      <c r="K71" s="170"/>
      <c r="L71" s="175"/>
    </row>
    <row r="72" spans="2:12" s="7" customFormat="1" ht="24.95" customHeight="1">
      <c r="B72" s="162"/>
      <c r="C72" s="163"/>
      <c r="D72" s="164" t="s">
        <v>107</v>
      </c>
      <c r="E72" s="165"/>
      <c r="F72" s="165"/>
      <c r="G72" s="165"/>
      <c r="H72" s="165"/>
      <c r="I72" s="166"/>
      <c r="J72" s="167">
        <f>J279</f>
        <v>0</v>
      </c>
      <c r="K72" s="163"/>
      <c r="L72" s="168"/>
    </row>
    <row r="73" spans="2:12" s="8" customFormat="1" ht="19.9" customHeight="1">
      <c r="B73" s="169"/>
      <c r="C73" s="170"/>
      <c r="D73" s="171" t="s">
        <v>108</v>
      </c>
      <c r="E73" s="172"/>
      <c r="F73" s="172"/>
      <c r="G73" s="172"/>
      <c r="H73" s="172"/>
      <c r="I73" s="173"/>
      <c r="J73" s="174">
        <f>J280</f>
        <v>0</v>
      </c>
      <c r="K73" s="170"/>
      <c r="L73" s="175"/>
    </row>
    <row r="74" spans="2:12" s="1" customFormat="1" ht="21.8" customHeight="1">
      <c r="B74" s="36"/>
      <c r="C74" s="37"/>
      <c r="D74" s="37"/>
      <c r="E74" s="37"/>
      <c r="F74" s="37"/>
      <c r="G74" s="37"/>
      <c r="H74" s="37"/>
      <c r="I74" s="128"/>
      <c r="J74" s="37"/>
      <c r="K74" s="37"/>
      <c r="L74" s="41"/>
    </row>
    <row r="75" spans="2:12" s="1" customFormat="1" ht="6.95" customHeight="1">
      <c r="B75" s="55"/>
      <c r="C75" s="56"/>
      <c r="D75" s="56"/>
      <c r="E75" s="56"/>
      <c r="F75" s="56"/>
      <c r="G75" s="56"/>
      <c r="H75" s="56"/>
      <c r="I75" s="152"/>
      <c r="J75" s="56"/>
      <c r="K75" s="56"/>
      <c r="L75" s="41"/>
    </row>
    <row r="79" spans="2:12" s="1" customFormat="1" ht="6.95" customHeight="1">
      <c r="B79" s="57"/>
      <c r="C79" s="58"/>
      <c r="D79" s="58"/>
      <c r="E79" s="58"/>
      <c r="F79" s="58"/>
      <c r="G79" s="58"/>
      <c r="H79" s="58"/>
      <c r="I79" s="155"/>
      <c r="J79" s="58"/>
      <c r="K79" s="58"/>
      <c r="L79" s="41"/>
    </row>
    <row r="80" spans="2:12" s="1" customFormat="1" ht="24.95" customHeight="1">
      <c r="B80" s="36"/>
      <c r="C80" s="21" t="s">
        <v>109</v>
      </c>
      <c r="D80" s="37"/>
      <c r="E80" s="37"/>
      <c r="F80" s="37"/>
      <c r="G80" s="37"/>
      <c r="H80" s="37"/>
      <c r="I80" s="128"/>
      <c r="J80" s="37"/>
      <c r="K80" s="37"/>
      <c r="L80" s="41"/>
    </row>
    <row r="81" spans="2:12" s="1" customFormat="1" ht="6.95" customHeight="1">
      <c r="B81" s="36"/>
      <c r="C81" s="37"/>
      <c r="D81" s="37"/>
      <c r="E81" s="37"/>
      <c r="F81" s="37"/>
      <c r="G81" s="37"/>
      <c r="H81" s="37"/>
      <c r="I81" s="128"/>
      <c r="J81" s="37"/>
      <c r="K81" s="37"/>
      <c r="L81" s="41"/>
    </row>
    <row r="82" spans="2:12" s="1" customFormat="1" ht="12" customHeight="1">
      <c r="B82" s="36"/>
      <c r="C82" s="30" t="s">
        <v>16</v>
      </c>
      <c r="D82" s="37"/>
      <c r="E82" s="37"/>
      <c r="F82" s="37"/>
      <c r="G82" s="37"/>
      <c r="H82" s="37"/>
      <c r="I82" s="128"/>
      <c r="J82" s="37"/>
      <c r="K82" s="37"/>
      <c r="L82" s="41"/>
    </row>
    <row r="83" spans="2:12" s="1" customFormat="1" ht="16.5" customHeight="1">
      <c r="B83" s="36"/>
      <c r="C83" s="37"/>
      <c r="D83" s="37"/>
      <c r="E83" s="156" t="str">
        <f>E7</f>
        <v>Oprava objektů Domov Barbora Kutná Hora,Pirnerova nám.228,Kutná Hora</v>
      </c>
      <c r="F83" s="30"/>
      <c r="G83" s="30"/>
      <c r="H83" s="30"/>
      <c r="I83" s="128"/>
      <c r="J83" s="37"/>
      <c r="K83" s="37"/>
      <c r="L83" s="41"/>
    </row>
    <row r="84" spans="2:12" s="1" customFormat="1" ht="12" customHeight="1">
      <c r="B84" s="36"/>
      <c r="C84" s="30" t="s">
        <v>89</v>
      </c>
      <c r="D84" s="37"/>
      <c r="E84" s="37"/>
      <c r="F84" s="37"/>
      <c r="G84" s="37"/>
      <c r="H84" s="37"/>
      <c r="I84" s="128"/>
      <c r="J84" s="37"/>
      <c r="K84" s="37"/>
      <c r="L84" s="41"/>
    </row>
    <row r="85" spans="2:12" s="1" customFormat="1" ht="16.5" customHeight="1">
      <c r="B85" s="36"/>
      <c r="C85" s="37"/>
      <c r="D85" s="37"/>
      <c r="E85" s="62" t="str">
        <f>E9</f>
        <v>19102BARTOLOMEJ - Stavební práce na dvoře objektu Pirknerovo nám.206, Kutná Hora</v>
      </c>
      <c r="F85" s="37"/>
      <c r="G85" s="37"/>
      <c r="H85" s="37"/>
      <c r="I85" s="128"/>
      <c r="J85" s="37"/>
      <c r="K85" s="37"/>
      <c r="L85" s="41"/>
    </row>
    <row r="86" spans="2:12" s="1" customFormat="1" ht="6.95" customHeight="1">
      <c r="B86" s="36"/>
      <c r="C86" s="37"/>
      <c r="D86" s="37"/>
      <c r="E86" s="37"/>
      <c r="F86" s="37"/>
      <c r="G86" s="37"/>
      <c r="H86" s="37"/>
      <c r="I86" s="128"/>
      <c r="J86" s="37"/>
      <c r="K86" s="37"/>
      <c r="L86" s="41"/>
    </row>
    <row r="87" spans="2:12" s="1" customFormat="1" ht="12" customHeight="1">
      <c r="B87" s="36"/>
      <c r="C87" s="30" t="s">
        <v>21</v>
      </c>
      <c r="D87" s="37"/>
      <c r="E87" s="37"/>
      <c r="F87" s="25" t="str">
        <f>F12</f>
        <v>Kutná Hora</v>
      </c>
      <c r="G87" s="37"/>
      <c r="H87" s="37"/>
      <c r="I87" s="130" t="s">
        <v>23</v>
      </c>
      <c r="J87" s="65" t="str">
        <f>IF(J12="","",J12)</f>
        <v>3. 7. 2019</v>
      </c>
      <c r="K87" s="37"/>
      <c r="L87" s="41"/>
    </row>
    <row r="88" spans="2:12" s="1" customFormat="1" ht="6.95" customHeight="1">
      <c r="B88" s="36"/>
      <c r="C88" s="37"/>
      <c r="D88" s="37"/>
      <c r="E88" s="37"/>
      <c r="F88" s="37"/>
      <c r="G88" s="37"/>
      <c r="H88" s="37"/>
      <c r="I88" s="128"/>
      <c r="J88" s="37"/>
      <c r="K88" s="37"/>
      <c r="L88" s="41"/>
    </row>
    <row r="89" spans="2:12" s="1" customFormat="1" ht="13.65" customHeight="1">
      <c r="B89" s="36"/>
      <c r="C89" s="30" t="s">
        <v>25</v>
      </c>
      <c r="D89" s="37"/>
      <c r="E89" s="37"/>
      <c r="F89" s="25" t="str">
        <f>E15</f>
        <v>Domov Barbora Kutná Hora,Pirnerova nám.228,K.Hora</v>
      </c>
      <c r="G89" s="37"/>
      <c r="H89" s="37"/>
      <c r="I89" s="130" t="s">
        <v>31</v>
      </c>
      <c r="J89" s="34" t="str">
        <f>E21</f>
        <v xml:space="preserve"> </v>
      </c>
      <c r="K89" s="37"/>
      <c r="L89" s="41"/>
    </row>
    <row r="90" spans="2:12" s="1" customFormat="1" ht="13.65" customHeight="1">
      <c r="B90" s="36"/>
      <c r="C90" s="30" t="s">
        <v>29</v>
      </c>
      <c r="D90" s="37"/>
      <c r="E90" s="37"/>
      <c r="F90" s="25" t="str">
        <f>IF(E18="","",E18)</f>
        <v>Vyplň údaj</v>
      </c>
      <c r="G90" s="37"/>
      <c r="H90" s="37"/>
      <c r="I90" s="130" t="s">
        <v>34</v>
      </c>
      <c r="J90" s="34" t="str">
        <f>E24</f>
        <v xml:space="preserve"> </v>
      </c>
      <c r="K90" s="37"/>
      <c r="L90" s="41"/>
    </row>
    <row r="91" spans="2:12" s="1" customFormat="1" ht="10.3" customHeight="1">
      <c r="B91" s="36"/>
      <c r="C91" s="37"/>
      <c r="D91" s="37"/>
      <c r="E91" s="37"/>
      <c r="F91" s="37"/>
      <c r="G91" s="37"/>
      <c r="H91" s="37"/>
      <c r="I91" s="128"/>
      <c r="J91" s="37"/>
      <c r="K91" s="37"/>
      <c r="L91" s="41"/>
    </row>
    <row r="92" spans="2:20" s="9" customFormat="1" ht="29.25" customHeight="1">
      <c r="B92" s="176"/>
      <c r="C92" s="177" t="s">
        <v>110</v>
      </c>
      <c r="D92" s="178" t="s">
        <v>56</v>
      </c>
      <c r="E92" s="178" t="s">
        <v>52</v>
      </c>
      <c r="F92" s="178" t="s">
        <v>53</v>
      </c>
      <c r="G92" s="178" t="s">
        <v>111</v>
      </c>
      <c r="H92" s="178" t="s">
        <v>112</v>
      </c>
      <c r="I92" s="179" t="s">
        <v>113</v>
      </c>
      <c r="J92" s="178" t="s">
        <v>93</v>
      </c>
      <c r="K92" s="180" t="s">
        <v>114</v>
      </c>
      <c r="L92" s="181"/>
      <c r="M92" s="85" t="s">
        <v>19</v>
      </c>
      <c r="N92" s="86" t="s">
        <v>41</v>
      </c>
      <c r="O92" s="86" t="s">
        <v>115</v>
      </c>
      <c r="P92" s="86" t="s">
        <v>116</v>
      </c>
      <c r="Q92" s="86" t="s">
        <v>117</v>
      </c>
      <c r="R92" s="86" t="s">
        <v>118</v>
      </c>
      <c r="S92" s="86" t="s">
        <v>119</v>
      </c>
      <c r="T92" s="87" t="s">
        <v>120</v>
      </c>
    </row>
    <row r="93" spans="2:63" s="1" customFormat="1" ht="22.8" customHeight="1">
      <c r="B93" s="36"/>
      <c r="C93" s="92" t="s">
        <v>121</v>
      </c>
      <c r="D93" s="37"/>
      <c r="E93" s="37"/>
      <c r="F93" s="37"/>
      <c r="G93" s="37"/>
      <c r="H93" s="37"/>
      <c r="I93" s="128"/>
      <c r="J93" s="182">
        <f>BK93</f>
        <v>0</v>
      </c>
      <c r="K93" s="37"/>
      <c r="L93" s="41"/>
      <c r="M93" s="88"/>
      <c r="N93" s="89"/>
      <c r="O93" s="89"/>
      <c r="P93" s="183">
        <f>P94+P176+P279</f>
        <v>0</v>
      </c>
      <c r="Q93" s="89"/>
      <c r="R93" s="183">
        <f>R94+R176+R279</f>
        <v>11.71339778</v>
      </c>
      <c r="S93" s="89"/>
      <c r="T93" s="184">
        <f>T94+T176+T279</f>
        <v>7.13603</v>
      </c>
      <c r="AT93" s="15" t="s">
        <v>70</v>
      </c>
      <c r="AU93" s="15" t="s">
        <v>94</v>
      </c>
      <c r="BK93" s="185">
        <f>BK94+BK176+BK279</f>
        <v>0</v>
      </c>
    </row>
    <row r="94" spans="2:63" s="10" customFormat="1" ht="25.9" customHeight="1">
      <c r="B94" s="186"/>
      <c r="C94" s="187"/>
      <c r="D94" s="188" t="s">
        <v>70</v>
      </c>
      <c r="E94" s="189" t="s">
        <v>122</v>
      </c>
      <c r="F94" s="189" t="s">
        <v>123</v>
      </c>
      <c r="G94" s="187"/>
      <c r="H94" s="187"/>
      <c r="I94" s="190"/>
      <c r="J94" s="191">
        <f>BK94</f>
        <v>0</v>
      </c>
      <c r="K94" s="187"/>
      <c r="L94" s="192"/>
      <c r="M94" s="193"/>
      <c r="N94" s="194"/>
      <c r="O94" s="194"/>
      <c r="P94" s="195">
        <f>P95+P98+P134+P151+P172</f>
        <v>0</v>
      </c>
      <c r="Q94" s="194"/>
      <c r="R94" s="195">
        <f>R95+R98+R134+R151+R172</f>
        <v>9.915038899999999</v>
      </c>
      <c r="S94" s="194"/>
      <c r="T94" s="196">
        <f>T95+T98+T134+T151+T172</f>
        <v>4.459</v>
      </c>
      <c r="AR94" s="197" t="s">
        <v>79</v>
      </c>
      <c r="AT94" s="198" t="s">
        <v>70</v>
      </c>
      <c r="AU94" s="198" t="s">
        <v>71</v>
      </c>
      <c r="AY94" s="197" t="s">
        <v>124</v>
      </c>
      <c r="BK94" s="199">
        <f>BK95+BK98+BK134+BK151+BK172</f>
        <v>0</v>
      </c>
    </row>
    <row r="95" spans="2:63" s="10" customFormat="1" ht="22.8" customHeight="1">
      <c r="B95" s="186"/>
      <c r="C95" s="187"/>
      <c r="D95" s="188" t="s">
        <v>70</v>
      </c>
      <c r="E95" s="200" t="s">
        <v>125</v>
      </c>
      <c r="F95" s="200" t="s">
        <v>126</v>
      </c>
      <c r="G95" s="187"/>
      <c r="H95" s="187"/>
      <c r="I95" s="190"/>
      <c r="J95" s="201">
        <f>BK95</f>
        <v>0</v>
      </c>
      <c r="K95" s="187"/>
      <c r="L95" s="192"/>
      <c r="M95" s="193"/>
      <c r="N95" s="194"/>
      <c r="O95" s="194"/>
      <c r="P95" s="195">
        <f>SUM(P96:P97)</f>
        <v>0</v>
      </c>
      <c r="Q95" s="194"/>
      <c r="R95" s="195">
        <f>SUM(R96:R97)</f>
        <v>5.30728</v>
      </c>
      <c r="S95" s="194"/>
      <c r="T95" s="196">
        <f>SUM(T96:T97)</f>
        <v>0</v>
      </c>
      <c r="AR95" s="197" t="s">
        <v>79</v>
      </c>
      <c r="AT95" s="198" t="s">
        <v>70</v>
      </c>
      <c r="AU95" s="198" t="s">
        <v>79</v>
      </c>
      <c r="AY95" s="197" t="s">
        <v>124</v>
      </c>
      <c r="BK95" s="199">
        <f>SUM(BK96:BK97)</f>
        <v>0</v>
      </c>
    </row>
    <row r="96" spans="2:65" s="1" customFormat="1" ht="16.5" customHeight="1">
      <c r="B96" s="36"/>
      <c r="C96" s="202" t="s">
        <v>127</v>
      </c>
      <c r="D96" s="202" t="s">
        <v>128</v>
      </c>
      <c r="E96" s="203" t="s">
        <v>129</v>
      </c>
      <c r="F96" s="204" t="s">
        <v>130</v>
      </c>
      <c r="G96" s="205" t="s">
        <v>131</v>
      </c>
      <c r="H96" s="206">
        <v>22</v>
      </c>
      <c r="I96" s="207"/>
      <c r="J96" s="208">
        <f>ROUND(I96*H96,2)</f>
        <v>0</v>
      </c>
      <c r="K96" s="204" t="s">
        <v>132</v>
      </c>
      <c r="L96" s="41"/>
      <c r="M96" s="209" t="s">
        <v>19</v>
      </c>
      <c r="N96" s="210" t="s">
        <v>42</v>
      </c>
      <c r="O96" s="77"/>
      <c r="P96" s="211">
        <f>O96*H96</f>
        <v>0</v>
      </c>
      <c r="Q96" s="211">
        <v>0.24124</v>
      </c>
      <c r="R96" s="211">
        <f>Q96*H96</f>
        <v>5.30728</v>
      </c>
      <c r="S96" s="211">
        <v>0</v>
      </c>
      <c r="T96" s="212">
        <f>S96*H96</f>
        <v>0</v>
      </c>
      <c r="AR96" s="15" t="s">
        <v>133</v>
      </c>
      <c r="AT96" s="15" t="s">
        <v>128</v>
      </c>
      <c r="AU96" s="15" t="s">
        <v>81</v>
      </c>
      <c r="AY96" s="15" t="s">
        <v>124</v>
      </c>
      <c r="BE96" s="213">
        <f>IF(N96="základní",J96,0)</f>
        <v>0</v>
      </c>
      <c r="BF96" s="213">
        <f>IF(N96="snížená",J96,0)</f>
        <v>0</v>
      </c>
      <c r="BG96" s="213">
        <f>IF(N96="zákl. přenesená",J96,0)</f>
        <v>0</v>
      </c>
      <c r="BH96" s="213">
        <f>IF(N96="sníž. přenesená",J96,0)</f>
        <v>0</v>
      </c>
      <c r="BI96" s="213">
        <f>IF(N96="nulová",J96,0)</f>
        <v>0</v>
      </c>
      <c r="BJ96" s="15" t="s">
        <v>79</v>
      </c>
      <c r="BK96" s="213">
        <f>ROUND(I96*H96,2)</f>
        <v>0</v>
      </c>
      <c r="BL96" s="15" t="s">
        <v>133</v>
      </c>
      <c r="BM96" s="15" t="s">
        <v>134</v>
      </c>
    </row>
    <row r="97" spans="2:47" s="1" customFormat="1" ht="12">
      <c r="B97" s="36"/>
      <c r="C97" s="37"/>
      <c r="D97" s="214" t="s">
        <v>135</v>
      </c>
      <c r="E97" s="37"/>
      <c r="F97" s="215" t="s">
        <v>136</v>
      </c>
      <c r="G97" s="37"/>
      <c r="H97" s="37"/>
      <c r="I97" s="128"/>
      <c r="J97" s="37"/>
      <c r="K97" s="37"/>
      <c r="L97" s="41"/>
      <c r="M97" s="216"/>
      <c r="N97" s="77"/>
      <c r="O97" s="77"/>
      <c r="P97" s="77"/>
      <c r="Q97" s="77"/>
      <c r="R97" s="77"/>
      <c r="S97" s="77"/>
      <c r="T97" s="78"/>
      <c r="AT97" s="15" t="s">
        <v>135</v>
      </c>
      <c r="AU97" s="15" t="s">
        <v>81</v>
      </c>
    </row>
    <row r="98" spans="2:63" s="10" customFormat="1" ht="22.8" customHeight="1">
      <c r="B98" s="186"/>
      <c r="C98" s="187"/>
      <c r="D98" s="188" t="s">
        <v>70</v>
      </c>
      <c r="E98" s="200" t="s">
        <v>137</v>
      </c>
      <c r="F98" s="200" t="s">
        <v>138</v>
      </c>
      <c r="G98" s="187"/>
      <c r="H98" s="187"/>
      <c r="I98" s="190"/>
      <c r="J98" s="201">
        <f>BK98</f>
        <v>0</v>
      </c>
      <c r="K98" s="187"/>
      <c r="L98" s="192"/>
      <c r="M98" s="193"/>
      <c r="N98" s="194"/>
      <c r="O98" s="194"/>
      <c r="P98" s="195">
        <f>SUM(P99:P133)</f>
        <v>0</v>
      </c>
      <c r="Q98" s="194"/>
      <c r="R98" s="195">
        <f>SUM(R99:R133)</f>
        <v>4.607758899999999</v>
      </c>
      <c r="S98" s="194"/>
      <c r="T98" s="196">
        <f>SUM(T99:T133)</f>
        <v>0</v>
      </c>
      <c r="AR98" s="197" t="s">
        <v>79</v>
      </c>
      <c r="AT98" s="198" t="s">
        <v>70</v>
      </c>
      <c r="AU98" s="198" t="s">
        <v>79</v>
      </c>
      <c r="AY98" s="197" t="s">
        <v>124</v>
      </c>
      <c r="BK98" s="199">
        <f>SUM(BK99:BK133)</f>
        <v>0</v>
      </c>
    </row>
    <row r="99" spans="2:65" s="1" customFormat="1" ht="16.5" customHeight="1">
      <c r="B99" s="36"/>
      <c r="C99" s="202" t="s">
        <v>139</v>
      </c>
      <c r="D99" s="202" t="s">
        <v>128</v>
      </c>
      <c r="E99" s="203" t="s">
        <v>140</v>
      </c>
      <c r="F99" s="204" t="s">
        <v>141</v>
      </c>
      <c r="G99" s="205" t="s">
        <v>131</v>
      </c>
      <c r="H99" s="206">
        <v>8.355</v>
      </c>
      <c r="I99" s="207"/>
      <c r="J99" s="208">
        <f>ROUND(I99*H99,2)</f>
        <v>0</v>
      </c>
      <c r="K99" s="204" t="s">
        <v>142</v>
      </c>
      <c r="L99" s="41"/>
      <c r="M99" s="209" t="s">
        <v>19</v>
      </c>
      <c r="N99" s="210" t="s">
        <v>42</v>
      </c>
      <c r="O99" s="77"/>
      <c r="P99" s="211">
        <f>O99*H99</f>
        <v>0</v>
      </c>
      <c r="Q99" s="211">
        <v>0.03358</v>
      </c>
      <c r="R99" s="211">
        <f>Q99*H99</f>
        <v>0.2805609</v>
      </c>
      <c r="S99" s="211">
        <v>0</v>
      </c>
      <c r="T99" s="212">
        <f>S99*H99</f>
        <v>0</v>
      </c>
      <c r="AR99" s="15" t="s">
        <v>133</v>
      </c>
      <c r="AT99" s="15" t="s">
        <v>128</v>
      </c>
      <c r="AU99" s="15" t="s">
        <v>81</v>
      </c>
      <c r="AY99" s="15" t="s">
        <v>124</v>
      </c>
      <c r="BE99" s="213">
        <f>IF(N99="základní",J99,0)</f>
        <v>0</v>
      </c>
      <c r="BF99" s="213">
        <f>IF(N99="snížená",J99,0)</f>
        <v>0</v>
      </c>
      <c r="BG99" s="213">
        <f>IF(N99="zákl. přenesená",J99,0)</f>
        <v>0</v>
      </c>
      <c r="BH99" s="213">
        <f>IF(N99="sníž. přenesená",J99,0)</f>
        <v>0</v>
      </c>
      <c r="BI99" s="213">
        <f>IF(N99="nulová",J99,0)</f>
        <v>0</v>
      </c>
      <c r="BJ99" s="15" t="s">
        <v>79</v>
      </c>
      <c r="BK99" s="213">
        <f>ROUND(I99*H99,2)</f>
        <v>0</v>
      </c>
      <c r="BL99" s="15" t="s">
        <v>133</v>
      </c>
      <c r="BM99" s="15" t="s">
        <v>143</v>
      </c>
    </row>
    <row r="100" spans="2:47" s="1" customFormat="1" ht="12">
      <c r="B100" s="36"/>
      <c r="C100" s="37"/>
      <c r="D100" s="214" t="s">
        <v>135</v>
      </c>
      <c r="E100" s="37"/>
      <c r="F100" s="215" t="s">
        <v>144</v>
      </c>
      <c r="G100" s="37"/>
      <c r="H100" s="37"/>
      <c r="I100" s="128"/>
      <c r="J100" s="37"/>
      <c r="K100" s="37"/>
      <c r="L100" s="41"/>
      <c r="M100" s="216"/>
      <c r="N100" s="77"/>
      <c r="O100" s="77"/>
      <c r="P100" s="77"/>
      <c r="Q100" s="77"/>
      <c r="R100" s="77"/>
      <c r="S100" s="77"/>
      <c r="T100" s="78"/>
      <c r="AT100" s="15" t="s">
        <v>135</v>
      </c>
      <c r="AU100" s="15" t="s">
        <v>81</v>
      </c>
    </row>
    <row r="101" spans="2:47" s="1" customFormat="1" ht="12">
      <c r="B101" s="36"/>
      <c r="C101" s="37"/>
      <c r="D101" s="214" t="s">
        <v>145</v>
      </c>
      <c r="E101" s="37"/>
      <c r="F101" s="217" t="s">
        <v>146</v>
      </c>
      <c r="G101" s="37"/>
      <c r="H101" s="37"/>
      <c r="I101" s="128"/>
      <c r="J101" s="37"/>
      <c r="K101" s="37"/>
      <c r="L101" s="41"/>
      <c r="M101" s="216"/>
      <c r="N101" s="77"/>
      <c r="O101" s="77"/>
      <c r="P101" s="77"/>
      <c r="Q101" s="77"/>
      <c r="R101" s="77"/>
      <c r="S101" s="77"/>
      <c r="T101" s="78"/>
      <c r="AT101" s="15" t="s">
        <v>145</v>
      </c>
      <c r="AU101" s="15" t="s">
        <v>81</v>
      </c>
    </row>
    <row r="102" spans="2:51" s="11" customFormat="1" ht="12">
      <c r="B102" s="218"/>
      <c r="C102" s="219"/>
      <c r="D102" s="214" t="s">
        <v>147</v>
      </c>
      <c r="E102" s="220" t="s">
        <v>19</v>
      </c>
      <c r="F102" s="221" t="s">
        <v>148</v>
      </c>
      <c r="G102" s="219"/>
      <c r="H102" s="222">
        <v>8.355</v>
      </c>
      <c r="I102" s="223"/>
      <c r="J102" s="219"/>
      <c r="K102" s="219"/>
      <c r="L102" s="224"/>
      <c r="M102" s="225"/>
      <c r="N102" s="226"/>
      <c r="O102" s="226"/>
      <c r="P102" s="226"/>
      <c r="Q102" s="226"/>
      <c r="R102" s="226"/>
      <c r="S102" s="226"/>
      <c r="T102" s="227"/>
      <c r="AT102" s="228" t="s">
        <v>147</v>
      </c>
      <c r="AU102" s="228" t="s">
        <v>81</v>
      </c>
      <c r="AV102" s="11" t="s">
        <v>81</v>
      </c>
      <c r="AW102" s="11" t="s">
        <v>33</v>
      </c>
      <c r="AX102" s="11" t="s">
        <v>79</v>
      </c>
      <c r="AY102" s="228" t="s">
        <v>124</v>
      </c>
    </row>
    <row r="103" spans="2:65" s="1" customFormat="1" ht="16.5" customHeight="1">
      <c r="B103" s="36"/>
      <c r="C103" s="202" t="s">
        <v>81</v>
      </c>
      <c r="D103" s="202" t="s">
        <v>128</v>
      </c>
      <c r="E103" s="203" t="s">
        <v>149</v>
      </c>
      <c r="F103" s="204" t="s">
        <v>150</v>
      </c>
      <c r="G103" s="205" t="s">
        <v>131</v>
      </c>
      <c r="H103" s="206">
        <v>64</v>
      </c>
      <c r="I103" s="207"/>
      <c r="J103" s="208">
        <f>ROUND(I103*H103,2)</f>
        <v>0</v>
      </c>
      <c r="K103" s="204" t="s">
        <v>19</v>
      </c>
      <c r="L103" s="41"/>
      <c r="M103" s="209" t="s">
        <v>19</v>
      </c>
      <c r="N103" s="210" t="s">
        <v>42</v>
      </c>
      <c r="O103" s="77"/>
      <c r="P103" s="211">
        <f>O103*H103</f>
        <v>0</v>
      </c>
      <c r="Q103" s="211">
        <v>0</v>
      </c>
      <c r="R103" s="211">
        <f>Q103*H103</f>
        <v>0</v>
      </c>
      <c r="S103" s="211">
        <v>0</v>
      </c>
      <c r="T103" s="212">
        <f>S103*H103</f>
        <v>0</v>
      </c>
      <c r="AR103" s="15" t="s">
        <v>133</v>
      </c>
      <c r="AT103" s="15" t="s">
        <v>128</v>
      </c>
      <c r="AU103" s="15" t="s">
        <v>81</v>
      </c>
      <c r="AY103" s="15" t="s">
        <v>124</v>
      </c>
      <c r="BE103" s="213">
        <f>IF(N103="základní",J103,0)</f>
        <v>0</v>
      </c>
      <c r="BF103" s="213">
        <f>IF(N103="snížená",J103,0)</f>
        <v>0</v>
      </c>
      <c r="BG103" s="213">
        <f>IF(N103="zákl. přenesená",J103,0)</f>
        <v>0</v>
      </c>
      <c r="BH103" s="213">
        <f>IF(N103="sníž. přenesená",J103,0)</f>
        <v>0</v>
      </c>
      <c r="BI103" s="213">
        <f>IF(N103="nulová",J103,0)</f>
        <v>0</v>
      </c>
      <c r="BJ103" s="15" t="s">
        <v>79</v>
      </c>
      <c r="BK103" s="213">
        <f>ROUND(I103*H103,2)</f>
        <v>0</v>
      </c>
      <c r="BL103" s="15" t="s">
        <v>133</v>
      </c>
      <c r="BM103" s="15" t="s">
        <v>151</v>
      </c>
    </row>
    <row r="104" spans="2:47" s="1" customFormat="1" ht="12">
      <c r="B104" s="36"/>
      <c r="C104" s="37"/>
      <c r="D104" s="214" t="s">
        <v>135</v>
      </c>
      <c r="E104" s="37"/>
      <c r="F104" s="215" t="s">
        <v>150</v>
      </c>
      <c r="G104" s="37"/>
      <c r="H104" s="37"/>
      <c r="I104" s="128"/>
      <c r="J104" s="37"/>
      <c r="K104" s="37"/>
      <c r="L104" s="41"/>
      <c r="M104" s="216"/>
      <c r="N104" s="77"/>
      <c r="O104" s="77"/>
      <c r="P104" s="77"/>
      <c r="Q104" s="77"/>
      <c r="R104" s="77"/>
      <c r="S104" s="77"/>
      <c r="T104" s="78"/>
      <c r="AT104" s="15" t="s">
        <v>135</v>
      </c>
      <c r="AU104" s="15" t="s">
        <v>81</v>
      </c>
    </row>
    <row r="105" spans="2:65" s="1" customFormat="1" ht="16.5" customHeight="1">
      <c r="B105" s="36"/>
      <c r="C105" s="202" t="s">
        <v>125</v>
      </c>
      <c r="D105" s="202" t="s">
        <v>128</v>
      </c>
      <c r="E105" s="203" t="s">
        <v>152</v>
      </c>
      <c r="F105" s="204" t="s">
        <v>153</v>
      </c>
      <c r="G105" s="205" t="s">
        <v>131</v>
      </c>
      <c r="H105" s="206">
        <v>95</v>
      </c>
      <c r="I105" s="207"/>
      <c r="J105" s="208">
        <f>ROUND(I105*H105,2)</f>
        <v>0</v>
      </c>
      <c r="K105" s="204" t="s">
        <v>142</v>
      </c>
      <c r="L105" s="41"/>
      <c r="M105" s="209" t="s">
        <v>19</v>
      </c>
      <c r="N105" s="210" t="s">
        <v>42</v>
      </c>
      <c r="O105" s="77"/>
      <c r="P105" s="211">
        <f>O105*H105</f>
        <v>0</v>
      </c>
      <c r="Q105" s="211">
        <v>0.00735</v>
      </c>
      <c r="R105" s="211">
        <f>Q105*H105</f>
        <v>0.6982499999999999</v>
      </c>
      <c r="S105" s="211">
        <v>0</v>
      </c>
      <c r="T105" s="212">
        <f>S105*H105</f>
        <v>0</v>
      </c>
      <c r="AR105" s="15" t="s">
        <v>133</v>
      </c>
      <c r="AT105" s="15" t="s">
        <v>128</v>
      </c>
      <c r="AU105" s="15" t="s">
        <v>81</v>
      </c>
      <c r="AY105" s="15" t="s">
        <v>124</v>
      </c>
      <c r="BE105" s="213">
        <f>IF(N105="základní",J105,0)</f>
        <v>0</v>
      </c>
      <c r="BF105" s="213">
        <f>IF(N105="snížená",J105,0)</f>
        <v>0</v>
      </c>
      <c r="BG105" s="213">
        <f>IF(N105="zákl. přenesená",J105,0)</f>
        <v>0</v>
      </c>
      <c r="BH105" s="213">
        <f>IF(N105="sníž. přenesená",J105,0)</f>
        <v>0</v>
      </c>
      <c r="BI105" s="213">
        <f>IF(N105="nulová",J105,0)</f>
        <v>0</v>
      </c>
      <c r="BJ105" s="15" t="s">
        <v>79</v>
      </c>
      <c r="BK105" s="213">
        <f>ROUND(I105*H105,2)</f>
        <v>0</v>
      </c>
      <c r="BL105" s="15" t="s">
        <v>133</v>
      </c>
      <c r="BM105" s="15" t="s">
        <v>154</v>
      </c>
    </row>
    <row r="106" spans="2:47" s="1" customFormat="1" ht="12">
      <c r="B106" s="36"/>
      <c r="C106" s="37"/>
      <c r="D106" s="214" t="s">
        <v>135</v>
      </c>
      <c r="E106" s="37"/>
      <c r="F106" s="215" t="s">
        <v>155</v>
      </c>
      <c r="G106" s="37"/>
      <c r="H106" s="37"/>
      <c r="I106" s="128"/>
      <c r="J106" s="37"/>
      <c r="K106" s="37"/>
      <c r="L106" s="41"/>
      <c r="M106" s="216"/>
      <c r="N106" s="77"/>
      <c r="O106" s="77"/>
      <c r="P106" s="77"/>
      <c r="Q106" s="77"/>
      <c r="R106" s="77"/>
      <c r="S106" s="77"/>
      <c r="T106" s="78"/>
      <c r="AT106" s="15" t="s">
        <v>135</v>
      </c>
      <c r="AU106" s="15" t="s">
        <v>81</v>
      </c>
    </row>
    <row r="107" spans="2:65" s="1" customFormat="1" ht="16.5" customHeight="1">
      <c r="B107" s="36"/>
      <c r="C107" s="202" t="s">
        <v>133</v>
      </c>
      <c r="D107" s="202" t="s">
        <v>128</v>
      </c>
      <c r="E107" s="203" t="s">
        <v>156</v>
      </c>
      <c r="F107" s="204" t="s">
        <v>157</v>
      </c>
      <c r="G107" s="205" t="s">
        <v>131</v>
      </c>
      <c r="H107" s="206">
        <v>95</v>
      </c>
      <c r="I107" s="207"/>
      <c r="J107" s="208">
        <f>ROUND(I107*H107,2)</f>
        <v>0</v>
      </c>
      <c r="K107" s="204" t="s">
        <v>142</v>
      </c>
      <c r="L107" s="41"/>
      <c r="M107" s="209" t="s">
        <v>19</v>
      </c>
      <c r="N107" s="210" t="s">
        <v>42</v>
      </c>
      <c r="O107" s="77"/>
      <c r="P107" s="211">
        <f>O107*H107</f>
        <v>0</v>
      </c>
      <c r="Q107" s="211">
        <v>0.00026</v>
      </c>
      <c r="R107" s="211">
        <f>Q107*H107</f>
        <v>0.024699999999999996</v>
      </c>
      <c r="S107" s="211">
        <v>0</v>
      </c>
      <c r="T107" s="212">
        <f>S107*H107</f>
        <v>0</v>
      </c>
      <c r="AR107" s="15" t="s">
        <v>133</v>
      </c>
      <c r="AT107" s="15" t="s">
        <v>128</v>
      </c>
      <c r="AU107" s="15" t="s">
        <v>81</v>
      </c>
      <c r="AY107" s="15" t="s">
        <v>124</v>
      </c>
      <c r="BE107" s="213">
        <f>IF(N107="základní",J107,0)</f>
        <v>0</v>
      </c>
      <c r="BF107" s="213">
        <f>IF(N107="snížená",J107,0)</f>
        <v>0</v>
      </c>
      <c r="BG107" s="213">
        <f>IF(N107="zákl. přenesená",J107,0)</f>
        <v>0</v>
      </c>
      <c r="BH107" s="213">
        <f>IF(N107="sníž. přenesená",J107,0)</f>
        <v>0</v>
      </c>
      <c r="BI107" s="213">
        <f>IF(N107="nulová",J107,0)</f>
        <v>0</v>
      </c>
      <c r="BJ107" s="15" t="s">
        <v>79</v>
      </c>
      <c r="BK107" s="213">
        <f>ROUND(I107*H107,2)</f>
        <v>0</v>
      </c>
      <c r="BL107" s="15" t="s">
        <v>133</v>
      </c>
      <c r="BM107" s="15" t="s">
        <v>158</v>
      </c>
    </row>
    <row r="108" spans="2:47" s="1" customFormat="1" ht="12">
      <c r="B108" s="36"/>
      <c r="C108" s="37"/>
      <c r="D108" s="214" t="s">
        <v>135</v>
      </c>
      <c r="E108" s="37"/>
      <c r="F108" s="215" t="s">
        <v>159</v>
      </c>
      <c r="G108" s="37"/>
      <c r="H108" s="37"/>
      <c r="I108" s="128"/>
      <c r="J108" s="37"/>
      <c r="K108" s="37"/>
      <c r="L108" s="41"/>
      <c r="M108" s="216"/>
      <c r="N108" s="77"/>
      <c r="O108" s="77"/>
      <c r="P108" s="77"/>
      <c r="Q108" s="77"/>
      <c r="R108" s="77"/>
      <c r="S108" s="77"/>
      <c r="T108" s="78"/>
      <c r="AT108" s="15" t="s">
        <v>135</v>
      </c>
      <c r="AU108" s="15" t="s">
        <v>81</v>
      </c>
    </row>
    <row r="109" spans="2:65" s="1" customFormat="1" ht="16.5" customHeight="1">
      <c r="B109" s="36"/>
      <c r="C109" s="202" t="s">
        <v>160</v>
      </c>
      <c r="D109" s="202" t="s">
        <v>128</v>
      </c>
      <c r="E109" s="203" t="s">
        <v>161</v>
      </c>
      <c r="F109" s="204" t="s">
        <v>162</v>
      </c>
      <c r="G109" s="205" t="s">
        <v>131</v>
      </c>
      <c r="H109" s="206">
        <v>95</v>
      </c>
      <c r="I109" s="207"/>
      <c r="J109" s="208">
        <f>ROUND(I109*H109,2)</f>
        <v>0</v>
      </c>
      <c r="K109" s="204" t="s">
        <v>132</v>
      </c>
      <c r="L109" s="41"/>
      <c r="M109" s="209" t="s">
        <v>19</v>
      </c>
      <c r="N109" s="210" t="s">
        <v>42</v>
      </c>
      <c r="O109" s="77"/>
      <c r="P109" s="211">
        <f>O109*H109</f>
        <v>0</v>
      </c>
      <c r="Q109" s="211">
        <v>0.004</v>
      </c>
      <c r="R109" s="211">
        <f>Q109*H109</f>
        <v>0.38</v>
      </c>
      <c r="S109" s="211">
        <v>0</v>
      </c>
      <c r="T109" s="212">
        <f>S109*H109</f>
        <v>0</v>
      </c>
      <c r="AR109" s="15" t="s">
        <v>133</v>
      </c>
      <c r="AT109" s="15" t="s">
        <v>128</v>
      </c>
      <c r="AU109" s="15" t="s">
        <v>81</v>
      </c>
      <c r="AY109" s="15" t="s">
        <v>124</v>
      </c>
      <c r="BE109" s="213">
        <f>IF(N109="základní",J109,0)</f>
        <v>0</v>
      </c>
      <c r="BF109" s="213">
        <f>IF(N109="snížená",J109,0)</f>
        <v>0</v>
      </c>
      <c r="BG109" s="213">
        <f>IF(N109="zákl. přenesená",J109,0)</f>
        <v>0</v>
      </c>
      <c r="BH109" s="213">
        <f>IF(N109="sníž. přenesená",J109,0)</f>
        <v>0</v>
      </c>
      <c r="BI109" s="213">
        <f>IF(N109="nulová",J109,0)</f>
        <v>0</v>
      </c>
      <c r="BJ109" s="15" t="s">
        <v>79</v>
      </c>
      <c r="BK109" s="213">
        <f>ROUND(I109*H109,2)</f>
        <v>0</v>
      </c>
      <c r="BL109" s="15" t="s">
        <v>133</v>
      </c>
      <c r="BM109" s="15" t="s">
        <v>163</v>
      </c>
    </row>
    <row r="110" spans="2:47" s="1" customFormat="1" ht="12">
      <c r="B110" s="36"/>
      <c r="C110" s="37"/>
      <c r="D110" s="214" t="s">
        <v>135</v>
      </c>
      <c r="E110" s="37"/>
      <c r="F110" s="215" t="s">
        <v>164</v>
      </c>
      <c r="G110" s="37"/>
      <c r="H110" s="37"/>
      <c r="I110" s="128"/>
      <c r="J110" s="37"/>
      <c r="K110" s="37"/>
      <c r="L110" s="41"/>
      <c r="M110" s="216"/>
      <c r="N110" s="77"/>
      <c r="O110" s="77"/>
      <c r="P110" s="77"/>
      <c r="Q110" s="77"/>
      <c r="R110" s="77"/>
      <c r="S110" s="77"/>
      <c r="T110" s="78"/>
      <c r="AT110" s="15" t="s">
        <v>135</v>
      </c>
      <c r="AU110" s="15" t="s">
        <v>81</v>
      </c>
    </row>
    <row r="111" spans="2:65" s="1" customFormat="1" ht="16.5" customHeight="1">
      <c r="B111" s="36"/>
      <c r="C111" s="202" t="s">
        <v>165</v>
      </c>
      <c r="D111" s="202" t="s">
        <v>128</v>
      </c>
      <c r="E111" s="203" t="s">
        <v>166</v>
      </c>
      <c r="F111" s="204" t="s">
        <v>167</v>
      </c>
      <c r="G111" s="205" t="s">
        <v>131</v>
      </c>
      <c r="H111" s="206">
        <v>95</v>
      </c>
      <c r="I111" s="207"/>
      <c r="J111" s="208">
        <f>ROUND(I111*H111,2)</f>
        <v>0</v>
      </c>
      <c r="K111" s="204" t="s">
        <v>142</v>
      </c>
      <c r="L111" s="41"/>
      <c r="M111" s="209" t="s">
        <v>19</v>
      </c>
      <c r="N111" s="210" t="s">
        <v>42</v>
      </c>
      <c r="O111" s="77"/>
      <c r="P111" s="211">
        <f>O111*H111</f>
        <v>0</v>
      </c>
      <c r="Q111" s="211">
        <v>0.00656</v>
      </c>
      <c r="R111" s="211">
        <f>Q111*H111</f>
        <v>0.6232</v>
      </c>
      <c r="S111" s="211">
        <v>0</v>
      </c>
      <c r="T111" s="212">
        <f>S111*H111</f>
        <v>0</v>
      </c>
      <c r="AR111" s="15" t="s">
        <v>133</v>
      </c>
      <c r="AT111" s="15" t="s">
        <v>128</v>
      </c>
      <c r="AU111" s="15" t="s">
        <v>81</v>
      </c>
      <c r="AY111" s="15" t="s">
        <v>124</v>
      </c>
      <c r="BE111" s="213">
        <f>IF(N111="základní",J111,0)</f>
        <v>0</v>
      </c>
      <c r="BF111" s="213">
        <f>IF(N111="snížená",J111,0)</f>
        <v>0</v>
      </c>
      <c r="BG111" s="213">
        <f>IF(N111="zákl. přenesená",J111,0)</f>
        <v>0</v>
      </c>
      <c r="BH111" s="213">
        <f>IF(N111="sníž. přenesená",J111,0)</f>
        <v>0</v>
      </c>
      <c r="BI111" s="213">
        <f>IF(N111="nulová",J111,0)</f>
        <v>0</v>
      </c>
      <c r="BJ111" s="15" t="s">
        <v>79</v>
      </c>
      <c r="BK111" s="213">
        <f>ROUND(I111*H111,2)</f>
        <v>0</v>
      </c>
      <c r="BL111" s="15" t="s">
        <v>133</v>
      </c>
      <c r="BM111" s="15" t="s">
        <v>168</v>
      </c>
    </row>
    <row r="112" spans="2:47" s="1" customFormat="1" ht="12">
      <c r="B112" s="36"/>
      <c r="C112" s="37"/>
      <c r="D112" s="214" t="s">
        <v>135</v>
      </c>
      <c r="E112" s="37"/>
      <c r="F112" s="215" t="s">
        <v>169</v>
      </c>
      <c r="G112" s="37"/>
      <c r="H112" s="37"/>
      <c r="I112" s="128"/>
      <c r="J112" s="37"/>
      <c r="K112" s="37"/>
      <c r="L112" s="41"/>
      <c r="M112" s="216"/>
      <c r="N112" s="77"/>
      <c r="O112" s="77"/>
      <c r="P112" s="77"/>
      <c r="Q112" s="77"/>
      <c r="R112" s="77"/>
      <c r="S112" s="77"/>
      <c r="T112" s="78"/>
      <c r="AT112" s="15" t="s">
        <v>135</v>
      </c>
      <c r="AU112" s="15" t="s">
        <v>81</v>
      </c>
    </row>
    <row r="113" spans="2:47" s="1" customFormat="1" ht="12">
      <c r="B113" s="36"/>
      <c r="C113" s="37"/>
      <c r="D113" s="214" t="s">
        <v>145</v>
      </c>
      <c r="E113" s="37"/>
      <c r="F113" s="217" t="s">
        <v>170</v>
      </c>
      <c r="G113" s="37"/>
      <c r="H113" s="37"/>
      <c r="I113" s="128"/>
      <c r="J113" s="37"/>
      <c r="K113" s="37"/>
      <c r="L113" s="41"/>
      <c r="M113" s="216"/>
      <c r="N113" s="77"/>
      <c r="O113" s="77"/>
      <c r="P113" s="77"/>
      <c r="Q113" s="77"/>
      <c r="R113" s="77"/>
      <c r="S113" s="77"/>
      <c r="T113" s="78"/>
      <c r="AT113" s="15" t="s">
        <v>145</v>
      </c>
      <c r="AU113" s="15" t="s">
        <v>81</v>
      </c>
    </row>
    <row r="114" spans="2:65" s="1" customFormat="1" ht="16.5" customHeight="1">
      <c r="B114" s="36"/>
      <c r="C114" s="202" t="s">
        <v>171</v>
      </c>
      <c r="D114" s="202" t="s">
        <v>128</v>
      </c>
      <c r="E114" s="203" t="s">
        <v>172</v>
      </c>
      <c r="F114" s="204" t="s">
        <v>173</v>
      </c>
      <c r="G114" s="205" t="s">
        <v>131</v>
      </c>
      <c r="H114" s="206">
        <v>1900</v>
      </c>
      <c r="I114" s="207"/>
      <c r="J114" s="208">
        <f>ROUND(I114*H114,2)</f>
        <v>0</v>
      </c>
      <c r="K114" s="204" t="s">
        <v>142</v>
      </c>
      <c r="L114" s="41"/>
      <c r="M114" s="209" t="s">
        <v>19</v>
      </c>
      <c r="N114" s="210" t="s">
        <v>42</v>
      </c>
      <c r="O114" s="77"/>
      <c r="P114" s="211">
        <f>O114*H114</f>
        <v>0</v>
      </c>
      <c r="Q114" s="211">
        <v>0.00131</v>
      </c>
      <c r="R114" s="211">
        <f>Q114*H114</f>
        <v>2.489</v>
      </c>
      <c r="S114" s="211">
        <v>0</v>
      </c>
      <c r="T114" s="212">
        <f>S114*H114</f>
        <v>0</v>
      </c>
      <c r="AR114" s="15" t="s">
        <v>133</v>
      </c>
      <c r="AT114" s="15" t="s">
        <v>128</v>
      </c>
      <c r="AU114" s="15" t="s">
        <v>81</v>
      </c>
      <c r="AY114" s="15" t="s">
        <v>124</v>
      </c>
      <c r="BE114" s="213">
        <f>IF(N114="základní",J114,0)</f>
        <v>0</v>
      </c>
      <c r="BF114" s="213">
        <f>IF(N114="snížená",J114,0)</f>
        <v>0</v>
      </c>
      <c r="BG114" s="213">
        <f>IF(N114="zákl. přenesená",J114,0)</f>
        <v>0</v>
      </c>
      <c r="BH114" s="213">
        <f>IF(N114="sníž. přenesená",J114,0)</f>
        <v>0</v>
      </c>
      <c r="BI114" s="213">
        <f>IF(N114="nulová",J114,0)</f>
        <v>0</v>
      </c>
      <c r="BJ114" s="15" t="s">
        <v>79</v>
      </c>
      <c r="BK114" s="213">
        <f>ROUND(I114*H114,2)</f>
        <v>0</v>
      </c>
      <c r="BL114" s="15" t="s">
        <v>133</v>
      </c>
      <c r="BM114" s="15" t="s">
        <v>174</v>
      </c>
    </row>
    <row r="115" spans="2:47" s="1" customFormat="1" ht="12">
      <c r="B115" s="36"/>
      <c r="C115" s="37"/>
      <c r="D115" s="214" t="s">
        <v>135</v>
      </c>
      <c r="E115" s="37"/>
      <c r="F115" s="215" t="s">
        <v>175</v>
      </c>
      <c r="G115" s="37"/>
      <c r="H115" s="37"/>
      <c r="I115" s="128"/>
      <c r="J115" s="37"/>
      <c r="K115" s="37"/>
      <c r="L115" s="41"/>
      <c r="M115" s="216"/>
      <c r="N115" s="77"/>
      <c r="O115" s="77"/>
      <c r="P115" s="77"/>
      <c r="Q115" s="77"/>
      <c r="R115" s="77"/>
      <c r="S115" s="77"/>
      <c r="T115" s="78"/>
      <c r="AT115" s="15" t="s">
        <v>135</v>
      </c>
      <c r="AU115" s="15" t="s">
        <v>81</v>
      </c>
    </row>
    <row r="116" spans="2:47" s="1" customFormat="1" ht="12">
      <c r="B116" s="36"/>
      <c r="C116" s="37"/>
      <c r="D116" s="214" t="s">
        <v>145</v>
      </c>
      <c r="E116" s="37"/>
      <c r="F116" s="217" t="s">
        <v>170</v>
      </c>
      <c r="G116" s="37"/>
      <c r="H116" s="37"/>
      <c r="I116" s="128"/>
      <c r="J116" s="37"/>
      <c r="K116" s="37"/>
      <c r="L116" s="41"/>
      <c r="M116" s="216"/>
      <c r="N116" s="77"/>
      <c r="O116" s="77"/>
      <c r="P116" s="77"/>
      <c r="Q116" s="77"/>
      <c r="R116" s="77"/>
      <c r="S116" s="77"/>
      <c r="T116" s="78"/>
      <c r="AT116" s="15" t="s">
        <v>145</v>
      </c>
      <c r="AU116" s="15" t="s">
        <v>81</v>
      </c>
    </row>
    <row r="117" spans="2:51" s="11" customFormat="1" ht="12">
      <c r="B117" s="218"/>
      <c r="C117" s="219"/>
      <c r="D117" s="214" t="s">
        <v>147</v>
      </c>
      <c r="E117" s="219"/>
      <c r="F117" s="221" t="s">
        <v>176</v>
      </c>
      <c r="G117" s="219"/>
      <c r="H117" s="222">
        <v>1900</v>
      </c>
      <c r="I117" s="223"/>
      <c r="J117" s="219"/>
      <c r="K117" s="219"/>
      <c r="L117" s="224"/>
      <c r="M117" s="225"/>
      <c r="N117" s="226"/>
      <c r="O117" s="226"/>
      <c r="P117" s="226"/>
      <c r="Q117" s="226"/>
      <c r="R117" s="226"/>
      <c r="S117" s="226"/>
      <c r="T117" s="227"/>
      <c r="AT117" s="228" t="s">
        <v>147</v>
      </c>
      <c r="AU117" s="228" t="s">
        <v>81</v>
      </c>
      <c r="AV117" s="11" t="s">
        <v>81</v>
      </c>
      <c r="AW117" s="11" t="s">
        <v>4</v>
      </c>
      <c r="AX117" s="11" t="s">
        <v>79</v>
      </c>
      <c r="AY117" s="228" t="s">
        <v>124</v>
      </c>
    </row>
    <row r="118" spans="2:65" s="1" customFormat="1" ht="16.5" customHeight="1">
      <c r="B118" s="36"/>
      <c r="C118" s="202" t="s">
        <v>177</v>
      </c>
      <c r="D118" s="202" t="s">
        <v>128</v>
      </c>
      <c r="E118" s="203" t="s">
        <v>178</v>
      </c>
      <c r="F118" s="204" t="s">
        <v>179</v>
      </c>
      <c r="G118" s="205" t="s">
        <v>131</v>
      </c>
      <c r="H118" s="206">
        <v>16.6</v>
      </c>
      <c r="I118" s="207"/>
      <c r="J118" s="208">
        <f>ROUND(I118*H118,2)</f>
        <v>0</v>
      </c>
      <c r="K118" s="204" t="s">
        <v>142</v>
      </c>
      <c r="L118" s="41"/>
      <c r="M118" s="209" t="s">
        <v>19</v>
      </c>
      <c r="N118" s="210" t="s">
        <v>42</v>
      </c>
      <c r="O118" s="77"/>
      <c r="P118" s="211">
        <f>O118*H118</f>
        <v>0</v>
      </c>
      <c r="Q118" s="211">
        <v>0.00628</v>
      </c>
      <c r="R118" s="211">
        <f>Q118*H118</f>
        <v>0.10424800000000001</v>
      </c>
      <c r="S118" s="211">
        <v>0</v>
      </c>
      <c r="T118" s="212">
        <f>S118*H118</f>
        <v>0</v>
      </c>
      <c r="AR118" s="15" t="s">
        <v>133</v>
      </c>
      <c r="AT118" s="15" t="s">
        <v>128</v>
      </c>
      <c r="AU118" s="15" t="s">
        <v>81</v>
      </c>
      <c r="AY118" s="15" t="s">
        <v>124</v>
      </c>
      <c r="BE118" s="213">
        <f>IF(N118="základní",J118,0)</f>
        <v>0</v>
      </c>
      <c r="BF118" s="213">
        <f>IF(N118="snížená",J118,0)</f>
        <v>0</v>
      </c>
      <c r="BG118" s="213">
        <f>IF(N118="zákl. přenesená",J118,0)</f>
        <v>0</v>
      </c>
      <c r="BH118" s="213">
        <f>IF(N118="sníž. přenesená",J118,0)</f>
        <v>0</v>
      </c>
      <c r="BI118" s="213">
        <f>IF(N118="nulová",J118,0)</f>
        <v>0</v>
      </c>
      <c r="BJ118" s="15" t="s">
        <v>79</v>
      </c>
      <c r="BK118" s="213">
        <f>ROUND(I118*H118,2)</f>
        <v>0</v>
      </c>
      <c r="BL118" s="15" t="s">
        <v>133</v>
      </c>
      <c r="BM118" s="15" t="s">
        <v>180</v>
      </c>
    </row>
    <row r="119" spans="2:47" s="1" customFormat="1" ht="12">
      <c r="B119" s="36"/>
      <c r="C119" s="37"/>
      <c r="D119" s="214" t="s">
        <v>135</v>
      </c>
      <c r="E119" s="37"/>
      <c r="F119" s="215" t="s">
        <v>181</v>
      </c>
      <c r="G119" s="37"/>
      <c r="H119" s="37"/>
      <c r="I119" s="128"/>
      <c r="J119" s="37"/>
      <c r="K119" s="37"/>
      <c r="L119" s="41"/>
      <c r="M119" s="216"/>
      <c r="N119" s="77"/>
      <c r="O119" s="77"/>
      <c r="P119" s="77"/>
      <c r="Q119" s="77"/>
      <c r="R119" s="77"/>
      <c r="S119" s="77"/>
      <c r="T119" s="78"/>
      <c r="AT119" s="15" t="s">
        <v>135</v>
      </c>
      <c r="AU119" s="15" t="s">
        <v>81</v>
      </c>
    </row>
    <row r="120" spans="2:51" s="11" customFormat="1" ht="12">
      <c r="B120" s="218"/>
      <c r="C120" s="219"/>
      <c r="D120" s="214" t="s">
        <v>147</v>
      </c>
      <c r="E120" s="220" t="s">
        <v>19</v>
      </c>
      <c r="F120" s="221" t="s">
        <v>182</v>
      </c>
      <c r="G120" s="219"/>
      <c r="H120" s="222">
        <v>16.6</v>
      </c>
      <c r="I120" s="223"/>
      <c r="J120" s="219"/>
      <c r="K120" s="219"/>
      <c r="L120" s="224"/>
      <c r="M120" s="225"/>
      <c r="N120" s="226"/>
      <c r="O120" s="226"/>
      <c r="P120" s="226"/>
      <c r="Q120" s="226"/>
      <c r="R120" s="226"/>
      <c r="S120" s="226"/>
      <c r="T120" s="227"/>
      <c r="AT120" s="228" t="s">
        <v>147</v>
      </c>
      <c r="AU120" s="228" t="s">
        <v>81</v>
      </c>
      <c r="AV120" s="11" t="s">
        <v>81</v>
      </c>
      <c r="AW120" s="11" t="s">
        <v>33</v>
      </c>
      <c r="AX120" s="11" t="s">
        <v>79</v>
      </c>
      <c r="AY120" s="228" t="s">
        <v>124</v>
      </c>
    </row>
    <row r="121" spans="2:65" s="1" customFormat="1" ht="16.5" customHeight="1">
      <c r="B121" s="36"/>
      <c r="C121" s="202" t="s">
        <v>183</v>
      </c>
      <c r="D121" s="202" t="s">
        <v>128</v>
      </c>
      <c r="E121" s="203" t="s">
        <v>184</v>
      </c>
      <c r="F121" s="204" t="s">
        <v>185</v>
      </c>
      <c r="G121" s="205" t="s">
        <v>131</v>
      </c>
      <c r="H121" s="206">
        <v>54</v>
      </c>
      <c r="I121" s="207"/>
      <c r="J121" s="208">
        <f>ROUND(I121*H121,2)</f>
        <v>0</v>
      </c>
      <c r="K121" s="204" t="s">
        <v>142</v>
      </c>
      <c r="L121" s="41"/>
      <c r="M121" s="209" t="s">
        <v>19</v>
      </c>
      <c r="N121" s="210" t="s">
        <v>42</v>
      </c>
      <c r="O121" s="77"/>
      <c r="P121" s="211">
        <f>O121*H121</f>
        <v>0</v>
      </c>
      <c r="Q121" s="211">
        <v>0.00012</v>
      </c>
      <c r="R121" s="211">
        <f>Q121*H121</f>
        <v>0.0064800000000000005</v>
      </c>
      <c r="S121" s="211">
        <v>0</v>
      </c>
      <c r="T121" s="212">
        <f>S121*H121</f>
        <v>0</v>
      </c>
      <c r="AR121" s="15" t="s">
        <v>133</v>
      </c>
      <c r="AT121" s="15" t="s">
        <v>128</v>
      </c>
      <c r="AU121" s="15" t="s">
        <v>81</v>
      </c>
      <c r="AY121" s="15" t="s">
        <v>124</v>
      </c>
      <c r="BE121" s="213">
        <f>IF(N121="základní",J121,0)</f>
        <v>0</v>
      </c>
      <c r="BF121" s="213">
        <f>IF(N121="snížená",J121,0)</f>
        <v>0</v>
      </c>
      <c r="BG121" s="213">
        <f>IF(N121="zákl. přenesená",J121,0)</f>
        <v>0</v>
      </c>
      <c r="BH121" s="213">
        <f>IF(N121="sníž. přenesená",J121,0)</f>
        <v>0</v>
      </c>
      <c r="BI121" s="213">
        <f>IF(N121="nulová",J121,0)</f>
        <v>0</v>
      </c>
      <c r="BJ121" s="15" t="s">
        <v>79</v>
      </c>
      <c r="BK121" s="213">
        <f>ROUND(I121*H121,2)</f>
        <v>0</v>
      </c>
      <c r="BL121" s="15" t="s">
        <v>133</v>
      </c>
      <c r="BM121" s="15" t="s">
        <v>186</v>
      </c>
    </row>
    <row r="122" spans="2:47" s="1" customFormat="1" ht="12">
      <c r="B122" s="36"/>
      <c r="C122" s="37"/>
      <c r="D122" s="214" t="s">
        <v>135</v>
      </c>
      <c r="E122" s="37"/>
      <c r="F122" s="215" t="s">
        <v>187</v>
      </c>
      <c r="G122" s="37"/>
      <c r="H122" s="37"/>
      <c r="I122" s="128"/>
      <c r="J122" s="37"/>
      <c r="K122" s="37"/>
      <c r="L122" s="41"/>
      <c r="M122" s="216"/>
      <c r="N122" s="77"/>
      <c r="O122" s="77"/>
      <c r="P122" s="77"/>
      <c r="Q122" s="77"/>
      <c r="R122" s="77"/>
      <c r="S122" s="77"/>
      <c r="T122" s="78"/>
      <c r="AT122" s="15" t="s">
        <v>135</v>
      </c>
      <c r="AU122" s="15" t="s">
        <v>81</v>
      </c>
    </row>
    <row r="123" spans="2:47" s="1" customFormat="1" ht="12">
      <c r="B123" s="36"/>
      <c r="C123" s="37"/>
      <c r="D123" s="214" t="s">
        <v>145</v>
      </c>
      <c r="E123" s="37"/>
      <c r="F123" s="217" t="s">
        <v>188</v>
      </c>
      <c r="G123" s="37"/>
      <c r="H123" s="37"/>
      <c r="I123" s="128"/>
      <c r="J123" s="37"/>
      <c r="K123" s="37"/>
      <c r="L123" s="41"/>
      <c r="M123" s="216"/>
      <c r="N123" s="77"/>
      <c r="O123" s="77"/>
      <c r="P123" s="77"/>
      <c r="Q123" s="77"/>
      <c r="R123" s="77"/>
      <c r="S123" s="77"/>
      <c r="T123" s="78"/>
      <c r="AT123" s="15" t="s">
        <v>145</v>
      </c>
      <c r="AU123" s="15" t="s">
        <v>81</v>
      </c>
    </row>
    <row r="124" spans="2:51" s="11" customFormat="1" ht="12">
      <c r="B124" s="218"/>
      <c r="C124" s="219"/>
      <c r="D124" s="214" t="s">
        <v>147</v>
      </c>
      <c r="E124" s="220" t="s">
        <v>19</v>
      </c>
      <c r="F124" s="221" t="s">
        <v>189</v>
      </c>
      <c r="G124" s="219"/>
      <c r="H124" s="222">
        <v>54</v>
      </c>
      <c r="I124" s="223"/>
      <c r="J124" s="219"/>
      <c r="K124" s="219"/>
      <c r="L124" s="224"/>
      <c r="M124" s="225"/>
      <c r="N124" s="226"/>
      <c r="O124" s="226"/>
      <c r="P124" s="226"/>
      <c r="Q124" s="226"/>
      <c r="R124" s="226"/>
      <c r="S124" s="226"/>
      <c r="T124" s="227"/>
      <c r="AT124" s="228" t="s">
        <v>147</v>
      </c>
      <c r="AU124" s="228" t="s">
        <v>81</v>
      </c>
      <c r="AV124" s="11" t="s">
        <v>81</v>
      </c>
      <c r="AW124" s="11" t="s">
        <v>33</v>
      </c>
      <c r="AX124" s="11" t="s">
        <v>79</v>
      </c>
      <c r="AY124" s="228" t="s">
        <v>124</v>
      </c>
    </row>
    <row r="125" spans="2:65" s="1" customFormat="1" ht="16.5" customHeight="1">
      <c r="B125" s="36"/>
      <c r="C125" s="202" t="s">
        <v>190</v>
      </c>
      <c r="D125" s="202" t="s">
        <v>128</v>
      </c>
      <c r="E125" s="203" t="s">
        <v>191</v>
      </c>
      <c r="F125" s="204" t="s">
        <v>192</v>
      </c>
      <c r="G125" s="205" t="s">
        <v>131</v>
      </c>
      <c r="H125" s="206">
        <v>11</v>
      </c>
      <c r="I125" s="207"/>
      <c r="J125" s="208">
        <f>ROUND(I125*H125,2)</f>
        <v>0</v>
      </c>
      <c r="K125" s="204" t="s">
        <v>142</v>
      </c>
      <c r="L125" s="41"/>
      <c r="M125" s="209" t="s">
        <v>19</v>
      </c>
      <c r="N125" s="210" t="s">
        <v>42</v>
      </c>
      <c r="O125" s="77"/>
      <c r="P125" s="211">
        <f>O125*H125</f>
        <v>0</v>
      </c>
      <c r="Q125" s="211">
        <v>0.00012</v>
      </c>
      <c r="R125" s="211">
        <f>Q125*H125</f>
        <v>0.00132</v>
      </c>
      <c r="S125" s="211">
        <v>0</v>
      </c>
      <c r="T125" s="212">
        <f>S125*H125</f>
        <v>0</v>
      </c>
      <c r="AR125" s="15" t="s">
        <v>133</v>
      </c>
      <c r="AT125" s="15" t="s">
        <v>128</v>
      </c>
      <c r="AU125" s="15" t="s">
        <v>81</v>
      </c>
      <c r="AY125" s="15" t="s">
        <v>124</v>
      </c>
      <c r="BE125" s="213">
        <f>IF(N125="základní",J125,0)</f>
        <v>0</v>
      </c>
      <c r="BF125" s="213">
        <f>IF(N125="snížená",J125,0)</f>
        <v>0</v>
      </c>
      <c r="BG125" s="213">
        <f>IF(N125="zákl. přenesená",J125,0)</f>
        <v>0</v>
      </c>
      <c r="BH125" s="213">
        <f>IF(N125="sníž. přenesená",J125,0)</f>
        <v>0</v>
      </c>
      <c r="BI125" s="213">
        <f>IF(N125="nulová",J125,0)</f>
        <v>0</v>
      </c>
      <c r="BJ125" s="15" t="s">
        <v>79</v>
      </c>
      <c r="BK125" s="213">
        <f>ROUND(I125*H125,2)</f>
        <v>0</v>
      </c>
      <c r="BL125" s="15" t="s">
        <v>133</v>
      </c>
      <c r="BM125" s="15" t="s">
        <v>193</v>
      </c>
    </row>
    <row r="126" spans="2:47" s="1" customFormat="1" ht="12">
      <c r="B126" s="36"/>
      <c r="C126" s="37"/>
      <c r="D126" s="214" t="s">
        <v>135</v>
      </c>
      <c r="E126" s="37"/>
      <c r="F126" s="215" t="s">
        <v>194</v>
      </c>
      <c r="G126" s="37"/>
      <c r="H126" s="37"/>
      <c r="I126" s="128"/>
      <c r="J126" s="37"/>
      <c r="K126" s="37"/>
      <c r="L126" s="41"/>
      <c r="M126" s="216"/>
      <c r="N126" s="77"/>
      <c r="O126" s="77"/>
      <c r="P126" s="77"/>
      <c r="Q126" s="77"/>
      <c r="R126" s="77"/>
      <c r="S126" s="77"/>
      <c r="T126" s="78"/>
      <c r="AT126" s="15" t="s">
        <v>135</v>
      </c>
      <c r="AU126" s="15" t="s">
        <v>81</v>
      </c>
    </row>
    <row r="127" spans="2:47" s="1" customFormat="1" ht="12">
      <c r="B127" s="36"/>
      <c r="C127" s="37"/>
      <c r="D127" s="214" t="s">
        <v>145</v>
      </c>
      <c r="E127" s="37"/>
      <c r="F127" s="217" t="s">
        <v>188</v>
      </c>
      <c r="G127" s="37"/>
      <c r="H127" s="37"/>
      <c r="I127" s="128"/>
      <c r="J127" s="37"/>
      <c r="K127" s="37"/>
      <c r="L127" s="41"/>
      <c r="M127" s="216"/>
      <c r="N127" s="77"/>
      <c r="O127" s="77"/>
      <c r="P127" s="77"/>
      <c r="Q127" s="77"/>
      <c r="R127" s="77"/>
      <c r="S127" s="77"/>
      <c r="T127" s="78"/>
      <c r="AT127" s="15" t="s">
        <v>145</v>
      </c>
      <c r="AU127" s="15" t="s">
        <v>81</v>
      </c>
    </row>
    <row r="128" spans="2:51" s="11" customFormat="1" ht="12">
      <c r="B128" s="218"/>
      <c r="C128" s="219"/>
      <c r="D128" s="214" t="s">
        <v>147</v>
      </c>
      <c r="E128" s="220" t="s">
        <v>19</v>
      </c>
      <c r="F128" s="221" t="s">
        <v>195</v>
      </c>
      <c r="G128" s="219"/>
      <c r="H128" s="222">
        <v>4</v>
      </c>
      <c r="I128" s="223"/>
      <c r="J128" s="219"/>
      <c r="K128" s="219"/>
      <c r="L128" s="224"/>
      <c r="M128" s="225"/>
      <c r="N128" s="226"/>
      <c r="O128" s="226"/>
      <c r="P128" s="226"/>
      <c r="Q128" s="226"/>
      <c r="R128" s="226"/>
      <c r="S128" s="226"/>
      <c r="T128" s="227"/>
      <c r="AT128" s="228" t="s">
        <v>147</v>
      </c>
      <c r="AU128" s="228" t="s">
        <v>81</v>
      </c>
      <c r="AV128" s="11" t="s">
        <v>81</v>
      </c>
      <c r="AW128" s="11" t="s">
        <v>33</v>
      </c>
      <c r="AX128" s="11" t="s">
        <v>71</v>
      </c>
      <c r="AY128" s="228" t="s">
        <v>124</v>
      </c>
    </row>
    <row r="129" spans="2:51" s="11" customFormat="1" ht="12">
      <c r="B129" s="218"/>
      <c r="C129" s="219"/>
      <c r="D129" s="214" t="s">
        <v>147</v>
      </c>
      <c r="E129" s="220" t="s">
        <v>19</v>
      </c>
      <c r="F129" s="221" t="s">
        <v>196</v>
      </c>
      <c r="G129" s="219"/>
      <c r="H129" s="222">
        <v>3</v>
      </c>
      <c r="I129" s="223"/>
      <c r="J129" s="219"/>
      <c r="K129" s="219"/>
      <c r="L129" s="224"/>
      <c r="M129" s="225"/>
      <c r="N129" s="226"/>
      <c r="O129" s="226"/>
      <c r="P129" s="226"/>
      <c r="Q129" s="226"/>
      <c r="R129" s="226"/>
      <c r="S129" s="226"/>
      <c r="T129" s="227"/>
      <c r="AT129" s="228" t="s">
        <v>147</v>
      </c>
      <c r="AU129" s="228" t="s">
        <v>81</v>
      </c>
      <c r="AV129" s="11" t="s">
        <v>81</v>
      </c>
      <c r="AW129" s="11" t="s">
        <v>33</v>
      </c>
      <c r="AX129" s="11" t="s">
        <v>71</v>
      </c>
      <c r="AY129" s="228" t="s">
        <v>124</v>
      </c>
    </row>
    <row r="130" spans="2:51" s="11" customFormat="1" ht="12">
      <c r="B130" s="218"/>
      <c r="C130" s="219"/>
      <c r="D130" s="214" t="s">
        <v>147</v>
      </c>
      <c r="E130" s="220" t="s">
        <v>19</v>
      </c>
      <c r="F130" s="221" t="s">
        <v>197</v>
      </c>
      <c r="G130" s="219"/>
      <c r="H130" s="222">
        <v>4</v>
      </c>
      <c r="I130" s="223"/>
      <c r="J130" s="219"/>
      <c r="K130" s="219"/>
      <c r="L130" s="224"/>
      <c r="M130" s="225"/>
      <c r="N130" s="226"/>
      <c r="O130" s="226"/>
      <c r="P130" s="226"/>
      <c r="Q130" s="226"/>
      <c r="R130" s="226"/>
      <c r="S130" s="226"/>
      <c r="T130" s="227"/>
      <c r="AT130" s="228" t="s">
        <v>147</v>
      </c>
      <c r="AU130" s="228" t="s">
        <v>81</v>
      </c>
      <c r="AV130" s="11" t="s">
        <v>81</v>
      </c>
      <c r="AW130" s="11" t="s">
        <v>33</v>
      </c>
      <c r="AX130" s="11" t="s">
        <v>71</v>
      </c>
      <c r="AY130" s="228" t="s">
        <v>124</v>
      </c>
    </row>
    <row r="131" spans="2:51" s="12" customFormat="1" ht="12">
      <c r="B131" s="229"/>
      <c r="C131" s="230"/>
      <c r="D131" s="214" t="s">
        <v>147</v>
      </c>
      <c r="E131" s="231" t="s">
        <v>19</v>
      </c>
      <c r="F131" s="232" t="s">
        <v>198</v>
      </c>
      <c r="G131" s="230"/>
      <c r="H131" s="233">
        <v>11</v>
      </c>
      <c r="I131" s="234"/>
      <c r="J131" s="230"/>
      <c r="K131" s="230"/>
      <c r="L131" s="235"/>
      <c r="M131" s="236"/>
      <c r="N131" s="237"/>
      <c r="O131" s="237"/>
      <c r="P131" s="237"/>
      <c r="Q131" s="237"/>
      <c r="R131" s="237"/>
      <c r="S131" s="237"/>
      <c r="T131" s="238"/>
      <c r="AT131" s="239" t="s">
        <v>147</v>
      </c>
      <c r="AU131" s="239" t="s">
        <v>81</v>
      </c>
      <c r="AV131" s="12" t="s">
        <v>133</v>
      </c>
      <c r="AW131" s="12" t="s">
        <v>33</v>
      </c>
      <c r="AX131" s="12" t="s">
        <v>79</v>
      </c>
      <c r="AY131" s="239" t="s">
        <v>124</v>
      </c>
    </row>
    <row r="132" spans="2:65" s="1" customFormat="1" ht="16.5" customHeight="1">
      <c r="B132" s="36"/>
      <c r="C132" s="202" t="s">
        <v>8</v>
      </c>
      <c r="D132" s="202" t="s">
        <v>128</v>
      </c>
      <c r="E132" s="203" t="s">
        <v>199</v>
      </c>
      <c r="F132" s="204" t="s">
        <v>200</v>
      </c>
      <c r="G132" s="205" t="s">
        <v>131</v>
      </c>
      <c r="H132" s="206">
        <v>95</v>
      </c>
      <c r="I132" s="207"/>
      <c r="J132" s="208">
        <f>ROUND(I132*H132,2)</f>
        <v>0</v>
      </c>
      <c r="K132" s="204" t="s">
        <v>142</v>
      </c>
      <c r="L132" s="41"/>
      <c r="M132" s="209" t="s">
        <v>19</v>
      </c>
      <c r="N132" s="210" t="s">
        <v>42</v>
      </c>
      <c r="O132" s="77"/>
      <c r="P132" s="211">
        <f>O132*H132</f>
        <v>0</v>
      </c>
      <c r="Q132" s="211">
        <v>0</v>
      </c>
      <c r="R132" s="211">
        <f>Q132*H132</f>
        <v>0</v>
      </c>
      <c r="S132" s="211">
        <v>0</v>
      </c>
      <c r="T132" s="212">
        <f>S132*H132</f>
        <v>0</v>
      </c>
      <c r="AR132" s="15" t="s">
        <v>133</v>
      </c>
      <c r="AT132" s="15" t="s">
        <v>128</v>
      </c>
      <c r="AU132" s="15" t="s">
        <v>81</v>
      </c>
      <c r="AY132" s="15" t="s">
        <v>124</v>
      </c>
      <c r="BE132" s="213">
        <f>IF(N132="základní",J132,0)</f>
        <v>0</v>
      </c>
      <c r="BF132" s="213">
        <f>IF(N132="snížená",J132,0)</f>
        <v>0</v>
      </c>
      <c r="BG132" s="213">
        <f>IF(N132="zákl. přenesená",J132,0)</f>
        <v>0</v>
      </c>
      <c r="BH132" s="213">
        <f>IF(N132="sníž. přenesená",J132,0)</f>
        <v>0</v>
      </c>
      <c r="BI132" s="213">
        <f>IF(N132="nulová",J132,0)</f>
        <v>0</v>
      </c>
      <c r="BJ132" s="15" t="s">
        <v>79</v>
      </c>
      <c r="BK132" s="213">
        <f>ROUND(I132*H132,2)</f>
        <v>0</v>
      </c>
      <c r="BL132" s="15" t="s">
        <v>133</v>
      </c>
      <c r="BM132" s="15" t="s">
        <v>201</v>
      </c>
    </row>
    <row r="133" spans="2:47" s="1" customFormat="1" ht="12">
      <c r="B133" s="36"/>
      <c r="C133" s="37"/>
      <c r="D133" s="214" t="s">
        <v>135</v>
      </c>
      <c r="E133" s="37"/>
      <c r="F133" s="215" t="s">
        <v>202</v>
      </c>
      <c r="G133" s="37"/>
      <c r="H133" s="37"/>
      <c r="I133" s="128"/>
      <c r="J133" s="37"/>
      <c r="K133" s="37"/>
      <c r="L133" s="41"/>
      <c r="M133" s="216"/>
      <c r="N133" s="77"/>
      <c r="O133" s="77"/>
      <c r="P133" s="77"/>
      <c r="Q133" s="77"/>
      <c r="R133" s="77"/>
      <c r="S133" s="77"/>
      <c r="T133" s="78"/>
      <c r="AT133" s="15" t="s">
        <v>135</v>
      </c>
      <c r="AU133" s="15" t="s">
        <v>81</v>
      </c>
    </row>
    <row r="134" spans="2:63" s="10" customFormat="1" ht="22.8" customHeight="1">
      <c r="B134" s="186"/>
      <c r="C134" s="187"/>
      <c r="D134" s="188" t="s">
        <v>70</v>
      </c>
      <c r="E134" s="200" t="s">
        <v>203</v>
      </c>
      <c r="F134" s="200" t="s">
        <v>204</v>
      </c>
      <c r="G134" s="187"/>
      <c r="H134" s="187"/>
      <c r="I134" s="190"/>
      <c r="J134" s="201">
        <f>BK134</f>
        <v>0</v>
      </c>
      <c r="K134" s="187"/>
      <c r="L134" s="192"/>
      <c r="M134" s="193"/>
      <c r="N134" s="194"/>
      <c r="O134" s="194"/>
      <c r="P134" s="195">
        <f>SUM(P135:P150)</f>
        <v>0</v>
      </c>
      <c r="Q134" s="194"/>
      <c r="R134" s="195">
        <f>SUM(R135:R150)</f>
        <v>0</v>
      </c>
      <c r="S134" s="194"/>
      <c r="T134" s="196">
        <f>SUM(T135:T150)</f>
        <v>4.459</v>
      </c>
      <c r="AR134" s="197" t="s">
        <v>79</v>
      </c>
      <c r="AT134" s="198" t="s">
        <v>70</v>
      </c>
      <c r="AU134" s="198" t="s">
        <v>79</v>
      </c>
      <c r="AY134" s="197" t="s">
        <v>124</v>
      </c>
      <c r="BK134" s="199">
        <f>SUM(BK135:BK150)</f>
        <v>0</v>
      </c>
    </row>
    <row r="135" spans="2:65" s="1" customFormat="1" ht="16.5" customHeight="1">
      <c r="B135" s="36"/>
      <c r="C135" s="202" t="s">
        <v>205</v>
      </c>
      <c r="D135" s="202" t="s">
        <v>128</v>
      </c>
      <c r="E135" s="203" t="s">
        <v>206</v>
      </c>
      <c r="F135" s="204" t="s">
        <v>207</v>
      </c>
      <c r="G135" s="205" t="s">
        <v>131</v>
      </c>
      <c r="H135" s="206">
        <v>120</v>
      </c>
      <c r="I135" s="207"/>
      <c r="J135" s="208">
        <f>ROUND(I135*H135,2)</f>
        <v>0</v>
      </c>
      <c r="K135" s="204" t="s">
        <v>142</v>
      </c>
      <c r="L135" s="41"/>
      <c r="M135" s="209" t="s">
        <v>19</v>
      </c>
      <c r="N135" s="210" t="s">
        <v>42</v>
      </c>
      <c r="O135" s="77"/>
      <c r="P135" s="211">
        <f>O135*H135</f>
        <v>0</v>
      </c>
      <c r="Q135" s="211">
        <v>0</v>
      </c>
      <c r="R135" s="211">
        <f>Q135*H135</f>
        <v>0</v>
      </c>
      <c r="S135" s="211">
        <v>0</v>
      </c>
      <c r="T135" s="212">
        <f>S135*H135</f>
        <v>0</v>
      </c>
      <c r="AR135" s="15" t="s">
        <v>133</v>
      </c>
      <c r="AT135" s="15" t="s">
        <v>128</v>
      </c>
      <c r="AU135" s="15" t="s">
        <v>81</v>
      </c>
      <c r="AY135" s="15" t="s">
        <v>124</v>
      </c>
      <c r="BE135" s="213">
        <f>IF(N135="základní",J135,0)</f>
        <v>0</v>
      </c>
      <c r="BF135" s="213">
        <f>IF(N135="snížená",J135,0)</f>
        <v>0</v>
      </c>
      <c r="BG135" s="213">
        <f>IF(N135="zákl. přenesená",J135,0)</f>
        <v>0</v>
      </c>
      <c r="BH135" s="213">
        <f>IF(N135="sníž. přenesená",J135,0)</f>
        <v>0</v>
      </c>
      <c r="BI135" s="213">
        <f>IF(N135="nulová",J135,0)</f>
        <v>0</v>
      </c>
      <c r="BJ135" s="15" t="s">
        <v>79</v>
      </c>
      <c r="BK135" s="213">
        <f>ROUND(I135*H135,2)</f>
        <v>0</v>
      </c>
      <c r="BL135" s="15" t="s">
        <v>133</v>
      </c>
      <c r="BM135" s="15" t="s">
        <v>208</v>
      </c>
    </row>
    <row r="136" spans="2:47" s="1" customFormat="1" ht="12">
      <c r="B136" s="36"/>
      <c r="C136" s="37"/>
      <c r="D136" s="214" t="s">
        <v>135</v>
      </c>
      <c r="E136" s="37"/>
      <c r="F136" s="215" t="s">
        <v>209</v>
      </c>
      <c r="G136" s="37"/>
      <c r="H136" s="37"/>
      <c r="I136" s="128"/>
      <c r="J136" s="37"/>
      <c r="K136" s="37"/>
      <c r="L136" s="41"/>
      <c r="M136" s="216"/>
      <c r="N136" s="77"/>
      <c r="O136" s="77"/>
      <c r="P136" s="77"/>
      <c r="Q136" s="77"/>
      <c r="R136" s="77"/>
      <c r="S136" s="77"/>
      <c r="T136" s="78"/>
      <c r="AT136" s="15" t="s">
        <v>135</v>
      </c>
      <c r="AU136" s="15" t="s">
        <v>81</v>
      </c>
    </row>
    <row r="137" spans="2:47" s="1" customFormat="1" ht="12">
      <c r="B137" s="36"/>
      <c r="C137" s="37"/>
      <c r="D137" s="214" t="s">
        <v>145</v>
      </c>
      <c r="E137" s="37"/>
      <c r="F137" s="217" t="s">
        <v>210</v>
      </c>
      <c r="G137" s="37"/>
      <c r="H137" s="37"/>
      <c r="I137" s="128"/>
      <c r="J137" s="37"/>
      <c r="K137" s="37"/>
      <c r="L137" s="41"/>
      <c r="M137" s="216"/>
      <c r="N137" s="77"/>
      <c r="O137" s="77"/>
      <c r="P137" s="77"/>
      <c r="Q137" s="77"/>
      <c r="R137" s="77"/>
      <c r="S137" s="77"/>
      <c r="T137" s="78"/>
      <c r="AT137" s="15" t="s">
        <v>145</v>
      </c>
      <c r="AU137" s="15" t="s">
        <v>81</v>
      </c>
    </row>
    <row r="138" spans="2:65" s="1" customFormat="1" ht="16.5" customHeight="1">
      <c r="B138" s="36"/>
      <c r="C138" s="202" t="s">
        <v>211</v>
      </c>
      <c r="D138" s="202" t="s">
        <v>128</v>
      </c>
      <c r="E138" s="203" t="s">
        <v>212</v>
      </c>
      <c r="F138" s="204" t="s">
        <v>213</v>
      </c>
      <c r="G138" s="205" t="s">
        <v>131</v>
      </c>
      <c r="H138" s="206">
        <v>3600</v>
      </c>
      <c r="I138" s="207"/>
      <c r="J138" s="208">
        <f>ROUND(I138*H138,2)</f>
        <v>0</v>
      </c>
      <c r="K138" s="204" t="s">
        <v>142</v>
      </c>
      <c r="L138" s="41"/>
      <c r="M138" s="209" t="s">
        <v>19</v>
      </c>
      <c r="N138" s="210" t="s">
        <v>42</v>
      </c>
      <c r="O138" s="77"/>
      <c r="P138" s="211">
        <f>O138*H138</f>
        <v>0</v>
      </c>
      <c r="Q138" s="211">
        <v>0</v>
      </c>
      <c r="R138" s="211">
        <f>Q138*H138</f>
        <v>0</v>
      </c>
      <c r="S138" s="211">
        <v>0</v>
      </c>
      <c r="T138" s="212">
        <f>S138*H138</f>
        <v>0</v>
      </c>
      <c r="AR138" s="15" t="s">
        <v>133</v>
      </c>
      <c r="AT138" s="15" t="s">
        <v>128</v>
      </c>
      <c r="AU138" s="15" t="s">
        <v>81</v>
      </c>
      <c r="AY138" s="15" t="s">
        <v>124</v>
      </c>
      <c r="BE138" s="213">
        <f>IF(N138="základní",J138,0)</f>
        <v>0</v>
      </c>
      <c r="BF138" s="213">
        <f>IF(N138="snížená",J138,0)</f>
        <v>0</v>
      </c>
      <c r="BG138" s="213">
        <f>IF(N138="zákl. přenesená",J138,0)</f>
        <v>0</v>
      </c>
      <c r="BH138" s="213">
        <f>IF(N138="sníž. přenesená",J138,0)</f>
        <v>0</v>
      </c>
      <c r="BI138" s="213">
        <f>IF(N138="nulová",J138,0)</f>
        <v>0</v>
      </c>
      <c r="BJ138" s="15" t="s">
        <v>79</v>
      </c>
      <c r="BK138" s="213">
        <f>ROUND(I138*H138,2)</f>
        <v>0</v>
      </c>
      <c r="BL138" s="15" t="s">
        <v>133</v>
      </c>
      <c r="BM138" s="15" t="s">
        <v>214</v>
      </c>
    </row>
    <row r="139" spans="2:47" s="1" customFormat="1" ht="12">
      <c r="B139" s="36"/>
      <c r="C139" s="37"/>
      <c r="D139" s="214" t="s">
        <v>135</v>
      </c>
      <c r="E139" s="37"/>
      <c r="F139" s="215" t="s">
        <v>215</v>
      </c>
      <c r="G139" s="37"/>
      <c r="H139" s="37"/>
      <c r="I139" s="128"/>
      <c r="J139" s="37"/>
      <c r="K139" s="37"/>
      <c r="L139" s="41"/>
      <c r="M139" s="216"/>
      <c r="N139" s="77"/>
      <c r="O139" s="77"/>
      <c r="P139" s="77"/>
      <c r="Q139" s="77"/>
      <c r="R139" s="77"/>
      <c r="S139" s="77"/>
      <c r="T139" s="78"/>
      <c r="AT139" s="15" t="s">
        <v>135</v>
      </c>
      <c r="AU139" s="15" t="s">
        <v>81</v>
      </c>
    </row>
    <row r="140" spans="2:47" s="1" customFormat="1" ht="12">
      <c r="B140" s="36"/>
      <c r="C140" s="37"/>
      <c r="D140" s="214" t="s">
        <v>145</v>
      </c>
      <c r="E140" s="37"/>
      <c r="F140" s="217" t="s">
        <v>210</v>
      </c>
      <c r="G140" s="37"/>
      <c r="H140" s="37"/>
      <c r="I140" s="128"/>
      <c r="J140" s="37"/>
      <c r="K140" s="37"/>
      <c r="L140" s="41"/>
      <c r="M140" s="216"/>
      <c r="N140" s="77"/>
      <c r="O140" s="77"/>
      <c r="P140" s="77"/>
      <c r="Q140" s="77"/>
      <c r="R140" s="77"/>
      <c r="S140" s="77"/>
      <c r="T140" s="78"/>
      <c r="AT140" s="15" t="s">
        <v>145</v>
      </c>
      <c r="AU140" s="15" t="s">
        <v>81</v>
      </c>
    </row>
    <row r="141" spans="2:51" s="11" customFormat="1" ht="12">
      <c r="B141" s="218"/>
      <c r="C141" s="219"/>
      <c r="D141" s="214" t="s">
        <v>147</v>
      </c>
      <c r="E141" s="220" t="s">
        <v>19</v>
      </c>
      <c r="F141" s="221" t="s">
        <v>216</v>
      </c>
      <c r="G141" s="219"/>
      <c r="H141" s="222">
        <v>120</v>
      </c>
      <c r="I141" s="223"/>
      <c r="J141" s="219"/>
      <c r="K141" s="219"/>
      <c r="L141" s="224"/>
      <c r="M141" s="225"/>
      <c r="N141" s="226"/>
      <c r="O141" s="226"/>
      <c r="P141" s="226"/>
      <c r="Q141" s="226"/>
      <c r="R141" s="226"/>
      <c r="S141" s="226"/>
      <c r="T141" s="227"/>
      <c r="AT141" s="228" t="s">
        <v>147</v>
      </c>
      <c r="AU141" s="228" t="s">
        <v>81</v>
      </c>
      <c r="AV141" s="11" t="s">
        <v>81</v>
      </c>
      <c r="AW141" s="11" t="s">
        <v>33</v>
      </c>
      <c r="AX141" s="11" t="s">
        <v>79</v>
      </c>
      <c r="AY141" s="228" t="s">
        <v>124</v>
      </c>
    </row>
    <row r="142" spans="2:51" s="11" customFormat="1" ht="12">
      <c r="B142" s="218"/>
      <c r="C142" s="219"/>
      <c r="D142" s="214" t="s">
        <v>147</v>
      </c>
      <c r="E142" s="219"/>
      <c r="F142" s="221" t="s">
        <v>217</v>
      </c>
      <c r="G142" s="219"/>
      <c r="H142" s="222">
        <v>3600</v>
      </c>
      <c r="I142" s="223"/>
      <c r="J142" s="219"/>
      <c r="K142" s="219"/>
      <c r="L142" s="224"/>
      <c r="M142" s="225"/>
      <c r="N142" s="226"/>
      <c r="O142" s="226"/>
      <c r="P142" s="226"/>
      <c r="Q142" s="226"/>
      <c r="R142" s="226"/>
      <c r="S142" s="226"/>
      <c r="T142" s="227"/>
      <c r="AT142" s="228" t="s">
        <v>147</v>
      </c>
      <c r="AU142" s="228" t="s">
        <v>81</v>
      </c>
      <c r="AV142" s="11" t="s">
        <v>81</v>
      </c>
      <c r="AW142" s="11" t="s">
        <v>4</v>
      </c>
      <c r="AX142" s="11" t="s">
        <v>79</v>
      </c>
      <c r="AY142" s="228" t="s">
        <v>124</v>
      </c>
    </row>
    <row r="143" spans="2:65" s="1" customFormat="1" ht="16.5" customHeight="1">
      <c r="B143" s="36"/>
      <c r="C143" s="202" t="s">
        <v>218</v>
      </c>
      <c r="D143" s="202" t="s">
        <v>128</v>
      </c>
      <c r="E143" s="203" t="s">
        <v>219</v>
      </c>
      <c r="F143" s="204" t="s">
        <v>220</v>
      </c>
      <c r="G143" s="205" t="s">
        <v>131</v>
      </c>
      <c r="H143" s="206">
        <v>120</v>
      </c>
      <c r="I143" s="207"/>
      <c r="J143" s="208">
        <f>ROUND(I143*H143,2)</f>
        <v>0</v>
      </c>
      <c r="K143" s="204" t="s">
        <v>142</v>
      </c>
      <c r="L143" s="41"/>
      <c r="M143" s="209" t="s">
        <v>19</v>
      </c>
      <c r="N143" s="210" t="s">
        <v>42</v>
      </c>
      <c r="O143" s="77"/>
      <c r="P143" s="211">
        <f>O143*H143</f>
        <v>0</v>
      </c>
      <c r="Q143" s="211">
        <v>0</v>
      </c>
      <c r="R143" s="211">
        <f>Q143*H143</f>
        <v>0</v>
      </c>
      <c r="S143" s="211">
        <v>0</v>
      </c>
      <c r="T143" s="212">
        <f>S143*H143</f>
        <v>0</v>
      </c>
      <c r="AR143" s="15" t="s">
        <v>133</v>
      </c>
      <c r="AT143" s="15" t="s">
        <v>128</v>
      </c>
      <c r="AU143" s="15" t="s">
        <v>81</v>
      </c>
      <c r="AY143" s="15" t="s">
        <v>124</v>
      </c>
      <c r="BE143" s="213">
        <f>IF(N143="základní",J143,0)</f>
        <v>0</v>
      </c>
      <c r="BF143" s="213">
        <f>IF(N143="snížená",J143,0)</f>
        <v>0</v>
      </c>
      <c r="BG143" s="213">
        <f>IF(N143="zákl. přenesená",J143,0)</f>
        <v>0</v>
      </c>
      <c r="BH143" s="213">
        <f>IF(N143="sníž. přenesená",J143,0)</f>
        <v>0</v>
      </c>
      <c r="BI143" s="213">
        <f>IF(N143="nulová",J143,0)</f>
        <v>0</v>
      </c>
      <c r="BJ143" s="15" t="s">
        <v>79</v>
      </c>
      <c r="BK143" s="213">
        <f>ROUND(I143*H143,2)</f>
        <v>0</v>
      </c>
      <c r="BL143" s="15" t="s">
        <v>133</v>
      </c>
      <c r="BM143" s="15" t="s">
        <v>221</v>
      </c>
    </row>
    <row r="144" spans="2:47" s="1" customFormat="1" ht="12">
      <c r="B144" s="36"/>
      <c r="C144" s="37"/>
      <c r="D144" s="214" t="s">
        <v>135</v>
      </c>
      <c r="E144" s="37"/>
      <c r="F144" s="215" t="s">
        <v>222</v>
      </c>
      <c r="G144" s="37"/>
      <c r="H144" s="37"/>
      <c r="I144" s="128"/>
      <c r="J144" s="37"/>
      <c r="K144" s="37"/>
      <c r="L144" s="41"/>
      <c r="M144" s="216"/>
      <c r="N144" s="77"/>
      <c r="O144" s="77"/>
      <c r="P144" s="77"/>
      <c r="Q144" s="77"/>
      <c r="R144" s="77"/>
      <c r="S144" s="77"/>
      <c r="T144" s="78"/>
      <c r="AT144" s="15" t="s">
        <v>135</v>
      </c>
      <c r="AU144" s="15" t="s">
        <v>81</v>
      </c>
    </row>
    <row r="145" spans="2:47" s="1" customFormat="1" ht="12">
      <c r="B145" s="36"/>
      <c r="C145" s="37"/>
      <c r="D145" s="214" t="s">
        <v>145</v>
      </c>
      <c r="E145" s="37"/>
      <c r="F145" s="217" t="s">
        <v>223</v>
      </c>
      <c r="G145" s="37"/>
      <c r="H145" s="37"/>
      <c r="I145" s="128"/>
      <c r="J145" s="37"/>
      <c r="K145" s="37"/>
      <c r="L145" s="41"/>
      <c r="M145" s="216"/>
      <c r="N145" s="77"/>
      <c r="O145" s="77"/>
      <c r="P145" s="77"/>
      <c r="Q145" s="77"/>
      <c r="R145" s="77"/>
      <c r="S145" s="77"/>
      <c r="T145" s="78"/>
      <c r="AT145" s="15" t="s">
        <v>145</v>
      </c>
      <c r="AU145" s="15" t="s">
        <v>81</v>
      </c>
    </row>
    <row r="146" spans="2:65" s="1" customFormat="1" ht="16.5" customHeight="1">
      <c r="B146" s="36"/>
      <c r="C146" s="202" t="s">
        <v>224</v>
      </c>
      <c r="D146" s="202" t="s">
        <v>128</v>
      </c>
      <c r="E146" s="203" t="s">
        <v>225</v>
      </c>
      <c r="F146" s="204" t="s">
        <v>226</v>
      </c>
      <c r="G146" s="205" t="s">
        <v>131</v>
      </c>
      <c r="H146" s="206">
        <v>2</v>
      </c>
      <c r="I146" s="207"/>
      <c r="J146" s="208">
        <f>ROUND(I146*H146,2)</f>
        <v>0</v>
      </c>
      <c r="K146" s="204" t="s">
        <v>142</v>
      </c>
      <c r="L146" s="41"/>
      <c r="M146" s="209" t="s">
        <v>19</v>
      </c>
      <c r="N146" s="210" t="s">
        <v>42</v>
      </c>
      <c r="O146" s="77"/>
      <c r="P146" s="211">
        <f>O146*H146</f>
        <v>0</v>
      </c>
      <c r="Q146" s="211">
        <v>0</v>
      </c>
      <c r="R146" s="211">
        <f>Q146*H146</f>
        <v>0</v>
      </c>
      <c r="S146" s="211">
        <v>0.076</v>
      </c>
      <c r="T146" s="212">
        <f>S146*H146</f>
        <v>0.152</v>
      </c>
      <c r="AR146" s="15" t="s">
        <v>133</v>
      </c>
      <c r="AT146" s="15" t="s">
        <v>128</v>
      </c>
      <c r="AU146" s="15" t="s">
        <v>81</v>
      </c>
      <c r="AY146" s="15" t="s">
        <v>124</v>
      </c>
      <c r="BE146" s="213">
        <f>IF(N146="základní",J146,0)</f>
        <v>0</v>
      </c>
      <c r="BF146" s="213">
        <f>IF(N146="snížená",J146,0)</f>
        <v>0</v>
      </c>
      <c r="BG146" s="213">
        <f>IF(N146="zákl. přenesená",J146,0)</f>
        <v>0</v>
      </c>
      <c r="BH146" s="213">
        <f>IF(N146="sníž. přenesená",J146,0)</f>
        <v>0</v>
      </c>
      <c r="BI146" s="213">
        <f>IF(N146="nulová",J146,0)</f>
        <v>0</v>
      </c>
      <c r="BJ146" s="15" t="s">
        <v>79</v>
      </c>
      <c r="BK146" s="213">
        <f>ROUND(I146*H146,2)</f>
        <v>0</v>
      </c>
      <c r="BL146" s="15" t="s">
        <v>133</v>
      </c>
      <c r="BM146" s="15" t="s">
        <v>227</v>
      </c>
    </row>
    <row r="147" spans="2:47" s="1" customFormat="1" ht="12">
      <c r="B147" s="36"/>
      <c r="C147" s="37"/>
      <c r="D147" s="214" t="s">
        <v>135</v>
      </c>
      <c r="E147" s="37"/>
      <c r="F147" s="215" t="s">
        <v>228</v>
      </c>
      <c r="G147" s="37"/>
      <c r="H147" s="37"/>
      <c r="I147" s="128"/>
      <c r="J147" s="37"/>
      <c r="K147" s="37"/>
      <c r="L147" s="41"/>
      <c r="M147" s="216"/>
      <c r="N147" s="77"/>
      <c r="O147" s="77"/>
      <c r="P147" s="77"/>
      <c r="Q147" s="77"/>
      <c r="R147" s="77"/>
      <c r="S147" s="77"/>
      <c r="T147" s="78"/>
      <c r="AT147" s="15" t="s">
        <v>135</v>
      </c>
      <c r="AU147" s="15" t="s">
        <v>81</v>
      </c>
    </row>
    <row r="148" spans="2:47" s="1" customFormat="1" ht="12">
      <c r="B148" s="36"/>
      <c r="C148" s="37"/>
      <c r="D148" s="214" t="s">
        <v>145</v>
      </c>
      <c r="E148" s="37"/>
      <c r="F148" s="217" t="s">
        <v>229</v>
      </c>
      <c r="G148" s="37"/>
      <c r="H148" s="37"/>
      <c r="I148" s="128"/>
      <c r="J148" s="37"/>
      <c r="K148" s="37"/>
      <c r="L148" s="41"/>
      <c r="M148" s="216"/>
      <c r="N148" s="77"/>
      <c r="O148" s="77"/>
      <c r="P148" s="77"/>
      <c r="Q148" s="77"/>
      <c r="R148" s="77"/>
      <c r="S148" s="77"/>
      <c r="T148" s="78"/>
      <c r="AT148" s="15" t="s">
        <v>145</v>
      </c>
      <c r="AU148" s="15" t="s">
        <v>81</v>
      </c>
    </row>
    <row r="149" spans="2:65" s="1" customFormat="1" ht="16.5" customHeight="1">
      <c r="B149" s="36"/>
      <c r="C149" s="202" t="s">
        <v>230</v>
      </c>
      <c r="D149" s="202" t="s">
        <v>128</v>
      </c>
      <c r="E149" s="203" t="s">
        <v>231</v>
      </c>
      <c r="F149" s="204" t="s">
        <v>232</v>
      </c>
      <c r="G149" s="205" t="s">
        <v>131</v>
      </c>
      <c r="H149" s="206">
        <v>73</v>
      </c>
      <c r="I149" s="207"/>
      <c r="J149" s="208">
        <f>ROUND(I149*H149,2)</f>
        <v>0</v>
      </c>
      <c r="K149" s="204" t="s">
        <v>142</v>
      </c>
      <c r="L149" s="41"/>
      <c r="M149" s="209" t="s">
        <v>19</v>
      </c>
      <c r="N149" s="210" t="s">
        <v>42</v>
      </c>
      <c r="O149" s="77"/>
      <c r="P149" s="211">
        <f>O149*H149</f>
        <v>0</v>
      </c>
      <c r="Q149" s="211">
        <v>0</v>
      </c>
      <c r="R149" s="211">
        <f>Q149*H149</f>
        <v>0</v>
      </c>
      <c r="S149" s="211">
        <v>0.059</v>
      </c>
      <c r="T149" s="212">
        <f>S149*H149</f>
        <v>4.3069999999999995</v>
      </c>
      <c r="AR149" s="15" t="s">
        <v>133</v>
      </c>
      <c r="AT149" s="15" t="s">
        <v>128</v>
      </c>
      <c r="AU149" s="15" t="s">
        <v>81</v>
      </c>
      <c r="AY149" s="15" t="s">
        <v>124</v>
      </c>
      <c r="BE149" s="213">
        <f>IF(N149="základní",J149,0)</f>
        <v>0</v>
      </c>
      <c r="BF149" s="213">
        <f>IF(N149="snížená",J149,0)</f>
        <v>0</v>
      </c>
      <c r="BG149" s="213">
        <f>IF(N149="zákl. přenesená",J149,0)</f>
        <v>0</v>
      </c>
      <c r="BH149" s="213">
        <f>IF(N149="sníž. přenesená",J149,0)</f>
        <v>0</v>
      </c>
      <c r="BI149" s="213">
        <f>IF(N149="nulová",J149,0)</f>
        <v>0</v>
      </c>
      <c r="BJ149" s="15" t="s">
        <v>79</v>
      </c>
      <c r="BK149" s="213">
        <f>ROUND(I149*H149,2)</f>
        <v>0</v>
      </c>
      <c r="BL149" s="15" t="s">
        <v>133</v>
      </c>
      <c r="BM149" s="15" t="s">
        <v>233</v>
      </c>
    </row>
    <row r="150" spans="2:47" s="1" customFormat="1" ht="12">
      <c r="B150" s="36"/>
      <c r="C150" s="37"/>
      <c r="D150" s="214" t="s">
        <v>135</v>
      </c>
      <c r="E150" s="37"/>
      <c r="F150" s="215" t="s">
        <v>234</v>
      </c>
      <c r="G150" s="37"/>
      <c r="H150" s="37"/>
      <c r="I150" s="128"/>
      <c r="J150" s="37"/>
      <c r="K150" s="37"/>
      <c r="L150" s="41"/>
      <c r="M150" s="216"/>
      <c r="N150" s="77"/>
      <c r="O150" s="77"/>
      <c r="P150" s="77"/>
      <c r="Q150" s="77"/>
      <c r="R150" s="77"/>
      <c r="S150" s="77"/>
      <c r="T150" s="78"/>
      <c r="AT150" s="15" t="s">
        <v>135</v>
      </c>
      <c r="AU150" s="15" t="s">
        <v>81</v>
      </c>
    </row>
    <row r="151" spans="2:63" s="10" customFormat="1" ht="22.8" customHeight="1">
      <c r="B151" s="186"/>
      <c r="C151" s="187"/>
      <c r="D151" s="188" t="s">
        <v>70</v>
      </c>
      <c r="E151" s="200" t="s">
        <v>235</v>
      </c>
      <c r="F151" s="200" t="s">
        <v>236</v>
      </c>
      <c r="G151" s="187"/>
      <c r="H151" s="187"/>
      <c r="I151" s="190"/>
      <c r="J151" s="201">
        <f>BK151</f>
        <v>0</v>
      </c>
      <c r="K151" s="187"/>
      <c r="L151" s="192"/>
      <c r="M151" s="193"/>
      <c r="N151" s="194"/>
      <c r="O151" s="194"/>
      <c r="P151" s="195">
        <f>SUM(P152:P171)</f>
        <v>0</v>
      </c>
      <c r="Q151" s="194"/>
      <c r="R151" s="195">
        <f>SUM(R152:R171)</f>
        <v>0</v>
      </c>
      <c r="S151" s="194"/>
      <c r="T151" s="196">
        <f>SUM(T152:T171)</f>
        <v>0</v>
      </c>
      <c r="AR151" s="197" t="s">
        <v>79</v>
      </c>
      <c r="AT151" s="198" t="s">
        <v>70</v>
      </c>
      <c r="AU151" s="198" t="s">
        <v>79</v>
      </c>
      <c r="AY151" s="197" t="s">
        <v>124</v>
      </c>
      <c r="BK151" s="199">
        <f>SUM(BK152:BK171)</f>
        <v>0</v>
      </c>
    </row>
    <row r="152" spans="2:65" s="1" customFormat="1" ht="16.5" customHeight="1">
      <c r="B152" s="36"/>
      <c r="C152" s="202" t="s">
        <v>7</v>
      </c>
      <c r="D152" s="202" t="s">
        <v>128</v>
      </c>
      <c r="E152" s="203" t="s">
        <v>237</v>
      </c>
      <c r="F152" s="204" t="s">
        <v>238</v>
      </c>
      <c r="G152" s="205" t="s">
        <v>239</v>
      </c>
      <c r="H152" s="206">
        <v>7.136</v>
      </c>
      <c r="I152" s="207"/>
      <c r="J152" s="208">
        <f>ROUND(I152*H152,2)</f>
        <v>0</v>
      </c>
      <c r="K152" s="204" t="s">
        <v>142</v>
      </c>
      <c r="L152" s="41"/>
      <c r="M152" s="209" t="s">
        <v>19</v>
      </c>
      <c r="N152" s="210" t="s">
        <v>42</v>
      </c>
      <c r="O152" s="77"/>
      <c r="P152" s="211">
        <f>O152*H152</f>
        <v>0</v>
      </c>
      <c r="Q152" s="211">
        <v>0</v>
      </c>
      <c r="R152" s="211">
        <f>Q152*H152</f>
        <v>0</v>
      </c>
      <c r="S152" s="211">
        <v>0</v>
      </c>
      <c r="T152" s="212">
        <f>S152*H152</f>
        <v>0</v>
      </c>
      <c r="AR152" s="15" t="s">
        <v>133</v>
      </c>
      <c r="AT152" s="15" t="s">
        <v>128</v>
      </c>
      <c r="AU152" s="15" t="s">
        <v>81</v>
      </c>
      <c r="AY152" s="15" t="s">
        <v>124</v>
      </c>
      <c r="BE152" s="213">
        <f>IF(N152="základní",J152,0)</f>
        <v>0</v>
      </c>
      <c r="BF152" s="213">
        <f>IF(N152="snížená",J152,0)</f>
        <v>0</v>
      </c>
      <c r="BG152" s="213">
        <f>IF(N152="zákl. přenesená",J152,0)</f>
        <v>0</v>
      </c>
      <c r="BH152" s="213">
        <f>IF(N152="sníž. přenesená",J152,0)</f>
        <v>0</v>
      </c>
      <c r="BI152" s="213">
        <f>IF(N152="nulová",J152,0)</f>
        <v>0</v>
      </c>
      <c r="BJ152" s="15" t="s">
        <v>79</v>
      </c>
      <c r="BK152" s="213">
        <f>ROUND(I152*H152,2)</f>
        <v>0</v>
      </c>
      <c r="BL152" s="15" t="s">
        <v>133</v>
      </c>
      <c r="BM152" s="15" t="s">
        <v>240</v>
      </c>
    </row>
    <row r="153" spans="2:47" s="1" customFormat="1" ht="12">
      <c r="B153" s="36"/>
      <c r="C153" s="37"/>
      <c r="D153" s="214" t="s">
        <v>135</v>
      </c>
      <c r="E153" s="37"/>
      <c r="F153" s="215" t="s">
        <v>241</v>
      </c>
      <c r="G153" s="37"/>
      <c r="H153" s="37"/>
      <c r="I153" s="128"/>
      <c r="J153" s="37"/>
      <c r="K153" s="37"/>
      <c r="L153" s="41"/>
      <c r="M153" s="216"/>
      <c r="N153" s="77"/>
      <c r="O153" s="77"/>
      <c r="P153" s="77"/>
      <c r="Q153" s="77"/>
      <c r="R153" s="77"/>
      <c r="S153" s="77"/>
      <c r="T153" s="78"/>
      <c r="AT153" s="15" t="s">
        <v>135</v>
      </c>
      <c r="AU153" s="15" t="s">
        <v>81</v>
      </c>
    </row>
    <row r="154" spans="2:47" s="1" customFormat="1" ht="12">
      <c r="B154" s="36"/>
      <c r="C154" s="37"/>
      <c r="D154" s="214" t="s">
        <v>145</v>
      </c>
      <c r="E154" s="37"/>
      <c r="F154" s="217" t="s">
        <v>242</v>
      </c>
      <c r="G154" s="37"/>
      <c r="H154" s="37"/>
      <c r="I154" s="128"/>
      <c r="J154" s="37"/>
      <c r="K154" s="37"/>
      <c r="L154" s="41"/>
      <c r="M154" s="216"/>
      <c r="N154" s="77"/>
      <c r="O154" s="77"/>
      <c r="P154" s="77"/>
      <c r="Q154" s="77"/>
      <c r="R154" s="77"/>
      <c r="S154" s="77"/>
      <c r="T154" s="78"/>
      <c r="AT154" s="15" t="s">
        <v>145</v>
      </c>
      <c r="AU154" s="15" t="s">
        <v>81</v>
      </c>
    </row>
    <row r="155" spans="2:65" s="1" customFormat="1" ht="16.5" customHeight="1">
      <c r="B155" s="36"/>
      <c r="C155" s="202" t="s">
        <v>243</v>
      </c>
      <c r="D155" s="202" t="s">
        <v>128</v>
      </c>
      <c r="E155" s="203" t="s">
        <v>244</v>
      </c>
      <c r="F155" s="204" t="s">
        <v>245</v>
      </c>
      <c r="G155" s="205" t="s">
        <v>239</v>
      </c>
      <c r="H155" s="206">
        <v>42.816</v>
      </c>
      <c r="I155" s="207"/>
      <c r="J155" s="208">
        <f>ROUND(I155*H155,2)</f>
        <v>0</v>
      </c>
      <c r="K155" s="204" t="s">
        <v>142</v>
      </c>
      <c r="L155" s="41"/>
      <c r="M155" s="209" t="s">
        <v>19</v>
      </c>
      <c r="N155" s="210" t="s">
        <v>42</v>
      </c>
      <c r="O155" s="77"/>
      <c r="P155" s="211">
        <f>O155*H155</f>
        <v>0</v>
      </c>
      <c r="Q155" s="211">
        <v>0</v>
      </c>
      <c r="R155" s="211">
        <f>Q155*H155</f>
        <v>0</v>
      </c>
      <c r="S155" s="211">
        <v>0</v>
      </c>
      <c r="T155" s="212">
        <f>S155*H155</f>
        <v>0</v>
      </c>
      <c r="AR155" s="15" t="s">
        <v>133</v>
      </c>
      <c r="AT155" s="15" t="s">
        <v>128</v>
      </c>
      <c r="AU155" s="15" t="s">
        <v>81</v>
      </c>
      <c r="AY155" s="15" t="s">
        <v>124</v>
      </c>
      <c r="BE155" s="213">
        <f>IF(N155="základní",J155,0)</f>
        <v>0</v>
      </c>
      <c r="BF155" s="213">
        <f>IF(N155="snížená",J155,0)</f>
        <v>0</v>
      </c>
      <c r="BG155" s="213">
        <f>IF(N155="zákl. přenesená",J155,0)</f>
        <v>0</v>
      </c>
      <c r="BH155" s="213">
        <f>IF(N155="sníž. přenesená",J155,0)</f>
        <v>0</v>
      </c>
      <c r="BI155" s="213">
        <f>IF(N155="nulová",J155,0)</f>
        <v>0</v>
      </c>
      <c r="BJ155" s="15" t="s">
        <v>79</v>
      </c>
      <c r="BK155" s="213">
        <f>ROUND(I155*H155,2)</f>
        <v>0</v>
      </c>
      <c r="BL155" s="15" t="s">
        <v>133</v>
      </c>
      <c r="BM155" s="15" t="s">
        <v>246</v>
      </c>
    </row>
    <row r="156" spans="2:47" s="1" customFormat="1" ht="12">
      <c r="B156" s="36"/>
      <c r="C156" s="37"/>
      <c r="D156" s="214" t="s">
        <v>135</v>
      </c>
      <c r="E156" s="37"/>
      <c r="F156" s="215" t="s">
        <v>247</v>
      </c>
      <c r="G156" s="37"/>
      <c r="H156" s="37"/>
      <c r="I156" s="128"/>
      <c r="J156" s="37"/>
      <c r="K156" s="37"/>
      <c r="L156" s="41"/>
      <c r="M156" s="216"/>
      <c r="N156" s="77"/>
      <c r="O156" s="77"/>
      <c r="P156" s="77"/>
      <c r="Q156" s="77"/>
      <c r="R156" s="77"/>
      <c r="S156" s="77"/>
      <c r="T156" s="78"/>
      <c r="AT156" s="15" t="s">
        <v>135</v>
      </c>
      <c r="AU156" s="15" t="s">
        <v>81</v>
      </c>
    </row>
    <row r="157" spans="2:47" s="1" customFormat="1" ht="12">
      <c r="B157" s="36"/>
      <c r="C157" s="37"/>
      <c r="D157" s="214" t="s">
        <v>145</v>
      </c>
      <c r="E157" s="37"/>
      <c r="F157" s="217" t="s">
        <v>242</v>
      </c>
      <c r="G157" s="37"/>
      <c r="H157" s="37"/>
      <c r="I157" s="128"/>
      <c r="J157" s="37"/>
      <c r="K157" s="37"/>
      <c r="L157" s="41"/>
      <c r="M157" s="216"/>
      <c r="N157" s="77"/>
      <c r="O157" s="77"/>
      <c r="P157" s="77"/>
      <c r="Q157" s="77"/>
      <c r="R157" s="77"/>
      <c r="S157" s="77"/>
      <c r="T157" s="78"/>
      <c r="AT157" s="15" t="s">
        <v>145</v>
      </c>
      <c r="AU157" s="15" t="s">
        <v>81</v>
      </c>
    </row>
    <row r="158" spans="2:51" s="11" customFormat="1" ht="12">
      <c r="B158" s="218"/>
      <c r="C158" s="219"/>
      <c r="D158" s="214" t="s">
        <v>147</v>
      </c>
      <c r="E158" s="219"/>
      <c r="F158" s="221" t="s">
        <v>248</v>
      </c>
      <c r="G158" s="219"/>
      <c r="H158" s="222">
        <v>42.816</v>
      </c>
      <c r="I158" s="223"/>
      <c r="J158" s="219"/>
      <c r="K158" s="219"/>
      <c r="L158" s="224"/>
      <c r="M158" s="225"/>
      <c r="N158" s="226"/>
      <c r="O158" s="226"/>
      <c r="P158" s="226"/>
      <c r="Q158" s="226"/>
      <c r="R158" s="226"/>
      <c r="S158" s="226"/>
      <c r="T158" s="227"/>
      <c r="AT158" s="228" t="s">
        <v>147</v>
      </c>
      <c r="AU158" s="228" t="s">
        <v>81</v>
      </c>
      <c r="AV158" s="11" t="s">
        <v>81</v>
      </c>
      <c r="AW158" s="11" t="s">
        <v>4</v>
      </c>
      <c r="AX158" s="11" t="s">
        <v>79</v>
      </c>
      <c r="AY158" s="228" t="s">
        <v>124</v>
      </c>
    </row>
    <row r="159" spans="2:65" s="1" customFormat="1" ht="16.5" customHeight="1">
      <c r="B159" s="36"/>
      <c r="C159" s="202" t="s">
        <v>249</v>
      </c>
      <c r="D159" s="202" t="s">
        <v>128</v>
      </c>
      <c r="E159" s="203" t="s">
        <v>250</v>
      </c>
      <c r="F159" s="204" t="s">
        <v>251</v>
      </c>
      <c r="G159" s="205" t="s">
        <v>239</v>
      </c>
      <c r="H159" s="206">
        <v>7.136</v>
      </c>
      <c r="I159" s="207"/>
      <c r="J159" s="208">
        <f>ROUND(I159*H159,2)</f>
        <v>0</v>
      </c>
      <c r="K159" s="204" t="s">
        <v>142</v>
      </c>
      <c r="L159" s="41"/>
      <c r="M159" s="209" t="s">
        <v>19</v>
      </c>
      <c r="N159" s="210" t="s">
        <v>42</v>
      </c>
      <c r="O159" s="77"/>
      <c r="P159" s="211">
        <f>O159*H159</f>
        <v>0</v>
      </c>
      <c r="Q159" s="211">
        <v>0</v>
      </c>
      <c r="R159" s="211">
        <f>Q159*H159</f>
        <v>0</v>
      </c>
      <c r="S159" s="211">
        <v>0</v>
      </c>
      <c r="T159" s="212">
        <f>S159*H159</f>
        <v>0</v>
      </c>
      <c r="AR159" s="15" t="s">
        <v>133</v>
      </c>
      <c r="AT159" s="15" t="s">
        <v>128</v>
      </c>
      <c r="AU159" s="15" t="s">
        <v>81</v>
      </c>
      <c r="AY159" s="15" t="s">
        <v>124</v>
      </c>
      <c r="BE159" s="213">
        <f>IF(N159="základní",J159,0)</f>
        <v>0</v>
      </c>
      <c r="BF159" s="213">
        <f>IF(N159="snížená",J159,0)</f>
        <v>0</v>
      </c>
      <c r="BG159" s="213">
        <f>IF(N159="zákl. přenesená",J159,0)</f>
        <v>0</v>
      </c>
      <c r="BH159" s="213">
        <f>IF(N159="sníž. přenesená",J159,0)</f>
        <v>0</v>
      </c>
      <c r="BI159" s="213">
        <f>IF(N159="nulová",J159,0)</f>
        <v>0</v>
      </c>
      <c r="BJ159" s="15" t="s">
        <v>79</v>
      </c>
      <c r="BK159" s="213">
        <f>ROUND(I159*H159,2)</f>
        <v>0</v>
      </c>
      <c r="BL159" s="15" t="s">
        <v>133</v>
      </c>
      <c r="BM159" s="15" t="s">
        <v>252</v>
      </c>
    </row>
    <row r="160" spans="2:47" s="1" customFormat="1" ht="12">
      <c r="B160" s="36"/>
      <c r="C160" s="37"/>
      <c r="D160" s="214" t="s">
        <v>135</v>
      </c>
      <c r="E160" s="37"/>
      <c r="F160" s="215" t="s">
        <v>253</v>
      </c>
      <c r="G160" s="37"/>
      <c r="H160" s="37"/>
      <c r="I160" s="128"/>
      <c r="J160" s="37"/>
      <c r="K160" s="37"/>
      <c r="L160" s="41"/>
      <c r="M160" s="216"/>
      <c r="N160" s="77"/>
      <c r="O160" s="77"/>
      <c r="P160" s="77"/>
      <c r="Q160" s="77"/>
      <c r="R160" s="77"/>
      <c r="S160" s="77"/>
      <c r="T160" s="78"/>
      <c r="AT160" s="15" t="s">
        <v>135</v>
      </c>
      <c r="AU160" s="15" t="s">
        <v>81</v>
      </c>
    </row>
    <row r="161" spans="2:47" s="1" customFormat="1" ht="12">
      <c r="B161" s="36"/>
      <c r="C161" s="37"/>
      <c r="D161" s="214" t="s">
        <v>145</v>
      </c>
      <c r="E161" s="37"/>
      <c r="F161" s="217" t="s">
        <v>254</v>
      </c>
      <c r="G161" s="37"/>
      <c r="H161" s="37"/>
      <c r="I161" s="128"/>
      <c r="J161" s="37"/>
      <c r="K161" s="37"/>
      <c r="L161" s="41"/>
      <c r="M161" s="216"/>
      <c r="N161" s="77"/>
      <c r="O161" s="77"/>
      <c r="P161" s="77"/>
      <c r="Q161" s="77"/>
      <c r="R161" s="77"/>
      <c r="S161" s="77"/>
      <c r="T161" s="78"/>
      <c r="AT161" s="15" t="s">
        <v>145</v>
      </c>
      <c r="AU161" s="15" t="s">
        <v>81</v>
      </c>
    </row>
    <row r="162" spans="2:65" s="1" customFormat="1" ht="16.5" customHeight="1">
      <c r="B162" s="36"/>
      <c r="C162" s="202" t="s">
        <v>255</v>
      </c>
      <c r="D162" s="202" t="s">
        <v>128</v>
      </c>
      <c r="E162" s="203" t="s">
        <v>256</v>
      </c>
      <c r="F162" s="204" t="s">
        <v>257</v>
      </c>
      <c r="G162" s="205" t="s">
        <v>239</v>
      </c>
      <c r="H162" s="206">
        <v>85.632</v>
      </c>
      <c r="I162" s="207"/>
      <c r="J162" s="208">
        <f>ROUND(I162*H162,2)</f>
        <v>0</v>
      </c>
      <c r="K162" s="204" t="s">
        <v>132</v>
      </c>
      <c r="L162" s="41"/>
      <c r="M162" s="209" t="s">
        <v>19</v>
      </c>
      <c r="N162" s="210" t="s">
        <v>42</v>
      </c>
      <c r="O162" s="77"/>
      <c r="P162" s="211">
        <f>O162*H162</f>
        <v>0</v>
      </c>
      <c r="Q162" s="211">
        <v>0</v>
      </c>
      <c r="R162" s="211">
        <f>Q162*H162</f>
        <v>0</v>
      </c>
      <c r="S162" s="211">
        <v>0</v>
      </c>
      <c r="T162" s="212">
        <f>S162*H162</f>
        <v>0</v>
      </c>
      <c r="AR162" s="15" t="s">
        <v>133</v>
      </c>
      <c r="AT162" s="15" t="s">
        <v>128</v>
      </c>
      <c r="AU162" s="15" t="s">
        <v>81</v>
      </c>
      <c r="AY162" s="15" t="s">
        <v>124</v>
      </c>
      <c r="BE162" s="213">
        <f>IF(N162="základní",J162,0)</f>
        <v>0</v>
      </c>
      <c r="BF162" s="213">
        <f>IF(N162="snížená",J162,0)</f>
        <v>0</v>
      </c>
      <c r="BG162" s="213">
        <f>IF(N162="zákl. přenesená",J162,0)</f>
        <v>0</v>
      </c>
      <c r="BH162" s="213">
        <f>IF(N162="sníž. přenesená",J162,0)</f>
        <v>0</v>
      </c>
      <c r="BI162" s="213">
        <f>IF(N162="nulová",J162,0)</f>
        <v>0</v>
      </c>
      <c r="BJ162" s="15" t="s">
        <v>79</v>
      </c>
      <c r="BK162" s="213">
        <f>ROUND(I162*H162,2)</f>
        <v>0</v>
      </c>
      <c r="BL162" s="15" t="s">
        <v>133</v>
      </c>
      <c r="BM162" s="15" t="s">
        <v>258</v>
      </c>
    </row>
    <row r="163" spans="2:47" s="1" customFormat="1" ht="12">
      <c r="B163" s="36"/>
      <c r="C163" s="37"/>
      <c r="D163" s="214" t="s">
        <v>135</v>
      </c>
      <c r="E163" s="37"/>
      <c r="F163" s="215" t="s">
        <v>259</v>
      </c>
      <c r="G163" s="37"/>
      <c r="H163" s="37"/>
      <c r="I163" s="128"/>
      <c r="J163" s="37"/>
      <c r="K163" s="37"/>
      <c r="L163" s="41"/>
      <c r="M163" s="216"/>
      <c r="N163" s="77"/>
      <c r="O163" s="77"/>
      <c r="P163" s="77"/>
      <c r="Q163" s="77"/>
      <c r="R163" s="77"/>
      <c r="S163" s="77"/>
      <c r="T163" s="78"/>
      <c r="AT163" s="15" t="s">
        <v>135</v>
      </c>
      <c r="AU163" s="15" t="s">
        <v>81</v>
      </c>
    </row>
    <row r="164" spans="2:47" s="1" customFormat="1" ht="12">
      <c r="B164" s="36"/>
      <c r="C164" s="37"/>
      <c r="D164" s="214" t="s">
        <v>145</v>
      </c>
      <c r="E164" s="37"/>
      <c r="F164" s="217" t="s">
        <v>260</v>
      </c>
      <c r="G164" s="37"/>
      <c r="H164" s="37"/>
      <c r="I164" s="128"/>
      <c r="J164" s="37"/>
      <c r="K164" s="37"/>
      <c r="L164" s="41"/>
      <c r="M164" s="216"/>
      <c r="N164" s="77"/>
      <c r="O164" s="77"/>
      <c r="P164" s="77"/>
      <c r="Q164" s="77"/>
      <c r="R164" s="77"/>
      <c r="S164" s="77"/>
      <c r="T164" s="78"/>
      <c r="AT164" s="15" t="s">
        <v>145</v>
      </c>
      <c r="AU164" s="15" t="s">
        <v>81</v>
      </c>
    </row>
    <row r="165" spans="2:51" s="11" customFormat="1" ht="12">
      <c r="B165" s="218"/>
      <c r="C165" s="219"/>
      <c r="D165" s="214" t="s">
        <v>147</v>
      </c>
      <c r="E165" s="219"/>
      <c r="F165" s="221" t="s">
        <v>261</v>
      </c>
      <c r="G165" s="219"/>
      <c r="H165" s="222">
        <v>85.632</v>
      </c>
      <c r="I165" s="223"/>
      <c r="J165" s="219"/>
      <c r="K165" s="219"/>
      <c r="L165" s="224"/>
      <c r="M165" s="225"/>
      <c r="N165" s="226"/>
      <c r="O165" s="226"/>
      <c r="P165" s="226"/>
      <c r="Q165" s="226"/>
      <c r="R165" s="226"/>
      <c r="S165" s="226"/>
      <c r="T165" s="227"/>
      <c r="AT165" s="228" t="s">
        <v>147</v>
      </c>
      <c r="AU165" s="228" t="s">
        <v>81</v>
      </c>
      <c r="AV165" s="11" t="s">
        <v>81</v>
      </c>
      <c r="AW165" s="11" t="s">
        <v>4</v>
      </c>
      <c r="AX165" s="11" t="s">
        <v>79</v>
      </c>
      <c r="AY165" s="228" t="s">
        <v>124</v>
      </c>
    </row>
    <row r="166" spans="2:65" s="1" customFormat="1" ht="16.5" customHeight="1">
      <c r="B166" s="36"/>
      <c r="C166" s="202" t="s">
        <v>262</v>
      </c>
      <c r="D166" s="202" t="s">
        <v>128</v>
      </c>
      <c r="E166" s="203" t="s">
        <v>263</v>
      </c>
      <c r="F166" s="204" t="s">
        <v>264</v>
      </c>
      <c r="G166" s="205" t="s">
        <v>239</v>
      </c>
      <c r="H166" s="206">
        <v>1.36</v>
      </c>
      <c r="I166" s="207"/>
      <c r="J166" s="208">
        <f>ROUND(I166*H166,2)</f>
        <v>0</v>
      </c>
      <c r="K166" s="204" t="s">
        <v>132</v>
      </c>
      <c r="L166" s="41"/>
      <c r="M166" s="209" t="s">
        <v>19</v>
      </c>
      <c r="N166" s="210" t="s">
        <v>42</v>
      </c>
      <c r="O166" s="77"/>
      <c r="P166" s="211">
        <f>O166*H166</f>
        <v>0</v>
      </c>
      <c r="Q166" s="211">
        <v>0</v>
      </c>
      <c r="R166" s="211">
        <f>Q166*H166</f>
        <v>0</v>
      </c>
      <c r="S166" s="211">
        <v>0</v>
      </c>
      <c r="T166" s="212">
        <f>S166*H166</f>
        <v>0</v>
      </c>
      <c r="AR166" s="15" t="s">
        <v>133</v>
      </c>
      <c r="AT166" s="15" t="s">
        <v>128</v>
      </c>
      <c r="AU166" s="15" t="s">
        <v>81</v>
      </c>
      <c r="AY166" s="15" t="s">
        <v>124</v>
      </c>
      <c r="BE166" s="213">
        <f>IF(N166="základní",J166,0)</f>
        <v>0</v>
      </c>
      <c r="BF166" s="213">
        <f>IF(N166="snížená",J166,0)</f>
        <v>0</v>
      </c>
      <c r="BG166" s="213">
        <f>IF(N166="zákl. přenesená",J166,0)</f>
        <v>0</v>
      </c>
      <c r="BH166" s="213">
        <f>IF(N166="sníž. přenesená",J166,0)</f>
        <v>0</v>
      </c>
      <c r="BI166" s="213">
        <f>IF(N166="nulová",J166,0)</f>
        <v>0</v>
      </c>
      <c r="BJ166" s="15" t="s">
        <v>79</v>
      </c>
      <c r="BK166" s="213">
        <f>ROUND(I166*H166,2)</f>
        <v>0</v>
      </c>
      <c r="BL166" s="15" t="s">
        <v>133</v>
      </c>
      <c r="BM166" s="15" t="s">
        <v>265</v>
      </c>
    </row>
    <row r="167" spans="2:47" s="1" customFormat="1" ht="12">
      <c r="B167" s="36"/>
      <c r="C167" s="37"/>
      <c r="D167" s="214" t="s">
        <v>135</v>
      </c>
      <c r="E167" s="37"/>
      <c r="F167" s="215" t="s">
        <v>266</v>
      </c>
      <c r="G167" s="37"/>
      <c r="H167" s="37"/>
      <c r="I167" s="128"/>
      <c r="J167" s="37"/>
      <c r="K167" s="37"/>
      <c r="L167" s="41"/>
      <c r="M167" s="216"/>
      <c r="N167" s="77"/>
      <c r="O167" s="77"/>
      <c r="P167" s="77"/>
      <c r="Q167" s="77"/>
      <c r="R167" s="77"/>
      <c r="S167" s="77"/>
      <c r="T167" s="78"/>
      <c r="AT167" s="15" t="s">
        <v>135</v>
      </c>
      <c r="AU167" s="15" t="s">
        <v>81</v>
      </c>
    </row>
    <row r="168" spans="2:47" s="1" customFormat="1" ht="12">
      <c r="B168" s="36"/>
      <c r="C168" s="37"/>
      <c r="D168" s="214" t="s">
        <v>145</v>
      </c>
      <c r="E168" s="37"/>
      <c r="F168" s="217" t="s">
        <v>267</v>
      </c>
      <c r="G168" s="37"/>
      <c r="H168" s="37"/>
      <c r="I168" s="128"/>
      <c r="J168" s="37"/>
      <c r="K168" s="37"/>
      <c r="L168" s="41"/>
      <c r="M168" s="216"/>
      <c r="N168" s="77"/>
      <c r="O168" s="77"/>
      <c r="P168" s="77"/>
      <c r="Q168" s="77"/>
      <c r="R168" s="77"/>
      <c r="S168" s="77"/>
      <c r="T168" s="78"/>
      <c r="AT168" s="15" t="s">
        <v>145</v>
      </c>
      <c r="AU168" s="15" t="s">
        <v>81</v>
      </c>
    </row>
    <row r="169" spans="2:65" s="1" customFormat="1" ht="16.5" customHeight="1">
      <c r="B169" s="36"/>
      <c r="C169" s="202" t="s">
        <v>268</v>
      </c>
      <c r="D169" s="202" t="s">
        <v>128</v>
      </c>
      <c r="E169" s="203" t="s">
        <v>269</v>
      </c>
      <c r="F169" s="204" t="s">
        <v>270</v>
      </c>
      <c r="G169" s="205" t="s">
        <v>239</v>
      </c>
      <c r="H169" s="206">
        <v>7.136</v>
      </c>
      <c r="I169" s="207"/>
      <c r="J169" s="208">
        <f>ROUND(I169*H169,2)</f>
        <v>0</v>
      </c>
      <c r="K169" s="204" t="s">
        <v>142</v>
      </c>
      <c r="L169" s="41"/>
      <c r="M169" s="209" t="s">
        <v>19</v>
      </c>
      <c r="N169" s="210" t="s">
        <v>42</v>
      </c>
      <c r="O169" s="77"/>
      <c r="P169" s="211">
        <f>O169*H169</f>
        <v>0</v>
      </c>
      <c r="Q169" s="211">
        <v>0</v>
      </c>
      <c r="R169" s="211">
        <f>Q169*H169</f>
        <v>0</v>
      </c>
      <c r="S169" s="211">
        <v>0</v>
      </c>
      <c r="T169" s="212">
        <f>S169*H169</f>
        <v>0</v>
      </c>
      <c r="AR169" s="15" t="s">
        <v>133</v>
      </c>
      <c r="AT169" s="15" t="s">
        <v>128</v>
      </c>
      <c r="AU169" s="15" t="s">
        <v>81</v>
      </c>
      <c r="AY169" s="15" t="s">
        <v>124</v>
      </c>
      <c r="BE169" s="213">
        <f>IF(N169="základní",J169,0)</f>
        <v>0</v>
      </c>
      <c r="BF169" s="213">
        <f>IF(N169="snížená",J169,0)</f>
        <v>0</v>
      </c>
      <c r="BG169" s="213">
        <f>IF(N169="zákl. přenesená",J169,0)</f>
        <v>0</v>
      </c>
      <c r="BH169" s="213">
        <f>IF(N169="sníž. přenesená",J169,0)</f>
        <v>0</v>
      </c>
      <c r="BI169" s="213">
        <f>IF(N169="nulová",J169,0)</f>
        <v>0</v>
      </c>
      <c r="BJ169" s="15" t="s">
        <v>79</v>
      </c>
      <c r="BK169" s="213">
        <f>ROUND(I169*H169,2)</f>
        <v>0</v>
      </c>
      <c r="BL169" s="15" t="s">
        <v>133</v>
      </c>
      <c r="BM169" s="15" t="s">
        <v>271</v>
      </c>
    </row>
    <row r="170" spans="2:47" s="1" customFormat="1" ht="12">
      <c r="B170" s="36"/>
      <c r="C170" s="37"/>
      <c r="D170" s="214" t="s">
        <v>135</v>
      </c>
      <c r="E170" s="37"/>
      <c r="F170" s="215" t="s">
        <v>272</v>
      </c>
      <c r="G170" s="37"/>
      <c r="H170" s="37"/>
      <c r="I170" s="128"/>
      <c r="J170" s="37"/>
      <c r="K170" s="37"/>
      <c r="L170" s="41"/>
      <c r="M170" s="216"/>
      <c r="N170" s="77"/>
      <c r="O170" s="77"/>
      <c r="P170" s="77"/>
      <c r="Q170" s="77"/>
      <c r="R170" s="77"/>
      <c r="S170" s="77"/>
      <c r="T170" s="78"/>
      <c r="AT170" s="15" t="s">
        <v>135</v>
      </c>
      <c r="AU170" s="15" t="s">
        <v>81</v>
      </c>
    </row>
    <row r="171" spans="2:47" s="1" customFormat="1" ht="12">
      <c r="B171" s="36"/>
      <c r="C171" s="37"/>
      <c r="D171" s="214" t="s">
        <v>145</v>
      </c>
      <c r="E171" s="37"/>
      <c r="F171" s="217" t="s">
        <v>273</v>
      </c>
      <c r="G171" s="37"/>
      <c r="H171" s="37"/>
      <c r="I171" s="128"/>
      <c r="J171" s="37"/>
      <c r="K171" s="37"/>
      <c r="L171" s="41"/>
      <c r="M171" s="216"/>
      <c r="N171" s="77"/>
      <c r="O171" s="77"/>
      <c r="P171" s="77"/>
      <c r="Q171" s="77"/>
      <c r="R171" s="77"/>
      <c r="S171" s="77"/>
      <c r="T171" s="78"/>
      <c r="AT171" s="15" t="s">
        <v>145</v>
      </c>
      <c r="AU171" s="15" t="s">
        <v>81</v>
      </c>
    </row>
    <row r="172" spans="2:63" s="10" customFormat="1" ht="22.8" customHeight="1">
      <c r="B172" s="186"/>
      <c r="C172" s="187"/>
      <c r="D172" s="188" t="s">
        <v>70</v>
      </c>
      <c r="E172" s="200" t="s">
        <v>274</v>
      </c>
      <c r="F172" s="200" t="s">
        <v>275</v>
      </c>
      <c r="G172" s="187"/>
      <c r="H172" s="187"/>
      <c r="I172" s="190"/>
      <c r="J172" s="201">
        <f>BK172</f>
        <v>0</v>
      </c>
      <c r="K172" s="187"/>
      <c r="L172" s="192"/>
      <c r="M172" s="193"/>
      <c r="N172" s="194"/>
      <c r="O172" s="194"/>
      <c r="P172" s="195">
        <f>SUM(P173:P175)</f>
        <v>0</v>
      </c>
      <c r="Q172" s="194"/>
      <c r="R172" s="195">
        <f>SUM(R173:R175)</f>
        <v>0</v>
      </c>
      <c r="S172" s="194"/>
      <c r="T172" s="196">
        <f>SUM(T173:T175)</f>
        <v>0</v>
      </c>
      <c r="AR172" s="197" t="s">
        <v>79</v>
      </c>
      <c r="AT172" s="198" t="s">
        <v>70</v>
      </c>
      <c r="AU172" s="198" t="s">
        <v>79</v>
      </c>
      <c r="AY172" s="197" t="s">
        <v>124</v>
      </c>
      <c r="BK172" s="199">
        <f>SUM(BK173:BK175)</f>
        <v>0</v>
      </c>
    </row>
    <row r="173" spans="2:65" s="1" customFormat="1" ht="16.5" customHeight="1">
      <c r="B173" s="36"/>
      <c r="C173" s="202" t="s">
        <v>276</v>
      </c>
      <c r="D173" s="202" t="s">
        <v>128</v>
      </c>
      <c r="E173" s="203" t="s">
        <v>277</v>
      </c>
      <c r="F173" s="204" t="s">
        <v>278</v>
      </c>
      <c r="G173" s="205" t="s">
        <v>239</v>
      </c>
      <c r="H173" s="206">
        <v>9.915</v>
      </c>
      <c r="I173" s="207"/>
      <c r="J173" s="208">
        <f>ROUND(I173*H173,2)</f>
        <v>0</v>
      </c>
      <c r="K173" s="204" t="s">
        <v>142</v>
      </c>
      <c r="L173" s="41"/>
      <c r="M173" s="209" t="s">
        <v>19</v>
      </c>
      <c r="N173" s="210" t="s">
        <v>42</v>
      </c>
      <c r="O173" s="77"/>
      <c r="P173" s="211">
        <f>O173*H173</f>
        <v>0</v>
      </c>
      <c r="Q173" s="211">
        <v>0</v>
      </c>
      <c r="R173" s="211">
        <f>Q173*H173</f>
        <v>0</v>
      </c>
      <c r="S173" s="211">
        <v>0</v>
      </c>
      <c r="T173" s="212">
        <f>S173*H173</f>
        <v>0</v>
      </c>
      <c r="AR173" s="15" t="s">
        <v>133</v>
      </c>
      <c r="AT173" s="15" t="s">
        <v>128</v>
      </c>
      <c r="AU173" s="15" t="s">
        <v>81</v>
      </c>
      <c r="AY173" s="15" t="s">
        <v>124</v>
      </c>
      <c r="BE173" s="213">
        <f>IF(N173="základní",J173,0)</f>
        <v>0</v>
      </c>
      <c r="BF173" s="213">
        <f>IF(N173="snížená",J173,0)</f>
        <v>0</v>
      </c>
      <c r="BG173" s="213">
        <f>IF(N173="zákl. přenesená",J173,0)</f>
        <v>0</v>
      </c>
      <c r="BH173" s="213">
        <f>IF(N173="sníž. přenesená",J173,0)</f>
        <v>0</v>
      </c>
      <c r="BI173" s="213">
        <f>IF(N173="nulová",J173,0)</f>
        <v>0</v>
      </c>
      <c r="BJ173" s="15" t="s">
        <v>79</v>
      </c>
      <c r="BK173" s="213">
        <f>ROUND(I173*H173,2)</f>
        <v>0</v>
      </c>
      <c r="BL173" s="15" t="s">
        <v>133</v>
      </c>
      <c r="BM173" s="15" t="s">
        <v>279</v>
      </c>
    </row>
    <row r="174" spans="2:47" s="1" customFormat="1" ht="12">
      <c r="B174" s="36"/>
      <c r="C174" s="37"/>
      <c r="D174" s="214" t="s">
        <v>135</v>
      </c>
      <c r="E174" s="37"/>
      <c r="F174" s="215" t="s">
        <v>280</v>
      </c>
      <c r="G174" s="37"/>
      <c r="H174" s="37"/>
      <c r="I174" s="128"/>
      <c r="J174" s="37"/>
      <c r="K174" s="37"/>
      <c r="L174" s="41"/>
      <c r="M174" s="216"/>
      <c r="N174" s="77"/>
      <c r="O174" s="77"/>
      <c r="P174" s="77"/>
      <c r="Q174" s="77"/>
      <c r="R174" s="77"/>
      <c r="S174" s="77"/>
      <c r="T174" s="78"/>
      <c r="AT174" s="15" t="s">
        <v>135</v>
      </c>
      <c r="AU174" s="15" t="s">
        <v>81</v>
      </c>
    </row>
    <row r="175" spans="2:47" s="1" customFormat="1" ht="12">
      <c r="B175" s="36"/>
      <c r="C175" s="37"/>
      <c r="D175" s="214" t="s">
        <v>145</v>
      </c>
      <c r="E175" s="37"/>
      <c r="F175" s="217" t="s">
        <v>281</v>
      </c>
      <c r="G175" s="37"/>
      <c r="H175" s="37"/>
      <c r="I175" s="128"/>
      <c r="J175" s="37"/>
      <c r="K175" s="37"/>
      <c r="L175" s="41"/>
      <c r="M175" s="216"/>
      <c r="N175" s="77"/>
      <c r="O175" s="77"/>
      <c r="P175" s="77"/>
      <c r="Q175" s="77"/>
      <c r="R175" s="77"/>
      <c r="S175" s="77"/>
      <c r="T175" s="78"/>
      <c r="AT175" s="15" t="s">
        <v>145</v>
      </c>
      <c r="AU175" s="15" t="s">
        <v>81</v>
      </c>
    </row>
    <row r="176" spans="2:63" s="10" customFormat="1" ht="25.9" customHeight="1">
      <c r="B176" s="186"/>
      <c r="C176" s="187"/>
      <c r="D176" s="188" t="s">
        <v>70</v>
      </c>
      <c r="E176" s="189" t="s">
        <v>282</v>
      </c>
      <c r="F176" s="189" t="s">
        <v>283</v>
      </c>
      <c r="G176" s="187"/>
      <c r="H176" s="187"/>
      <c r="I176" s="190"/>
      <c r="J176" s="191">
        <f>BK176</f>
        <v>0</v>
      </c>
      <c r="K176" s="187"/>
      <c r="L176" s="192"/>
      <c r="M176" s="193"/>
      <c r="N176" s="194"/>
      <c r="O176" s="194"/>
      <c r="P176" s="195">
        <f>P177+P215+P248+P252+P264</f>
        <v>0</v>
      </c>
      <c r="Q176" s="194"/>
      <c r="R176" s="195">
        <f>R177+R215+R248+R252+R264</f>
        <v>1.7983588800000003</v>
      </c>
      <c r="S176" s="194"/>
      <c r="T176" s="196">
        <f>T177+T215+T248+T252+T264</f>
        <v>2.6770300000000002</v>
      </c>
      <c r="AR176" s="197" t="s">
        <v>81</v>
      </c>
      <c r="AT176" s="198" t="s">
        <v>70</v>
      </c>
      <c r="AU176" s="198" t="s">
        <v>71</v>
      </c>
      <c r="AY176" s="197" t="s">
        <v>124</v>
      </c>
      <c r="BK176" s="199">
        <f>BK177+BK215+BK248+BK252+BK264</f>
        <v>0</v>
      </c>
    </row>
    <row r="177" spans="2:63" s="10" customFormat="1" ht="22.8" customHeight="1">
      <c r="B177" s="186"/>
      <c r="C177" s="187"/>
      <c r="D177" s="188" t="s">
        <v>70</v>
      </c>
      <c r="E177" s="200" t="s">
        <v>284</v>
      </c>
      <c r="F177" s="200" t="s">
        <v>285</v>
      </c>
      <c r="G177" s="187"/>
      <c r="H177" s="187"/>
      <c r="I177" s="190"/>
      <c r="J177" s="201">
        <f>BK177</f>
        <v>0</v>
      </c>
      <c r="K177" s="187"/>
      <c r="L177" s="192"/>
      <c r="M177" s="193"/>
      <c r="N177" s="194"/>
      <c r="O177" s="194"/>
      <c r="P177" s="195">
        <f>SUM(P178:P214)</f>
        <v>0</v>
      </c>
      <c r="Q177" s="194"/>
      <c r="R177" s="195">
        <f>SUM(R178:R214)</f>
        <v>0.8934788800000001</v>
      </c>
      <c r="S177" s="194"/>
      <c r="T177" s="196">
        <f>SUM(T178:T214)</f>
        <v>1.269</v>
      </c>
      <c r="AR177" s="197" t="s">
        <v>81</v>
      </c>
      <c r="AT177" s="198" t="s">
        <v>70</v>
      </c>
      <c r="AU177" s="198" t="s">
        <v>79</v>
      </c>
      <c r="AY177" s="197" t="s">
        <v>124</v>
      </c>
      <c r="BK177" s="199">
        <f>SUM(BK178:BK214)</f>
        <v>0</v>
      </c>
    </row>
    <row r="178" spans="2:65" s="1" customFormat="1" ht="16.5" customHeight="1">
      <c r="B178" s="36"/>
      <c r="C178" s="202" t="s">
        <v>286</v>
      </c>
      <c r="D178" s="202" t="s">
        <v>128</v>
      </c>
      <c r="E178" s="203" t="s">
        <v>287</v>
      </c>
      <c r="F178" s="204" t="s">
        <v>288</v>
      </c>
      <c r="G178" s="205" t="s">
        <v>289</v>
      </c>
      <c r="H178" s="206">
        <v>88</v>
      </c>
      <c r="I178" s="207"/>
      <c r="J178" s="208">
        <f>ROUND(I178*H178,2)</f>
        <v>0</v>
      </c>
      <c r="K178" s="204" t="s">
        <v>132</v>
      </c>
      <c r="L178" s="41"/>
      <c r="M178" s="209" t="s">
        <v>19</v>
      </c>
      <c r="N178" s="210" t="s">
        <v>42</v>
      </c>
      <c r="O178" s="77"/>
      <c r="P178" s="211">
        <f>O178*H178</f>
        <v>0</v>
      </c>
      <c r="Q178" s="211">
        <v>0</v>
      </c>
      <c r="R178" s="211">
        <f>Q178*H178</f>
        <v>0</v>
      </c>
      <c r="S178" s="211">
        <v>0.008</v>
      </c>
      <c r="T178" s="212">
        <f>S178*H178</f>
        <v>0.704</v>
      </c>
      <c r="AR178" s="15" t="s">
        <v>205</v>
      </c>
      <c r="AT178" s="15" t="s">
        <v>128</v>
      </c>
      <c r="AU178" s="15" t="s">
        <v>81</v>
      </c>
      <c r="AY178" s="15" t="s">
        <v>124</v>
      </c>
      <c r="BE178" s="213">
        <f>IF(N178="základní",J178,0)</f>
        <v>0</v>
      </c>
      <c r="BF178" s="213">
        <f>IF(N178="snížená",J178,0)</f>
        <v>0</v>
      </c>
      <c r="BG178" s="213">
        <f>IF(N178="zákl. přenesená",J178,0)</f>
        <v>0</v>
      </c>
      <c r="BH178" s="213">
        <f>IF(N178="sníž. přenesená",J178,0)</f>
        <v>0</v>
      </c>
      <c r="BI178" s="213">
        <f>IF(N178="nulová",J178,0)</f>
        <v>0</v>
      </c>
      <c r="BJ178" s="15" t="s">
        <v>79</v>
      </c>
      <c r="BK178" s="213">
        <f>ROUND(I178*H178,2)</f>
        <v>0</v>
      </c>
      <c r="BL178" s="15" t="s">
        <v>205</v>
      </c>
      <c r="BM178" s="15" t="s">
        <v>290</v>
      </c>
    </row>
    <row r="179" spans="2:47" s="1" customFormat="1" ht="12">
      <c r="B179" s="36"/>
      <c r="C179" s="37"/>
      <c r="D179" s="214" t="s">
        <v>135</v>
      </c>
      <c r="E179" s="37"/>
      <c r="F179" s="215" t="s">
        <v>291</v>
      </c>
      <c r="G179" s="37"/>
      <c r="H179" s="37"/>
      <c r="I179" s="128"/>
      <c r="J179" s="37"/>
      <c r="K179" s="37"/>
      <c r="L179" s="41"/>
      <c r="M179" s="216"/>
      <c r="N179" s="77"/>
      <c r="O179" s="77"/>
      <c r="P179" s="77"/>
      <c r="Q179" s="77"/>
      <c r="R179" s="77"/>
      <c r="S179" s="77"/>
      <c r="T179" s="78"/>
      <c r="AT179" s="15" t="s">
        <v>135</v>
      </c>
      <c r="AU179" s="15" t="s">
        <v>81</v>
      </c>
    </row>
    <row r="180" spans="2:51" s="11" customFormat="1" ht="12">
      <c r="B180" s="218"/>
      <c r="C180" s="219"/>
      <c r="D180" s="214" t="s">
        <v>147</v>
      </c>
      <c r="E180" s="220" t="s">
        <v>19</v>
      </c>
      <c r="F180" s="221" t="s">
        <v>292</v>
      </c>
      <c r="G180" s="219"/>
      <c r="H180" s="222">
        <v>88</v>
      </c>
      <c r="I180" s="223"/>
      <c r="J180" s="219"/>
      <c r="K180" s="219"/>
      <c r="L180" s="224"/>
      <c r="M180" s="225"/>
      <c r="N180" s="226"/>
      <c r="O180" s="226"/>
      <c r="P180" s="226"/>
      <c r="Q180" s="226"/>
      <c r="R180" s="226"/>
      <c r="S180" s="226"/>
      <c r="T180" s="227"/>
      <c r="AT180" s="228" t="s">
        <v>147</v>
      </c>
      <c r="AU180" s="228" t="s">
        <v>81</v>
      </c>
      <c r="AV180" s="11" t="s">
        <v>81</v>
      </c>
      <c r="AW180" s="11" t="s">
        <v>33</v>
      </c>
      <c r="AX180" s="11" t="s">
        <v>79</v>
      </c>
      <c r="AY180" s="228" t="s">
        <v>124</v>
      </c>
    </row>
    <row r="181" spans="2:65" s="1" customFormat="1" ht="16.5" customHeight="1">
      <c r="B181" s="36"/>
      <c r="C181" s="202" t="s">
        <v>293</v>
      </c>
      <c r="D181" s="202" t="s">
        <v>128</v>
      </c>
      <c r="E181" s="203" t="s">
        <v>294</v>
      </c>
      <c r="F181" s="204" t="s">
        <v>295</v>
      </c>
      <c r="G181" s="205" t="s">
        <v>289</v>
      </c>
      <c r="H181" s="206">
        <v>10</v>
      </c>
      <c r="I181" s="207"/>
      <c r="J181" s="208">
        <f>ROUND(I181*H181,2)</f>
        <v>0</v>
      </c>
      <c r="K181" s="204" t="s">
        <v>132</v>
      </c>
      <c r="L181" s="41"/>
      <c r="M181" s="209" t="s">
        <v>19</v>
      </c>
      <c r="N181" s="210" t="s">
        <v>42</v>
      </c>
      <c r="O181" s="77"/>
      <c r="P181" s="211">
        <f>O181*H181</f>
        <v>0</v>
      </c>
      <c r="Q181" s="211">
        <v>0</v>
      </c>
      <c r="R181" s="211">
        <f>Q181*H181</f>
        <v>0</v>
      </c>
      <c r="S181" s="211">
        <v>0.014</v>
      </c>
      <c r="T181" s="212">
        <f>S181*H181</f>
        <v>0.14</v>
      </c>
      <c r="AR181" s="15" t="s">
        <v>205</v>
      </c>
      <c r="AT181" s="15" t="s">
        <v>128</v>
      </c>
      <c r="AU181" s="15" t="s">
        <v>81</v>
      </c>
      <c r="AY181" s="15" t="s">
        <v>124</v>
      </c>
      <c r="BE181" s="213">
        <f>IF(N181="základní",J181,0)</f>
        <v>0</v>
      </c>
      <c r="BF181" s="213">
        <f>IF(N181="snížená",J181,0)</f>
        <v>0</v>
      </c>
      <c r="BG181" s="213">
        <f>IF(N181="zákl. přenesená",J181,0)</f>
        <v>0</v>
      </c>
      <c r="BH181" s="213">
        <f>IF(N181="sníž. přenesená",J181,0)</f>
        <v>0</v>
      </c>
      <c r="BI181" s="213">
        <f>IF(N181="nulová",J181,0)</f>
        <v>0</v>
      </c>
      <c r="BJ181" s="15" t="s">
        <v>79</v>
      </c>
      <c r="BK181" s="213">
        <f>ROUND(I181*H181,2)</f>
        <v>0</v>
      </c>
      <c r="BL181" s="15" t="s">
        <v>205</v>
      </c>
      <c r="BM181" s="15" t="s">
        <v>296</v>
      </c>
    </row>
    <row r="182" spans="2:47" s="1" customFormat="1" ht="12">
      <c r="B182" s="36"/>
      <c r="C182" s="37"/>
      <c r="D182" s="214" t="s">
        <v>135</v>
      </c>
      <c r="E182" s="37"/>
      <c r="F182" s="215" t="s">
        <v>297</v>
      </c>
      <c r="G182" s="37"/>
      <c r="H182" s="37"/>
      <c r="I182" s="128"/>
      <c r="J182" s="37"/>
      <c r="K182" s="37"/>
      <c r="L182" s="41"/>
      <c r="M182" s="216"/>
      <c r="N182" s="77"/>
      <c r="O182" s="77"/>
      <c r="P182" s="77"/>
      <c r="Q182" s="77"/>
      <c r="R182" s="77"/>
      <c r="S182" s="77"/>
      <c r="T182" s="78"/>
      <c r="AT182" s="15" t="s">
        <v>135</v>
      </c>
      <c r="AU182" s="15" t="s">
        <v>81</v>
      </c>
    </row>
    <row r="183" spans="2:51" s="11" customFormat="1" ht="12">
      <c r="B183" s="218"/>
      <c r="C183" s="219"/>
      <c r="D183" s="214" t="s">
        <v>147</v>
      </c>
      <c r="E183" s="220" t="s">
        <v>19</v>
      </c>
      <c r="F183" s="221" t="s">
        <v>298</v>
      </c>
      <c r="G183" s="219"/>
      <c r="H183" s="222">
        <v>10</v>
      </c>
      <c r="I183" s="223"/>
      <c r="J183" s="219"/>
      <c r="K183" s="219"/>
      <c r="L183" s="224"/>
      <c r="M183" s="225"/>
      <c r="N183" s="226"/>
      <c r="O183" s="226"/>
      <c r="P183" s="226"/>
      <c r="Q183" s="226"/>
      <c r="R183" s="226"/>
      <c r="S183" s="226"/>
      <c r="T183" s="227"/>
      <c r="AT183" s="228" t="s">
        <v>147</v>
      </c>
      <c r="AU183" s="228" t="s">
        <v>81</v>
      </c>
      <c r="AV183" s="11" t="s">
        <v>81</v>
      </c>
      <c r="AW183" s="11" t="s">
        <v>33</v>
      </c>
      <c r="AX183" s="11" t="s">
        <v>79</v>
      </c>
      <c r="AY183" s="228" t="s">
        <v>124</v>
      </c>
    </row>
    <row r="184" spans="2:65" s="1" customFormat="1" ht="16.5" customHeight="1">
      <c r="B184" s="36"/>
      <c r="C184" s="202" t="s">
        <v>299</v>
      </c>
      <c r="D184" s="202" t="s">
        <v>128</v>
      </c>
      <c r="E184" s="203" t="s">
        <v>300</v>
      </c>
      <c r="F184" s="204" t="s">
        <v>301</v>
      </c>
      <c r="G184" s="205" t="s">
        <v>289</v>
      </c>
      <c r="H184" s="206">
        <v>88</v>
      </c>
      <c r="I184" s="207"/>
      <c r="J184" s="208">
        <f>ROUND(I184*H184,2)</f>
        <v>0</v>
      </c>
      <c r="K184" s="204" t="s">
        <v>132</v>
      </c>
      <c r="L184" s="41"/>
      <c r="M184" s="209" t="s">
        <v>19</v>
      </c>
      <c r="N184" s="210" t="s">
        <v>42</v>
      </c>
      <c r="O184" s="77"/>
      <c r="P184" s="211">
        <f>O184*H184</f>
        <v>0</v>
      </c>
      <c r="Q184" s="211">
        <v>0</v>
      </c>
      <c r="R184" s="211">
        <f>Q184*H184</f>
        <v>0</v>
      </c>
      <c r="S184" s="211">
        <v>0</v>
      </c>
      <c r="T184" s="212">
        <f>S184*H184</f>
        <v>0</v>
      </c>
      <c r="AR184" s="15" t="s">
        <v>205</v>
      </c>
      <c r="AT184" s="15" t="s">
        <v>128</v>
      </c>
      <c r="AU184" s="15" t="s">
        <v>81</v>
      </c>
      <c r="AY184" s="15" t="s">
        <v>124</v>
      </c>
      <c r="BE184" s="213">
        <f>IF(N184="základní",J184,0)</f>
        <v>0</v>
      </c>
      <c r="BF184" s="213">
        <f>IF(N184="snížená",J184,0)</f>
        <v>0</v>
      </c>
      <c r="BG184" s="213">
        <f>IF(N184="zákl. přenesená",J184,0)</f>
        <v>0</v>
      </c>
      <c r="BH184" s="213">
        <f>IF(N184="sníž. přenesená",J184,0)</f>
        <v>0</v>
      </c>
      <c r="BI184" s="213">
        <f>IF(N184="nulová",J184,0)</f>
        <v>0</v>
      </c>
      <c r="BJ184" s="15" t="s">
        <v>79</v>
      </c>
      <c r="BK184" s="213">
        <f>ROUND(I184*H184,2)</f>
        <v>0</v>
      </c>
      <c r="BL184" s="15" t="s">
        <v>205</v>
      </c>
      <c r="BM184" s="15" t="s">
        <v>302</v>
      </c>
    </row>
    <row r="185" spans="2:47" s="1" customFormat="1" ht="12">
      <c r="B185" s="36"/>
      <c r="C185" s="37"/>
      <c r="D185" s="214" t="s">
        <v>135</v>
      </c>
      <c r="E185" s="37"/>
      <c r="F185" s="215" t="s">
        <v>303</v>
      </c>
      <c r="G185" s="37"/>
      <c r="H185" s="37"/>
      <c r="I185" s="128"/>
      <c r="J185" s="37"/>
      <c r="K185" s="37"/>
      <c r="L185" s="41"/>
      <c r="M185" s="216"/>
      <c r="N185" s="77"/>
      <c r="O185" s="77"/>
      <c r="P185" s="77"/>
      <c r="Q185" s="77"/>
      <c r="R185" s="77"/>
      <c r="S185" s="77"/>
      <c r="T185" s="78"/>
      <c r="AT185" s="15" t="s">
        <v>135</v>
      </c>
      <c r="AU185" s="15" t="s">
        <v>81</v>
      </c>
    </row>
    <row r="186" spans="2:47" s="1" customFormat="1" ht="12">
      <c r="B186" s="36"/>
      <c r="C186" s="37"/>
      <c r="D186" s="214" t="s">
        <v>145</v>
      </c>
      <c r="E186" s="37"/>
      <c r="F186" s="217" t="s">
        <v>304</v>
      </c>
      <c r="G186" s="37"/>
      <c r="H186" s="37"/>
      <c r="I186" s="128"/>
      <c r="J186" s="37"/>
      <c r="K186" s="37"/>
      <c r="L186" s="41"/>
      <c r="M186" s="216"/>
      <c r="N186" s="77"/>
      <c r="O186" s="77"/>
      <c r="P186" s="77"/>
      <c r="Q186" s="77"/>
      <c r="R186" s="77"/>
      <c r="S186" s="77"/>
      <c r="T186" s="78"/>
      <c r="AT186" s="15" t="s">
        <v>145</v>
      </c>
      <c r="AU186" s="15" t="s">
        <v>81</v>
      </c>
    </row>
    <row r="187" spans="2:51" s="11" customFormat="1" ht="12">
      <c r="B187" s="218"/>
      <c r="C187" s="219"/>
      <c r="D187" s="214" t="s">
        <v>147</v>
      </c>
      <c r="E187" s="220" t="s">
        <v>19</v>
      </c>
      <c r="F187" s="221" t="s">
        <v>292</v>
      </c>
      <c r="G187" s="219"/>
      <c r="H187" s="222">
        <v>88</v>
      </c>
      <c r="I187" s="223"/>
      <c r="J187" s="219"/>
      <c r="K187" s="219"/>
      <c r="L187" s="224"/>
      <c r="M187" s="225"/>
      <c r="N187" s="226"/>
      <c r="O187" s="226"/>
      <c r="P187" s="226"/>
      <c r="Q187" s="226"/>
      <c r="R187" s="226"/>
      <c r="S187" s="226"/>
      <c r="T187" s="227"/>
      <c r="AT187" s="228" t="s">
        <v>147</v>
      </c>
      <c r="AU187" s="228" t="s">
        <v>81</v>
      </c>
      <c r="AV187" s="11" t="s">
        <v>81</v>
      </c>
      <c r="AW187" s="11" t="s">
        <v>33</v>
      </c>
      <c r="AX187" s="11" t="s">
        <v>79</v>
      </c>
      <c r="AY187" s="228" t="s">
        <v>124</v>
      </c>
    </row>
    <row r="188" spans="2:65" s="1" customFormat="1" ht="16.5" customHeight="1">
      <c r="B188" s="36"/>
      <c r="C188" s="202" t="s">
        <v>305</v>
      </c>
      <c r="D188" s="202" t="s">
        <v>128</v>
      </c>
      <c r="E188" s="203" t="s">
        <v>306</v>
      </c>
      <c r="F188" s="204" t="s">
        <v>307</v>
      </c>
      <c r="G188" s="205" t="s">
        <v>289</v>
      </c>
      <c r="H188" s="206">
        <v>10</v>
      </c>
      <c r="I188" s="207"/>
      <c r="J188" s="208">
        <f>ROUND(I188*H188,2)</f>
        <v>0</v>
      </c>
      <c r="K188" s="204" t="s">
        <v>142</v>
      </c>
      <c r="L188" s="41"/>
      <c r="M188" s="209" t="s">
        <v>19</v>
      </c>
      <c r="N188" s="210" t="s">
        <v>42</v>
      </c>
      <c r="O188" s="77"/>
      <c r="P188" s="211">
        <f>O188*H188</f>
        <v>0</v>
      </c>
      <c r="Q188" s="211">
        <v>0</v>
      </c>
      <c r="R188" s="211">
        <f>Q188*H188</f>
        <v>0</v>
      </c>
      <c r="S188" s="211">
        <v>0</v>
      </c>
      <c r="T188" s="212">
        <f>S188*H188</f>
        <v>0</v>
      </c>
      <c r="AR188" s="15" t="s">
        <v>205</v>
      </c>
      <c r="AT188" s="15" t="s">
        <v>128</v>
      </c>
      <c r="AU188" s="15" t="s">
        <v>81</v>
      </c>
      <c r="AY188" s="15" t="s">
        <v>124</v>
      </c>
      <c r="BE188" s="213">
        <f>IF(N188="základní",J188,0)</f>
        <v>0</v>
      </c>
      <c r="BF188" s="213">
        <f>IF(N188="snížená",J188,0)</f>
        <v>0</v>
      </c>
      <c r="BG188" s="213">
        <f>IF(N188="zákl. přenesená",J188,0)</f>
        <v>0</v>
      </c>
      <c r="BH188" s="213">
        <f>IF(N188="sníž. přenesená",J188,0)</f>
        <v>0</v>
      </c>
      <c r="BI188" s="213">
        <f>IF(N188="nulová",J188,0)</f>
        <v>0</v>
      </c>
      <c r="BJ188" s="15" t="s">
        <v>79</v>
      </c>
      <c r="BK188" s="213">
        <f>ROUND(I188*H188,2)</f>
        <v>0</v>
      </c>
      <c r="BL188" s="15" t="s">
        <v>205</v>
      </c>
      <c r="BM188" s="15" t="s">
        <v>308</v>
      </c>
    </row>
    <row r="189" spans="2:47" s="1" customFormat="1" ht="12">
      <c r="B189" s="36"/>
      <c r="C189" s="37"/>
      <c r="D189" s="214" t="s">
        <v>135</v>
      </c>
      <c r="E189" s="37"/>
      <c r="F189" s="215" t="s">
        <v>309</v>
      </c>
      <c r="G189" s="37"/>
      <c r="H189" s="37"/>
      <c r="I189" s="128"/>
      <c r="J189" s="37"/>
      <c r="K189" s="37"/>
      <c r="L189" s="41"/>
      <c r="M189" s="216"/>
      <c r="N189" s="77"/>
      <c r="O189" s="77"/>
      <c r="P189" s="77"/>
      <c r="Q189" s="77"/>
      <c r="R189" s="77"/>
      <c r="S189" s="77"/>
      <c r="T189" s="78"/>
      <c r="AT189" s="15" t="s">
        <v>135</v>
      </c>
      <c r="AU189" s="15" t="s">
        <v>81</v>
      </c>
    </row>
    <row r="190" spans="2:47" s="1" customFormat="1" ht="12">
      <c r="B190" s="36"/>
      <c r="C190" s="37"/>
      <c r="D190" s="214" t="s">
        <v>145</v>
      </c>
      <c r="E190" s="37"/>
      <c r="F190" s="217" t="s">
        <v>310</v>
      </c>
      <c r="G190" s="37"/>
      <c r="H190" s="37"/>
      <c r="I190" s="128"/>
      <c r="J190" s="37"/>
      <c r="K190" s="37"/>
      <c r="L190" s="41"/>
      <c r="M190" s="216"/>
      <c r="N190" s="77"/>
      <c r="O190" s="77"/>
      <c r="P190" s="77"/>
      <c r="Q190" s="77"/>
      <c r="R190" s="77"/>
      <c r="S190" s="77"/>
      <c r="T190" s="78"/>
      <c r="AT190" s="15" t="s">
        <v>145</v>
      </c>
      <c r="AU190" s="15" t="s">
        <v>81</v>
      </c>
    </row>
    <row r="191" spans="2:65" s="1" customFormat="1" ht="16.5" customHeight="1">
      <c r="B191" s="36"/>
      <c r="C191" s="240" t="s">
        <v>311</v>
      </c>
      <c r="D191" s="240" t="s">
        <v>312</v>
      </c>
      <c r="E191" s="241" t="s">
        <v>313</v>
      </c>
      <c r="F191" s="242" t="s">
        <v>314</v>
      </c>
      <c r="G191" s="243" t="s">
        <v>315</v>
      </c>
      <c r="H191" s="244">
        <v>0.844</v>
      </c>
      <c r="I191" s="245"/>
      <c r="J191" s="246">
        <f>ROUND(I191*H191,2)</f>
        <v>0</v>
      </c>
      <c r="K191" s="242" t="s">
        <v>132</v>
      </c>
      <c r="L191" s="247"/>
      <c r="M191" s="248" t="s">
        <v>19</v>
      </c>
      <c r="N191" s="249" t="s">
        <v>42</v>
      </c>
      <c r="O191" s="77"/>
      <c r="P191" s="211">
        <f>O191*H191</f>
        <v>0</v>
      </c>
      <c r="Q191" s="211">
        <v>0.55</v>
      </c>
      <c r="R191" s="211">
        <f>Q191*H191</f>
        <v>0.4642</v>
      </c>
      <c r="S191" s="211">
        <v>0</v>
      </c>
      <c r="T191" s="212">
        <f>S191*H191</f>
        <v>0</v>
      </c>
      <c r="AR191" s="15" t="s">
        <v>316</v>
      </c>
      <c r="AT191" s="15" t="s">
        <v>312</v>
      </c>
      <c r="AU191" s="15" t="s">
        <v>81</v>
      </c>
      <c r="AY191" s="15" t="s">
        <v>124</v>
      </c>
      <c r="BE191" s="213">
        <f>IF(N191="základní",J191,0)</f>
        <v>0</v>
      </c>
      <c r="BF191" s="213">
        <f>IF(N191="snížená",J191,0)</f>
        <v>0</v>
      </c>
      <c r="BG191" s="213">
        <f>IF(N191="zákl. přenesená",J191,0)</f>
        <v>0</v>
      </c>
      <c r="BH191" s="213">
        <f>IF(N191="sníž. přenesená",J191,0)</f>
        <v>0</v>
      </c>
      <c r="BI191" s="213">
        <f>IF(N191="nulová",J191,0)</f>
        <v>0</v>
      </c>
      <c r="BJ191" s="15" t="s">
        <v>79</v>
      </c>
      <c r="BK191" s="213">
        <f>ROUND(I191*H191,2)</f>
        <v>0</v>
      </c>
      <c r="BL191" s="15" t="s">
        <v>205</v>
      </c>
      <c r="BM191" s="15" t="s">
        <v>317</v>
      </c>
    </row>
    <row r="192" spans="2:47" s="1" customFormat="1" ht="12">
      <c r="B192" s="36"/>
      <c r="C192" s="37"/>
      <c r="D192" s="214" t="s">
        <v>135</v>
      </c>
      <c r="E192" s="37"/>
      <c r="F192" s="215" t="s">
        <v>314</v>
      </c>
      <c r="G192" s="37"/>
      <c r="H192" s="37"/>
      <c r="I192" s="128"/>
      <c r="J192" s="37"/>
      <c r="K192" s="37"/>
      <c r="L192" s="41"/>
      <c r="M192" s="216"/>
      <c r="N192" s="77"/>
      <c r="O192" s="77"/>
      <c r="P192" s="77"/>
      <c r="Q192" s="77"/>
      <c r="R192" s="77"/>
      <c r="S192" s="77"/>
      <c r="T192" s="78"/>
      <c r="AT192" s="15" t="s">
        <v>135</v>
      </c>
      <c r="AU192" s="15" t="s">
        <v>81</v>
      </c>
    </row>
    <row r="193" spans="2:51" s="11" customFormat="1" ht="12">
      <c r="B193" s="218"/>
      <c r="C193" s="219"/>
      <c r="D193" s="214" t="s">
        <v>147</v>
      </c>
      <c r="E193" s="220" t="s">
        <v>19</v>
      </c>
      <c r="F193" s="221" t="s">
        <v>318</v>
      </c>
      <c r="G193" s="219"/>
      <c r="H193" s="222">
        <v>0.704</v>
      </c>
      <c r="I193" s="223"/>
      <c r="J193" s="219"/>
      <c r="K193" s="219"/>
      <c r="L193" s="224"/>
      <c r="M193" s="225"/>
      <c r="N193" s="226"/>
      <c r="O193" s="226"/>
      <c r="P193" s="226"/>
      <c r="Q193" s="226"/>
      <c r="R193" s="226"/>
      <c r="S193" s="226"/>
      <c r="T193" s="227"/>
      <c r="AT193" s="228" t="s">
        <v>147</v>
      </c>
      <c r="AU193" s="228" t="s">
        <v>81</v>
      </c>
      <c r="AV193" s="11" t="s">
        <v>81</v>
      </c>
      <c r="AW193" s="11" t="s">
        <v>33</v>
      </c>
      <c r="AX193" s="11" t="s">
        <v>71</v>
      </c>
      <c r="AY193" s="228" t="s">
        <v>124</v>
      </c>
    </row>
    <row r="194" spans="2:51" s="11" customFormat="1" ht="12">
      <c r="B194" s="218"/>
      <c r="C194" s="219"/>
      <c r="D194" s="214" t="s">
        <v>147</v>
      </c>
      <c r="E194" s="220" t="s">
        <v>19</v>
      </c>
      <c r="F194" s="221" t="s">
        <v>319</v>
      </c>
      <c r="G194" s="219"/>
      <c r="H194" s="222">
        <v>0.14</v>
      </c>
      <c r="I194" s="223"/>
      <c r="J194" s="219"/>
      <c r="K194" s="219"/>
      <c r="L194" s="224"/>
      <c r="M194" s="225"/>
      <c r="N194" s="226"/>
      <c r="O194" s="226"/>
      <c r="P194" s="226"/>
      <c r="Q194" s="226"/>
      <c r="R194" s="226"/>
      <c r="S194" s="226"/>
      <c r="T194" s="227"/>
      <c r="AT194" s="228" t="s">
        <v>147</v>
      </c>
      <c r="AU194" s="228" t="s">
        <v>81</v>
      </c>
      <c r="AV194" s="11" t="s">
        <v>81</v>
      </c>
      <c r="AW194" s="11" t="s">
        <v>33</v>
      </c>
      <c r="AX194" s="11" t="s">
        <v>71</v>
      </c>
      <c r="AY194" s="228" t="s">
        <v>124</v>
      </c>
    </row>
    <row r="195" spans="2:51" s="12" customFormat="1" ht="12">
      <c r="B195" s="229"/>
      <c r="C195" s="230"/>
      <c r="D195" s="214" t="s">
        <v>147</v>
      </c>
      <c r="E195" s="231" t="s">
        <v>19</v>
      </c>
      <c r="F195" s="232" t="s">
        <v>198</v>
      </c>
      <c r="G195" s="230"/>
      <c r="H195" s="233">
        <v>0.844</v>
      </c>
      <c r="I195" s="234"/>
      <c r="J195" s="230"/>
      <c r="K195" s="230"/>
      <c r="L195" s="235"/>
      <c r="M195" s="236"/>
      <c r="N195" s="237"/>
      <c r="O195" s="237"/>
      <c r="P195" s="237"/>
      <c r="Q195" s="237"/>
      <c r="R195" s="237"/>
      <c r="S195" s="237"/>
      <c r="T195" s="238"/>
      <c r="AT195" s="239" t="s">
        <v>147</v>
      </c>
      <c r="AU195" s="239" t="s">
        <v>81</v>
      </c>
      <c r="AV195" s="12" t="s">
        <v>133</v>
      </c>
      <c r="AW195" s="12" t="s">
        <v>33</v>
      </c>
      <c r="AX195" s="12" t="s">
        <v>79</v>
      </c>
      <c r="AY195" s="239" t="s">
        <v>124</v>
      </c>
    </row>
    <row r="196" spans="2:65" s="1" customFormat="1" ht="16.5" customHeight="1">
      <c r="B196" s="36"/>
      <c r="C196" s="202" t="s">
        <v>320</v>
      </c>
      <c r="D196" s="202" t="s">
        <v>128</v>
      </c>
      <c r="E196" s="203" t="s">
        <v>321</v>
      </c>
      <c r="F196" s="204" t="s">
        <v>322</v>
      </c>
      <c r="G196" s="205" t="s">
        <v>131</v>
      </c>
      <c r="H196" s="206">
        <v>85</v>
      </c>
      <c r="I196" s="207"/>
      <c r="J196" s="208">
        <f>ROUND(I196*H196,2)</f>
        <v>0</v>
      </c>
      <c r="K196" s="204" t="s">
        <v>132</v>
      </c>
      <c r="L196" s="41"/>
      <c r="M196" s="209" t="s">
        <v>19</v>
      </c>
      <c r="N196" s="210" t="s">
        <v>42</v>
      </c>
      <c r="O196" s="77"/>
      <c r="P196" s="211">
        <f>O196*H196</f>
        <v>0</v>
      </c>
      <c r="Q196" s="211">
        <v>0</v>
      </c>
      <c r="R196" s="211">
        <f>Q196*H196</f>
        <v>0</v>
      </c>
      <c r="S196" s="211">
        <v>0</v>
      </c>
      <c r="T196" s="212">
        <f>S196*H196</f>
        <v>0</v>
      </c>
      <c r="AR196" s="15" t="s">
        <v>205</v>
      </c>
      <c r="AT196" s="15" t="s">
        <v>128</v>
      </c>
      <c r="AU196" s="15" t="s">
        <v>81</v>
      </c>
      <c r="AY196" s="15" t="s">
        <v>124</v>
      </c>
      <c r="BE196" s="213">
        <f>IF(N196="základní",J196,0)</f>
        <v>0</v>
      </c>
      <c r="BF196" s="213">
        <f>IF(N196="snížená",J196,0)</f>
        <v>0</v>
      </c>
      <c r="BG196" s="213">
        <f>IF(N196="zákl. přenesená",J196,0)</f>
        <v>0</v>
      </c>
      <c r="BH196" s="213">
        <f>IF(N196="sníž. přenesená",J196,0)</f>
        <v>0</v>
      </c>
      <c r="BI196" s="213">
        <f>IF(N196="nulová",J196,0)</f>
        <v>0</v>
      </c>
      <c r="BJ196" s="15" t="s">
        <v>79</v>
      </c>
      <c r="BK196" s="213">
        <f>ROUND(I196*H196,2)</f>
        <v>0</v>
      </c>
      <c r="BL196" s="15" t="s">
        <v>205</v>
      </c>
      <c r="BM196" s="15" t="s">
        <v>323</v>
      </c>
    </row>
    <row r="197" spans="2:47" s="1" customFormat="1" ht="12">
      <c r="B197" s="36"/>
      <c r="C197" s="37"/>
      <c r="D197" s="214" t="s">
        <v>135</v>
      </c>
      <c r="E197" s="37"/>
      <c r="F197" s="215" t="s">
        <v>324</v>
      </c>
      <c r="G197" s="37"/>
      <c r="H197" s="37"/>
      <c r="I197" s="128"/>
      <c r="J197" s="37"/>
      <c r="K197" s="37"/>
      <c r="L197" s="41"/>
      <c r="M197" s="216"/>
      <c r="N197" s="77"/>
      <c r="O197" s="77"/>
      <c r="P197" s="77"/>
      <c r="Q197" s="77"/>
      <c r="R197" s="77"/>
      <c r="S197" s="77"/>
      <c r="T197" s="78"/>
      <c r="AT197" s="15" t="s">
        <v>135</v>
      </c>
      <c r="AU197" s="15" t="s">
        <v>81</v>
      </c>
    </row>
    <row r="198" spans="2:47" s="1" customFormat="1" ht="12">
      <c r="B198" s="36"/>
      <c r="C198" s="37"/>
      <c r="D198" s="214" t="s">
        <v>145</v>
      </c>
      <c r="E198" s="37"/>
      <c r="F198" s="217" t="s">
        <v>325</v>
      </c>
      <c r="G198" s="37"/>
      <c r="H198" s="37"/>
      <c r="I198" s="128"/>
      <c r="J198" s="37"/>
      <c r="K198" s="37"/>
      <c r="L198" s="41"/>
      <c r="M198" s="216"/>
      <c r="N198" s="77"/>
      <c r="O198" s="77"/>
      <c r="P198" s="77"/>
      <c r="Q198" s="77"/>
      <c r="R198" s="77"/>
      <c r="S198" s="77"/>
      <c r="T198" s="78"/>
      <c r="AT198" s="15" t="s">
        <v>145</v>
      </c>
      <c r="AU198" s="15" t="s">
        <v>81</v>
      </c>
    </row>
    <row r="199" spans="2:51" s="11" customFormat="1" ht="12">
      <c r="B199" s="218"/>
      <c r="C199" s="219"/>
      <c r="D199" s="214" t="s">
        <v>147</v>
      </c>
      <c r="E199" s="220" t="s">
        <v>19</v>
      </c>
      <c r="F199" s="221" t="s">
        <v>326</v>
      </c>
      <c r="G199" s="219"/>
      <c r="H199" s="222">
        <v>85</v>
      </c>
      <c r="I199" s="223"/>
      <c r="J199" s="219"/>
      <c r="K199" s="219"/>
      <c r="L199" s="224"/>
      <c r="M199" s="225"/>
      <c r="N199" s="226"/>
      <c r="O199" s="226"/>
      <c r="P199" s="226"/>
      <c r="Q199" s="226"/>
      <c r="R199" s="226"/>
      <c r="S199" s="226"/>
      <c r="T199" s="227"/>
      <c r="AT199" s="228" t="s">
        <v>147</v>
      </c>
      <c r="AU199" s="228" t="s">
        <v>81</v>
      </c>
      <c r="AV199" s="11" t="s">
        <v>81</v>
      </c>
      <c r="AW199" s="11" t="s">
        <v>33</v>
      </c>
      <c r="AX199" s="11" t="s">
        <v>79</v>
      </c>
      <c r="AY199" s="228" t="s">
        <v>124</v>
      </c>
    </row>
    <row r="200" spans="2:65" s="1" customFormat="1" ht="16.5" customHeight="1">
      <c r="B200" s="36"/>
      <c r="C200" s="202" t="s">
        <v>327</v>
      </c>
      <c r="D200" s="202" t="s">
        <v>128</v>
      </c>
      <c r="E200" s="203" t="s">
        <v>328</v>
      </c>
      <c r="F200" s="204" t="s">
        <v>329</v>
      </c>
      <c r="G200" s="205" t="s">
        <v>289</v>
      </c>
      <c r="H200" s="206">
        <v>88</v>
      </c>
      <c r="I200" s="207"/>
      <c r="J200" s="208">
        <f>ROUND(I200*H200,2)</f>
        <v>0</v>
      </c>
      <c r="K200" s="204" t="s">
        <v>132</v>
      </c>
      <c r="L200" s="41"/>
      <c r="M200" s="209" t="s">
        <v>19</v>
      </c>
      <c r="N200" s="210" t="s">
        <v>42</v>
      </c>
      <c r="O200" s="77"/>
      <c r="P200" s="211">
        <f>O200*H200</f>
        <v>0</v>
      </c>
      <c r="Q200" s="211">
        <v>0</v>
      </c>
      <c r="R200" s="211">
        <f>Q200*H200</f>
        <v>0</v>
      </c>
      <c r="S200" s="211">
        <v>0</v>
      </c>
      <c r="T200" s="212">
        <f>S200*H200</f>
        <v>0</v>
      </c>
      <c r="AR200" s="15" t="s">
        <v>205</v>
      </c>
      <c r="AT200" s="15" t="s">
        <v>128</v>
      </c>
      <c r="AU200" s="15" t="s">
        <v>81</v>
      </c>
      <c r="AY200" s="15" t="s">
        <v>124</v>
      </c>
      <c r="BE200" s="213">
        <f>IF(N200="základní",J200,0)</f>
        <v>0</v>
      </c>
      <c r="BF200" s="213">
        <f>IF(N200="snížená",J200,0)</f>
        <v>0</v>
      </c>
      <c r="BG200" s="213">
        <f>IF(N200="zákl. přenesená",J200,0)</f>
        <v>0</v>
      </c>
      <c r="BH200" s="213">
        <f>IF(N200="sníž. přenesená",J200,0)</f>
        <v>0</v>
      </c>
      <c r="BI200" s="213">
        <f>IF(N200="nulová",J200,0)</f>
        <v>0</v>
      </c>
      <c r="BJ200" s="15" t="s">
        <v>79</v>
      </c>
      <c r="BK200" s="213">
        <f>ROUND(I200*H200,2)</f>
        <v>0</v>
      </c>
      <c r="BL200" s="15" t="s">
        <v>205</v>
      </c>
      <c r="BM200" s="15" t="s">
        <v>330</v>
      </c>
    </row>
    <row r="201" spans="2:47" s="1" customFormat="1" ht="12">
      <c r="B201" s="36"/>
      <c r="C201" s="37"/>
      <c r="D201" s="214" t="s">
        <v>135</v>
      </c>
      <c r="E201" s="37"/>
      <c r="F201" s="215" t="s">
        <v>331</v>
      </c>
      <c r="G201" s="37"/>
      <c r="H201" s="37"/>
      <c r="I201" s="128"/>
      <c r="J201" s="37"/>
      <c r="K201" s="37"/>
      <c r="L201" s="41"/>
      <c r="M201" s="216"/>
      <c r="N201" s="77"/>
      <c r="O201" s="77"/>
      <c r="P201" s="77"/>
      <c r="Q201" s="77"/>
      <c r="R201" s="77"/>
      <c r="S201" s="77"/>
      <c r="T201" s="78"/>
      <c r="AT201" s="15" t="s">
        <v>135</v>
      </c>
      <c r="AU201" s="15" t="s">
        <v>81</v>
      </c>
    </row>
    <row r="202" spans="2:47" s="1" customFormat="1" ht="12">
      <c r="B202" s="36"/>
      <c r="C202" s="37"/>
      <c r="D202" s="214" t="s">
        <v>145</v>
      </c>
      <c r="E202" s="37"/>
      <c r="F202" s="217" t="s">
        <v>325</v>
      </c>
      <c r="G202" s="37"/>
      <c r="H202" s="37"/>
      <c r="I202" s="128"/>
      <c r="J202" s="37"/>
      <c r="K202" s="37"/>
      <c r="L202" s="41"/>
      <c r="M202" s="216"/>
      <c r="N202" s="77"/>
      <c r="O202" s="77"/>
      <c r="P202" s="77"/>
      <c r="Q202" s="77"/>
      <c r="R202" s="77"/>
      <c r="S202" s="77"/>
      <c r="T202" s="78"/>
      <c r="AT202" s="15" t="s">
        <v>145</v>
      </c>
      <c r="AU202" s="15" t="s">
        <v>81</v>
      </c>
    </row>
    <row r="203" spans="2:65" s="1" customFormat="1" ht="16.5" customHeight="1">
      <c r="B203" s="36"/>
      <c r="C203" s="240" t="s">
        <v>332</v>
      </c>
      <c r="D203" s="240" t="s">
        <v>312</v>
      </c>
      <c r="E203" s="241" t="s">
        <v>333</v>
      </c>
      <c r="F203" s="242" t="s">
        <v>334</v>
      </c>
      <c r="G203" s="243" t="s">
        <v>315</v>
      </c>
      <c r="H203" s="244">
        <v>0.72</v>
      </c>
      <c r="I203" s="245"/>
      <c r="J203" s="246">
        <f>ROUND(I203*H203,2)</f>
        <v>0</v>
      </c>
      <c r="K203" s="242" t="s">
        <v>132</v>
      </c>
      <c r="L203" s="247"/>
      <c r="M203" s="248" t="s">
        <v>19</v>
      </c>
      <c r="N203" s="249" t="s">
        <v>42</v>
      </c>
      <c r="O203" s="77"/>
      <c r="P203" s="211">
        <f>O203*H203</f>
        <v>0</v>
      </c>
      <c r="Q203" s="211">
        <v>0.55</v>
      </c>
      <c r="R203" s="211">
        <f>Q203*H203</f>
        <v>0.396</v>
      </c>
      <c r="S203" s="211">
        <v>0</v>
      </c>
      <c r="T203" s="212">
        <f>S203*H203</f>
        <v>0</v>
      </c>
      <c r="AR203" s="15" t="s">
        <v>316</v>
      </c>
      <c r="AT203" s="15" t="s">
        <v>312</v>
      </c>
      <c r="AU203" s="15" t="s">
        <v>81</v>
      </c>
      <c r="AY203" s="15" t="s">
        <v>124</v>
      </c>
      <c r="BE203" s="213">
        <f>IF(N203="základní",J203,0)</f>
        <v>0</v>
      </c>
      <c r="BF203" s="213">
        <f>IF(N203="snížená",J203,0)</f>
        <v>0</v>
      </c>
      <c r="BG203" s="213">
        <f>IF(N203="zákl. přenesená",J203,0)</f>
        <v>0</v>
      </c>
      <c r="BH203" s="213">
        <f>IF(N203="sníž. přenesená",J203,0)</f>
        <v>0</v>
      </c>
      <c r="BI203" s="213">
        <f>IF(N203="nulová",J203,0)</f>
        <v>0</v>
      </c>
      <c r="BJ203" s="15" t="s">
        <v>79</v>
      </c>
      <c r="BK203" s="213">
        <f>ROUND(I203*H203,2)</f>
        <v>0</v>
      </c>
      <c r="BL203" s="15" t="s">
        <v>205</v>
      </c>
      <c r="BM203" s="15" t="s">
        <v>335</v>
      </c>
    </row>
    <row r="204" spans="2:47" s="1" customFormat="1" ht="12">
      <c r="B204" s="36"/>
      <c r="C204" s="37"/>
      <c r="D204" s="214" t="s">
        <v>135</v>
      </c>
      <c r="E204" s="37"/>
      <c r="F204" s="215" t="s">
        <v>334</v>
      </c>
      <c r="G204" s="37"/>
      <c r="H204" s="37"/>
      <c r="I204" s="128"/>
      <c r="J204" s="37"/>
      <c r="K204" s="37"/>
      <c r="L204" s="41"/>
      <c r="M204" s="216"/>
      <c r="N204" s="77"/>
      <c r="O204" s="77"/>
      <c r="P204" s="77"/>
      <c r="Q204" s="77"/>
      <c r="R204" s="77"/>
      <c r="S204" s="77"/>
      <c r="T204" s="78"/>
      <c r="AT204" s="15" t="s">
        <v>135</v>
      </c>
      <c r="AU204" s="15" t="s">
        <v>81</v>
      </c>
    </row>
    <row r="205" spans="2:51" s="11" customFormat="1" ht="12">
      <c r="B205" s="218"/>
      <c r="C205" s="219"/>
      <c r="D205" s="214" t="s">
        <v>147</v>
      </c>
      <c r="E205" s="220" t="s">
        <v>19</v>
      </c>
      <c r="F205" s="221" t="s">
        <v>336</v>
      </c>
      <c r="G205" s="219"/>
      <c r="H205" s="222">
        <v>0.72</v>
      </c>
      <c r="I205" s="223"/>
      <c r="J205" s="219"/>
      <c r="K205" s="219"/>
      <c r="L205" s="224"/>
      <c r="M205" s="225"/>
      <c r="N205" s="226"/>
      <c r="O205" s="226"/>
      <c r="P205" s="226"/>
      <c r="Q205" s="226"/>
      <c r="R205" s="226"/>
      <c r="S205" s="226"/>
      <c r="T205" s="227"/>
      <c r="AT205" s="228" t="s">
        <v>147</v>
      </c>
      <c r="AU205" s="228" t="s">
        <v>81</v>
      </c>
      <c r="AV205" s="11" t="s">
        <v>81</v>
      </c>
      <c r="AW205" s="11" t="s">
        <v>33</v>
      </c>
      <c r="AX205" s="11" t="s">
        <v>79</v>
      </c>
      <c r="AY205" s="228" t="s">
        <v>124</v>
      </c>
    </row>
    <row r="206" spans="2:65" s="1" customFormat="1" ht="16.5" customHeight="1">
      <c r="B206" s="36"/>
      <c r="C206" s="202" t="s">
        <v>337</v>
      </c>
      <c r="D206" s="202" t="s">
        <v>128</v>
      </c>
      <c r="E206" s="203" t="s">
        <v>338</v>
      </c>
      <c r="F206" s="204" t="s">
        <v>339</v>
      </c>
      <c r="G206" s="205" t="s">
        <v>131</v>
      </c>
      <c r="H206" s="206">
        <v>85</v>
      </c>
      <c r="I206" s="207"/>
      <c r="J206" s="208">
        <f>ROUND(I206*H206,2)</f>
        <v>0</v>
      </c>
      <c r="K206" s="204" t="s">
        <v>132</v>
      </c>
      <c r="L206" s="41"/>
      <c r="M206" s="209" t="s">
        <v>19</v>
      </c>
      <c r="N206" s="210" t="s">
        <v>42</v>
      </c>
      <c r="O206" s="77"/>
      <c r="P206" s="211">
        <f>O206*H206</f>
        <v>0</v>
      </c>
      <c r="Q206" s="211">
        <v>0</v>
      </c>
      <c r="R206" s="211">
        <f>Q206*H206</f>
        <v>0</v>
      </c>
      <c r="S206" s="211">
        <v>0.005</v>
      </c>
      <c r="T206" s="212">
        <f>S206*H206</f>
        <v>0.425</v>
      </c>
      <c r="AR206" s="15" t="s">
        <v>205</v>
      </c>
      <c r="AT206" s="15" t="s">
        <v>128</v>
      </c>
      <c r="AU206" s="15" t="s">
        <v>81</v>
      </c>
      <c r="AY206" s="15" t="s">
        <v>124</v>
      </c>
      <c r="BE206" s="213">
        <f>IF(N206="základní",J206,0)</f>
        <v>0</v>
      </c>
      <c r="BF206" s="213">
        <f>IF(N206="snížená",J206,0)</f>
        <v>0</v>
      </c>
      <c r="BG206" s="213">
        <f>IF(N206="zákl. přenesená",J206,0)</f>
        <v>0</v>
      </c>
      <c r="BH206" s="213">
        <f>IF(N206="sníž. přenesená",J206,0)</f>
        <v>0</v>
      </c>
      <c r="BI206" s="213">
        <f>IF(N206="nulová",J206,0)</f>
        <v>0</v>
      </c>
      <c r="BJ206" s="15" t="s">
        <v>79</v>
      </c>
      <c r="BK206" s="213">
        <f>ROUND(I206*H206,2)</f>
        <v>0</v>
      </c>
      <c r="BL206" s="15" t="s">
        <v>205</v>
      </c>
      <c r="BM206" s="15" t="s">
        <v>340</v>
      </c>
    </row>
    <row r="207" spans="2:47" s="1" customFormat="1" ht="12">
      <c r="B207" s="36"/>
      <c r="C207" s="37"/>
      <c r="D207" s="214" t="s">
        <v>135</v>
      </c>
      <c r="E207" s="37"/>
      <c r="F207" s="215" t="s">
        <v>341</v>
      </c>
      <c r="G207" s="37"/>
      <c r="H207" s="37"/>
      <c r="I207" s="128"/>
      <c r="J207" s="37"/>
      <c r="K207" s="37"/>
      <c r="L207" s="41"/>
      <c r="M207" s="216"/>
      <c r="N207" s="77"/>
      <c r="O207" s="77"/>
      <c r="P207" s="77"/>
      <c r="Q207" s="77"/>
      <c r="R207" s="77"/>
      <c r="S207" s="77"/>
      <c r="T207" s="78"/>
      <c r="AT207" s="15" t="s">
        <v>135</v>
      </c>
      <c r="AU207" s="15" t="s">
        <v>81</v>
      </c>
    </row>
    <row r="208" spans="2:65" s="1" customFormat="1" ht="16.5" customHeight="1">
      <c r="B208" s="36"/>
      <c r="C208" s="202" t="s">
        <v>342</v>
      </c>
      <c r="D208" s="202" t="s">
        <v>128</v>
      </c>
      <c r="E208" s="203" t="s">
        <v>343</v>
      </c>
      <c r="F208" s="204" t="s">
        <v>344</v>
      </c>
      <c r="G208" s="205" t="s">
        <v>315</v>
      </c>
      <c r="H208" s="206">
        <v>1.424</v>
      </c>
      <c r="I208" s="207"/>
      <c r="J208" s="208">
        <f>ROUND(I208*H208,2)</f>
        <v>0</v>
      </c>
      <c r="K208" s="204" t="s">
        <v>132</v>
      </c>
      <c r="L208" s="41"/>
      <c r="M208" s="209" t="s">
        <v>19</v>
      </c>
      <c r="N208" s="210" t="s">
        <v>42</v>
      </c>
      <c r="O208" s="77"/>
      <c r="P208" s="211">
        <f>O208*H208</f>
        <v>0</v>
      </c>
      <c r="Q208" s="211">
        <v>0.02337</v>
      </c>
      <c r="R208" s="211">
        <f>Q208*H208</f>
        <v>0.03327888</v>
      </c>
      <c r="S208" s="211">
        <v>0</v>
      </c>
      <c r="T208" s="212">
        <f>S208*H208</f>
        <v>0</v>
      </c>
      <c r="AR208" s="15" t="s">
        <v>205</v>
      </c>
      <c r="AT208" s="15" t="s">
        <v>128</v>
      </c>
      <c r="AU208" s="15" t="s">
        <v>81</v>
      </c>
      <c r="AY208" s="15" t="s">
        <v>124</v>
      </c>
      <c r="BE208" s="213">
        <f>IF(N208="základní",J208,0)</f>
        <v>0</v>
      </c>
      <c r="BF208" s="213">
        <f>IF(N208="snížená",J208,0)</f>
        <v>0</v>
      </c>
      <c r="BG208" s="213">
        <f>IF(N208="zákl. přenesená",J208,0)</f>
        <v>0</v>
      </c>
      <c r="BH208" s="213">
        <f>IF(N208="sníž. přenesená",J208,0)</f>
        <v>0</v>
      </c>
      <c r="BI208" s="213">
        <f>IF(N208="nulová",J208,0)</f>
        <v>0</v>
      </c>
      <c r="BJ208" s="15" t="s">
        <v>79</v>
      </c>
      <c r="BK208" s="213">
        <f>ROUND(I208*H208,2)</f>
        <v>0</v>
      </c>
      <c r="BL208" s="15" t="s">
        <v>205</v>
      </c>
      <c r="BM208" s="15" t="s">
        <v>345</v>
      </c>
    </row>
    <row r="209" spans="2:47" s="1" customFormat="1" ht="12">
      <c r="B209" s="36"/>
      <c r="C209" s="37"/>
      <c r="D209" s="214" t="s">
        <v>135</v>
      </c>
      <c r="E209" s="37"/>
      <c r="F209" s="215" t="s">
        <v>346</v>
      </c>
      <c r="G209" s="37"/>
      <c r="H209" s="37"/>
      <c r="I209" s="128"/>
      <c r="J209" s="37"/>
      <c r="K209" s="37"/>
      <c r="L209" s="41"/>
      <c r="M209" s="216"/>
      <c r="N209" s="77"/>
      <c r="O209" s="77"/>
      <c r="P209" s="77"/>
      <c r="Q209" s="77"/>
      <c r="R209" s="77"/>
      <c r="S209" s="77"/>
      <c r="T209" s="78"/>
      <c r="AT209" s="15" t="s">
        <v>135</v>
      </c>
      <c r="AU209" s="15" t="s">
        <v>81</v>
      </c>
    </row>
    <row r="210" spans="2:47" s="1" customFormat="1" ht="12">
      <c r="B210" s="36"/>
      <c r="C210" s="37"/>
      <c r="D210" s="214" t="s">
        <v>145</v>
      </c>
      <c r="E210" s="37"/>
      <c r="F210" s="217" t="s">
        <v>347</v>
      </c>
      <c r="G210" s="37"/>
      <c r="H210" s="37"/>
      <c r="I210" s="128"/>
      <c r="J210" s="37"/>
      <c r="K210" s="37"/>
      <c r="L210" s="41"/>
      <c r="M210" s="216"/>
      <c r="N210" s="77"/>
      <c r="O210" s="77"/>
      <c r="P210" s="77"/>
      <c r="Q210" s="77"/>
      <c r="R210" s="77"/>
      <c r="S210" s="77"/>
      <c r="T210" s="78"/>
      <c r="AT210" s="15" t="s">
        <v>145</v>
      </c>
      <c r="AU210" s="15" t="s">
        <v>81</v>
      </c>
    </row>
    <row r="211" spans="2:51" s="11" customFormat="1" ht="12">
      <c r="B211" s="218"/>
      <c r="C211" s="219"/>
      <c r="D211" s="214" t="s">
        <v>147</v>
      </c>
      <c r="E211" s="220" t="s">
        <v>19</v>
      </c>
      <c r="F211" s="221" t="s">
        <v>348</v>
      </c>
      <c r="G211" s="219"/>
      <c r="H211" s="222">
        <v>1.424</v>
      </c>
      <c r="I211" s="223"/>
      <c r="J211" s="219"/>
      <c r="K211" s="219"/>
      <c r="L211" s="224"/>
      <c r="M211" s="225"/>
      <c r="N211" s="226"/>
      <c r="O211" s="226"/>
      <c r="P211" s="226"/>
      <c r="Q211" s="226"/>
      <c r="R211" s="226"/>
      <c r="S211" s="226"/>
      <c r="T211" s="227"/>
      <c r="AT211" s="228" t="s">
        <v>147</v>
      </c>
      <c r="AU211" s="228" t="s">
        <v>81</v>
      </c>
      <c r="AV211" s="11" t="s">
        <v>81</v>
      </c>
      <c r="AW211" s="11" t="s">
        <v>33</v>
      </c>
      <c r="AX211" s="11" t="s">
        <v>79</v>
      </c>
      <c r="AY211" s="228" t="s">
        <v>124</v>
      </c>
    </row>
    <row r="212" spans="2:65" s="1" customFormat="1" ht="16.5" customHeight="1">
      <c r="B212" s="36"/>
      <c r="C212" s="202" t="s">
        <v>349</v>
      </c>
      <c r="D212" s="202" t="s">
        <v>128</v>
      </c>
      <c r="E212" s="203" t="s">
        <v>350</v>
      </c>
      <c r="F212" s="204" t="s">
        <v>351</v>
      </c>
      <c r="G212" s="205" t="s">
        <v>352</v>
      </c>
      <c r="H212" s="250"/>
      <c r="I212" s="207"/>
      <c r="J212" s="208">
        <f>ROUND(I212*H212,2)</f>
        <v>0</v>
      </c>
      <c r="K212" s="204" t="s">
        <v>132</v>
      </c>
      <c r="L212" s="41"/>
      <c r="M212" s="209" t="s">
        <v>19</v>
      </c>
      <c r="N212" s="210" t="s">
        <v>42</v>
      </c>
      <c r="O212" s="77"/>
      <c r="P212" s="211">
        <f>O212*H212</f>
        <v>0</v>
      </c>
      <c r="Q212" s="211">
        <v>0</v>
      </c>
      <c r="R212" s="211">
        <f>Q212*H212</f>
        <v>0</v>
      </c>
      <c r="S212" s="211">
        <v>0</v>
      </c>
      <c r="T212" s="212">
        <f>S212*H212</f>
        <v>0</v>
      </c>
      <c r="AR212" s="15" t="s">
        <v>205</v>
      </c>
      <c r="AT212" s="15" t="s">
        <v>128</v>
      </c>
      <c r="AU212" s="15" t="s">
        <v>81</v>
      </c>
      <c r="AY212" s="15" t="s">
        <v>124</v>
      </c>
      <c r="BE212" s="213">
        <f>IF(N212="základní",J212,0)</f>
        <v>0</v>
      </c>
      <c r="BF212" s="213">
        <f>IF(N212="snížená",J212,0)</f>
        <v>0</v>
      </c>
      <c r="BG212" s="213">
        <f>IF(N212="zákl. přenesená",J212,0)</f>
        <v>0</v>
      </c>
      <c r="BH212" s="213">
        <f>IF(N212="sníž. přenesená",J212,0)</f>
        <v>0</v>
      </c>
      <c r="BI212" s="213">
        <f>IF(N212="nulová",J212,0)</f>
        <v>0</v>
      </c>
      <c r="BJ212" s="15" t="s">
        <v>79</v>
      </c>
      <c r="BK212" s="213">
        <f>ROUND(I212*H212,2)</f>
        <v>0</v>
      </c>
      <c r="BL212" s="15" t="s">
        <v>205</v>
      </c>
      <c r="BM212" s="15" t="s">
        <v>353</v>
      </c>
    </row>
    <row r="213" spans="2:47" s="1" customFormat="1" ht="12">
      <c r="B213" s="36"/>
      <c r="C213" s="37"/>
      <c r="D213" s="214" t="s">
        <v>135</v>
      </c>
      <c r="E213" s="37"/>
      <c r="F213" s="215" t="s">
        <v>354</v>
      </c>
      <c r="G213" s="37"/>
      <c r="H213" s="37"/>
      <c r="I213" s="128"/>
      <c r="J213" s="37"/>
      <c r="K213" s="37"/>
      <c r="L213" s="41"/>
      <c r="M213" s="216"/>
      <c r="N213" s="77"/>
      <c r="O213" s="77"/>
      <c r="P213" s="77"/>
      <c r="Q213" s="77"/>
      <c r="R213" s="77"/>
      <c r="S213" s="77"/>
      <c r="T213" s="78"/>
      <c r="AT213" s="15" t="s">
        <v>135</v>
      </c>
      <c r="AU213" s="15" t="s">
        <v>81</v>
      </c>
    </row>
    <row r="214" spans="2:47" s="1" customFormat="1" ht="12">
      <c r="B214" s="36"/>
      <c r="C214" s="37"/>
      <c r="D214" s="214" t="s">
        <v>145</v>
      </c>
      <c r="E214" s="37"/>
      <c r="F214" s="217" t="s">
        <v>355</v>
      </c>
      <c r="G214" s="37"/>
      <c r="H214" s="37"/>
      <c r="I214" s="128"/>
      <c r="J214" s="37"/>
      <c r="K214" s="37"/>
      <c r="L214" s="41"/>
      <c r="M214" s="216"/>
      <c r="N214" s="77"/>
      <c r="O214" s="77"/>
      <c r="P214" s="77"/>
      <c r="Q214" s="77"/>
      <c r="R214" s="77"/>
      <c r="S214" s="77"/>
      <c r="T214" s="78"/>
      <c r="AT214" s="15" t="s">
        <v>145</v>
      </c>
      <c r="AU214" s="15" t="s">
        <v>81</v>
      </c>
    </row>
    <row r="215" spans="2:63" s="10" customFormat="1" ht="22.8" customHeight="1">
      <c r="B215" s="186"/>
      <c r="C215" s="187"/>
      <c r="D215" s="188" t="s">
        <v>70</v>
      </c>
      <c r="E215" s="200" t="s">
        <v>356</v>
      </c>
      <c r="F215" s="200" t="s">
        <v>357</v>
      </c>
      <c r="G215" s="187"/>
      <c r="H215" s="187"/>
      <c r="I215" s="190"/>
      <c r="J215" s="201">
        <f>BK215</f>
        <v>0</v>
      </c>
      <c r="K215" s="187"/>
      <c r="L215" s="192"/>
      <c r="M215" s="193"/>
      <c r="N215" s="194"/>
      <c r="O215" s="194"/>
      <c r="P215" s="195">
        <f>SUM(P216:P247)</f>
        <v>0</v>
      </c>
      <c r="Q215" s="194"/>
      <c r="R215" s="195">
        <f>SUM(R216:R247)</f>
        <v>0.73803</v>
      </c>
      <c r="S215" s="194"/>
      <c r="T215" s="196">
        <f>SUM(T216:T247)</f>
        <v>0.04803</v>
      </c>
      <c r="AR215" s="197" t="s">
        <v>81</v>
      </c>
      <c r="AT215" s="198" t="s">
        <v>70</v>
      </c>
      <c r="AU215" s="198" t="s">
        <v>79</v>
      </c>
      <c r="AY215" s="197" t="s">
        <v>124</v>
      </c>
      <c r="BK215" s="199">
        <f>SUM(BK216:BK247)</f>
        <v>0</v>
      </c>
    </row>
    <row r="216" spans="2:65" s="1" customFormat="1" ht="16.5" customHeight="1">
      <c r="B216" s="36"/>
      <c r="C216" s="202" t="s">
        <v>358</v>
      </c>
      <c r="D216" s="202" t="s">
        <v>128</v>
      </c>
      <c r="E216" s="203" t="s">
        <v>359</v>
      </c>
      <c r="F216" s="204" t="s">
        <v>360</v>
      </c>
      <c r="G216" s="205" t="s">
        <v>289</v>
      </c>
      <c r="H216" s="206">
        <v>3</v>
      </c>
      <c r="I216" s="207"/>
      <c r="J216" s="208">
        <f>ROUND(I216*H216,2)</f>
        <v>0</v>
      </c>
      <c r="K216" s="204" t="s">
        <v>142</v>
      </c>
      <c r="L216" s="41"/>
      <c r="M216" s="209" t="s">
        <v>19</v>
      </c>
      <c r="N216" s="210" t="s">
        <v>42</v>
      </c>
      <c r="O216" s="77"/>
      <c r="P216" s="211">
        <f>O216*H216</f>
        <v>0</v>
      </c>
      <c r="Q216" s="211">
        <v>0</v>
      </c>
      <c r="R216" s="211">
        <f>Q216*H216</f>
        <v>0</v>
      </c>
      <c r="S216" s="211">
        <v>0.00167</v>
      </c>
      <c r="T216" s="212">
        <f>S216*H216</f>
        <v>0.0050100000000000006</v>
      </c>
      <c r="AR216" s="15" t="s">
        <v>205</v>
      </c>
      <c r="AT216" s="15" t="s">
        <v>128</v>
      </c>
      <c r="AU216" s="15" t="s">
        <v>81</v>
      </c>
      <c r="AY216" s="15" t="s">
        <v>124</v>
      </c>
      <c r="BE216" s="213">
        <f>IF(N216="základní",J216,0)</f>
        <v>0</v>
      </c>
      <c r="BF216" s="213">
        <f>IF(N216="snížená",J216,0)</f>
        <v>0</v>
      </c>
      <c r="BG216" s="213">
        <f>IF(N216="zákl. přenesená",J216,0)</f>
        <v>0</v>
      </c>
      <c r="BH216" s="213">
        <f>IF(N216="sníž. přenesená",J216,0)</f>
        <v>0</v>
      </c>
      <c r="BI216" s="213">
        <f>IF(N216="nulová",J216,0)</f>
        <v>0</v>
      </c>
      <c r="BJ216" s="15" t="s">
        <v>79</v>
      </c>
      <c r="BK216" s="213">
        <f>ROUND(I216*H216,2)</f>
        <v>0</v>
      </c>
      <c r="BL216" s="15" t="s">
        <v>205</v>
      </c>
      <c r="BM216" s="15" t="s">
        <v>361</v>
      </c>
    </row>
    <row r="217" spans="2:47" s="1" customFormat="1" ht="12">
      <c r="B217" s="36"/>
      <c r="C217" s="37"/>
      <c r="D217" s="214" t="s">
        <v>135</v>
      </c>
      <c r="E217" s="37"/>
      <c r="F217" s="215" t="s">
        <v>362</v>
      </c>
      <c r="G217" s="37"/>
      <c r="H217" s="37"/>
      <c r="I217" s="128"/>
      <c r="J217" s="37"/>
      <c r="K217" s="37"/>
      <c r="L217" s="41"/>
      <c r="M217" s="216"/>
      <c r="N217" s="77"/>
      <c r="O217" s="77"/>
      <c r="P217" s="77"/>
      <c r="Q217" s="77"/>
      <c r="R217" s="77"/>
      <c r="S217" s="77"/>
      <c r="T217" s="78"/>
      <c r="AT217" s="15" t="s">
        <v>135</v>
      </c>
      <c r="AU217" s="15" t="s">
        <v>81</v>
      </c>
    </row>
    <row r="218" spans="2:65" s="1" customFormat="1" ht="16.5" customHeight="1">
      <c r="B218" s="36"/>
      <c r="C218" s="202" t="s">
        <v>363</v>
      </c>
      <c r="D218" s="202" t="s">
        <v>128</v>
      </c>
      <c r="E218" s="203" t="s">
        <v>364</v>
      </c>
      <c r="F218" s="204" t="s">
        <v>365</v>
      </c>
      <c r="G218" s="205" t="s">
        <v>289</v>
      </c>
      <c r="H218" s="206">
        <v>12</v>
      </c>
      <c r="I218" s="207"/>
      <c r="J218" s="208">
        <f>ROUND(I218*H218,2)</f>
        <v>0</v>
      </c>
      <c r="K218" s="204" t="s">
        <v>132</v>
      </c>
      <c r="L218" s="41"/>
      <c r="M218" s="209" t="s">
        <v>19</v>
      </c>
      <c r="N218" s="210" t="s">
        <v>42</v>
      </c>
      <c r="O218" s="77"/>
      <c r="P218" s="211">
        <f>O218*H218</f>
        <v>0</v>
      </c>
      <c r="Q218" s="211">
        <v>0</v>
      </c>
      <c r="R218" s="211">
        <f>Q218*H218</f>
        <v>0</v>
      </c>
      <c r="S218" s="211">
        <v>0.0026</v>
      </c>
      <c r="T218" s="212">
        <f>S218*H218</f>
        <v>0.0312</v>
      </c>
      <c r="AR218" s="15" t="s">
        <v>205</v>
      </c>
      <c r="AT218" s="15" t="s">
        <v>128</v>
      </c>
      <c r="AU218" s="15" t="s">
        <v>81</v>
      </c>
      <c r="AY218" s="15" t="s">
        <v>124</v>
      </c>
      <c r="BE218" s="213">
        <f>IF(N218="základní",J218,0)</f>
        <v>0</v>
      </c>
      <c r="BF218" s="213">
        <f>IF(N218="snížená",J218,0)</f>
        <v>0</v>
      </c>
      <c r="BG218" s="213">
        <f>IF(N218="zákl. přenesená",J218,0)</f>
        <v>0</v>
      </c>
      <c r="BH218" s="213">
        <f>IF(N218="sníž. přenesená",J218,0)</f>
        <v>0</v>
      </c>
      <c r="BI218" s="213">
        <f>IF(N218="nulová",J218,0)</f>
        <v>0</v>
      </c>
      <c r="BJ218" s="15" t="s">
        <v>79</v>
      </c>
      <c r="BK218" s="213">
        <f>ROUND(I218*H218,2)</f>
        <v>0</v>
      </c>
      <c r="BL218" s="15" t="s">
        <v>205</v>
      </c>
      <c r="BM218" s="15" t="s">
        <v>366</v>
      </c>
    </row>
    <row r="219" spans="2:47" s="1" customFormat="1" ht="12">
      <c r="B219" s="36"/>
      <c r="C219" s="37"/>
      <c r="D219" s="214" t="s">
        <v>135</v>
      </c>
      <c r="E219" s="37"/>
      <c r="F219" s="215" t="s">
        <v>367</v>
      </c>
      <c r="G219" s="37"/>
      <c r="H219" s="37"/>
      <c r="I219" s="128"/>
      <c r="J219" s="37"/>
      <c r="K219" s="37"/>
      <c r="L219" s="41"/>
      <c r="M219" s="216"/>
      <c r="N219" s="77"/>
      <c r="O219" s="77"/>
      <c r="P219" s="77"/>
      <c r="Q219" s="77"/>
      <c r="R219" s="77"/>
      <c r="S219" s="77"/>
      <c r="T219" s="78"/>
      <c r="AT219" s="15" t="s">
        <v>135</v>
      </c>
      <c r="AU219" s="15" t="s">
        <v>81</v>
      </c>
    </row>
    <row r="220" spans="2:65" s="1" customFormat="1" ht="16.5" customHeight="1">
      <c r="B220" s="36"/>
      <c r="C220" s="202" t="s">
        <v>368</v>
      </c>
      <c r="D220" s="202" t="s">
        <v>128</v>
      </c>
      <c r="E220" s="203" t="s">
        <v>369</v>
      </c>
      <c r="F220" s="204" t="s">
        <v>370</v>
      </c>
      <c r="G220" s="205" t="s">
        <v>289</v>
      </c>
      <c r="H220" s="206">
        <v>3</v>
      </c>
      <c r="I220" s="207"/>
      <c r="J220" s="208">
        <f>ROUND(I220*H220,2)</f>
        <v>0</v>
      </c>
      <c r="K220" s="204" t="s">
        <v>132</v>
      </c>
      <c r="L220" s="41"/>
      <c r="M220" s="209" t="s">
        <v>19</v>
      </c>
      <c r="N220" s="210" t="s">
        <v>42</v>
      </c>
      <c r="O220" s="77"/>
      <c r="P220" s="211">
        <f>O220*H220</f>
        <v>0</v>
      </c>
      <c r="Q220" s="211">
        <v>0</v>
      </c>
      <c r="R220" s="211">
        <f>Q220*H220</f>
        <v>0</v>
      </c>
      <c r="S220" s="211">
        <v>0.00394</v>
      </c>
      <c r="T220" s="212">
        <f>S220*H220</f>
        <v>0.01182</v>
      </c>
      <c r="AR220" s="15" t="s">
        <v>205</v>
      </c>
      <c r="AT220" s="15" t="s">
        <v>128</v>
      </c>
      <c r="AU220" s="15" t="s">
        <v>81</v>
      </c>
      <c r="AY220" s="15" t="s">
        <v>124</v>
      </c>
      <c r="BE220" s="213">
        <f>IF(N220="základní",J220,0)</f>
        <v>0</v>
      </c>
      <c r="BF220" s="213">
        <f>IF(N220="snížená",J220,0)</f>
        <v>0</v>
      </c>
      <c r="BG220" s="213">
        <f>IF(N220="zákl. přenesená",J220,0)</f>
        <v>0</v>
      </c>
      <c r="BH220" s="213">
        <f>IF(N220="sníž. přenesená",J220,0)</f>
        <v>0</v>
      </c>
      <c r="BI220" s="213">
        <f>IF(N220="nulová",J220,0)</f>
        <v>0</v>
      </c>
      <c r="BJ220" s="15" t="s">
        <v>79</v>
      </c>
      <c r="BK220" s="213">
        <f>ROUND(I220*H220,2)</f>
        <v>0</v>
      </c>
      <c r="BL220" s="15" t="s">
        <v>205</v>
      </c>
      <c r="BM220" s="15" t="s">
        <v>371</v>
      </c>
    </row>
    <row r="221" spans="2:47" s="1" customFormat="1" ht="12">
      <c r="B221" s="36"/>
      <c r="C221" s="37"/>
      <c r="D221" s="214" t="s">
        <v>135</v>
      </c>
      <c r="E221" s="37"/>
      <c r="F221" s="215" t="s">
        <v>372</v>
      </c>
      <c r="G221" s="37"/>
      <c r="H221" s="37"/>
      <c r="I221" s="128"/>
      <c r="J221" s="37"/>
      <c r="K221" s="37"/>
      <c r="L221" s="41"/>
      <c r="M221" s="216"/>
      <c r="N221" s="77"/>
      <c r="O221" s="77"/>
      <c r="P221" s="77"/>
      <c r="Q221" s="77"/>
      <c r="R221" s="77"/>
      <c r="S221" s="77"/>
      <c r="T221" s="78"/>
      <c r="AT221" s="15" t="s">
        <v>135</v>
      </c>
      <c r="AU221" s="15" t="s">
        <v>81</v>
      </c>
    </row>
    <row r="222" spans="2:65" s="1" customFormat="1" ht="16.5" customHeight="1">
      <c r="B222" s="36"/>
      <c r="C222" s="202" t="s">
        <v>373</v>
      </c>
      <c r="D222" s="202" t="s">
        <v>128</v>
      </c>
      <c r="E222" s="203" t="s">
        <v>374</v>
      </c>
      <c r="F222" s="204" t="s">
        <v>375</v>
      </c>
      <c r="G222" s="205" t="s">
        <v>289</v>
      </c>
      <c r="H222" s="206">
        <v>10.5</v>
      </c>
      <c r="I222" s="207"/>
      <c r="J222" s="208">
        <f>ROUND(I222*H222,2)</f>
        <v>0</v>
      </c>
      <c r="K222" s="204" t="s">
        <v>132</v>
      </c>
      <c r="L222" s="41"/>
      <c r="M222" s="209" t="s">
        <v>19</v>
      </c>
      <c r="N222" s="210" t="s">
        <v>42</v>
      </c>
      <c r="O222" s="77"/>
      <c r="P222" s="211">
        <f>O222*H222</f>
        <v>0</v>
      </c>
      <c r="Q222" s="211">
        <v>0.00288</v>
      </c>
      <c r="R222" s="211">
        <f>Q222*H222</f>
        <v>0.030240000000000003</v>
      </c>
      <c r="S222" s="211">
        <v>0</v>
      </c>
      <c r="T222" s="212">
        <f>S222*H222</f>
        <v>0</v>
      </c>
      <c r="AR222" s="15" t="s">
        <v>205</v>
      </c>
      <c r="AT222" s="15" t="s">
        <v>128</v>
      </c>
      <c r="AU222" s="15" t="s">
        <v>81</v>
      </c>
      <c r="AY222" s="15" t="s">
        <v>124</v>
      </c>
      <c r="BE222" s="213">
        <f>IF(N222="základní",J222,0)</f>
        <v>0</v>
      </c>
      <c r="BF222" s="213">
        <f>IF(N222="snížená",J222,0)</f>
        <v>0</v>
      </c>
      <c r="BG222" s="213">
        <f>IF(N222="zákl. přenesená",J222,0)</f>
        <v>0</v>
      </c>
      <c r="BH222" s="213">
        <f>IF(N222="sníž. přenesená",J222,0)</f>
        <v>0</v>
      </c>
      <c r="BI222" s="213">
        <f>IF(N222="nulová",J222,0)</f>
        <v>0</v>
      </c>
      <c r="BJ222" s="15" t="s">
        <v>79</v>
      </c>
      <c r="BK222" s="213">
        <f>ROUND(I222*H222,2)</f>
        <v>0</v>
      </c>
      <c r="BL222" s="15" t="s">
        <v>205</v>
      </c>
      <c r="BM222" s="15" t="s">
        <v>376</v>
      </c>
    </row>
    <row r="223" spans="2:47" s="1" customFormat="1" ht="12">
      <c r="B223" s="36"/>
      <c r="C223" s="37"/>
      <c r="D223" s="214" t="s">
        <v>135</v>
      </c>
      <c r="E223" s="37"/>
      <c r="F223" s="215" t="s">
        <v>377</v>
      </c>
      <c r="G223" s="37"/>
      <c r="H223" s="37"/>
      <c r="I223" s="128"/>
      <c r="J223" s="37"/>
      <c r="K223" s="37"/>
      <c r="L223" s="41"/>
      <c r="M223" s="216"/>
      <c r="N223" s="77"/>
      <c r="O223" s="77"/>
      <c r="P223" s="77"/>
      <c r="Q223" s="77"/>
      <c r="R223" s="77"/>
      <c r="S223" s="77"/>
      <c r="T223" s="78"/>
      <c r="AT223" s="15" t="s">
        <v>135</v>
      </c>
      <c r="AU223" s="15" t="s">
        <v>81</v>
      </c>
    </row>
    <row r="224" spans="2:47" s="1" customFormat="1" ht="12">
      <c r="B224" s="36"/>
      <c r="C224" s="37"/>
      <c r="D224" s="214" t="s">
        <v>145</v>
      </c>
      <c r="E224" s="37"/>
      <c r="F224" s="217" t="s">
        <v>378</v>
      </c>
      <c r="G224" s="37"/>
      <c r="H224" s="37"/>
      <c r="I224" s="128"/>
      <c r="J224" s="37"/>
      <c r="K224" s="37"/>
      <c r="L224" s="41"/>
      <c r="M224" s="216"/>
      <c r="N224" s="77"/>
      <c r="O224" s="77"/>
      <c r="P224" s="77"/>
      <c r="Q224" s="77"/>
      <c r="R224" s="77"/>
      <c r="S224" s="77"/>
      <c r="T224" s="78"/>
      <c r="AT224" s="15" t="s">
        <v>145</v>
      </c>
      <c r="AU224" s="15" t="s">
        <v>81</v>
      </c>
    </row>
    <row r="225" spans="2:65" s="1" customFormat="1" ht="16.5" customHeight="1">
      <c r="B225" s="36"/>
      <c r="C225" s="202" t="s">
        <v>379</v>
      </c>
      <c r="D225" s="202" t="s">
        <v>128</v>
      </c>
      <c r="E225" s="203" t="s">
        <v>380</v>
      </c>
      <c r="F225" s="204" t="s">
        <v>381</v>
      </c>
      <c r="G225" s="205" t="s">
        <v>131</v>
      </c>
      <c r="H225" s="206">
        <v>85</v>
      </c>
      <c r="I225" s="207"/>
      <c r="J225" s="208">
        <f>ROUND(I225*H225,2)</f>
        <v>0</v>
      </c>
      <c r="K225" s="204" t="s">
        <v>132</v>
      </c>
      <c r="L225" s="41"/>
      <c r="M225" s="209" t="s">
        <v>19</v>
      </c>
      <c r="N225" s="210" t="s">
        <v>42</v>
      </c>
      <c r="O225" s="77"/>
      <c r="P225" s="211">
        <f>O225*H225</f>
        <v>0</v>
      </c>
      <c r="Q225" s="211">
        <v>0.0065</v>
      </c>
      <c r="R225" s="211">
        <f>Q225*H225</f>
        <v>0.5525</v>
      </c>
      <c r="S225" s="211">
        <v>0</v>
      </c>
      <c r="T225" s="212">
        <f>S225*H225</f>
        <v>0</v>
      </c>
      <c r="AR225" s="15" t="s">
        <v>205</v>
      </c>
      <c r="AT225" s="15" t="s">
        <v>128</v>
      </c>
      <c r="AU225" s="15" t="s">
        <v>81</v>
      </c>
      <c r="AY225" s="15" t="s">
        <v>124</v>
      </c>
      <c r="BE225" s="213">
        <f>IF(N225="základní",J225,0)</f>
        <v>0</v>
      </c>
      <c r="BF225" s="213">
        <f>IF(N225="snížená",J225,0)</f>
        <v>0</v>
      </c>
      <c r="BG225" s="213">
        <f>IF(N225="zákl. přenesená",J225,0)</f>
        <v>0</v>
      </c>
      <c r="BH225" s="213">
        <f>IF(N225="sníž. přenesená",J225,0)</f>
        <v>0</v>
      </c>
      <c r="BI225" s="213">
        <f>IF(N225="nulová",J225,0)</f>
        <v>0</v>
      </c>
      <c r="BJ225" s="15" t="s">
        <v>79</v>
      </c>
      <c r="BK225" s="213">
        <f>ROUND(I225*H225,2)</f>
        <v>0</v>
      </c>
      <c r="BL225" s="15" t="s">
        <v>205</v>
      </c>
      <c r="BM225" s="15" t="s">
        <v>382</v>
      </c>
    </row>
    <row r="226" spans="2:47" s="1" customFormat="1" ht="12">
      <c r="B226" s="36"/>
      <c r="C226" s="37"/>
      <c r="D226" s="214" t="s">
        <v>135</v>
      </c>
      <c r="E226" s="37"/>
      <c r="F226" s="215" t="s">
        <v>383</v>
      </c>
      <c r="G226" s="37"/>
      <c r="H226" s="37"/>
      <c r="I226" s="128"/>
      <c r="J226" s="37"/>
      <c r="K226" s="37"/>
      <c r="L226" s="41"/>
      <c r="M226" s="216"/>
      <c r="N226" s="77"/>
      <c r="O226" s="77"/>
      <c r="P226" s="77"/>
      <c r="Q226" s="77"/>
      <c r="R226" s="77"/>
      <c r="S226" s="77"/>
      <c r="T226" s="78"/>
      <c r="AT226" s="15" t="s">
        <v>135</v>
      </c>
      <c r="AU226" s="15" t="s">
        <v>81</v>
      </c>
    </row>
    <row r="227" spans="2:65" s="1" customFormat="1" ht="16.5" customHeight="1">
      <c r="B227" s="36"/>
      <c r="C227" s="202" t="s">
        <v>384</v>
      </c>
      <c r="D227" s="202" t="s">
        <v>128</v>
      </c>
      <c r="E227" s="203" t="s">
        <v>385</v>
      </c>
      <c r="F227" s="204" t="s">
        <v>386</v>
      </c>
      <c r="G227" s="205" t="s">
        <v>289</v>
      </c>
      <c r="H227" s="206">
        <v>10.5</v>
      </c>
      <c r="I227" s="207"/>
      <c r="J227" s="208">
        <f>ROUND(I227*H227,2)</f>
        <v>0</v>
      </c>
      <c r="K227" s="204" t="s">
        <v>132</v>
      </c>
      <c r="L227" s="41"/>
      <c r="M227" s="209" t="s">
        <v>19</v>
      </c>
      <c r="N227" s="210" t="s">
        <v>42</v>
      </c>
      <c r="O227" s="77"/>
      <c r="P227" s="211">
        <f>O227*H227</f>
        <v>0</v>
      </c>
      <c r="Q227" s="211">
        <v>0.00285</v>
      </c>
      <c r="R227" s="211">
        <f>Q227*H227</f>
        <v>0.029925</v>
      </c>
      <c r="S227" s="211">
        <v>0</v>
      </c>
      <c r="T227" s="212">
        <f>S227*H227</f>
        <v>0</v>
      </c>
      <c r="AR227" s="15" t="s">
        <v>205</v>
      </c>
      <c r="AT227" s="15" t="s">
        <v>128</v>
      </c>
      <c r="AU227" s="15" t="s">
        <v>81</v>
      </c>
      <c r="AY227" s="15" t="s">
        <v>124</v>
      </c>
      <c r="BE227" s="213">
        <f>IF(N227="základní",J227,0)</f>
        <v>0</v>
      </c>
      <c r="BF227" s="213">
        <f>IF(N227="snížená",J227,0)</f>
        <v>0</v>
      </c>
      <c r="BG227" s="213">
        <f>IF(N227="zákl. přenesená",J227,0)</f>
        <v>0</v>
      </c>
      <c r="BH227" s="213">
        <f>IF(N227="sníž. přenesená",J227,0)</f>
        <v>0</v>
      </c>
      <c r="BI227" s="213">
        <f>IF(N227="nulová",J227,0)</f>
        <v>0</v>
      </c>
      <c r="BJ227" s="15" t="s">
        <v>79</v>
      </c>
      <c r="BK227" s="213">
        <f>ROUND(I227*H227,2)</f>
        <v>0</v>
      </c>
      <c r="BL227" s="15" t="s">
        <v>205</v>
      </c>
      <c r="BM227" s="15" t="s">
        <v>387</v>
      </c>
    </row>
    <row r="228" spans="2:47" s="1" customFormat="1" ht="12">
      <c r="B228" s="36"/>
      <c r="C228" s="37"/>
      <c r="D228" s="214" t="s">
        <v>135</v>
      </c>
      <c r="E228" s="37"/>
      <c r="F228" s="215" t="s">
        <v>388</v>
      </c>
      <c r="G228" s="37"/>
      <c r="H228" s="37"/>
      <c r="I228" s="128"/>
      <c r="J228" s="37"/>
      <c r="K228" s="37"/>
      <c r="L228" s="41"/>
      <c r="M228" s="216"/>
      <c r="N228" s="77"/>
      <c r="O228" s="77"/>
      <c r="P228" s="77"/>
      <c r="Q228" s="77"/>
      <c r="R228" s="77"/>
      <c r="S228" s="77"/>
      <c r="T228" s="78"/>
      <c r="AT228" s="15" t="s">
        <v>135</v>
      </c>
      <c r="AU228" s="15" t="s">
        <v>81</v>
      </c>
    </row>
    <row r="229" spans="2:47" s="1" customFormat="1" ht="12">
      <c r="B229" s="36"/>
      <c r="C229" s="37"/>
      <c r="D229" s="214" t="s">
        <v>145</v>
      </c>
      <c r="E229" s="37"/>
      <c r="F229" s="217" t="s">
        <v>389</v>
      </c>
      <c r="G229" s="37"/>
      <c r="H229" s="37"/>
      <c r="I229" s="128"/>
      <c r="J229" s="37"/>
      <c r="K229" s="37"/>
      <c r="L229" s="41"/>
      <c r="M229" s="216"/>
      <c r="N229" s="77"/>
      <c r="O229" s="77"/>
      <c r="P229" s="77"/>
      <c r="Q229" s="77"/>
      <c r="R229" s="77"/>
      <c r="S229" s="77"/>
      <c r="T229" s="78"/>
      <c r="AT229" s="15" t="s">
        <v>145</v>
      </c>
      <c r="AU229" s="15" t="s">
        <v>81</v>
      </c>
    </row>
    <row r="230" spans="2:65" s="1" customFormat="1" ht="16.5" customHeight="1">
      <c r="B230" s="36"/>
      <c r="C230" s="202" t="s">
        <v>390</v>
      </c>
      <c r="D230" s="202" t="s">
        <v>128</v>
      </c>
      <c r="E230" s="203" t="s">
        <v>391</v>
      </c>
      <c r="F230" s="204" t="s">
        <v>392</v>
      </c>
      <c r="G230" s="205" t="s">
        <v>289</v>
      </c>
      <c r="H230" s="206">
        <v>7.5</v>
      </c>
      <c r="I230" s="207"/>
      <c r="J230" s="208">
        <f>ROUND(I230*H230,2)</f>
        <v>0</v>
      </c>
      <c r="K230" s="204" t="s">
        <v>132</v>
      </c>
      <c r="L230" s="41"/>
      <c r="M230" s="209" t="s">
        <v>19</v>
      </c>
      <c r="N230" s="210" t="s">
        <v>42</v>
      </c>
      <c r="O230" s="77"/>
      <c r="P230" s="211">
        <f>O230*H230</f>
        <v>0</v>
      </c>
      <c r="Q230" s="211">
        <v>0.00347</v>
      </c>
      <c r="R230" s="211">
        <f>Q230*H230</f>
        <v>0.026025</v>
      </c>
      <c r="S230" s="211">
        <v>0</v>
      </c>
      <c r="T230" s="212">
        <f>S230*H230</f>
        <v>0</v>
      </c>
      <c r="AR230" s="15" t="s">
        <v>205</v>
      </c>
      <c r="AT230" s="15" t="s">
        <v>128</v>
      </c>
      <c r="AU230" s="15" t="s">
        <v>81</v>
      </c>
      <c r="AY230" s="15" t="s">
        <v>124</v>
      </c>
      <c r="BE230" s="213">
        <f>IF(N230="základní",J230,0)</f>
        <v>0</v>
      </c>
      <c r="BF230" s="213">
        <f>IF(N230="snížená",J230,0)</f>
        <v>0</v>
      </c>
      <c r="BG230" s="213">
        <f>IF(N230="zákl. přenesená",J230,0)</f>
        <v>0</v>
      </c>
      <c r="BH230" s="213">
        <f>IF(N230="sníž. přenesená",J230,0)</f>
        <v>0</v>
      </c>
      <c r="BI230" s="213">
        <f>IF(N230="nulová",J230,0)</f>
        <v>0</v>
      </c>
      <c r="BJ230" s="15" t="s">
        <v>79</v>
      </c>
      <c r="BK230" s="213">
        <f>ROUND(I230*H230,2)</f>
        <v>0</v>
      </c>
      <c r="BL230" s="15" t="s">
        <v>205</v>
      </c>
      <c r="BM230" s="15" t="s">
        <v>393</v>
      </c>
    </row>
    <row r="231" spans="2:47" s="1" customFormat="1" ht="12">
      <c r="B231" s="36"/>
      <c r="C231" s="37"/>
      <c r="D231" s="214" t="s">
        <v>135</v>
      </c>
      <c r="E231" s="37"/>
      <c r="F231" s="215" t="s">
        <v>394</v>
      </c>
      <c r="G231" s="37"/>
      <c r="H231" s="37"/>
      <c r="I231" s="128"/>
      <c r="J231" s="37"/>
      <c r="K231" s="37"/>
      <c r="L231" s="41"/>
      <c r="M231" s="216"/>
      <c r="N231" s="77"/>
      <c r="O231" s="77"/>
      <c r="P231" s="77"/>
      <c r="Q231" s="77"/>
      <c r="R231" s="77"/>
      <c r="S231" s="77"/>
      <c r="T231" s="78"/>
      <c r="AT231" s="15" t="s">
        <v>135</v>
      </c>
      <c r="AU231" s="15" t="s">
        <v>81</v>
      </c>
    </row>
    <row r="232" spans="2:47" s="1" customFormat="1" ht="12">
      <c r="B232" s="36"/>
      <c r="C232" s="37"/>
      <c r="D232" s="214" t="s">
        <v>145</v>
      </c>
      <c r="E232" s="37"/>
      <c r="F232" s="217" t="s">
        <v>389</v>
      </c>
      <c r="G232" s="37"/>
      <c r="H232" s="37"/>
      <c r="I232" s="128"/>
      <c r="J232" s="37"/>
      <c r="K232" s="37"/>
      <c r="L232" s="41"/>
      <c r="M232" s="216"/>
      <c r="N232" s="77"/>
      <c r="O232" s="77"/>
      <c r="P232" s="77"/>
      <c r="Q232" s="77"/>
      <c r="R232" s="77"/>
      <c r="S232" s="77"/>
      <c r="T232" s="78"/>
      <c r="AT232" s="15" t="s">
        <v>145</v>
      </c>
      <c r="AU232" s="15" t="s">
        <v>81</v>
      </c>
    </row>
    <row r="233" spans="2:65" s="1" customFormat="1" ht="16.5" customHeight="1">
      <c r="B233" s="36"/>
      <c r="C233" s="202" t="s">
        <v>395</v>
      </c>
      <c r="D233" s="202" t="s">
        <v>128</v>
      </c>
      <c r="E233" s="203" t="s">
        <v>396</v>
      </c>
      <c r="F233" s="204" t="s">
        <v>397</v>
      </c>
      <c r="G233" s="205" t="s">
        <v>289</v>
      </c>
      <c r="H233" s="206">
        <v>7.5</v>
      </c>
      <c r="I233" s="207"/>
      <c r="J233" s="208">
        <f>ROUND(I233*H233,2)</f>
        <v>0</v>
      </c>
      <c r="K233" s="204" t="s">
        <v>132</v>
      </c>
      <c r="L233" s="41"/>
      <c r="M233" s="209" t="s">
        <v>19</v>
      </c>
      <c r="N233" s="210" t="s">
        <v>42</v>
      </c>
      <c r="O233" s="77"/>
      <c r="P233" s="211">
        <f>O233*H233</f>
        <v>0</v>
      </c>
      <c r="Q233" s="211">
        <v>0.00437</v>
      </c>
      <c r="R233" s="211">
        <f>Q233*H233</f>
        <v>0.032775</v>
      </c>
      <c r="S233" s="211">
        <v>0</v>
      </c>
      <c r="T233" s="212">
        <f>S233*H233</f>
        <v>0</v>
      </c>
      <c r="AR233" s="15" t="s">
        <v>205</v>
      </c>
      <c r="AT233" s="15" t="s">
        <v>128</v>
      </c>
      <c r="AU233" s="15" t="s">
        <v>81</v>
      </c>
      <c r="AY233" s="15" t="s">
        <v>124</v>
      </c>
      <c r="BE233" s="213">
        <f>IF(N233="základní",J233,0)</f>
        <v>0</v>
      </c>
      <c r="BF233" s="213">
        <f>IF(N233="snížená",J233,0)</f>
        <v>0</v>
      </c>
      <c r="BG233" s="213">
        <f>IF(N233="zákl. přenesená",J233,0)</f>
        <v>0</v>
      </c>
      <c r="BH233" s="213">
        <f>IF(N233="sníž. přenesená",J233,0)</f>
        <v>0</v>
      </c>
      <c r="BI233" s="213">
        <f>IF(N233="nulová",J233,0)</f>
        <v>0</v>
      </c>
      <c r="BJ233" s="15" t="s">
        <v>79</v>
      </c>
      <c r="BK233" s="213">
        <f>ROUND(I233*H233,2)</f>
        <v>0</v>
      </c>
      <c r="BL233" s="15" t="s">
        <v>205</v>
      </c>
      <c r="BM233" s="15" t="s">
        <v>398</v>
      </c>
    </row>
    <row r="234" spans="2:47" s="1" customFormat="1" ht="12">
      <c r="B234" s="36"/>
      <c r="C234" s="37"/>
      <c r="D234" s="214" t="s">
        <v>135</v>
      </c>
      <c r="E234" s="37"/>
      <c r="F234" s="215" t="s">
        <v>399</v>
      </c>
      <c r="G234" s="37"/>
      <c r="H234" s="37"/>
      <c r="I234" s="128"/>
      <c r="J234" s="37"/>
      <c r="K234" s="37"/>
      <c r="L234" s="41"/>
      <c r="M234" s="216"/>
      <c r="N234" s="77"/>
      <c r="O234" s="77"/>
      <c r="P234" s="77"/>
      <c r="Q234" s="77"/>
      <c r="R234" s="77"/>
      <c r="S234" s="77"/>
      <c r="T234" s="78"/>
      <c r="AT234" s="15" t="s">
        <v>135</v>
      </c>
      <c r="AU234" s="15" t="s">
        <v>81</v>
      </c>
    </row>
    <row r="235" spans="2:65" s="1" customFormat="1" ht="16.5" customHeight="1">
      <c r="B235" s="36"/>
      <c r="C235" s="202" t="s">
        <v>400</v>
      </c>
      <c r="D235" s="202" t="s">
        <v>128</v>
      </c>
      <c r="E235" s="203" t="s">
        <v>401</v>
      </c>
      <c r="F235" s="204" t="s">
        <v>402</v>
      </c>
      <c r="G235" s="205" t="s">
        <v>289</v>
      </c>
      <c r="H235" s="206">
        <v>3</v>
      </c>
      <c r="I235" s="207"/>
      <c r="J235" s="208">
        <f>ROUND(I235*H235,2)</f>
        <v>0</v>
      </c>
      <c r="K235" s="204" t="s">
        <v>142</v>
      </c>
      <c r="L235" s="41"/>
      <c r="M235" s="209" t="s">
        <v>19</v>
      </c>
      <c r="N235" s="210" t="s">
        <v>42</v>
      </c>
      <c r="O235" s="77"/>
      <c r="P235" s="211">
        <f>O235*H235</f>
        <v>0</v>
      </c>
      <c r="Q235" s="211">
        <v>0.00291</v>
      </c>
      <c r="R235" s="211">
        <f>Q235*H235</f>
        <v>0.00873</v>
      </c>
      <c r="S235" s="211">
        <v>0</v>
      </c>
      <c r="T235" s="212">
        <f>S235*H235</f>
        <v>0</v>
      </c>
      <c r="AR235" s="15" t="s">
        <v>205</v>
      </c>
      <c r="AT235" s="15" t="s">
        <v>128</v>
      </c>
      <c r="AU235" s="15" t="s">
        <v>81</v>
      </c>
      <c r="AY235" s="15" t="s">
        <v>124</v>
      </c>
      <c r="BE235" s="213">
        <f>IF(N235="základní",J235,0)</f>
        <v>0</v>
      </c>
      <c r="BF235" s="213">
        <f>IF(N235="snížená",J235,0)</f>
        <v>0</v>
      </c>
      <c r="BG235" s="213">
        <f>IF(N235="zákl. přenesená",J235,0)</f>
        <v>0</v>
      </c>
      <c r="BH235" s="213">
        <f>IF(N235="sníž. přenesená",J235,0)</f>
        <v>0</v>
      </c>
      <c r="BI235" s="213">
        <f>IF(N235="nulová",J235,0)</f>
        <v>0</v>
      </c>
      <c r="BJ235" s="15" t="s">
        <v>79</v>
      </c>
      <c r="BK235" s="213">
        <f>ROUND(I235*H235,2)</f>
        <v>0</v>
      </c>
      <c r="BL235" s="15" t="s">
        <v>205</v>
      </c>
      <c r="BM235" s="15" t="s">
        <v>403</v>
      </c>
    </row>
    <row r="236" spans="2:47" s="1" customFormat="1" ht="12">
      <c r="B236" s="36"/>
      <c r="C236" s="37"/>
      <c r="D236" s="214" t="s">
        <v>135</v>
      </c>
      <c r="E236" s="37"/>
      <c r="F236" s="215" t="s">
        <v>404</v>
      </c>
      <c r="G236" s="37"/>
      <c r="H236" s="37"/>
      <c r="I236" s="128"/>
      <c r="J236" s="37"/>
      <c r="K236" s="37"/>
      <c r="L236" s="41"/>
      <c r="M236" s="216"/>
      <c r="N236" s="77"/>
      <c r="O236" s="77"/>
      <c r="P236" s="77"/>
      <c r="Q236" s="77"/>
      <c r="R236" s="77"/>
      <c r="S236" s="77"/>
      <c r="T236" s="78"/>
      <c r="AT236" s="15" t="s">
        <v>135</v>
      </c>
      <c r="AU236" s="15" t="s">
        <v>81</v>
      </c>
    </row>
    <row r="237" spans="2:65" s="1" customFormat="1" ht="16.5" customHeight="1">
      <c r="B237" s="36"/>
      <c r="C237" s="202" t="s">
        <v>405</v>
      </c>
      <c r="D237" s="202" t="s">
        <v>128</v>
      </c>
      <c r="E237" s="203" t="s">
        <v>406</v>
      </c>
      <c r="F237" s="204" t="s">
        <v>407</v>
      </c>
      <c r="G237" s="205" t="s">
        <v>289</v>
      </c>
      <c r="H237" s="206">
        <v>10.5</v>
      </c>
      <c r="I237" s="207"/>
      <c r="J237" s="208">
        <f>ROUND(I237*H237,2)</f>
        <v>0</v>
      </c>
      <c r="K237" s="204" t="s">
        <v>132</v>
      </c>
      <c r="L237" s="41"/>
      <c r="M237" s="209" t="s">
        <v>19</v>
      </c>
      <c r="N237" s="210" t="s">
        <v>42</v>
      </c>
      <c r="O237" s="77"/>
      <c r="P237" s="211">
        <f>O237*H237</f>
        <v>0</v>
      </c>
      <c r="Q237" s="211">
        <v>0.00289</v>
      </c>
      <c r="R237" s="211">
        <f>Q237*H237</f>
        <v>0.030345000000000004</v>
      </c>
      <c r="S237" s="211">
        <v>0</v>
      </c>
      <c r="T237" s="212">
        <f>S237*H237</f>
        <v>0</v>
      </c>
      <c r="AR237" s="15" t="s">
        <v>205</v>
      </c>
      <c r="AT237" s="15" t="s">
        <v>128</v>
      </c>
      <c r="AU237" s="15" t="s">
        <v>81</v>
      </c>
      <c r="AY237" s="15" t="s">
        <v>124</v>
      </c>
      <c r="BE237" s="213">
        <f>IF(N237="základní",J237,0)</f>
        <v>0</v>
      </c>
      <c r="BF237" s="213">
        <f>IF(N237="snížená",J237,0)</f>
        <v>0</v>
      </c>
      <c r="BG237" s="213">
        <f>IF(N237="zákl. přenesená",J237,0)</f>
        <v>0</v>
      </c>
      <c r="BH237" s="213">
        <f>IF(N237="sníž. přenesená",J237,0)</f>
        <v>0</v>
      </c>
      <c r="BI237" s="213">
        <f>IF(N237="nulová",J237,0)</f>
        <v>0</v>
      </c>
      <c r="BJ237" s="15" t="s">
        <v>79</v>
      </c>
      <c r="BK237" s="213">
        <f>ROUND(I237*H237,2)</f>
        <v>0</v>
      </c>
      <c r="BL237" s="15" t="s">
        <v>205</v>
      </c>
      <c r="BM237" s="15" t="s">
        <v>408</v>
      </c>
    </row>
    <row r="238" spans="2:47" s="1" customFormat="1" ht="12">
      <c r="B238" s="36"/>
      <c r="C238" s="37"/>
      <c r="D238" s="214" t="s">
        <v>135</v>
      </c>
      <c r="E238" s="37"/>
      <c r="F238" s="215" t="s">
        <v>407</v>
      </c>
      <c r="G238" s="37"/>
      <c r="H238" s="37"/>
      <c r="I238" s="128"/>
      <c r="J238" s="37"/>
      <c r="K238" s="37"/>
      <c r="L238" s="41"/>
      <c r="M238" s="216"/>
      <c r="N238" s="77"/>
      <c r="O238" s="77"/>
      <c r="P238" s="77"/>
      <c r="Q238" s="77"/>
      <c r="R238" s="77"/>
      <c r="S238" s="77"/>
      <c r="T238" s="78"/>
      <c r="AT238" s="15" t="s">
        <v>135</v>
      </c>
      <c r="AU238" s="15" t="s">
        <v>81</v>
      </c>
    </row>
    <row r="239" spans="2:65" s="1" customFormat="1" ht="16.5" customHeight="1">
      <c r="B239" s="36"/>
      <c r="C239" s="202" t="s">
        <v>409</v>
      </c>
      <c r="D239" s="202" t="s">
        <v>128</v>
      </c>
      <c r="E239" s="203" t="s">
        <v>410</v>
      </c>
      <c r="F239" s="204" t="s">
        <v>411</v>
      </c>
      <c r="G239" s="205" t="s">
        <v>289</v>
      </c>
      <c r="H239" s="206">
        <v>12</v>
      </c>
      <c r="I239" s="207"/>
      <c r="J239" s="208">
        <f>ROUND(I239*H239,2)</f>
        <v>0</v>
      </c>
      <c r="K239" s="204" t="s">
        <v>132</v>
      </c>
      <c r="L239" s="41"/>
      <c r="M239" s="209" t="s">
        <v>19</v>
      </c>
      <c r="N239" s="210" t="s">
        <v>42</v>
      </c>
      <c r="O239" s="77"/>
      <c r="P239" s="211">
        <f>O239*H239</f>
        <v>0</v>
      </c>
      <c r="Q239" s="211">
        <v>0.00174</v>
      </c>
      <c r="R239" s="211">
        <f>Q239*H239</f>
        <v>0.02088</v>
      </c>
      <c r="S239" s="211">
        <v>0</v>
      </c>
      <c r="T239" s="212">
        <f>S239*H239</f>
        <v>0</v>
      </c>
      <c r="AR239" s="15" t="s">
        <v>205</v>
      </c>
      <c r="AT239" s="15" t="s">
        <v>128</v>
      </c>
      <c r="AU239" s="15" t="s">
        <v>81</v>
      </c>
      <c r="AY239" s="15" t="s">
        <v>124</v>
      </c>
      <c r="BE239" s="213">
        <f>IF(N239="základní",J239,0)</f>
        <v>0</v>
      </c>
      <c r="BF239" s="213">
        <f>IF(N239="snížená",J239,0)</f>
        <v>0</v>
      </c>
      <c r="BG239" s="213">
        <f>IF(N239="zákl. přenesená",J239,0)</f>
        <v>0</v>
      </c>
      <c r="BH239" s="213">
        <f>IF(N239="sníž. přenesená",J239,0)</f>
        <v>0</v>
      </c>
      <c r="BI239" s="213">
        <f>IF(N239="nulová",J239,0)</f>
        <v>0</v>
      </c>
      <c r="BJ239" s="15" t="s">
        <v>79</v>
      </c>
      <c r="BK239" s="213">
        <f>ROUND(I239*H239,2)</f>
        <v>0</v>
      </c>
      <c r="BL239" s="15" t="s">
        <v>205</v>
      </c>
      <c r="BM239" s="15" t="s">
        <v>412</v>
      </c>
    </row>
    <row r="240" spans="2:47" s="1" customFormat="1" ht="12">
      <c r="B240" s="36"/>
      <c r="C240" s="37"/>
      <c r="D240" s="214" t="s">
        <v>135</v>
      </c>
      <c r="E240" s="37"/>
      <c r="F240" s="215" t="s">
        <v>413</v>
      </c>
      <c r="G240" s="37"/>
      <c r="H240" s="37"/>
      <c r="I240" s="128"/>
      <c r="J240" s="37"/>
      <c r="K240" s="37"/>
      <c r="L240" s="41"/>
      <c r="M240" s="216"/>
      <c r="N240" s="77"/>
      <c r="O240" s="77"/>
      <c r="P240" s="77"/>
      <c r="Q240" s="77"/>
      <c r="R240" s="77"/>
      <c r="S240" s="77"/>
      <c r="T240" s="78"/>
      <c r="AT240" s="15" t="s">
        <v>135</v>
      </c>
      <c r="AU240" s="15" t="s">
        <v>81</v>
      </c>
    </row>
    <row r="241" spans="2:65" s="1" customFormat="1" ht="16.5" customHeight="1">
      <c r="B241" s="36"/>
      <c r="C241" s="202" t="s">
        <v>414</v>
      </c>
      <c r="D241" s="202" t="s">
        <v>128</v>
      </c>
      <c r="E241" s="203" t="s">
        <v>415</v>
      </c>
      <c r="F241" s="204" t="s">
        <v>416</v>
      </c>
      <c r="G241" s="205" t="s">
        <v>417</v>
      </c>
      <c r="H241" s="206">
        <v>1</v>
      </c>
      <c r="I241" s="207"/>
      <c r="J241" s="208">
        <f>ROUND(I241*H241,2)</f>
        <v>0</v>
      </c>
      <c r="K241" s="204" t="s">
        <v>132</v>
      </c>
      <c r="L241" s="41"/>
      <c r="M241" s="209" t="s">
        <v>19</v>
      </c>
      <c r="N241" s="210" t="s">
        <v>42</v>
      </c>
      <c r="O241" s="77"/>
      <c r="P241" s="211">
        <f>O241*H241</f>
        <v>0</v>
      </c>
      <c r="Q241" s="211">
        <v>0.00025</v>
      </c>
      <c r="R241" s="211">
        <f>Q241*H241</f>
        <v>0.00025</v>
      </c>
      <c r="S241" s="211">
        <v>0</v>
      </c>
      <c r="T241" s="212">
        <f>S241*H241</f>
        <v>0</v>
      </c>
      <c r="AR241" s="15" t="s">
        <v>205</v>
      </c>
      <c r="AT241" s="15" t="s">
        <v>128</v>
      </c>
      <c r="AU241" s="15" t="s">
        <v>81</v>
      </c>
      <c r="AY241" s="15" t="s">
        <v>124</v>
      </c>
      <c r="BE241" s="213">
        <f>IF(N241="základní",J241,0)</f>
        <v>0</v>
      </c>
      <c r="BF241" s="213">
        <f>IF(N241="snížená",J241,0)</f>
        <v>0</v>
      </c>
      <c r="BG241" s="213">
        <f>IF(N241="zákl. přenesená",J241,0)</f>
        <v>0</v>
      </c>
      <c r="BH241" s="213">
        <f>IF(N241="sníž. přenesená",J241,0)</f>
        <v>0</v>
      </c>
      <c r="BI241" s="213">
        <f>IF(N241="nulová",J241,0)</f>
        <v>0</v>
      </c>
      <c r="BJ241" s="15" t="s">
        <v>79</v>
      </c>
      <c r="BK241" s="213">
        <f>ROUND(I241*H241,2)</f>
        <v>0</v>
      </c>
      <c r="BL241" s="15" t="s">
        <v>205</v>
      </c>
      <c r="BM241" s="15" t="s">
        <v>418</v>
      </c>
    </row>
    <row r="242" spans="2:47" s="1" customFormat="1" ht="12">
      <c r="B242" s="36"/>
      <c r="C242" s="37"/>
      <c r="D242" s="214" t="s">
        <v>135</v>
      </c>
      <c r="E242" s="37"/>
      <c r="F242" s="215" t="s">
        <v>419</v>
      </c>
      <c r="G242" s="37"/>
      <c r="H242" s="37"/>
      <c r="I242" s="128"/>
      <c r="J242" s="37"/>
      <c r="K242" s="37"/>
      <c r="L242" s="41"/>
      <c r="M242" s="216"/>
      <c r="N242" s="77"/>
      <c r="O242" s="77"/>
      <c r="P242" s="77"/>
      <c r="Q242" s="77"/>
      <c r="R242" s="77"/>
      <c r="S242" s="77"/>
      <c r="T242" s="78"/>
      <c r="AT242" s="15" t="s">
        <v>135</v>
      </c>
      <c r="AU242" s="15" t="s">
        <v>81</v>
      </c>
    </row>
    <row r="243" spans="2:65" s="1" customFormat="1" ht="16.5" customHeight="1">
      <c r="B243" s="36"/>
      <c r="C243" s="202" t="s">
        <v>420</v>
      </c>
      <c r="D243" s="202" t="s">
        <v>128</v>
      </c>
      <c r="E243" s="203" t="s">
        <v>421</v>
      </c>
      <c r="F243" s="204" t="s">
        <v>422</v>
      </c>
      <c r="G243" s="205" t="s">
        <v>289</v>
      </c>
      <c r="H243" s="206">
        <v>3</v>
      </c>
      <c r="I243" s="207"/>
      <c r="J243" s="208">
        <f>ROUND(I243*H243,2)</f>
        <v>0</v>
      </c>
      <c r="K243" s="204" t="s">
        <v>132</v>
      </c>
      <c r="L243" s="41"/>
      <c r="M243" s="209" t="s">
        <v>19</v>
      </c>
      <c r="N243" s="210" t="s">
        <v>42</v>
      </c>
      <c r="O243" s="77"/>
      <c r="P243" s="211">
        <f>O243*H243</f>
        <v>0</v>
      </c>
      <c r="Q243" s="211">
        <v>0.00212</v>
      </c>
      <c r="R243" s="211">
        <f>Q243*H243</f>
        <v>0.006359999999999999</v>
      </c>
      <c r="S243" s="211">
        <v>0</v>
      </c>
      <c r="T243" s="212">
        <f>S243*H243</f>
        <v>0</v>
      </c>
      <c r="AR243" s="15" t="s">
        <v>205</v>
      </c>
      <c r="AT243" s="15" t="s">
        <v>128</v>
      </c>
      <c r="AU243" s="15" t="s">
        <v>81</v>
      </c>
      <c r="AY243" s="15" t="s">
        <v>124</v>
      </c>
      <c r="BE243" s="213">
        <f>IF(N243="základní",J243,0)</f>
        <v>0</v>
      </c>
      <c r="BF243" s="213">
        <f>IF(N243="snížená",J243,0)</f>
        <v>0</v>
      </c>
      <c r="BG243" s="213">
        <f>IF(N243="zákl. přenesená",J243,0)</f>
        <v>0</v>
      </c>
      <c r="BH243" s="213">
        <f>IF(N243="sníž. přenesená",J243,0)</f>
        <v>0</v>
      </c>
      <c r="BI243" s="213">
        <f>IF(N243="nulová",J243,0)</f>
        <v>0</v>
      </c>
      <c r="BJ243" s="15" t="s">
        <v>79</v>
      </c>
      <c r="BK243" s="213">
        <f>ROUND(I243*H243,2)</f>
        <v>0</v>
      </c>
      <c r="BL243" s="15" t="s">
        <v>205</v>
      </c>
      <c r="BM243" s="15" t="s">
        <v>423</v>
      </c>
    </row>
    <row r="244" spans="2:47" s="1" customFormat="1" ht="12">
      <c r="B244" s="36"/>
      <c r="C244" s="37"/>
      <c r="D244" s="214" t="s">
        <v>135</v>
      </c>
      <c r="E244" s="37"/>
      <c r="F244" s="215" t="s">
        <v>424</v>
      </c>
      <c r="G244" s="37"/>
      <c r="H244" s="37"/>
      <c r="I244" s="128"/>
      <c r="J244" s="37"/>
      <c r="K244" s="37"/>
      <c r="L244" s="41"/>
      <c r="M244" s="216"/>
      <c r="N244" s="77"/>
      <c r="O244" s="77"/>
      <c r="P244" s="77"/>
      <c r="Q244" s="77"/>
      <c r="R244" s="77"/>
      <c r="S244" s="77"/>
      <c r="T244" s="78"/>
      <c r="AT244" s="15" t="s">
        <v>135</v>
      </c>
      <c r="AU244" s="15" t="s">
        <v>81</v>
      </c>
    </row>
    <row r="245" spans="2:65" s="1" customFormat="1" ht="16.5" customHeight="1">
      <c r="B245" s="36"/>
      <c r="C245" s="202" t="s">
        <v>425</v>
      </c>
      <c r="D245" s="202" t="s">
        <v>128</v>
      </c>
      <c r="E245" s="203" t="s">
        <v>426</v>
      </c>
      <c r="F245" s="204" t="s">
        <v>427</v>
      </c>
      <c r="G245" s="205" t="s">
        <v>352</v>
      </c>
      <c r="H245" s="250"/>
      <c r="I245" s="207"/>
      <c r="J245" s="208">
        <f>ROUND(I245*H245,2)</f>
        <v>0</v>
      </c>
      <c r="K245" s="204" t="s">
        <v>142</v>
      </c>
      <c r="L245" s="41"/>
      <c r="M245" s="209" t="s">
        <v>19</v>
      </c>
      <c r="N245" s="210" t="s">
        <v>42</v>
      </c>
      <c r="O245" s="77"/>
      <c r="P245" s="211">
        <f>O245*H245</f>
        <v>0</v>
      </c>
      <c r="Q245" s="211">
        <v>0</v>
      </c>
      <c r="R245" s="211">
        <f>Q245*H245</f>
        <v>0</v>
      </c>
      <c r="S245" s="211">
        <v>0</v>
      </c>
      <c r="T245" s="212">
        <f>S245*H245</f>
        <v>0</v>
      </c>
      <c r="AR245" s="15" t="s">
        <v>205</v>
      </c>
      <c r="AT245" s="15" t="s">
        <v>128</v>
      </c>
      <c r="AU245" s="15" t="s">
        <v>81</v>
      </c>
      <c r="AY245" s="15" t="s">
        <v>124</v>
      </c>
      <c r="BE245" s="213">
        <f>IF(N245="základní",J245,0)</f>
        <v>0</v>
      </c>
      <c r="BF245" s="213">
        <f>IF(N245="snížená",J245,0)</f>
        <v>0</v>
      </c>
      <c r="BG245" s="213">
        <f>IF(N245="zákl. přenesená",J245,0)</f>
        <v>0</v>
      </c>
      <c r="BH245" s="213">
        <f>IF(N245="sníž. přenesená",J245,0)</f>
        <v>0</v>
      </c>
      <c r="BI245" s="213">
        <f>IF(N245="nulová",J245,0)</f>
        <v>0</v>
      </c>
      <c r="BJ245" s="15" t="s">
        <v>79</v>
      </c>
      <c r="BK245" s="213">
        <f>ROUND(I245*H245,2)</f>
        <v>0</v>
      </c>
      <c r="BL245" s="15" t="s">
        <v>205</v>
      </c>
      <c r="BM245" s="15" t="s">
        <v>428</v>
      </c>
    </row>
    <row r="246" spans="2:47" s="1" customFormat="1" ht="12">
      <c r="B246" s="36"/>
      <c r="C246" s="37"/>
      <c r="D246" s="214" t="s">
        <v>135</v>
      </c>
      <c r="E246" s="37"/>
      <c r="F246" s="215" t="s">
        <v>429</v>
      </c>
      <c r="G246" s="37"/>
      <c r="H246" s="37"/>
      <c r="I246" s="128"/>
      <c r="J246" s="37"/>
      <c r="K246" s="37"/>
      <c r="L246" s="41"/>
      <c r="M246" s="216"/>
      <c r="N246" s="77"/>
      <c r="O246" s="77"/>
      <c r="P246" s="77"/>
      <c r="Q246" s="77"/>
      <c r="R246" s="77"/>
      <c r="S246" s="77"/>
      <c r="T246" s="78"/>
      <c r="AT246" s="15" t="s">
        <v>135</v>
      </c>
      <c r="AU246" s="15" t="s">
        <v>81</v>
      </c>
    </row>
    <row r="247" spans="2:47" s="1" customFormat="1" ht="12">
      <c r="B247" s="36"/>
      <c r="C247" s="37"/>
      <c r="D247" s="214" t="s">
        <v>145</v>
      </c>
      <c r="E247" s="37"/>
      <c r="F247" s="217" t="s">
        <v>430</v>
      </c>
      <c r="G247" s="37"/>
      <c r="H247" s="37"/>
      <c r="I247" s="128"/>
      <c r="J247" s="37"/>
      <c r="K247" s="37"/>
      <c r="L247" s="41"/>
      <c r="M247" s="216"/>
      <c r="N247" s="77"/>
      <c r="O247" s="77"/>
      <c r="P247" s="77"/>
      <c r="Q247" s="77"/>
      <c r="R247" s="77"/>
      <c r="S247" s="77"/>
      <c r="T247" s="78"/>
      <c r="AT247" s="15" t="s">
        <v>145</v>
      </c>
      <c r="AU247" s="15" t="s">
        <v>81</v>
      </c>
    </row>
    <row r="248" spans="2:63" s="10" customFormat="1" ht="22.8" customHeight="1">
      <c r="B248" s="186"/>
      <c r="C248" s="187"/>
      <c r="D248" s="188" t="s">
        <v>70</v>
      </c>
      <c r="E248" s="200" t="s">
        <v>431</v>
      </c>
      <c r="F248" s="200" t="s">
        <v>432</v>
      </c>
      <c r="G248" s="187"/>
      <c r="H248" s="187"/>
      <c r="I248" s="190"/>
      <c r="J248" s="201">
        <f>BK248</f>
        <v>0</v>
      </c>
      <c r="K248" s="187"/>
      <c r="L248" s="192"/>
      <c r="M248" s="193"/>
      <c r="N248" s="194"/>
      <c r="O248" s="194"/>
      <c r="P248" s="195">
        <f>SUM(P249:P251)</f>
        <v>0</v>
      </c>
      <c r="Q248" s="194"/>
      <c r="R248" s="195">
        <f>SUM(R249:R251)</f>
        <v>0</v>
      </c>
      <c r="S248" s="194"/>
      <c r="T248" s="196">
        <f>SUM(T249:T251)</f>
        <v>1.36</v>
      </c>
      <c r="AR248" s="197" t="s">
        <v>81</v>
      </c>
      <c r="AT248" s="198" t="s">
        <v>70</v>
      </c>
      <c r="AU248" s="198" t="s">
        <v>79</v>
      </c>
      <c r="AY248" s="197" t="s">
        <v>124</v>
      </c>
      <c r="BK248" s="199">
        <f>SUM(BK249:BK251)</f>
        <v>0</v>
      </c>
    </row>
    <row r="249" spans="2:65" s="1" customFormat="1" ht="16.5" customHeight="1">
      <c r="B249" s="36"/>
      <c r="C249" s="202" t="s">
        <v>433</v>
      </c>
      <c r="D249" s="202" t="s">
        <v>128</v>
      </c>
      <c r="E249" s="203" t="s">
        <v>434</v>
      </c>
      <c r="F249" s="204" t="s">
        <v>435</v>
      </c>
      <c r="G249" s="205" t="s">
        <v>131</v>
      </c>
      <c r="H249" s="206">
        <v>85</v>
      </c>
      <c r="I249" s="207"/>
      <c r="J249" s="208">
        <f>ROUND(I249*H249,2)</f>
        <v>0</v>
      </c>
      <c r="K249" s="204" t="s">
        <v>132</v>
      </c>
      <c r="L249" s="41"/>
      <c r="M249" s="209" t="s">
        <v>19</v>
      </c>
      <c r="N249" s="210" t="s">
        <v>42</v>
      </c>
      <c r="O249" s="77"/>
      <c r="P249" s="211">
        <f>O249*H249</f>
        <v>0</v>
      </c>
      <c r="Q249" s="211">
        <v>0</v>
      </c>
      <c r="R249" s="211">
        <f>Q249*H249</f>
        <v>0</v>
      </c>
      <c r="S249" s="211">
        <v>0.016</v>
      </c>
      <c r="T249" s="212">
        <f>S249*H249</f>
        <v>1.36</v>
      </c>
      <c r="AR249" s="15" t="s">
        <v>205</v>
      </c>
      <c r="AT249" s="15" t="s">
        <v>128</v>
      </c>
      <c r="AU249" s="15" t="s">
        <v>81</v>
      </c>
      <c r="AY249" s="15" t="s">
        <v>124</v>
      </c>
      <c r="BE249" s="213">
        <f>IF(N249="základní",J249,0)</f>
        <v>0</v>
      </c>
      <c r="BF249" s="213">
        <f>IF(N249="snížená",J249,0)</f>
        <v>0</v>
      </c>
      <c r="BG249" s="213">
        <f>IF(N249="zákl. přenesená",J249,0)</f>
        <v>0</v>
      </c>
      <c r="BH249" s="213">
        <f>IF(N249="sníž. přenesená",J249,0)</f>
        <v>0</v>
      </c>
      <c r="BI249" s="213">
        <f>IF(N249="nulová",J249,0)</f>
        <v>0</v>
      </c>
      <c r="BJ249" s="15" t="s">
        <v>79</v>
      </c>
      <c r="BK249" s="213">
        <f>ROUND(I249*H249,2)</f>
        <v>0</v>
      </c>
      <c r="BL249" s="15" t="s">
        <v>205</v>
      </c>
      <c r="BM249" s="15" t="s">
        <v>436</v>
      </c>
    </row>
    <row r="250" spans="2:47" s="1" customFormat="1" ht="12">
      <c r="B250" s="36"/>
      <c r="C250" s="37"/>
      <c r="D250" s="214" t="s">
        <v>135</v>
      </c>
      <c r="E250" s="37"/>
      <c r="F250" s="215" t="s">
        <v>435</v>
      </c>
      <c r="G250" s="37"/>
      <c r="H250" s="37"/>
      <c r="I250" s="128"/>
      <c r="J250" s="37"/>
      <c r="K250" s="37"/>
      <c r="L250" s="41"/>
      <c r="M250" s="216"/>
      <c r="N250" s="77"/>
      <c r="O250" s="77"/>
      <c r="P250" s="77"/>
      <c r="Q250" s="77"/>
      <c r="R250" s="77"/>
      <c r="S250" s="77"/>
      <c r="T250" s="78"/>
      <c r="AT250" s="15" t="s">
        <v>135</v>
      </c>
      <c r="AU250" s="15" t="s">
        <v>81</v>
      </c>
    </row>
    <row r="251" spans="2:47" s="1" customFormat="1" ht="12">
      <c r="B251" s="36"/>
      <c r="C251" s="37"/>
      <c r="D251" s="214" t="s">
        <v>145</v>
      </c>
      <c r="E251" s="37"/>
      <c r="F251" s="217" t="s">
        <v>437</v>
      </c>
      <c r="G251" s="37"/>
      <c r="H251" s="37"/>
      <c r="I251" s="128"/>
      <c r="J251" s="37"/>
      <c r="K251" s="37"/>
      <c r="L251" s="41"/>
      <c r="M251" s="216"/>
      <c r="N251" s="77"/>
      <c r="O251" s="77"/>
      <c r="P251" s="77"/>
      <c r="Q251" s="77"/>
      <c r="R251" s="77"/>
      <c r="S251" s="77"/>
      <c r="T251" s="78"/>
      <c r="AT251" s="15" t="s">
        <v>145</v>
      </c>
      <c r="AU251" s="15" t="s">
        <v>81</v>
      </c>
    </row>
    <row r="252" spans="2:63" s="10" customFormat="1" ht="22.8" customHeight="1">
      <c r="B252" s="186"/>
      <c r="C252" s="187"/>
      <c r="D252" s="188" t="s">
        <v>70</v>
      </c>
      <c r="E252" s="200" t="s">
        <v>438</v>
      </c>
      <c r="F252" s="200" t="s">
        <v>439</v>
      </c>
      <c r="G252" s="187"/>
      <c r="H252" s="187"/>
      <c r="I252" s="190"/>
      <c r="J252" s="201">
        <f>BK252</f>
        <v>0</v>
      </c>
      <c r="K252" s="187"/>
      <c r="L252" s="192"/>
      <c r="M252" s="193"/>
      <c r="N252" s="194"/>
      <c r="O252" s="194"/>
      <c r="P252" s="195">
        <f>SUM(P253:P263)</f>
        <v>0</v>
      </c>
      <c r="Q252" s="194"/>
      <c r="R252" s="195">
        <f>SUM(R253:R263)</f>
        <v>0.08448</v>
      </c>
      <c r="S252" s="194"/>
      <c r="T252" s="196">
        <f>SUM(T253:T263)</f>
        <v>0</v>
      </c>
      <c r="AR252" s="197" t="s">
        <v>81</v>
      </c>
      <c r="AT252" s="198" t="s">
        <v>70</v>
      </c>
      <c r="AU252" s="198" t="s">
        <v>79</v>
      </c>
      <c r="AY252" s="197" t="s">
        <v>124</v>
      </c>
      <c r="BK252" s="199">
        <f>SUM(BK253:BK263)</f>
        <v>0</v>
      </c>
    </row>
    <row r="253" spans="2:65" s="1" customFormat="1" ht="16.5" customHeight="1">
      <c r="B253" s="36"/>
      <c r="C253" s="202" t="s">
        <v>326</v>
      </c>
      <c r="D253" s="202" t="s">
        <v>128</v>
      </c>
      <c r="E253" s="203" t="s">
        <v>440</v>
      </c>
      <c r="F253" s="204" t="s">
        <v>441</v>
      </c>
      <c r="G253" s="205" t="s">
        <v>442</v>
      </c>
      <c r="H253" s="206">
        <v>1</v>
      </c>
      <c r="I253" s="207"/>
      <c r="J253" s="208">
        <f>ROUND(I253*H253,2)</f>
        <v>0</v>
      </c>
      <c r="K253" s="204" t="s">
        <v>19</v>
      </c>
      <c r="L253" s="41"/>
      <c r="M253" s="209" t="s">
        <v>19</v>
      </c>
      <c r="N253" s="210" t="s">
        <v>42</v>
      </c>
      <c r="O253" s="77"/>
      <c r="P253" s="211">
        <f>O253*H253</f>
        <v>0</v>
      </c>
      <c r="Q253" s="211">
        <v>0</v>
      </c>
      <c r="R253" s="211">
        <f>Q253*H253</f>
        <v>0</v>
      </c>
      <c r="S253" s="211">
        <v>0</v>
      </c>
      <c r="T253" s="212">
        <f>S253*H253</f>
        <v>0</v>
      </c>
      <c r="AR253" s="15" t="s">
        <v>205</v>
      </c>
      <c r="AT253" s="15" t="s">
        <v>128</v>
      </c>
      <c r="AU253" s="15" t="s">
        <v>81</v>
      </c>
      <c r="AY253" s="15" t="s">
        <v>124</v>
      </c>
      <c r="BE253" s="213">
        <f>IF(N253="základní",J253,0)</f>
        <v>0</v>
      </c>
      <c r="BF253" s="213">
        <f>IF(N253="snížená",J253,0)</f>
        <v>0</v>
      </c>
      <c r="BG253" s="213">
        <f>IF(N253="zákl. přenesená",J253,0)</f>
        <v>0</v>
      </c>
      <c r="BH253" s="213">
        <f>IF(N253="sníž. přenesená",J253,0)</f>
        <v>0</v>
      </c>
      <c r="BI253" s="213">
        <f>IF(N253="nulová",J253,0)</f>
        <v>0</v>
      </c>
      <c r="BJ253" s="15" t="s">
        <v>79</v>
      </c>
      <c r="BK253" s="213">
        <f>ROUND(I253*H253,2)</f>
        <v>0</v>
      </c>
      <c r="BL253" s="15" t="s">
        <v>205</v>
      </c>
      <c r="BM253" s="15" t="s">
        <v>443</v>
      </c>
    </row>
    <row r="254" spans="2:47" s="1" customFormat="1" ht="12">
      <c r="B254" s="36"/>
      <c r="C254" s="37"/>
      <c r="D254" s="214" t="s">
        <v>135</v>
      </c>
      <c r="E254" s="37"/>
      <c r="F254" s="215" t="s">
        <v>444</v>
      </c>
      <c r="G254" s="37"/>
      <c r="H254" s="37"/>
      <c r="I254" s="128"/>
      <c r="J254" s="37"/>
      <c r="K254" s="37"/>
      <c r="L254" s="41"/>
      <c r="M254" s="216"/>
      <c r="N254" s="77"/>
      <c r="O254" s="77"/>
      <c r="P254" s="77"/>
      <c r="Q254" s="77"/>
      <c r="R254" s="77"/>
      <c r="S254" s="77"/>
      <c r="T254" s="78"/>
      <c r="AT254" s="15" t="s">
        <v>135</v>
      </c>
      <c r="AU254" s="15" t="s">
        <v>81</v>
      </c>
    </row>
    <row r="255" spans="2:47" s="1" customFormat="1" ht="12">
      <c r="B255" s="36"/>
      <c r="C255" s="37"/>
      <c r="D255" s="214" t="s">
        <v>145</v>
      </c>
      <c r="E255" s="37"/>
      <c r="F255" s="217" t="s">
        <v>445</v>
      </c>
      <c r="G255" s="37"/>
      <c r="H255" s="37"/>
      <c r="I255" s="128"/>
      <c r="J255" s="37"/>
      <c r="K255" s="37"/>
      <c r="L255" s="41"/>
      <c r="M255" s="216"/>
      <c r="N255" s="77"/>
      <c r="O255" s="77"/>
      <c r="P255" s="77"/>
      <c r="Q255" s="77"/>
      <c r="R255" s="77"/>
      <c r="S255" s="77"/>
      <c r="T255" s="78"/>
      <c r="AT255" s="15" t="s">
        <v>145</v>
      </c>
      <c r="AU255" s="15" t="s">
        <v>81</v>
      </c>
    </row>
    <row r="256" spans="2:65" s="1" customFormat="1" ht="16.5" customHeight="1">
      <c r="B256" s="36"/>
      <c r="C256" s="202" t="s">
        <v>446</v>
      </c>
      <c r="D256" s="202" t="s">
        <v>128</v>
      </c>
      <c r="E256" s="203" t="s">
        <v>447</v>
      </c>
      <c r="F256" s="204" t="s">
        <v>448</v>
      </c>
      <c r="G256" s="205" t="s">
        <v>417</v>
      </c>
      <c r="H256" s="206">
        <v>2</v>
      </c>
      <c r="I256" s="207"/>
      <c r="J256" s="208">
        <f>ROUND(I256*H256,2)</f>
        <v>0</v>
      </c>
      <c r="K256" s="204" t="s">
        <v>142</v>
      </c>
      <c r="L256" s="41"/>
      <c r="M256" s="209" t="s">
        <v>19</v>
      </c>
      <c r="N256" s="210" t="s">
        <v>42</v>
      </c>
      <c r="O256" s="77"/>
      <c r="P256" s="211">
        <f>O256*H256</f>
        <v>0</v>
      </c>
      <c r="Q256" s="211">
        <v>0.00024</v>
      </c>
      <c r="R256" s="211">
        <f>Q256*H256</f>
        <v>0.00048</v>
      </c>
      <c r="S256" s="211">
        <v>0</v>
      </c>
      <c r="T256" s="212">
        <f>S256*H256</f>
        <v>0</v>
      </c>
      <c r="AR256" s="15" t="s">
        <v>205</v>
      </c>
      <c r="AT256" s="15" t="s">
        <v>128</v>
      </c>
      <c r="AU256" s="15" t="s">
        <v>81</v>
      </c>
      <c r="AY256" s="15" t="s">
        <v>124</v>
      </c>
      <c r="BE256" s="213">
        <f>IF(N256="základní",J256,0)</f>
        <v>0</v>
      </c>
      <c r="BF256" s="213">
        <f>IF(N256="snížená",J256,0)</f>
        <v>0</v>
      </c>
      <c r="BG256" s="213">
        <f>IF(N256="zákl. přenesená",J256,0)</f>
        <v>0</v>
      </c>
      <c r="BH256" s="213">
        <f>IF(N256="sníž. přenesená",J256,0)</f>
        <v>0</v>
      </c>
      <c r="BI256" s="213">
        <f>IF(N256="nulová",J256,0)</f>
        <v>0</v>
      </c>
      <c r="BJ256" s="15" t="s">
        <v>79</v>
      </c>
      <c r="BK256" s="213">
        <f>ROUND(I256*H256,2)</f>
        <v>0</v>
      </c>
      <c r="BL256" s="15" t="s">
        <v>205</v>
      </c>
      <c r="BM256" s="15" t="s">
        <v>449</v>
      </c>
    </row>
    <row r="257" spans="2:47" s="1" customFormat="1" ht="12">
      <c r="B257" s="36"/>
      <c r="C257" s="37"/>
      <c r="D257" s="214" t="s">
        <v>135</v>
      </c>
      <c r="E257" s="37"/>
      <c r="F257" s="215" t="s">
        <v>450</v>
      </c>
      <c r="G257" s="37"/>
      <c r="H257" s="37"/>
      <c r="I257" s="128"/>
      <c r="J257" s="37"/>
      <c r="K257" s="37"/>
      <c r="L257" s="41"/>
      <c r="M257" s="216"/>
      <c r="N257" s="77"/>
      <c r="O257" s="77"/>
      <c r="P257" s="77"/>
      <c r="Q257" s="77"/>
      <c r="R257" s="77"/>
      <c r="S257" s="77"/>
      <c r="T257" s="78"/>
      <c r="AT257" s="15" t="s">
        <v>135</v>
      </c>
      <c r="AU257" s="15" t="s">
        <v>81</v>
      </c>
    </row>
    <row r="258" spans="2:47" s="1" customFormat="1" ht="12">
      <c r="B258" s="36"/>
      <c r="C258" s="37"/>
      <c r="D258" s="214" t="s">
        <v>145</v>
      </c>
      <c r="E258" s="37"/>
      <c r="F258" s="217" t="s">
        <v>451</v>
      </c>
      <c r="G258" s="37"/>
      <c r="H258" s="37"/>
      <c r="I258" s="128"/>
      <c r="J258" s="37"/>
      <c r="K258" s="37"/>
      <c r="L258" s="41"/>
      <c r="M258" s="216"/>
      <c r="N258" s="77"/>
      <c r="O258" s="77"/>
      <c r="P258" s="77"/>
      <c r="Q258" s="77"/>
      <c r="R258" s="77"/>
      <c r="S258" s="77"/>
      <c r="T258" s="78"/>
      <c r="AT258" s="15" t="s">
        <v>145</v>
      </c>
      <c r="AU258" s="15" t="s">
        <v>81</v>
      </c>
    </row>
    <row r="259" spans="2:65" s="1" customFormat="1" ht="16.5" customHeight="1">
      <c r="B259" s="36"/>
      <c r="C259" s="240" t="s">
        <v>452</v>
      </c>
      <c r="D259" s="240" t="s">
        <v>312</v>
      </c>
      <c r="E259" s="241" t="s">
        <v>453</v>
      </c>
      <c r="F259" s="242" t="s">
        <v>454</v>
      </c>
      <c r="G259" s="243" t="s">
        <v>417</v>
      </c>
      <c r="H259" s="244">
        <v>2</v>
      </c>
      <c r="I259" s="245"/>
      <c r="J259" s="246">
        <f>ROUND(I259*H259,2)</f>
        <v>0</v>
      </c>
      <c r="K259" s="242" t="s">
        <v>142</v>
      </c>
      <c r="L259" s="247"/>
      <c r="M259" s="248" t="s">
        <v>19</v>
      </c>
      <c r="N259" s="249" t="s">
        <v>42</v>
      </c>
      <c r="O259" s="77"/>
      <c r="P259" s="211">
        <f>O259*H259</f>
        <v>0</v>
      </c>
      <c r="Q259" s="211">
        <v>0.042</v>
      </c>
      <c r="R259" s="211">
        <f>Q259*H259</f>
        <v>0.084</v>
      </c>
      <c r="S259" s="211">
        <v>0</v>
      </c>
      <c r="T259" s="212">
        <f>S259*H259</f>
        <v>0</v>
      </c>
      <c r="AR259" s="15" t="s">
        <v>316</v>
      </c>
      <c r="AT259" s="15" t="s">
        <v>312</v>
      </c>
      <c r="AU259" s="15" t="s">
        <v>81</v>
      </c>
      <c r="AY259" s="15" t="s">
        <v>124</v>
      </c>
      <c r="BE259" s="213">
        <f>IF(N259="základní",J259,0)</f>
        <v>0</v>
      </c>
      <c r="BF259" s="213">
        <f>IF(N259="snížená",J259,0)</f>
        <v>0</v>
      </c>
      <c r="BG259" s="213">
        <f>IF(N259="zákl. přenesená",J259,0)</f>
        <v>0</v>
      </c>
      <c r="BH259" s="213">
        <f>IF(N259="sníž. přenesená",J259,0)</f>
        <v>0</v>
      </c>
      <c r="BI259" s="213">
        <f>IF(N259="nulová",J259,0)</f>
        <v>0</v>
      </c>
      <c r="BJ259" s="15" t="s">
        <v>79</v>
      </c>
      <c r="BK259" s="213">
        <f>ROUND(I259*H259,2)</f>
        <v>0</v>
      </c>
      <c r="BL259" s="15" t="s">
        <v>205</v>
      </c>
      <c r="BM259" s="15" t="s">
        <v>455</v>
      </c>
    </row>
    <row r="260" spans="2:47" s="1" customFormat="1" ht="12">
      <c r="B260" s="36"/>
      <c r="C260" s="37"/>
      <c r="D260" s="214" t="s">
        <v>135</v>
      </c>
      <c r="E260" s="37"/>
      <c r="F260" s="215" t="s">
        <v>456</v>
      </c>
      <c r="G260" s="37"/>
      <c r="H260" s="37"/>
      <c r="I260" s="128"/>
      <c r="J260" s="37"/>
      <c r="K260" s="37"/>
      <c r="L260" s="41"/>
      <c r="M260" s="216"/>
      <c r="N260" s="77"/>
      <c r="O260" s="77"/>
      <c r="P260" s="77"/>
      <c r="Q260" s="77"/>
      <c r="R260" s="77"/>
      <c r="S260" s="77"/>
      <c r="T260" s="78"/>
      <c r="AT260" s="15" t="s">
        <v>135</v>
      </c>
      <c r="AU260" s="15" t="s">
        <v>81</v>
      </c>
    </row>
    <row r="261" spans="2:65" s="1" customFormat="1" ht="16.5" customHeight="1">
      <c r="B261" s="36"/>
      <c r="C261" s="202" t="s">
        <v>457</v>
      </c>
      <c r="D261" s="202" t="s">
        <v>128</v>
      </c>
      <c r="E261" s="203" t="s">
        <v>458</v>
      </c>
      <c r="F261" s="204" t="s">
        <v>459</v>
      </c>
      <c r="G261" s="205" t="s">
        <v>352</v>
      </c>
      <c r="H261" s="250"/>
      <c r="I261" s="207"/>
      <c r="J261" s="208">
        <f>ROUND(I261*H261,2)</f>
        <v>0</v>
      </c>
      <c r="K261" s="204" t="s">
        <v>142</v>
      </c>
      <c r="L261" s="41"/>
      <c r="M261" s="209" t="s">
        <v>19</v>
      </c>
      <c r="N261" s="210" t="s">
        <v>42</v>
      </c>
      <c r="O261" s="77"/>
      <c r="P261" s="211">
        <f>O261*H261</f>
        <v>0</v>
      </c>
      <c r="Q261" s="211">
        <v>0</v>
      </c>
      <c r="R261" s="211">
        <f>Q261*H261</f>
        <v>0</v>
      </c>
      <c r="S261" s="211">
        <v>0</v>
      </c>
      <c r="T261" s="212">
        <f>S261*H261</f>
        <v>0</v>
      </c>
      <c r="AR261" s="15" t="s">
        <v>205</v>
      </c>
      <c r="AT261" s="15" t="s">
        <v>128</v>
      </c>
      <c r="AU261" s="15" t="s">
        <v>81</v>
      </c>
      <c r="AY261" s="15" t="s">
        <v>124</v>
      </c>
      <c r="BE261" s="213">
        <f>IF(N261="základní",J261,0)</f>
        <v>0</v>
      </c>
      <c r="BF261" s="213">
        <f>IF(N261="snížená",J261,0)</f>
        <v>0</v>
      </c>
      <c r="BG261" s="213">
        <f>IF(N261="zákl. přenesená",J261,0)</f>
        <v>0</v>
      </c>
      <c r="BH261" s="213">
        <f>IF(N261="sníž. přenesená",J261,0)</f>
        <v>0</v>
      </c>
      <c r="BI261" s="213">
        <f>IF(N261="nulová",J261,0)</f>
        <v>0</v>
      </c>
      <c r="BJ261" s="15" t="s">
        <v>79</v>
      </c>
      <c r="BK261" s="213">
        <f>ROUND(I261*H261,2)</f>
        <v>0</v>
      </c>
      <c r="BL261" s="15" t="s">
        <v>205</v>
      </c>
      <c r="BM261" s="15" t="s">
        <v>460</v>
      </c>
    </row>
    <row r="262" spans="2:47" s="1" customFormat="1" ht="12">
      <c r="B262" s="36"/>
      <c r="C262" s="37"/>
      <c r="D262" s="214" t="s">
        <v>135</v>
      </c>
      <c r="E262" s="37"/>
      <c r="F262" s="215" t="s">
        <v>461</v>
      </c>
      <c r="G262" s="37"/>
      <c r="H262" s="37"/>
      <c r="I262" s="128"/>
      <c r="J262" s="37"/>
      <c r="K262" s="37"/>
      <c r="L262" s="41"/>
      <c r="M262" s="216"/>
      <c r="N262" s="77"/>
      <c r="O262" s="77"/>
      <c r="P262" s="77"/>
      <c r="Q262" s="77"/>
      <c r="R262" s="77"/>
      <c r="S262" s="77"/>
      <c r="T262" s="78"/>
      <c r="AT262" s="15" t="s">
        <v>135</v>
      </c>
      <c r="AU262" s="15" t="s">
        <v>81</v>
      </c>
    </row>
    <row r="263" spans="2:47" s="1" customFormat="1" ht="12">
      <c r="B263" s="36"/>
      <c r="C263" s="37"/>
      <c r="D263" s="214" t="s">
        <v>145</v>
      </c>
      <c r="E263" s="37"/>
      <c r="F263" s="217" t="s">
        <v>462</v>
      </c>
      <c r="G263" s="37"/>
      <c r="H263" s="37"/>
      <c r="I263" s="128"/>
      <c r="J263" s="37"/>
      <c r="K263" s="37"/>
      <c r="L263" s="41"/>
      <c r="M263" s="216"/>
      <c r="N263" s="77"/>
      <c r="O263" s="77"/>
      <c r="P263" s="77"/>
      <c r="Q263" s="77"/>
      <c r="R263" s="77"/>
      <c r="S263" s="77"/>
      <c r="T263" s="78"/>
      <c r="AT263" s="15" t="s">
        <v>145</v>
      </c>
      <c r="AU263" s="15" t="s">
        <v>81</v>
      </c>
    </row>
    <row r="264" spans="2:63" s="10" customFormat="1" ht="22.8" customHeight="1">
      <c r="B264" s="186"/>
      <c r="C264" s="187"/>
      <c r="D264" s="188" t="s">
        <v>70</v>
      </c>
      <c r="E264" s="200" t="s">
        <v>463</v>
      </c>
      <c r="F264" s="200" t="s">
        <v>464</v>
      </c>
      <c r="G264" s="187"/>
      <c r="H264" s="187"/>
      <c r="I264" s="190"/>
      <c r="J264" s="201">
        <f>BK264</f>
        <v>0</v>
      </c>
      <c r="K264" s="187"/>
      <c r="L264" s="192"/>
      <c r="M264" s="193"/>
      <c r="N264" s="194"/>
      <c r="O264" s="194"/>
      <c r="P264" s="195">
        <f>SUM(P265:P278)</f>
        <v>0</v>
      </c>
      <c r="Q264" s="194"/>
      <c r="R264" s="195">
        <f>SUM(R265:R278)</f>
        <v>0.08237</v>
      </c>
      <c r="S264" s="194"/>
      <c r="T264" s="196">
        <f>SUM(T265:T278)</f>
        <v>0</v>
      </c>
      <c r="AR264" s="197" t="s">
        <v>81</v>
      </c>
      <c r="AT264" s="198" t="s">
        <v>70</v>
      </c>
      <c r="AU264" s="198" t="s">
        <v>79</v>
      </c>
      <c r="AY264" s="197" t="s">
        <v>124</v>
      </c>
      <c r="BK264" s="199">
        <f>SUM(BK265:BK278)</f>
        <v>0</v>
      </c>
    </row>
    <row r="265" spans="2:65" s="1" customFormat="1" ht="16.5" customHeight="1">
      <c r="B265" s="36"/>
      <c r="C265" s="202" t="s">
        <v>465</v>
      </c>
      <c r="D265" s="202" t="s">
        <v>128</v>
      </c>
      <c r="E265" s="203" t="s">
        <v>466</v>
      </c>
      <c r="F265" s="204" t="s">
        <v>467</v>
      </c>
      <c r="G265" s="205" t="s">
        <v>131</v>
      </c>
      <c r="H265" s="206">
        <v>8</v>
      </c>
      <c r="I265" s="207"/>
      <c r="J265" s="208">
        <f>ROUND(I265*H265,2)</f>
        <v>0</v>
      </c>
      <c r="K265" s="204" t="s">
        <v>142</v>
      </c>
      <c r="L265" s="41"/>
      <c r="M265" s="209" t="s">
        <v>19</v>
      </c>
      <c r="N265" s="210" t="s">
        <v>42</v>
      </c>
      <c r="O265" s="77"/>
      <c r="P265" s="211">
        <f>O265*H265</f>
        <v>0</v>
      </c>
      <c r="Q265" s="211">
        <v>0</v>
      </c>
      <c r="R265" s="211">
        <f>Q265*H265</f>
        <v>0</v>
      </c>
      <c r="S265" s="211">
        <v>0</v>
      </c>
      <c r="T265" s="212">
        <f>S265*H265</f>
        <v>0</v>
      </c>
      <c r="AR265" s="15" t="s">
        <v>205</v>
      </c>
      <c r="AT265" s="15" t="s">
        <v>128</v>
      </c>
      <c r="AU265" s="15" t="s">
        <v>81</v>
      </c>
      <c r="AY265" s="15" t="s">
        <v>124</v>
      </c>
      <c r="BE265" s="213">
        <f>IF(N265="základní",J265,0)</f>
        <v>0</v>
      </c>
      <c r="BF265" s="213">
        <f>IF(N265="snížená",J265,0)</f>
        <v>0</v>
      </c>
      <c r="BG265" s="213">
        <f>IF(N265="zákl. přenesená",J265,0)</f>
        <v>0</v>
      </c>
      <c r="BH265" s="213">
        <f>IF(N265="sníž. přenesená",J265,0)</f>
        <v>0</v>
      </c>
      <c r="BI265" s="213">
        <f>IF(N265="nulová",J265,0)</f>
        <v>0</v>
      </c>
      <c r="BJ265" s="15" t="s">
        <v>79</v>
      </c>
      <c r="BK265" s="213">
        <f>ROUND(I265*H265,2)</f>
        <v>0</v>
      </c>
      <c r="BL265" s="15" t="s">
        <v>205</v>
      </c>
      <c r="BM265" s="15" t="s">
        <v>468</v>
      </c>
    </row>
    <row r="266" spans="2:47" s="1" customFormat="1" ht="12">
      <c r="B266" s="36"/>
      <c r="C266" s="37"/>
      <c r="D266" s="214" t="s">
        <v>135</v>
      </c>
      <c r="E266" s="37"/>
      <c r="F266" s="215" t="s">
        <v>469</v>
      </c>
      <c r="G266" s="37"/>
      <c r="H266" s="37"/>
      <c r="I266" s="128"/>
      <c r="J266" s="37"/>
      <c r="K266" s="37"/>
      <c r="L266" s="41"/>
      <c r="M266" s="216"/>
      <c r="N266" s="77"/>
      <c r="O266" s="77"/>
      <c r="P266" s="77"/>
      <c r="Q266" s="77"/>
      <c r="R266" s="77"/>
      <c r="S266" s="77"/>
      <c r="T266" s="78"/>
      <c r="AT266" s="15" t="s">
        <v>135</v>
      </c>
      <c r="AU266" s="15" t="s">
        <v>81</v>
      </c>
    </row>
    <row r="267" spans="2:65" s="1" customFormat="1" ht="16.5" customHeight="1">
      <c r="B267" s="36"/>
      <c r="C267" s="202" t="s">
        <v>470</v>
      </c>
      <c r="D267" s="202" t="s">
        <v>128</v>
      </c>
      <c r="E267" s="203" t="s">
        <v>471</v>
      </c>
      <c r="F267" s="204" t="s">
        <v>472</v>
      </c>
      <c r="G267" s="205" t="s">
        <v>131</v>
      </c>
      <c r="H267" s="206">
        <v>8</v>
      </c>
      <c r="I267" s="207"/>
      <c r="J267" s="208">
        <f>ROUND(I267*H267,2)</f>
        <v>0</v>
      </c>
      <c r="K267" s="204" t="s">
        <v>142</v>
      </c>
      <c r="L267" s="41"/>
      <c r="M267" s="209" t="s">
        <v>19</v>
      </c>
      <c r="N267" s="210" t="s">
        <v>42</v>
      </c>
      <c r="O267" s="77"/>
      <c r="P267" s="211">
        <f>O267*H267</f>
        <v>0</v>
      </c>
      <c r="Q267" s="211">
        <v>6E-05</v>
      </c>
      <c r="R267" s="211">
        <f>Q267*H267</f>
        <v>0.00048</v>
      </c>
      <c r="S267" s="211">
        <v>0</v>
      </c>
      <c r="T267" s="212">
        <f>S267*H267</f>
        <v>0</v>
      </c>
      <c r="AR267" s="15" t="s">
        <v>205</v>
      </c>
      <c r="AT267" s="15" t="s">
        <v>128</v>
      </c>
      <c r="AU267" s="15" t="s">
        <v>81</v>
      </c>
      <c r="AY267" s="15" t="s">
        <v>124</v>
      </c>
      <c r="BE267" s="213">
        <f>IF(N267="základní",J267,0)</f>
        <v>0</v>
      </c>
      <c r="BF267" s="213">
        <f>IF(N267="snížená",J267,0)</f>
        <v>0</v>
      </c>
      <c r="BG267" s="213">
        <f>IF(N267="zákl. přenesená",J267,0)</f>
        <v>0</v>
      </c>
      <c r="BH267" s="213">
        <f>IF(N267="sníž. přenesená",J267,0)</f>
        <v>0</v>
      </c>
      <c r="BI267" s="213">
        <f>IF(N267="nulová",J267,0)</f>
        <v>0</v>
      </c>
      <c r="BJ267" s="15" t="s">
        <v>79</v>
      </c>
      <c r="BK267" s="213">
        <f>ROUND(I267*H267,2)</f>
        <v>0</v>
      </c>
      <c r="BL267" s="15" t="s">
        <v>205</v>
      </c>
      <c r="BM267" s="15" t="s">
        <v>473</v>
      </c>
    </row>
    <row r="268" spans="2:47" s="1" customFormat="1" ht="12">
      <c r="B268" s="36"/>
      <c r="C268" s="37"/>
      <c r="D268" s="214" t="s">
        <v>135</v>
      </c>
      <c r="E268" s="37"/>
      <c r="F268" s="215" t="s">
        <v>474</v>
      </c>
      <c r="G268" s="37"/>
      <c r="H268" s="37"/>
      <c r="I268" s="128"/>
      <c r="J268" s="37"/>
      <c r="K268" s="37"/>
      <c r="L268" s="41"/>
      <c r="M268" s="216"/>
      <c r="N268" s="77"/>
      <c r="O268" s="77"/>
      <c r="P268" s="77"/>
      <c r="Q268" s="77"/>
      <c r="R268" s="77"/>
      <c r="S268" s="77"/>
      <c r="T268" s="78"/>
      <c r="AT268" s="15" t="s">
        <v>135</v>
      </c>
      <c r="AU268" s="15" t="s">
        <v>81</v>
      </c>
    </row>
    <row r="269" spans="2:65" s="1" customFormat="1" ht="16.5" customHeight="1">
      <c r="B269" s="36"/>
      <c r="C269" s="202" t="s">
        <v>475</v>
      </c>
      <c r="D269" s="202" t="s">
        <v>128</v>
      </c>
      <c r="E269" s="203" t="s">
        <v>476</v>
      </c>
      <c r="F269" s="204" t="s">
        <v>477</v>
      </c>
      <c r="G269" s="205" t="s">
        <v>131</v>
      </c>
      <c r="H269" s="206">
        <v>8</v>
      </c>
      <c r="I269" s="207"/>
      <c r="J269" s="208">
        <f>ROUND(I269*H269,2)</f>
        <v>0</v>
      </c>
      <c r="K269" s="204" t="s">
        <v>142</v>
      </c>
      <c r="L269" s="41"/>
      <c r="M269" s="209" t="s">
        <v>19</v>
      </c>
      <c r="N269" s="210" t="s">
        <v>42</v>
      </c>
      <c r="O269" s="77"/>
      <c r="P269" s="211">
        <f>O269*H269</f>
        <v>0</v>
      </c>
      <c r="Q269" s="211">
        <v>0.00014</v>
      </c>
      <c r="R269" s="211">
        <f>Q269*H269</f>
        <v>0.00112</v>
      </c>
      <c r="S269" s="211">
        <v>0</v>
      </c>
      <c r="T269" s="212">
        <f>S269*H269</f>
        <v>0</v>
      </c>
      <c r="AR269" s="15" t="s">
        <v>205</v>
      </c>
      <c r="AT269" s="15" t="s">
        <v>128</v>
      </c>
      <c r="AU269" s="15" t="s">
        <v>81</v>
      </c>
      <c r="AY269" s="15" t="s">
        <v>124</v>
      </c>
      <c r="BE269" s="213">
        <f>IF(N269="základní",J269,0)</f>
        <v>0</v>
      </c>
      <c r="BF269" s="213">
        <f>IF(N269="snížená",J269,0)</f>
        <v>0</v>
      </c>
      <c r="BG269" s="213">
        <f>IF(N269="zákl. přenesená",J269,0)</f>
        <v>0</v>
      </c>
      <c r="BH269" s="213">
        <f>IF(N269="sníž. přenesená",J269,0)</f>
        <v>0</v>
      </c>
      <c r="BI269" s="213">
        <f>IF(N269="nulová",J269,0)</f>
        <v>0</v>
      </c>
      <c r="BJ269" s="15" t="s">
        <v>79</v>
      </c>
      <c r="BK269" s="213">
        <f>ROUND(I269*H269,2)</f>
        <v>0</v>
      </c>
      <c r="BL269" s="15" t="s">
        <v>205</v>
      </c>
      <c r="BM269" s="15" t="s">
        <v>478</v>
      </c>
    </row>
    <row r="270" spans="2:47" s="1" customFormat="1" ht="12">
      <c r="B270" s="36"/>
      <c r="C270" s="37"/>
      <c r="D270" s="214" t="s">
        <v>135</v>
      </c>
      <c r="E270" s="37"/>
      <c r="F270" s="215" t="s">
        <v>479</v>
      </c>
      <c r="G270" s="37"/>
      <c r="H270" s="37"/>
      <c r="I270" s="128"/>
      <c r="J270" s="37"/>
      <c r="K270" s="37"/>
      <c r="L270" s="41"/>
      <c r="M270" s="216"/>
      <c r="N270" s="77"/>
      <c r="O270" s="77"/>
      <c r="P270" s="77"/>
      <c r="Q270" s="77"/>
      <c r="R270" s="77"/>
      <c r="S270" s="77"/>
      <c r="T270" s="78"/>
      <c r="AT270" s="15" t="s">
        <v>135</v>
      </c>
      <c r="AU270" s="15" t="s">
        <v>81</v>
      </c>
    </row>
    <row r="271" spans="2:65" s="1" customFormat="1" ht="16.5" customHeight="1">
      <c r="B271" s="36"/>
      <c r="C271" s="202" t="s">
        <v>480</v>
      </c>
      <c r="D271" s="202" t="s">
        <v>128</v>
      </c>
      <c r="E271" s="203" t="s">
        <v>481</v>
      </c>
      <c r="F271" s="204" t="s">
        <v>482</v>
      </c>
      <c r="G271" s="205" t="s">
        <v>131</v>
      </c>
      <c r="H271" s="206">
        <v>8</v>
      </c>
      <c r="I271" s="207"/>
      <c r="J271" s="208">
        <f>ROUND(I271*H271,2)</f>
        <v>0</v>
      </c>
      <c r="K271" s="204" t="s">
        <v>142</v>
      </c>
      <c r="L271" s="41"/>
      <c r="M271" s="209" t="s">
        <v>19</v>
      </c>
      <c r="N271" s="210" t="s">
        <v>42</v>
      </c>
      <c r="O271" s="77"/>
      <c r="P271" s="211">
        <f>O271*H271</f>
        <v>0</v>
      </c>
      <c r="Q271" s="211">
        <v>0.00012</v>
      </c>
      <c r="R271" s="211">
        <f>Q271*H271</f>
        <v>0.00096</v>
      </c>
      <c r="S271" s="211">
        <v>0</v>
      </c>
      <c r="T271" s="212">
        <f>S271*H271</f>
        <v>0</v>
      </c>
      <c r="AR271" s="15" t="s">
        <v>205</v>
      </c>
      <c r="AT271" s="15" t="s">
        <v>128</v>
      </c>
      <c r="AU271" s="15" t="s">
        <v>81</v>
      </c>
      <c r="AY271" s="15" t="s">
        <v>124</v>
      </c>
      <c r="BE271" s="213">
        <f>IF(N271="základní",J271,0)</f>
        <v>0</v>
      </c>
      <c r="BF271" s="213">
        <f>IF(N271="snížená",J271,0)</f>
        <v>0</v>
      </c>
      <c r="BG271" s="213">
        <f>IF(N271="zákl. přenesená",J271,0)</f>
        <v>0</v>
      </c>
      <c r="BH271" s="213">
        <f>IF(N271="sníž. přenesená",J271,0)</f>
        <v>0</v>
      </c>
      <c r="BI271" s="213">
        <f>IF(N271="nulová",J271,0)</f>
        <v>0</v>
      </c>
      <c r="BJ271" s="15" t="s">
        <v>79</v>
      </c>
      <c r="BK271" s="213">
        <f>ROUND(I271*H271,2)</f>
        <v>0</v>
      </c>
      <c r="BL271" s="15" t="s">
        <v>205</v>
      </c>
      <c r="BM271" s="15" t="s">
        <v>483</v>
      </c>
    </row>
    <row r="272" spans="2:47" s="1" customFormat="1" ht="12">
      <c r="B272" s="36"/>
      <c r="C272" s="37"/>
      <c r="D272" s="214" t="s">
        <v>135</v>
      </c>
      <c r="E272" s="37"/>
      <c r="F272" s="215" t="s">
        <v>484</v>
      </c>
      <c r="G272" s="37"/>
      <c r="H272" s="37"/>
      <c r="I272" s="128"/>
      <c r="J272" s="37"/>
      <c r="K272" s="37"/>
      <c r="L272" s="41"/>
      <c r="M272" s="216"/>
      <c r="N272" s="77"/>
      <c r="O272" s="77"/>
      <c r="P272" s="77"/>
      <c r="Q272" s="77"/>
      <c r="R272" s="77"/>
      <c r="S272" s="77"/>
      <c r="T272" s="78"/>
      <c r="AT272" s="15" t="s">
        <v>135</v>
      </c>
      <c r="AU272" s="15" t="s">
        <v>81</v>
      </c>
    </row>
    <row r="273" spans="2:65" s="1" customFormat="1" ht="16.5" customHeight="1">
      <c r="B273" s="36"/>
      <c r="C273" s="202" t="s">
        <v>485</v>
      </c>
      <c r="D273" s="202" t="s">
        <v>128</v>
      </c>
      <c r="E273" s="203" t="s">
        <v>486</v>
      </c>
      <c r="F273" s="204" t="s">
        <v>487</v>
      </c>
      <c r="G273" s="205" t="s">
        <v>131</v>
      </c>
      <c r="H273" s="206">
        <v>8</v>
      </c>
      <c r="I273" s="207"/>
      <c r="J273" s="208">
        <f>ROUND(I273*H273,2)</f>
        <v>0</v>
      </c>
      <c r="K273" s="204" t="s">
        <v>142</v>
      </c>
      <c r="L273" s="41"/>
      <c r="M273" s="209" t="s">
        <v>19</v>
      </c>
      <c r="N273" s="210" t="s">
        <v>42</v>
      </c>
      <c r="O273" s="77"/>
      <c r="P273" s="211">
        <f>O273*H273</f>
        <v>0</v>
      </c>
      <c r="Q273" s="211">
        <v>0.00012</v>
      </c>
      <c r="R273" s="211">
        <f>Q273*H273</f>
        <v>0.00096</v>
      </c>
      <c r="S273" s="211">
        <v>0</v>
      </c>
      <c r="T273" s="212">
        <f>S273*H273</f>
        <v>0</v>
      </c>
      <c r="AR273" s="15" t="s">
        <v>205</v>
      </c>
      <c r="AT273" s="15" t="s">
        <v>128</v>
      </c>
      <c r="AU273" s="15" t="s">
        <v>81</v>
      </c>
      <c r="AY273" s="15" t="s">
        <v>124</v>
      </c>
      <c r="BE273" s="213">
        <f>IF(N273="základní",J273,0)</f>
        <v>0</v>
      </c>
      <c r="BF273" s="213">
        <f>IF(N273="snížená",J273,0)</f>
        <v>0</v>
      </c>
      <c r="BG273" s="213">
        <f>IF(N273="zákl. přenesená",J273,0)</f>
        <v>0</v>
      </c>
      <c r="BH273" s="213">
        <f>IF(N273="sníž. přenesená",J273,0)</f>
        <v>0</v>
      </c>
      <c r="BI273" s="213">
        <f>IF(N273="nulová",J273,0)</f>
        <v>0</v>
      </c>
      <c r="BJ273" s="15" t="s">
        <v>79</v>
      </c>
      <c r="BK273" s="213">
        <f>ROUND(I273*H273,2)</f>
        <v>0</v>
      </c>
      <c r="BL273" s="15" t="s">
        <v>205</v>
      </c>
      <c r="BM273" s="15" t="s">
        <v>488</v>
      </c>
    </row>
    <row r="274" spans="2:47" s="1" customFormat="1" ht="12">
      <c r="B274" s="36"/>
      <c r="C274" s="37"/>
      <c r="D274" s="214" t="s">
        <v>135</v>
      </c>
      <c r="E274" s="37"/>
      <c r="F274" s="215" t="s">
        <v>489</v>
      </c>
      <c r="G274" s="37"/>
      <c r="H274" s="37"/>
      <c r="I274" s="128"/>
      <c r="J274" s="37"/>
      <c r="K274" s="37"/>
      <c r="L274" s="41"/>
      <c r="M274" s="216"/>
      <c r="N274" s="77"/>
      <c r="O274" s="77"/>
      <c r="P274" s="77"/>
      <c r="Q274" s="77"/>
      <c r="R274" s="77"/>
      <c r="S274" s="77"/>
      <c r="T274" s="78"/>
      <c r="AT274" s="15" t="s">
        <v>135</v>
      </c>
      <c r="AU274" s="15" t="s">
        <v>81</v>
      </c>
    </row>
    <row r="275" spans="2:65" s="1" customFormat="1" ht="16.5" customHeight="1">
      <c r="B275" s="36"/>
      <c r="C275" s="202" t="s">
        <v>490</v>
      </c>
      <c r="D275" s="202" t="s">
        <v>128</v>
      </c>
      <c r="E275" s="203" t="s">
        <v>491</v>
      </c>
      <c r="F275" s="204" t="s">
        <v>492</v>
      </c>
      <c r="G275" s="205" t="s">
        <v>131</v>
      </c>
      <c r="H275" s="206">
        <v>95</v>
      </c>
      <c r="I275" s="207"/>
      <c r="J275" s="208">
        <f>ROUND(I275*H275,2)</f>
        <v>0</v>
      </c>
      <c r="K275" s="204" t="s">
        <v>142</v>
      </c>
      <c r="L275" s="41"/>
      <c r="M275" s="209" t="s">
        <v>19</v>
      </c>
      <c r="N275" s="210" t="s">
        <v>42</v>
      </c>
      <c r="O275" s="77"/>
      <c r="P275" s="211">
        <f>O275*H275</f>
        <v>0</v>
      </c>
      <c r="Q275" s="211">
        <v>0.00011</v>
      </c>
      <c r="R275" s="211">
        <f>Q275*H275</f>
        <v>0.010450000000000001</v>
      </c>
      <c r="S275" s="211">
        <v>0</v>
      </c>
      <c r="T275" s="212">
        <f>S275*H275</f>
        <v>0</v>
      </c>
      <c r="AR275" s="15" t="s">
        <v>205</v>
      </c>
      <c r="AT275" s="15" t="s">
        <v>128</v>
      </c>
      <c r="AU275" s="15" t="s">
        <v>81</v>
      </c>
      <c r="AY275" s="15" t="s">
        <v>124</v>
      </c>
      <c r="BE275" s="213">
        <f>IF(N275="základní",J275,0)</f>
        <v>0</v>
      </c>
      <c r="BF275" s="213">
        <f>IF(N275="snížená",J275,0)</f>
        <v>0</v>
      </c>
      <c r="BG275" s="213">
        <f>IF(N275="zákl. přenesená",J275,0)</f>
        <v>0</v>
      </c>
      <c r="BH275" s="213">
        <f>IF(N275="sníž. přenesená",J275,0)</f>
        <v>0</v>
      </c>
      <c r="BI275" s="213">
        <f>IF(N275="nulová",J275,0)</f>
        <v>0</v>
      </c>
      <c r="BJ275" s="15" t="s">
        <v>79</v>
      </c>
      <c r="BK275" s="213">
        <f>ROUND(I275*H275,2)</f>
        <v>0</v>
      </c>
      <c r="BL275" s="15" t="s">
        <v>205</v>
      </c>
      <c r="BM275" s="15" t="s">
        <v>493</v>
      </c>
    </row>
    <row r="276" spans="2:47" s="1" customFormat="1" ht="12">
      <c r="B276" s="36"/>
      <c r="C276" s="37"/>
      <c r="D276" s="214" t="s">
        <v>135</v>
      </c>
      <c r="E276" s="37"/>
      <c r="F276" s="215" t="s">
        <v>494</v>
      </c>
      <c r="G276" s="37"/>
      <c r="H276" s="37"/>
      <c r="I276" s="128"/>
      <c r="J276" s="37"/>
      <c r="K276" s="37"/>
      <c r="L276" s="41"/>
      <c r="M276" s="216"/>
      <c r="N276" s="77"/>
      <c r="O276" s="77"/>
      <c r="P276" s="77"/>
      <c r="Q276" s="77"/>
      <c r="R276" s="77"/>
      <c r="S276" s="77"/>
      <c r="T276" s="78"/>
      <c r="AT276" s="15" t="s">
        <v>135</v>
      </c>
      <c r="AU276" s="15" t="s">
        <v>81</v>
      </c>
    </row>
    <row r="277" spans="2:65" s="1" customFormat="1" ht="16.5" customHeight="1">
      <c r="B277" s="36"/>
      <c r="C277" s="202" t="s">
        <v>495</v>
      </c>
      <c r="D277" s="202" t="s">
        <v>128</v>
      </c>
      <c r="E277" s="203" t="s">
        <v>496</v>
      </c>
      <c r="F277" s="204" t="s">
        <v>497</v>
      </c>
      <c r="G277" s="205" t="s">
        <v>131</v>
      </c>
      <c r="H277" s="206">
        <v>95</v>
      </c>
      <c r="I277" s="207"/>
      <c r="J277" s="208">
        <f>ROUND(I277*H277,2)</f>
        <v>0</v>
      </c>
      <c r="K277" s="204" t="s">
        <v>142</v>
      </c>
      <c r="L277" s="41"/>
      <c r="M277" s="209" t="s">
        <v>19</v>
      </c>
      <c r="N277" s="210" t="s">
        <v>42</v>
      </c>
      <c r="O277" s="77"/>
      <c r="P277" s="211">
        <f>O277*H277</f>
        <v>0</v>
      </c>
      <c r="Q277" s="211">
        <v>0.00072</v>
      </c>
      <c r="R277" s="211">
        <f>Q277*H277</f>
        <v>0.0684</v>
      </c>
      <c r="S277" s="211">
        <v>0</v>
      </c>
      <c r="T277" s="212">
        <f>S277*H277</f>
        <v>0</v>
      </c>
      <c r="AR277" s="15" t="s">
        <v>205</v>
      </c>
      <c r="AT277" s="15" t="s">
        <v>128</v>
      </c>
      <c r="AU277" s="15" t="s">
        <v>81</v>
      </c>
      <c r="AY277" s="15" t="s">
        <v>124</v>
      </c>
      <c r="BE277" s="213">
        <f>IF(N277="základní",J277,0)</f>
        <v>0</v>
      </c>
      <c r="BF277" s="213">
        <f>IF(N277="snížená",J277,0)</f>
        <v>0</v>
      </c>
      <c r="BG277" s="213">
        <f>IF(N277="zákl. přenesená",J277,0)</f>
        <v>0</v>
      </c>
      <c r="BH277" s="213">
        <f>IF(N277="sníž. přenesená",J277,0)</f>
        <v>0</v>
      </c>
      <c r="BI277" s="213">
        <f>IF(N277="nulová",J277,0)</f>
        <v>0</v>
      </c>
      <c r="BJ277" s="15" t="s">
        <v>79</v>
      </c>
      <c r="BK277" s="213">
        <f>ROUND(I277*H277,2)</f>
        <v>0</v>
      </c>
      <c r="BL277" s="15" t="s">
        <v>205</v>
      </c>
      <c r="BM277" s="15" t="s">
        <v>498</v>
      </c>
    </row>
    <row r="278" spans="2:47" s="1" customFormat="1" ht="12">
      <c r="B278" s="36"/>
      <c r="C278" s="37"/>
      <c r="D278" s="214" t="s">
        <v>135</v>
      </c>
      <c r="E278" s="37"/>
      <c r="F278" s="215" t="s">
        <v>499</v>
      </c>
      <c r="G278" s="37"/>
      <c r="H278" s="37"/>
      <c r="I278" s="128"/>
      <c r="J278" s="37"/>
      <c r="K278" s="37"/>
      <c r="L278" s="41"/>
      <c r="M278" s="216"/>
      <c r="N278" s="77"/>
      <c r="O278" s="77"/>
      <c r="P278" s="77"/>
      <c r="Q278" s="77"/>
      <c r="R278" s="77"/>
      <c r="S278" s="77"/>
      <c r="T278" s="78"/>
      <c r="AT278" s="15" t="s">
        <v>135</v>
      </c>
      <c r="AU278" s="15" t="s">
        <v>81</v>
      </c>
    </row>
    <row r="279" spans="2:63" s="10" customFormat="1" ht="25.9" customHeight="1">
      <c r="B279" s="186"/>
      <c r="C279" s="187"/>
      <c r="D279" s="188" t="s">
        <v>70</v>
      </c>
      <c r="E279" s="189" t="s">
        <v>500</v>
      </c>
      <c r="F279" s="189" t="s">
        <v>501</v>
      </c>
      <c r="G279" s="187"/>
      <c r="H279" s="187"/>
      <c r="I279" s="190"/>
      <c r="J279" s="191">
        <f>BK279</f>
        <v>0</v>
      </c>
      <c r="K279" s="187"/>
      <c r="L279" s="192"/>
      <c r="M279" s="193"/>
      <c r="N279" s="194"/>
      <c r="O279" s="194"/>
      <c r="P279" s="195">
        <f>P280</f>
        <v>0</v>
      </c>
      <c r="Q279" s="194"/>
      <c r="R279" s="195">
        <f>R280</f>
        <v>0</v>
      </c>
      <c r="S279" s="194"/>
      <c r="T279" s="196">
        <f>T280</f>
        <v>0</v>
      </c>
      <c r="AR279" s="197" t="s">
        <v>502</v>
      </c>
      <c r="AT279" s="198" t="s">
        <v>70</v>
      </c>
      <c r="AU279" s="198" t="s">
        <v>71</v>
      </c>
      <c r="AY279" s="197" t="s">
        <v>124</v>
      </c>
      <c r="BK279" s="199">
        <f>BK280</f>
        <v>0</v>
      </c>
    </row>
    <row r="280" spans="2:63" s="10" customFormat="1" ht="22.8" customHeight="1">
      <c r="B280" s="186"/>
      <c r="C280" s="187"/>
      <c r="D280" s="188" t="s">
        <v>70</v>
      </c>
      <c r="E280" s="200" t="s">
        <v>503</v>
      </c>
      <c r="F280" s="200" t="s">
        <v>504</v>
      </c>
      <c r="G280" s="187"/>
      <c r="H280" s="187"/>
      <c r="I280" s="190"/>
      <c r="J280" s="201">
        <f>BK280</f>
        <v>0</v>
      </c>
      <c r="K280" s="187"/>
      <c r="L280" s="192"/>
      <c r="M280" s="193"/>
      <c r="N280" s="194"/>
      <c r="O280" s="194"/>
      <c r="P280" s="195">
        <f>SUM(P281:P282)</f>
        <v>0</v>
      </c>
      <c r="Q280" s="194"/>
      <c r="R280" s="195">
        <f>SUM(R281:R282)</f>
        <v>0</v>
      </c>
      <c r="S280" s="194"/>
      <c r="T280" s="196">
        <f>SUM(T281:T282)</f>
        <v>0</v>
      </c>
      <c r="AR280" s="197" t="s">
        <v>502</v>
      </c>
      <c r="AT280" s="198" t="s">
        <v>70</v>
      </c>
      <c r="AU280" s="198" t="s">
        <v>79</v>
      </c>
      <c r="AY280" s="197" t="s">
        <v>124</v>
      </c>
      <c r="BK280" s="199">
        <f>SUM(BK281:BK282)</f>
        <v>0</v>
      </c>
    </row>
    <row r="281" spans="2:65" s="1" customFormat="1" ht="16.5" customHeight="1">
      <c r="B281" s="36"/>
      <c r="C281" s="202" t="s">
        <v>505</v>
      </c>
      <c r="D281" s="202" t="s">
        <v>128</v>
      </c>
      <c r="E281" s="203" t="s">
        <v>506</v>
      </c>
      <c r="F281" s="204" t="s">
        <v>504</v>
      </c>
      <c r="G281" s="205" t="s">
        <v>507</v>
      </c>
      <c r="H281" s="206">
        <v>1</v>
      </c>
      <c r="I281" s="207"/>
      <c r="J281" s="208">
        <f>ROUND(I281*H281,2)</f>
        <v>0</v>
      </c>
      <c r="K281" s="204" t="s">
        <v>142</v>
      </c>
      <c r="L281" s="41"/>
      <c r="M281" s="209" t="s">
        <v>19</v>
      </c>
      <c r="N281" s="210" t="s">
        <v>42</v>
      </c>
      <c r="O281" s="77"/>
      <c r="P281" s="211">
        <f>O281*H281</f>
        <v>0</v>
      </c>
      <c r="Q281" s="211">
        <v>0</v>
      </c>
      <c r="R281" s="211">
        <f>Q281*H281</f>
        <v>0</v>
      </c>
      <c r="S281" s="211">
        <v>0</v>
      </c>
      <c r="T281" s="212">
        <f>S281*H281</f>
        <v>0</v>
      </c>
      <c r="AR281" s="15" t="s">
        <v>508</v>
      </c>
      <c r="AT281" s="15" t="s">
        <v>128</v>
      </c>
      <c r="AU281" s="15" t="s">
        <v>81</v>
      </c>
      <c r="AY281" s="15" t="s">
        <v>124</v>
      </c>
      <c r="BE281" s="213">
        <f>IF(N281="základní",J281,0)</f>
        <v>0</v>
      </c>
      <c r="BF281" s="213">
        <f>IF(N281="snížená",J281,0)</f>
        <v>0</v>
      </c>
      <c r="BG281" s="213">
        <f>IF(N281="zákl. přenesená",J281,0)</f>
        <v>0</v>
      </c>
      <c r="BH281" s="213">
        <f>IF(N281="sníž. přenesená",J281,0)</f>
        <v>0</v>
      </c>
      <c r="BI281" s="213">
        <f>IF(N281="nulová",J281,0)</f>
        <v>0</v>
      </c>
      <c r="BJ281" s="15" t="s">
        <v>79</v>
      </c>
      <c r="BK281" s="213">
        <f>ROUND(I281*H281,2)</f>
        <v>0</v>
      </c>
      <c r="BL281" s="15" t="s">
        <v>508</v>
      </c>
      <c r="BM281" s="15" t="s">
        <v>509</v>
      </c>
    </row>
    <row r="282" spans="2:47" s="1" customFormat="1" ht="12">
      <c r="B282" s="36"/>
      <c r="C282" s="37"/>
      <c r="D282" s="214" t="s">
        <v>135</v>
      </c>
      <c r="E282" s="37"/>
      <c r="F282" s="215" t="s">
        <v>504</v>
      </c>
      <c r="G282" s="37"/>
      <c r="H282" s="37"/>
      <c r="I282" s="128"/>
      <c r="J282" s="37"/>
      <c r="K282" s="37"/>
      <c r="L282" s="41"/>
      <c r="M282" s="251"/>
      <c r="N282" s="252"/>
      <c r="O282" s="252"/>
      <c r="P282" s="252"/>
      <c r="Q282" s="252"/>
      <c r="R282" s="252"/>
      <c r="S282" s="252"/>
      <c r="T282" s="253"/>
      <c r="AT282" s="15" t="s">
        <v>135</v>
      </c>
      <c r="AU282" s="15" t="s">
        <v>81</v>
      </c>
    </row>
    <row r="283" spans="2:12" s="1" customFormat="1" ht="6.95" customHeight="1">
      <c r="B283" s="55"/>
      <c r="C283" s="56"/>
      <c r="D283" s="56"/>
      <c r="E283" s="56"/>
      <c r="F283" s="56"/>
      <c r="G283" s="56"/>
      <c r="H283" s="56"/>
      <c r="I283" s="152"/>
      <c r="J283" s="56"/>
      <c r="K283" s="56"/>
      <c r="L283" s="41"/>
    </row>
  </sheetData>
  <sheetProtection password="CC35" sheet="1" objects="1" scenarios="1" formatColumns="0" formatRows="0" autoFilter="0"/>
  <autoFilter ref="C92:K282"/>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22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1"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AT2" s="15" t="s">
        <v>84</v>
      </c>
      <c r="AZ2" s="254" t="s">
        <v>510</v>
      </c>
      <c r="BA2" s="254" t="s">
        <v>511</v>
      </c>
      <c r="BB2" s="254" t="s">
        <v>19</v>
      </c>
      <c r="BC2" s="254" t="s">
        <v>171</v>
      </c>
      <c r="BD2" s="254" t="s">
        <v>125</v>
      </c>
    </row>
    <row r="3" spans="2:56" ht="6.95" customHeight="1">
      <c r="B3" s="122"/>
      <c r="C3" s="123"/>
      <c r="D3" s="123"/>
      <c r="E3" s="123"/>
      <c r="F3" s="123"/>
      <c r="G3" s="123"/>
      <c r="H3" s="123"/>
      <c r="I3" s="124"/>
      <c r="J3" s="123"/>
      <c r="K3" s="123"/>
      <c r="L3" s="18"/>
      <c r="AT3" s="15" t="s">
        <v>81</v>
      </c>
      <c r="AZ3" s="254" t="s">
        <v>512</v>
      </c>
      <c r="BA3" s="254" t="s">
        <v>513</v>
      </c>
      <c r="BB3" s="254" t="s">
        <v>19</v>
      </c>
      <c r="BC3" s="254" t="s">
        <v>514</v>
      </c>
      <c r="BD3" s="254" t="s">
        <v>125</v>
      </c>
    </row>
    <row r="4" spans="2:56" ht="24.95" customHeight="1">
      <c r="B4" s="18"/>
      <c r="D4" s="125" t="s">
        <v>88</v>
      </c>
      <c r="L4" s="18"/>
      <c r="M4" s="22" t="s">
        <v>10</v>
      </c>
      <c r="AT4" s="15" t="s">
        <v>4</v>
      </c>
      <c r="AZ4" s="254" t="s">
        <v>515</v>
      </c>
      <c r="BA4" s="254" t="s">
        <v>516</v>
      </c>
      <c r="BB4" s="254" t="s">
        <v>19</v>
      </c>
      <c r="BC4" s="254" t="s">
        <v>171</v>
      </c>
      <c r="BD4" s="254" t="s">
        <v>125</v>
      </c>
    </row>
    <row r="5" spans="2:56" ht="6.95" customHeight="1">
      <c r="B5" s="18"/>
      <c r="L5" s="18"/>
      <c r="AZ5" s="254" t="s">
        <v>517</v>
      </c>
      <c r="BA5" s="254" t="s">
        <v>517</v>
      </c>
      <c r="BB5" s="254" t="s">
        <v>19</v>
      </c>
      <c r="BC5" s="254" t="s">
        <v>230</v>
      </c>
      <c r="BD5" s="254" t="s">
        <v>125</v>
      </c>
    </row>
    <row r="6" spans="2:56" ht="12" customHeight="1">
      <c r="B6" s="18"/>
      <c r="D6" s="126" t="s">
        <v>16</v>
      </c>
      <c r="L6" s="18"/>
      <c r="AZ6" s="254" t="s">
        <v>518</v>
      </c>
      <c r="BA6" s="254" t="s">
        <v>519</v>
      </c>
      <c r="BB6" s="254" t="s">
        <v>19</v>
      </c>
      <c r="BC6" s="254" t="s">
        <v>520</v>
      </c>
      <c r="BD6" s="254" t="s">
        <v>125</v>
      </c>
    </row>
    <row r="7" spans="2:12" ht="16.5" customHeight="1">
      <c r="B7" s="18"/>
      <c r="E7" s="127" t="str">
        <f>'Rekapitulace stavby'!K6</f>
        <v>Oprava objektů Domov Barbora Kutná Hora,Pirnerova nám.228,Kutná Hora</v>
      </c>
      <c r="F7" s="126"/>
      <c r="G7" s="126"/>
      <c r="H7" s="126"/>
      <c r="L7" s="18"/>
    </row>
    <row r="8" spans="2:12" s="1" customFormat="1" ht="12" customHeight="1">
      <c r="B8" s="41"/>
      <c r="D8" s="126" t="s">
        <v>89</v>
      </c>
      <c r="I8" s="128"/>
      <c r="L8" s="41"/>
    </row>
    <row r="9" spans="2:12" s="1" customFormat="1" ht="36.95" customHeight="1">
      <c r="B9" s="41"/>
      <c r="E9" s="129" t="s">
        <v>521</v>
      </c>
      <c r="F9" s="1"/>
      <c r="G9" s="1"/>
      <c r="H9" s="1"/>
      <c r="I9" s="128"/>
      <c r="L9" s="41"/>
    </row>
    <row r="10" spans="2:12" s="1" customFormat="1" ht="12">
      <c r="B10" s="41"/>
      <c r="I10" s="128"/>
      <c r="L10" s="41"/>
    </row>
    <row r="11" spans="2:12" s="1" customFormat="1" ht="12" customHeight="1">
      <c r="B11" s="41"/>
      <c r="D11" s="126" t="s">
        <v>18</v>
      </c>
      <c r="F11" s="15" t="s">
        <v>19</v>
      </c>
      <c r="I11" s="130" t="s">
        <v>20</v>
      </c>
      <c r="J11" s="15" t="s">
        <v>19</v>
      </c>
      <c r="L11" s="41"/>
    </row>
    <row r="12" spans="2:12" s="1" customFormat="1" ht="12" customHeight="1">
      <c r="B12" s="41"/>
      <c r="D12" s="126" t="s">
        <v>21</v>
      </c>
      <c r="F12" s="15" t="s">
        <v>22</v>
      </c>
      <c r="I12" s="130" t="s">
        <v>23</v>
      </c>
      <c r="J12" s="131" t="str">
        <f>'Rekapitulace stavby'!AN8</f>
        <v>3. 7. 2019</v>
      </c>
      <c r="L12" s="41"/>
    </row>
    <row r="13" spans="2:12" s="1" customFormat="1" ht="10.8" customHeight="1">
      <c r="B13" s="41"/>
      <c r="I13" s="128"/>
      <c r="L13" s="41"/>
    </row>
    <row r="14" spans="2:12" s="1" customFormat="1" ht="12" customHeight="1">
      <c r="B14" s="41"/>
      <c r="D14" s="126" t="s">
        <v>25</v>
      </c>
      <c r="I14" s="130" t="s">
        <v>26</v>
      </c>
      <c r="J14" s="15" t="s">
        <v>19</v>
      </c>
      <c r="L14" s="41"/>
    </row>
    <row r="15" spans="2:12" s="1" customFormat="1" ht="18" customHeight="1">
      <c r="B15" s="41"/>
      <c r="E15" s="15" t="s">
        <v>27</v>
      </c>
      <c r="I15" s="130" t="s">
        <v>28</v>
      </c>
      <c r="J15" s="15" t="s">
        <v>19</v>
      </c>
      <c r="L15" s="41"/>
    </row>
    <row r="16" spans="2:12" s="1" customFormat="1" ht="6.95" customHeight="1">
      <c r="B16" s="41"/>
      <c r="I16" s="128"/>
      <c r="L16" s="41"/>
    </row>
    <row r="17" spans="2:12" s="1" customFormat="1" ht="12" customHeight="1">
      <c r="B17" s="41"/>
      <c r="D17" s="126" t="s">
        <v>29</v>
      </c>
      <c r="I17" s="130" t="s">
        <v>26</v>
      </c>
      <c r="J17" s="31" t="str">
        <f>'Rekapitulace stavby'!AN13</f>
        <v>Vyplň údaj</v>
      </c>
      <c r="L17" s="41"/>
    </row>
    <row r="18" spans="2:12" s="1" customFormat="1" ht="18" customHeight="1">
      <c r="B18" s="41"/>
      <c r="E18" s="31" t="str">
        <f>'Rekapitulace stavby'!E14</f>
        <v>Vyplň údaj</v>
      </c>
      <c r="F18" s="15"/>
      <c r="G18" s="15"/>
      <c r="H18" s="15"/>
      <c r="I18" s="130" t="s">
        <v>28</v>
      </c>
      <c r="J18" s="31" t="str">
        <f>'Rekapitulace stavby'!AN14</f>
        <v>Vyplň údaj</v>
      </c>
      <c r="L18" s="41"/>
    </row>
    <row r="19" spans="2:12" s="1" customFormat="1" ht="6.95" customHeight="1">
      <c r="B19" s="41"/>
      <c r="I19" s="128"/>
      <c r="L19" s="41"/>
    </row>
    <row r="20" spans="2:12" s="1" customFormat="1" ht="12" customHeight="1">
      <c r="B20" s="41"/>
      <c r="D20" s="126" t="s">
        <v>31</v>
      </c>
      <c r="I20" s="130" t="s">
        <v>26</v>
      </c>
      <c r="J20" s="15" t="str">
        <f>IF('Rekapitulace stavby'!AN16="","",'Rekapitulace stavby'!AN16)</f>
        <v/>
      </c>
      <c r="L20" s="41"/>
    </row>
    <row r="21" spans="2:12" s="1" customFormat="1" ht="18" customHeight="1">
      <c r="B21" s="41"/>
      <c r="E21" s="15" t="str">
        <f>IF('Rekapitulace stavby'!E17="","",'Rekapitulace stavby'!E17)</f>
        <v xml:space="preserve"> </v>
      </c>
      <c r="I21" s="130" t="s">
        <v>28</v>
      </c>
      <c r="J21" s="15" t="str">
        <f>IF('Rekapitulace stavby'!AN17="","",'Rekapitulace stavby'!AN17)</f>
        <v/>
      </c>
      <c r="L21" s="41"/>
    </row>
    <row r="22" spans="2:12" s="1" customFormat="1" ht="6.95" customHeight="1">
      <c r="B22" s="41"/>
      <c r="I22" s="128"/>
      <c r="L22" s="41"/>
    </row>
    <row r="23" spans="2:12" s="1" customFormat="1" ht="12" customHeight="1">
      <c r="B23" s="41"/>
      <c r="D23" s="126" t="s">
        <v>34</v>
      </c>
      <c r="I23" s="130" t="s">
        <v>26</v>
      </c>
      <c r="J23" s="15" t="str">
        <f>IF('Rekapitulace stavby'!AN19="","",'Rekapitulace stavby'!AN19)</f>
        <v/>
      </c>
      <c r="L23" s="41"/>
    </row>
    <row r="24" spans="2:12" s="1" customFormat="1" ht="18" customHeight="1">
      <c r="B24" s="41"/>
      <c r="E24" s="15" t="str">
        <f>IF('Rekapitulace stavby'!E20="","",'Rekapitulace stavby'!E20)</f>
        <v xml:space="preserve"> </v>
      </c>
      <c r="I24" s="130" t="s">
        <v>28</v>
      </c>
      <c r="J24" s="15" t="str">
        <f>IF('Rekapitulace stavby'!AN20="","",'Rekapitulace stavby'!AN20)</f>
        <v/>
      </c>
      <c r="L24" s="41"/>
    </row>
    <row r="25" spans="2:12" s="1" customFormat="1" ht="6.95" customHeight="1">
      <c r="B25" s="41"/>
      <c r="I25" s="128"/>
      <c r="L25" s="41"/>
    </row>
    <row r="26" spans="2:12" s="1" customFormat="1" ht="12" customHeight="1">
      <c r="B26" s="41"/>
      <c r="D26" s="126" t="s">
        <v>35</v>
      </c>
      <c r="I26" s="128"/>
      <c r="L26" s="41"/>
    </row>
    <row r="27" spans="2:12" s="6" customFormat="1" ht="45" customHeight="1">
      <c r="B27" s="132"/>
      <c r="E27" s="133" t="s">
        <v>36</v>
      </c>
      <c r="F27" s="133"/>
      <c r="G27" s="133"/>
      <c r="H27" s="133"/>
      <c r="I27" s="134"/>
      <c r="L27" s="132"/>
    </row>
    <row r="28" spans="2:12" s="1" customFormat="1" ht="6.95" customHeight="1">
      <c r="B28" s="41"/>
      <c r="I28" s="128"/>
      <c r="L28" s="41"/>
    </row>
    <row r="29" spans="2:12" s="1" customFormat="1" ht="6.95" customHeight="1">
      <c r="B29" s="41"/>
      <c r="D29" s="69"/>
      <c r="E29" s="69"/>
      <c r="F29" s="69"/>
      <c r="G29" s="69"/>
      <c r="H29" s="69"/>
      <c r="I29" s="135"/>
      <c r="J29" s="69"/>
      <c r="K29" s="69"/>
      <c r="L29" s="41"/>
    </row>
    <row r="30" spans="2:12" s="1" customFormat="1" ht="25.4" customHeight="1">
      <c r="B30" s="41"/>
      <c r="D30" s="136" t="s">
        <v>37</v>
      </c>
      <c r="I30" s="128"/>
      <c r="J30" s="137">
        <f>ROUND(J91,2)</f>
        <v>0</v>
      </c>
      <c r="L30" s="41"/>
    </row>
    <row r="31" spans="2:12" s="1" customFormat="1" ht="6.95" customHeight="1">
      <c r="B31" s="41"/>
      <c r="D31" s="69"/>
      <c r="E31" s="69"/>
      <c r="F31" s="69"/>
      <c r="G31" s="69"/>
      <c r="H31" s="69"/>
      <c r="I31" s="135"/>
      <c r="J31" s="69"/>
      <c r="K31" s="69"/>
      <c r="L31" s="41"/>
    </row>
    <row r="32" spans="2:12" s="1" customFormat="1" ht="14.4" customHeight="1">
      <c r="B32" s="41"/>
      <c r="F32" s="138" t="s">
        <v>39</v>
      </c>
      <c r="I32" s="139" t="s">
        <v>38</v>
      </c>
      <c r="J32" s="138" t="s">
        <v>40</v>
      </c>
      <c r="L32" s="41"/>
    </row>
    <row r="33" spans="2:12" s="1" customFormat="1" ht="14.4" customHeight="1">
      <c r="B33" s="41"/>
      <c r="D33" s="126" t="s">
        <v>41</v>
      </c>
      <c r="E33" s="126" t="s">
        <v>42</v>
      </c>
      <c r="F33" s="140">
        <f>ROUND((SUM(BE91:BE226)),2)</f>
        <v>0</v>
      </c>
      <c r="I33" s="141">
        <v>0.21</v>
      </c>
      <c r="J33" s="140">
        <f>ROUND(((SUM(BE91:BE226))*I33),2)</f>
        <v>0</v>
      </c>
      <c r="L33" s="41"/>
    </row>
    <row r="34" spans="2:12" s="1" customFormat="1" ht="14.4" customHeight="1">
      <c r="B34" s="41"/>
      <c r="E34" s="126" t="s">
        <v>43</v>
      </c>
      <c r="F34" s="140">
        <f>ROUND((SUM(BF91:BF226)),2)</f>
        <v>0</v>
      </c>
      <c r="I34" s="141">
        <v>0.15</v>
      </c>
      <c r="J34" s="140">
        <f>ROUND(((SUM(BF91:BF226))*I34),2)</f>
        <v>0</v>
      </c>
      <c r="L34" s="41"/>
    </row>
    <row r="35" spans="2:12" s="1" customFormat="1" ht="14.4" customHeight="1" hidden="1">
      <c r="B35" s="41"/>
      <c r="E35" s="126" t="s">
        <v>44</v>
      </c>
      <c r="F35" s="140">
        <f>ROUND((SUM(BG91:BG226)),2)</f>
        <v>0</v>
      </c>
      <c r="I35" s="141">
        <v>0.21</v>
      </c>
      <c r="J35" s="140">
        <f>0</f>
        <v>0</v>
      </c>
      <c r="L35" s="41"/>
    </row>
    <row r="36" spans="2:12" s="1" customFormat="1" ht="14.4" customHeight="1" hidden="1">
      <c r="B36" s="41"/>
      <c r="E36" s="126" t="s">
        <v>45</v>
      </c>
      <c r="F36" s="140">
        <f>ROUND((SUM(BH91:BH226)),2)</f>
        <v>0</v>
      </c>
      <c r="I36" s="141">
        <v>0.15</v>
      </c>
      <c r="J36" s="140">
        <f>0</f>
        <v>0</v>
      </c>
      <c r="L36" s="41"/>
    </row>
    <row r="37" spans="2:12" s="1" customFormat="1" ht="14.4" customHeight="1" hidden="1">
      <c r="B37" s="41"/>
      <c r="E37" s="126" t="s">
        <v>46</v>
      </c>
      <c r="F37" s="140">
        <f>ROUND((SUM(BI91:BI226)),2)</f>
        <v>0</v>
      </c>
      <c r="I37" s="141">
        <v>0</v>
      </c>
      <c r="J37" s="140">
        <f>0</f>
        <v>0</v>
      </c>
      <c r="L37" s="41"/>
    </row>
    <row r="38" spans="2:12" s="1" customFormat="1" ht="6.95" customHeight="1">
      <c r="B38" s="41"/>
      <c r="I38" s="128"/>
      <c r="L38" s="41"/>
    </row>
    <row r="39" spans="2:12" s="1" customFormat="1" ht="25.4" customHeight="1">
      <c r="B39" s="41"/>
      <c r="C39" s="142"/>
      <c r="D39" s="143" t="s">
        <v>47</v>
      </c>
      <c r="E39" s="144"/>
      <c r="F39" s="144"/>
      <c r="G39" s="145" t="s">
        <v>48</v>
      </c>
      <c r="H39" s="146" t="s">
        <v>49</v>
      </c>
      <c r="I39" s="147"/>
      <c r="J39" s="148">
        <f>SUM(J30:J37)</f>
        <v>0</v>
      </c>
      <c r="K39" s="149"/>
      <c r="L39" s="41"/>
    </row>
    <row r="40" spans="2:12" s="1" customFormat="1" ht="14.4" customHeight="1">
      <c r="B40" s="150"/>
      <c r="C40" s="151"/>
      <c r="D40" s="151"/>
      <c r="E40" s="151"/>
      <c r="F40" s="151"/>
      <c r="G40" s="151"/>
      <c r="H40" s="151"/>
      <c r="I40" s="152"/>
      <c r="J40" s="151"/>
      <c r="K40" s="151"/>
      <c r="L40" s="41"/>
    </row>
    <row r="44" spans="2:12" s="1" customFormat="1" ht="6.95" customHeight="1">
      <c r="B44" s="153"/>
      <c r="C44" s="154"/>
      <c r="D44" s="154"/>
      <c r="E44" s="154"/>
      <c r="F44" s="154"/>
      <c r="G44" s="154"/>
      <c r="H44" s="154"/>
      <c r="I44" s="155"/>
      <c r="J44" s="154"/>
      <c r="K44" s="154"/>
      <c r="L44" s="41"/>
    </row>
    <row r="45" spans="2:12" s="1" customFormat="1" ht="24.95" customHeight="1">
      <c r="B45" s="36"/>
      <c r="C45" s="21" t="s">
        <v>91</v>
      </c>
      <c r="D45" s="37"/>
      <c r="E45" s="37"/>
      <c r="F45" s="37"/>
      <c r="G45" s="37"/>
      <c r="H45" s="37"/>
      <c r="I45" s="128"/>
      <c r="J45" s="37"/>
      <c r="K45" s="37"/>
      <c r="L45" s="41"/>
    </row>
    <row r="46" spans="2:12" s="1" customFormat="1" ht="6.95" customHeight="1">
      <c r="B46" s="36"/>
      <c r="C46" s="37"/>
      <c r="D46" s="37"/>
      <c r="E46" s="37"/>
      <c r="F46" s="37"/>
      <c r="G46" s="37"/>
      <c r="H46" s="37"/>
      <c r="I46" s="128"/>
      <c r="J46" s="37"/>
      <c r="K46" s="37"/>
      <c r="L46" s="41"/>
    </row>
    <row r="47" spans="2:12" s="1" customFormat="1" ht="12" customHeight="1">
      <c r="B47" s="36"/>
      <c r="C47" s="30" t="s">
        <v>16</v>
      </c>
      <c r="D47" s="37"/>
      <c r="E47" s="37"/>
      <c r="F47" s="37"/>
      <c r="G47" s="37"/>
      <c r="H47" s="37"/>
      <c r="I47" s="128"/>
      <c r="J47" s="37"/>
      <c r="K47" s="37"/>
      <c r="L47" s="41"/>
    </row>
    <row r="48" spans="2:12" s="1" customFormat="1" ht="16.5" customHeight="1">
      <c r="B48" s="36"/>
      <c r="C48" s="37"/>
      <c r="D48" s="37"/>
      <c r="E48" s="156" t="str">
        <f>E7</f>
        <v>Oprava objektů Domov Barbora Kutná Hora,Pirnerova nám.228,Kutná Hora</v>
      </c>
      <c r="F48" s="30"/>
      <c r="G48" s="30"/>
      <c r="H48" s="30"/>
      <c r="I48" s="128"/>
      <c r="J48" s="37"/>
      <c r="K48" s="37"/>
      <c r="L48" s="41"/>
    </row>
    <row r="49" spans="2:12" s="1" customFormat="1" ht="12" customHeight="1">
      <c r="B49" s="36"/>
      <c r="C49" s="30" t="s">
        <v>89</v>
      </c>
      <c r="D49" s="37"/>
      <c r="E49" s="37"/>
      <c r="F49" s="37"/>
      <c r="G49" s="37"/>
      <c r="H49" s="37"/>
      <c r="I49" s="128"/>
      <c r="J49" s="37"/>
      <c r="K49" s="37"/>
      <c r="L49" s="41"/>
    </row>
    <row r="50" spans="2:12" s="1" customFormat="1" ht="16.5" customHeight="1">
      <c r="B50" s="36"/>
      <c r="C50" s="37"/>
      <c r="D50" s="37"/>
      <c r="E50" s="62" t="str">
        <f>E9</f>
        <v>19102DOMOV - Oprava vnějších omítek dvorního objektu Pirknerovo nám.228, Kutná Hora</v>
      </c>
      <c r="F50" s="37"/>
      <c r="G50" s="37"/>
      <c r="H50" s="37"/>
      <c r="I50" s="128"/>
      <c r="J50" s="37"/>
      <c r="K50" s="37"/>
      <c r="L50" s="41"/>
    </row>
    <row r="51" spans="2:12" s="1" customFormat="1" ht="6.95" customHeight="1">
      <c r="B51" s="36"/>
      <c r="C51" s="37"/>
      <c r="D51" s="37"/>
      <c r="E51" s="37"/>
      <c r="F51" s="37"/>
      <c r="G51" s="37"/>
      <c r="H51" s="37"/>
      <c r="I51" s="128"/>
      <c r="J51" s="37"/>
      <c r="K51" s="37"/>
      <c r="L51" s="41"/>
    </row>
    <row r="52" spans="2:12" s="1" customFormat="1" ht="12" customHeight="1">
      <c r="B52" s="36"/>
      <c r="C52" s="30" t="s">
        <v>21</v>
      </c>
      <c r="D52" s="37"/>
      <c r="E52" s="37"/>
      <c r="F52" s="25" t="str">
        <f>F12</f>
        <v>Kutná Hora</v>
      </c>
      <c r="G52" s="37"/>
      <c r="H52" s="37"/>
      <c r="I52" s="130" t="s">
        <v>23</v>
      </c>
      <c r="J52" s="65" t="str">
        <f>IF(J12="","",J12)</f>
        <v>3. 7. 2019</v>
      </c>
      <c r="K52" s="37"/>
      <c r="L52" s="41"/>
    </row>
    <row r="53" spans="2:12" s="1" customFormat="1" ht="6.95" customHeight="1">
      <c r="B53" s="36"/>
      <c r="C53" s="37"/>
      <c r="D53" s="37"/>
      <c r="E53" s="37"/>
      <c r="F53" s="37"/>
      <c r="G53" s="37"/>
      <c r="H53" s="37"/>
      <c r="I53" s="128"/>
      <c r="J53" s="37"/>
      <c r="K53" s="37"/>
      <c r="L53" s="41"/>
    </row>
    <row r="54" spans="2:12" s="1" customFormat="1" ht="13.65" customHeight="1">
      <c r="B54" s="36"/>
      <c r="C54" s="30" t="s">
        <v>25</v>
      </c>
      <c r="D54" s="37"/>
      <c r="E54" s="37"/>
      <c r="F54" s="25" t="str">
        <f>E15</f>
        <v>Domov Barbora Kutná Hora,Pirnerova nám.228,K.Hora</v>
      </c>
      <c r="G54" s="37"/>
      <c r="H54" s="37"/>
      <c r="I54" s="130" t="s">
        <v>31</v>
      </c>
      <c r="J54" s="34" t="str">
        <f>E21</f>
        <v xml:space="preserve"> </v>
      </c>
      <c r="K54" s="37"/>
      <c r="L54" s="41"/>
    </row>
    <row r="55" spans="2:12" s="1" customFormat="1" ht="13.65" customHeight="1">
      <c r="B55" s="36"/>
      <c r="C55" s="30" t="s">
        <v>29</v>
      </c>
      <c r="D55" s="37"/>
      <c r="E55" s="37"/>
      <c r="F55" s="25" t="str">
        <f>IF(E18="","",E18)</f>
        <v>Vyplň údaj</v>
      </c>
      <c r="G55" s="37"/>
      <c r="H55" s="37"/>
      <c r="I55" s="130" t="s">
        <v>34</v>
      </c>
      <c r="J55" s="34" t="str">
        <f>E24</f>
        <v xml:space="preserve"> </v>
      </c>
      <c r="K55" s="37"/>
      <c r="L55" s="41"/>
    </row>
    <row r="56" spans="2:12" s="1" customFormat="1" ht="10.3" customHeight="1">
      <c r="B56" s="36"/>
      <c r="C56" s="37"/>
      <c r="D56" s="37"/>
      <c r="E56" s="37"/>
      <c r="F56" s="37"/>
      <c r="G56" s="37"/>
      <c r="H56" s="37"/>
      <c r="I56" s="128"/>
      <c r="J56" s="37"/>
      <c r="K56" s="37"/>
      <c r="L56" s="41"/>
    </row>
    <row r="57" spans="2:12" s="1" customFormat="1" ht="29.25" customHeight="1">
      <c r="B57" s="36"/>
      <c r="C57" s="157" t="s">
        <v>92</v>
      </c>
      <c r="D57" s="158"/>
      <c r="E57" s="158"/>
      <c r="F57" s="158"/>
      <c r="G57" s="158"/>
      <c r="H57" s="158"/>
      <c r="I57" s="159"/>
      <c r="J57" s="160" t="s">
        <v>93</v>
      </c>
      <c r="K57" s="158"/>
      <c r="L57" s="41"/>
    </row>
    <row r="58" spans="2:12" s="1" customFormat="1" ht="10.3" customHeight="1">
      <c r="B58" s="36"/>
      <c r="C58" s="37"/>
      <c r="D58" s="37"/>
      <c r="E58" s="37"/>
      <c r="F58" s="37"/>
      <c r="G58" s="37"/>
      <c r="H58" s="37"/>
      <c r="I58" s="128"/>
      <c r="J58" s="37"/>
      <c r="K58" s="37"/>
      <c r="L58" s="41"/>
    </row>
    <row r="59" spans="2:47" s="1" customFormat="1" ht="22.8" customHeight="1">
      <c r="B59" s="36"/>
      <c r="C59" s="161" t="s">
        <v>69</v>
      </c>
      <c r="D59" s="37"/>
      <c r="E59" s="37"/>
      <c r="F59" s="37"/>
      <c r="G59" s="37"/>
      <c r="H59" s="37"/>
      <c r="I59" s="128"/>
      <c r="J59" s="95">
        <f>J91</f>
        <v>0</v>
      </c>
      <c r="K59" s="37"/>
      <c r="L59" s="41"/>
      <c r="AU59" s="15" t="s">
        <v>94</v>
      </c>
    </row>
    <row r="60" spans="2:12" s="7" customFormat="1" ht="24.95" customHeight="1">
      <c r="B60" s="162"/>
      <c r="C60" s="163"/>
      <c r="D60" s="164" t="s">
        <v>95</v>
      </c>
      <c r="E60" s="165"/>
      <c r="F60" s="165"/>
      <c r="G60" s="165"/>
      <c r="H60" s="165"/>
      <c r="I60" s="166"/>
      <c r="J60" s="167">
        <f>J92</f>
        <v>0</v>
      </c>
      <c r="K60" s="163"/>
      <c r="L60" s="168"/>
    </row>
    <row r="61" spans="2:12" s="8" customFormat="1" ht="19.9" customHeight="1">
      <c r="B61" s="169"/>
      <c r="C61" s="170"/>
      <c r="D61" s="171" t="s">
        <v>97</v>
      </c>
      <c r="E61" s="172"/>
      <c r="F61" s="172"/>
      <c r="G61" s="172"/>
      <c r="H61" s="172"/>
      <c r="I61" s="173"/>
      <c r="J61" s="174">
        <f>J93</f>
        <v>0</v>
      </c>
      <c r="K61" s="170"/>
      <c r="L61" s="175"/>
    </row>
    <row r="62" spans="2:12" s="8" customFormat="1" ht="19.9" customHeight="1">
      <c r="B62" s="169"/>
      <c r="C62" s="170"/>
      <c r="D62" s="171" t="s">
        <v>98</v>
      </c>
      <c r="E62" s="172"/>
      <c r="F62" s="172"/>
      <c r="G62" s="172"/>
      <c r="H62" s="172"/>
      <c r="I62" s="173"/>
      <c r="J62" s="174">
        <f>J141</f>
        <v>0</v>
      </c>
      <c r="K62" s="170"/>
      <c r="L62" s="175"/>
    </row>
    <row r="63" spans="2:12" s="8" customFormat="1" ht="19.9" customHeight="1">
      <c r="B63" s="169"/>
      <c r="C63" s="170"/>
      <c r="D63" s="171" t="s">
        <v>99</v>
      </c>
      <c r="E63" s="172"/>
      <c r="F63" s="172"/>
      <c r="G63" s="172"/>
      <c r="H63" s="172"/>
      <c r="I63" s="173"/>
      <c r="J63" s="174">
        <f>J163</f>
        <v>0</v>
      </c>
      <c r="K63" s="170"/>
      <c r="L63" s="175"/>
    </row>
    <row r="64" spans="2:12" s="8" customFormat="1" ht="19.9" customHeight="1">
      <c r="B64" s="169"/>
      <c r="C64" s="170"/>
      <c r="D64" s="171" t="s">
        <v>100</v>
      </c>
      <c r="E64" s="172"/>
      <c r="F64" s="172"/>
      <c r="G64" s="172"/>
      <c r="H64" s="172"/>
      <c r="I64" s="173"/>
      <c r="J64" s="174">
        <f>J181</f>
        <v>0</v>
      </c>
      <c r="K64" s="170"/>
      <c r="L64" s="175"/>
    </row>
    <row r="65" spans="2:12" s="7" customFormat="1" ht="24.95" customHeight="1">
      <c r="B65" s="162"/>
      <c r="C65" s="163"/>
      <c r="D65" s="164" t="s">
        <v>101</v>
      </c>
      <c r="E65" s="165"/>
      <c r="F65" s="165"/>
      <c r="G65" s="165"/>
      <c r="H65" s="165"/>
      <c r="I65" s="166"/>
      <c r="J65" s="167">
        <f>J188</f>
        <v>0</v>
      </c>
      <c r="K65" s="163"/>
      <c r="L65" s="168"/>
    </row>
    <row r="66" spans="2:12" s="8" customFormat="1" ht="19.9" customHeight="1">
      <c r="B66" s="169"/>
      <c r="C66" s="170"/>
      <c r="D66" s="171" t="s">
        <v>103</v>
      </c>
      <c r="E66" s="172"/>
      <c r="F66" s="172"/>
      <c r="G66" s="172"/>
      <c r="H66" s="172"/>
      <c r="I66" s="173"/>
      <c r="J66" s="174">
        <f>J189</f>
        <v>0</v>
      </c>
      <c r="K66" s="170"/>
      <c r="L66" s="175"/>
    </row>
    <row r="67" spans="2:12" s="8" customFormat="1" ht="19.9" customHeight="1">
      <c r="B67" s="169"/>
      <c r="C67" s="170"/>
      <c r="D67" s="171" t="s">
        <v>105</v>
      </c>
      <c r="E67" s="172"/>
      <c r="F67" s="172"/>
      <c r="G67" s="172"/>
      <c r="H67" s="172"/>
      <c r="I67" s="173"/>
      <c r="J67" s="174">
        <f>J207</f>
        <v>0</v>
      </c>
      <c r="K67" s="170"/>
      <c r="L67" s="175"/>
    </row>
    <row r="68" spans="2:12" s="8" customFormat="1" ht="19.9" customHeight="1">
      <c r="B68" s="169"/>
      <c r="C68" s="170"/>
      <c r="D68" s="171" t="s">
        <v>522</v>
      </c>
      <c r="E68" s="172"/>
      <c r="F68" s="172"/>
      <c r="G68" s="172"/>
      <c r="H68" s="172"/>
      <c r="I68" s="173"/>
      <c r="J68" s="174">
        <f>J210</f>
        <v>0</v>
      </c>
      <c r="K68" s="170"/>
      <c r="L68" s="175"/>
    </row>
    <row r="69" spans="2:12" s="8" customFormat="1" ht="19.9" customHeight="1">
      <c r="B69" s="169"/>
      <c r="C69" s="170"/>
      <c r="D69" s="171" t="s">
        <v>106</v>
      </c>
      <c r="E69" s="172"/>
      <c r="F69" s="172"/>
      <c r="G69" s="172"/>
      <c r="H69" s="172"/>
      <c r="I69" s="173"/>
      <c r="J69" s="174">
        <f>J219</f>
        <v>0</v>
      </c>
      <c r="K69" s="170"/>
      <c r="L69" s="175"/>
    </row>
    <row r="70" spans="2:12" s="7" customFormat="1" ht="24.95" customHeight="1">
      <c r="B70" s="162"/>
      <c r="C70" s="163"/>
      <c r="D70" s="164" t="s">
        <v>107</v>
      </c>
      <c r="E70" s="165"/>
      <c r="F70" s="165"/>
      <c r="G70" s="165"/>
      <c r="H70" s="165"/>
      <c r="I70" s="166"/>
      <c r="J70" s="167">
        <f>J223</f>
        <v>0</v>
      </c>
      <c r="K70" s="163"/>
      <c r="L70" s="168"/>
    </row>
    <row r="71" spans="2:12" s="8" customFormat="1" ht="19.9" customHeight="1">
      <c r="B71" s="169"/>
      <c r="C71" s="170"/>
      <c r="D71" s="171" t="s">
        <v>108</v>
      </c>
      <c r="E71" s="172"/>
      <c r="F71" s="172"/>
      <c r="G71" s="172"/>
      <c r="H71" s="172"/>
      <c r="I71" s="173"/>
      <c r="J71" s="174">
        <f>J224</f>
        <v>0</v>
      </c>
      <c r="K71" s="170"/>
      <c r="L71" s="175"/>
    </row>
    <row r="72" spans="2:12" s="1" customFormat="1" ht="21.8" customHeight="1">
      <c r="B72" s="36"/>
      <c r="C72" s="37"/>
      <c r="D72" s="37"/>
      <c r="E72" s="37"/>
      <c r="F72" s="37"/>
      <c r="G72" s="37"/>
      <c r="H72" s="37"/>
      <c r="I72" s="128"/>
      <c r="J72" s="37"/>
      <c r="K72" s="37"/>
      <c r="L72" s="41"/>
    </row>
    <row r="73" spans="2:12" s="1" customFormat="1" ht="6.95" customHeight="1">
      <c r="B73" s="55"/>
      <c r="C73" s="56"/>
      <c r="D73" s="56"/>
      <c r="E73" s="56"/>
      <c r="F73" s="56"/>
      <c r="G73" s="56"/>
      <c r="H73" s="56"/>
      <c r="I73" s="152"/>
      <c r="J73" s="56"/>
      <c r="K73" s="56"/>
      <c r="L73" s="41"/>
    </row>
    <row r="77" spans="2:12" s="1" customFormat="1" ht="6.95" customHeight="1">
      <c r="B77" s="57"/>
      <c r="C77" s="58"/>
      <c r="D77" s="58"/>
      <c r="E77" s="58"/>
      <c r="F77" s="58"/>
      <c r="G77" s="58"/>
      <c r="H77" s="58"/>
      <c r="I77" s="155"/>
      <c r="J77" s="58"/>
      <c r="K77" s="58"/>
      <c r="L77" s="41"/>
    </row>
    <row r="78" spans="2:12" s="1" customFormat="1" ht="24.95" customHeight="1">
      <c r="B78" s="36"/>
      <c r="C78" s="21" t="s">
        <v>109</v>
      </c>
      <c r="D78" s="37"/>
      <c r="E78" s="37"/>
      <c r="F78" s="37"/>
      <c r="G78" s="37"/>
      <c r="H78" s="37"/>
      <c r="I78" s="128"/>
      <c r="J78" s="37"/>
      <c r="K78" s="37"/>
      <c r="L78" s="41"/>
    </row>
    <row r="79" spans="2:12" s="1" customFormat="1" ht="6.95" customHeight="1">
      <c r="B79" s="36"/>
      <c r="C79" s="37"/>
      <c r="D79" s="37"/>
      <c r="E79" s="37"/>
      <c r="F79" s="37"/>
      <c r="G79" s="37"/>
      <c r="H79" s="37"/>
      <c r="I79" s="128"/>
      <c r="J79" s="37"/>
      <c r="K79" s="37"/>
      <c r="L79" s="41"/>
    </row>
    <row r="80" spans="2:12" s="1" customFormat="1" ht="12" customHeight="1">
      <c r="B80" s="36"/>
      <c r="C80" s="30" t="s">
        <v>16</v>
      </c>
      <c r="D80" s="37"/>
      <c r="E80" s="37"/>
      <c r="F80" s="37"/>
      <c r="G80" s="37"/>
      <c r="H80" s="37"/>
      <c r="I80" s="128"/>
      <c r="J80" s="37"/>
      <c r="K80" s="37"/>
      <c r="L80" s="41"/>
    </row>
    <row r="81" spans="2:12" s="1" customFormat="1" ht="16.5" customHeight="1">
      <c r="B81" s="36"/>
      <c r="C81" s="37"/>
      <c r="D81" s="37"/>
      <c r="E81" s="156" t="str">
        <f>E7</f>
        <v>Oprava objektů Domov Barbora Kutná Hora,Pirnerova nám.228,Kutná Hora</v>
      </c>
      <c r="F81" s="30"/>
      <c r="G81" s="30"/>
      <c r="H81" s="30"/>
      <c r="I81" s="128"/>
      <c r="J81" s="37"/>
      <c r="K81" s="37"/>
      <c r="L81" s="41"/>
    </row>
    <row r="82" spans="2:12" s="1" customFormat="1" ht="12" customHeight="1">
      <c r="B82" s="36"/>
      <c r="C82" s="30" t="s">
        <v>89</v>
      </c>
      <c r="D82" s="37"/>
      <c r="E82" s="37"/>
      <c r="F82" s="37"/>
      <c r="G82" s="37"/>
      <c r="H82" s="37"/>
      <c r="I82" s="128"/>
      <c r="J82" s="37"/>
      <c r="K82" s="37"/>
      <c r="L82" s="41"/>
    </row>
    <row r="83" spans="2:12" s="1" customFormat="1" ht="16.5" customHeight="1">
      <c r="B83" s="36"/>
      <c r="C83" s="37"/>
      <c r="D83" s="37"/>
      <c r="E83" s="62" t="str">
        <f>E9</f>
        <v>19102DOMOV - Oprava vnějších omítek dvorního objektu Pirknerovo nám.228, Kutná Hora</v>
      </c>
      <c r="F83" s="37"/>
      <c r="G83" s="37"/>
      <c r="H83" s="37"/>
      <c r="I83" s="128"/>
      <c r="J83" s="37"/>
      <c r="K83" s="37"/>
      <c r="L83" s="41"/>
    </row>
    <row r="84" spans="2:12" s="1" customFormat="1" ht="6.95" customHeight="1">
      <c r="B84" s="36"/>
      <c r="C84" s="37"/>
      <c r="D84" s="37"/>
      <c r="E84" s="37"/>
      <c r="F84" s="37"/>
      <c r="G84" s="37"/>
      <c r="H84" s="37"/>
      <c r="I84" s="128"/>
      <c r="J84" s="37"/>
      <c r="K84" s="37"/>
      <c r="L84" s="41"/>
    </row>
    <row r="85" spans="2:12" s="1" customFormat="1" ht="12" customHeight="1">
      <c r="B85" s="36"/>
      <c r="C85" s="30" t="s">
        <v>21</v>
      </c>
      <c r="D85" s="37"/>
      <c r="E85" s="37"/>
      <c r="F85" s="25" t="str">
        <f>F12</f>
        <v>Kutná Hora</v>
      </c>
      <c r="G85" s="37"/>
      <c r="H85" s="37"/>
      <c r="I85" s="130" t="s">
        <v>23</v>
      </c>
      <c r="J85" s="65" t="str">
        <f>IF(J12="","",J12)</f>
        <v>3. 7. 2019</v>
      </c>
      <c r="K85" s="37"/>
      <c r="L85" s="41"/>
    </row>
    <row r="86" spans="2:12" s="1" customFormat="1" ht="6.95" customHeight="1">
      <c r="B86" s="36"/>
      <c r="C86" s="37"/>
      <c r="D86" s="37"/>
      <c r="E86" s="37"/>
      <c r="F86" s="37"/>
      <c r="G86" s="37"/>
      <c r="H86" s="37"/>
      <c r="I86" s="128"/>
      <c r="J86" s="37"/>
      <c r="K86" s="37"/>
      <c r="L86" s="41"/>
    </row>
    <row r="87" spans="2:12" s="1" customFormat="1" ht="13.65" customHeight="1">
      <c r="B87" s="36"/>
      <c r="C87" s="30" t="s">
        <v>25</v>
      </c>
      <c r="D87" s="37"/>
      <c r="E87" s="37"/>
      <c r="F87" s="25" t="str">
        <f>E15</f>
        <v>Domov Barbora Kutná Hora,Pirnerova nám.228,K.Hora</v>
      </c>
      <c r="G87" s="37"/>
      <c r="H87" s="37"/>
      <c r="I87" s="130" t="s">
        <v>31</v>
      </c>
      <c r="J87" s="34" t="str">
        <f>E21</f>
        <v xml:space="preserve"> </v>
      </c>
      <c r="K87" s="37"/>
      <c r="L87" s="41"/>
    </row>
    <row r="88" spans="2:12" s="1" customFormat="1" ht="13.65" customHeight="1">
      <c r="B88" s="36"/>
      <c r="C88" s="30" t="s">
        <v>29</v>
      </c>
      <c r="D88" s="37"/>
      <c r="E88" s="37"/>
      <c r="F88" s="25" t="str">
        <f>IF(E18="","",E18)</f>
        <v>Vyplň údaj</v>
      </c>
      <c r="G88" s="37"/>
      <c r="H88" s="37"/>
      <c r="I88" s="130" t="s">
        <v>34</v>
      </c>
      <c r="J88" s="34" t="str">
        <f>E24</f>
        <v xml:space="preserve"> </v>
      </c>
      <c r="K88" s="37"/>
      <c r="L88" s="41"/>
    </row>
    <row r="89" spans="2:12" s="1" customFormat="1" ht="10.3" customHeight="1">
      <c r="B89" s="36"/>
      <c r="C89" s="37"/>
      <c r="D89" s="37"/>
      <c r="E89" s="37"/>
      <c r="F89" s="37"/>
      <c r="G89" s="37"/>
      <c r="H89" s="37"/>
      <c r="I89" s="128"/>
      <c r="J89" s="37"/>
      <c r="K89" s="37"/>
      <c r="L89" s="41"/>
    </row>
    <row r="90" spans="2:20" s="9" customFormat="1" ht="29.25" customHeight="1">
      <c r="B90" s="176"/>
      <c r="C90" s="177" t="s">
        <v>110</v>
      </c>
      <c r="D90" s="178" t="s">
        <v>56</v>
      </c>
      <c r="E90" s="178" t="s">
        <v>52</v>
      </c>
      <c r="F90" s="178" t="s">
        <v>53</v>
      </c>
      <c r="G90" s="178" t="s">
        <v>111</v>
      </c>
      <c r="H90" s="178" t="s">
        <v>112</v>
      </c>
      <c r="I90" s="179" t="s">
        <v>113</v>
      </c>
      <c r="J90" s="178" t="s">
        <v>93</v>
      </c>
      <c r="K90" s="180" t="s">
        <v>114</v>
      </c>
      <c r="L90" s="181"/>
      <c r="M90" s="85" t="s">
        <v>19</v>
      </c>
      <c r="N90" s="86" t="s">
        <v>41</v>
      </c>
      <c r="O90" s="86" t="s">
        <v>115</v>
      </c>
      <c r="P90" s="86" t="s">
        <v>116</v>
      </c>
      <c r="Q90" s="86" t="s">
        <v>117</v>
      </c>
      <c r="R90" s="86" t="s">
        <v>118</v>
      </c>
      <c r="S90" s="86" t="s">
        <v>119</v>
      </c>
      <c r="T90" s="87" t="s">
        <v>120</v>
      </c>
    </row>
    <row r="91" spans="2:63" s="1" customFormat="1" ht="22.8" customHeight="1">
      <c r="B91" s="36"/>
      <c r="C91" s="92" t="s">
        <v>121</v>
      </c>
      <c r="D91" s="37"/>
      <c r="E91" s="37"/>
      <c r="F91" s="37"/>
      <c r="G91" s="37"/>
      <c r="H91" s="37"/>
      <c r="I91" s="128"/>
      <c r="J91" s="182">
        <f>BK91</f>
        <v>0</v>
      </c>
      <c r="K91" s="37"/>
      <c r="L91" s="41"/>
      <c r="M91" s="88"/>
      <c r="N91" s="89"/>
      <c r="O91" s="89"/>
      <c r="P91" s="183">
        <f>P92+P188+P223</f>
        <v>0</v>
      </c>
      <c r="Q91" s="89"/>
      <c r="R91" s="183">
        <f>R92+R188+R223</f>
        <v>4.217791999999999</v>
      </c>
      <c r="S91" s="89"/>
      <c r="T91" s="184">
        <f>T92+T188+T223</f>
        <v>4.475568999999999</v>
      </c>
      <c r="AT91" s="15" t="s">
        <v>70</v>
      </c>
      <c r="AU91" s="15" t="s">
        <v>94</v>
      </c>
      <c r="BK91" s="185">
        <f>BK92+BK188+BK223</f>
        <v>0</v>
      </c>
    </row>
    <row r="92" spans="2:63" s="10" customFormat="1" ht="25.9" customHeight="1">
      <c r="B92" s="186"/>
      <c r="C92" s="187"/>
      <c r="D92" s="188" t="s">
        <v>70</v>
      </c>
      <c r="E92" s="189" t="s">
        <v>122</v>
      </c>
      <c r="F92" s="189" t="s">
        <v>123</v>
      </c>
      <c r="G92" s="187"/>
      <c r="H92" s="187"/>
      <c r="I92" s="190"/>
      <c r="J92" s="191">
        <f>BK92</f>
        <v>0</v>
      </c>
      <c r="K92" s="187"/>
      <c r="L92" s="192"/>
      <c r="M92" s="193"/>
      <c r="N92" s="194"/>
      <c r="O92" s="194"/>
      <c r="P92" s="195">
        <f>P93+P141+P163+P181</f>
        <v>0</v>
      </c>
      <c r="Q92" s="194"/>
      <c r="R92" s="195">
        <f>R93+R141+R163+R181</f>
        <v>4.140194999999999</v>
      </c>
      <c r="S92" s="194"/>
      <c r="T92" s="196">
        <f>T93+T141+T163+T181</f>
        <v>4.404999999999999</v>
      </c>
      <c r="AR92" s="197" t="s">
        <v>79</v>
      </c>
      <c r="AT92" s="198" t="s">
        <v>70</v>
      </c>
      <c r="AU92" s="198" t="s">
        <v>71</v>
      </c>
      <c r="AY92" s="197" t="s">
        <v>124</v>
      </c>
      <c r="BK92" s="199">
        <f>BK93+BK141+BK163+BK181</f>
        <v>0</v>
      </c>
    </row>
    <row r="93" spans="2:63" s="10" customFormat="1" ht="22.8" customHeight="1">
      <c r="B93" s="186"/>
      <c r="C93" s="187"/>
      <c r="D93" s="188" t="s">
        <v>70</v>
      </c>
      <c r="E93" s="200" t="s">
        <v>137</v>
      </c>
      <c r="F93" s="200" t="s">
        <v>138</v>
      </c>
      <c r="G93" s="187"/>
      <c r="H93" s="187"/>
      <c r="I93" s="190"/>
      <c r="J93" s="201">
        <f>BK93</f>
        <v>0</v>
      </c>
      <c r="K93" s="187"/>
      <c r="L93" s="192"/>
      <c r="M93" s="193"/>
      <c r="N93" s="194"/>
      <c r="O93" s="194"/>
      <c r="P93" s="195">
        <f>SUM(P94:P140)</f>
        <v>0</v>
      </c>
      <c r="Q93" s="194"/>
      <c r="R93" s="195">
        <f>SUM(R94:R140)</f>
        <v>4.140194999999999</v>
      </c>
      <c r="S93" s="194"/>
      <c r="T93" s="196">
        <f>SUM(T94:T140)</f>
        <v>0</v>
      </c>
      <c r="AR93" s="197" t="s">
        <v>79</v>
      </c>
      <c r="AT93" s="198" t="s">
        <v>70</v>
      </c>
      <c r="AU93" s="198" t="s">
        <v>79</v>
      </c>
      <c r="AY93" s="197" t="s">
        <v>124</v>
      </c>
      <c r="BK93" s="199">
        <f>SUM(BK94:BK140)</f>
        <v>0</v>
      </c>
    </row>
    <row r="94" spans="2:65" s="1" customFormat="1" ht="16.5" customHeight="1">
      <c r="B94" s="36"/>
      <c r="C94" s="202" t="s">
        <v>79</v>
      </c>
      <c r="D94" s="202" t="s">
        <v>128</v>
      </c>
      <c r="E94" s="203" t="s">
        <v>523</v>
      </c>
      <c r="F94" s="204" t="s">
        <v>524</v>
      </c>
      <c r="G94" s="205" t="s">
        <v>289</v>
      </c>
      <c r="H94" s="206">
        <v>12.4</v>
      </c>
      <c r="I94" s="207"/>
      <c r="J94" s="208">
        <f>ROUND(I94*H94,2)</f>
        <v>0</v>
      </c>
      <c r="K94" s="204" t="s">
        <v>19</v>
      </c>
      <c r="L94" s="41"/>
      <c r="M94" s="209" t="s">
        <v>19</v>
      </c>
      <c r="N94" s="210" t="s">
        <v>42</v>
      </c>
      <c r="O94" s="77"/>
      <c r="P94" s="211">
        <f>O94*H94</f>
        <v>0</v>
      </c>
      <c r="Q94" s="211">
        <v>0.009</v>
      </c>
      <c r="R94" s="211">
        <f>Q94*H94</f>
        <v>0.11159999999999999</v>
      </c>
      <c r="S94" s="211">
        <v>0</v>
      </c>
      <c r="T94" s="212">
        <f>S94*H94</f>
        <v>0</v>
      </c>
      <c r="AR94" s="15" t="s">
        <v>133</v>
      </c>
      <c r="AT94" s="15" t="s">
        <v>128</v>
      </c>
      <c r="AU94" s="15" t="s">
        <v>81</v>
      </c>
      <c r="AY94" s="15" t="s">
        <v>124</v>
      </c>
      <c r="BE94" s="213">
        <f>IF(N94="základní",J94,0)</f>
        <v>0</v>
      </c>
      <c r="BF94" s="213">
        <f>IF(N94="snížená",J94,0)</f>
        <v>0</v>
      </c>
      <c r="BG94" s="213">
        <f>IF(N94="zákl. přenesená",J94,0)</f>
        <v>0</v>
      </c>
      <c r="BH94" s="213">
        <f>IF(N94="sníž. přenesená",J94,0)</f>
        <v>0</v>
      </c>
      <c r="BI94" s="213">
        <f>IF(N94="nulová",J94,0)</f>
        <v>0</v>
      </c>
      <c r="BJ94" s="15" t="s">
        <v>79</v>
      </c>
      <c r="BK94" s="213">
        <f>ROUND(I94*H94,2)</f>
        <v>0</v>
      </c>
      <c r="BL94" s="15" t="s">
        <v>133</v>
      </c>
      <c r="BM94" s="15" t="s">
        <v>525</v>
      </c>
    </row>
    <row r="95" spans="2:47" s="1" customFormat="1" ht="12">
      <c r="B95" s="36"/>
      <c r="C95" s="37"/>
      <c r="D95" s="214" t="s">
        <v>135</v>
      </c>
      <c r="E95" s="37"/>
      <c r="F95" s="215" t="s">
        <v>526</v>
      </c>
      <c r="G95" s="37"/>
      <c r="H95" s="37"/>
      <c r="I95" s="128"/>
      <c r="J95" s="37"/>
      <c r="K95" s="37"/>
      <c r="L95" s="41"/>
      <c r="M95" s="216"/>
      <c r="N95" s="77"/>
      <c r="O95" s="77"/>
      <c r="P95" s="77"/>
      <c r="Q95" s="77"/>
      <c r="R95" s="77"/>
      <c r="S95" s="77"/>
      <c r="T95" s="78"/>
      <c r="AT95" s="15" t="s">
        <v>135</v>
      </c>
      <c r="AU95" s="15" t="s">
        <v>81</v>
      </c>
    </row>
    <row r="96" spans="2:47" s="1" customFormat="1" ht="12">
      <c r="B96" s="36"/>
      <c r="C96" s="37"/>
      <c r="D96" s="214" t="s">
        <v>145</v>
      </c>
      <c r="E96" s="37"/>
      <c r="F96" s="217" t="s">
        <v>527</v>
      </c>
      <c r="G96" s="37"/>
      <c r="H96" s="37"/>
      <c r="I96" s="128"/>
      <c r="J96" s="37"/>
      <c r="K96" s="37"/>
      <c r="L96" s="41"/>
      <c r="M96" s="216"/>
      <c r="N96" s="77"/>
      <c r="O96" s="77"/>
      <c r="P96" s="77"/>
      <c r="Q96" s="77"/>
      <c r="R96" s="77"/>
      <c r="S96" s="77"/>
      <c r="T96" s="78"/>
      <c r="AT96" s="15" t="s">
        <v>145</v>
      </c>
      <c r="AU96" s="15" t="s">
        <v>81</v>
      </c>
    </row>
    <row r="97" spans="2:51" s="11" customFormat="1" ht="12">
      <c r="B97" s="218"/>
      <c r="C97" s="219"/>
      <c r="D97" s="214" t="s">
        <v>147</v>
      </c>
      <c r="E97" s="220" t="s">
        <v>19</v>
      </c>
      <c r="F97" s="221" t="s">
        <v>528</v>
      </c>
      <c r="G97" s="219"/>
      <c r="H97" s="222">
        <v>12.4</v>
      </c>
      <c r="I97" s="223"/>
      <c r="J97" s="219"/>
      <c r="K97" s="219"/>
      <c r="L97" s="224"/>
      <c r="M97" s="225"/>
      <c r="N97" s="226"/>
      <c r="O97" s="226"/>
      <c r="P97" s="226"/>
      <c r="Q97" s="226"/>
      <c r="R97" s="226"/>
      <c r="S97" s="226"/>
      <c r="T97" s="227"/>
      <c r="AT97" s="228" t="s">
        <v>147</v>
      </c>
      <c r="AU97" s="228" t="s">
        <v>81</v>
      </c>
      <c r="AV97" s="11" t="s">
        <v>81</v>
      </c>
      <c r="AW97" s="11" t="s">
        <v>33</v>
      </c>
      <c r="AX97" s="11" t="s">
        <v>79</v>
      </c>
      <c r="AY97" s="228" t="s">
        <v>124</v>
      </c>
    </row>
    <row r="98" spans="2:65" s="1" customFormat="1" ht="16.5" customHeight="1">
      <c r="B98" s="36"/>
      <c r="C98" s="202" t="s">
        <v>81</v>
      </c>
      <c r="D98" s="202" t="s">
        <v>128</v>
      </c>
      <c r="E98" s="203" t="s">
        <v>149</v>
      </c>
      <c r="F98" s="204" t="s">
        <v>150</v>
      </c>
      <c r="G98" s="205" t="s">
        <v>131</v>
      </c>
      <c r="H98" s="206">
        <v>30</v>
      </c>
      <c r="I98" s="207"/>
      <c r="J98" s="208">
        <f>ROUND(I98*H98,2)</f>
        <v>0</v>
      </c>
      <c r="K98" s="204" t="s">
        <v>19</v>
      </c>
      <c r="L98" s="41"/>
      <c r="M98" s="209" t="s">
        <v>19</v>
      </c>
      <c r="N98" s="210" t="s">
        <v>42</v>
      </c>
      <c r="O98" s="77"/>
      <c r="P98" s="211">
        <f>O98*H98</f>
        <v>0</v>
      </c>
      <c r="Q98" s="211">
        <v>0</v>
      </c>
      <c r="R98" s="211">
        <f>Q98*H98</f>
        <v>0</v>
      </c>
      <c r="S98" s="211">
        <v>0</v>
      </c>
      <c r="T98" s="212">
        <f>S98*H98</f>
        <v>0</v>
      </c>
      <c r="AR98" s="15" t="s">
        <v>133</v>
      </c>
      <c r="AT98" s="15" t="s">
        <v>128</v>
      </c>
      <c r="AU98" s="15" t="s">
        <v>81</v>
      </c>
      <c r="AY98" s="15" t="s">
        <v>124</v>
      </c>
      <c r="BE98" s="213">
        <f>IF(N98="základní",J98,0)</f>
        <v>0</v>
      </c>
      <c r="BF98" s="213">
        <f>IF(N98="snížená",J98,0)</f>
        <v>0</v>
      </c>
      <c r="BG98" s="213">
        <f>IF(N98="zákl. přenesená",J98,0)</f>
        <v>0</v>
      </c>
      <c r="BH98" s="213">
        <f>IF(N98="sníž. přenesená",J98,0)</f>
        <v>0</v>
      </c>
      <c r="BI98" s="213">
        <f>IF(N98="nulová",J98,0)</f>
        <v>0</v>
      </c>
      <c r="BJ98" s="15" t="s">
        <v>79</v>
      </c>
      <c r="BK98" s="213">
        <f>ROUND(I98*H98,2)</f>
        <v>0</v>
      </c>
      <c r="BL98" s="15" t="s">
        <v>133</v>
      </c>
      <c r="BM98" s="15" t="s">
        <v>151</v>
      </c>
    </row>
    <row r="99" spans="2:47" s="1" customFormat="1" ht="12">
      <c r="B99" s="36"/>
      <c r="C99" s="37"/>
      <c r="D99" s="214" t="s">
        <v>135</v>
      </c>
      <c r="E99" s="37"/>
      <c r="F99" s="215" t="s">
        <v>150</v>
      </c>
      <c r="G99" s="37"/>
      <c r="H99" s="37"/>
      <c r="I99" s="128"/>
      <c r="J99" s="37"/>
      <c r="K99" s="37"/>
      <c r="L99" s="41"/>
      <c r="M99" s="216"/>
      <c r="N99" s="77"/>
      <c r="O99" s="77"/>
      <c r="P99" s="77"/>
      <c r="Q99" s="77"/>
      <c r="R99" s="77"/>
      <c r="S99" s="77"/>
      <c r="T99" s="78"/>
      <c r="AT99" s="15" t="s">
        <v>135</v>
      </c>
      <c r="AU99" s="15" t="s">
        <v>81</v>
      </c>
    </row>
    <row r="100" spans="2:65" s="1" customFormat="1" ht="16.5" customHeight="1">
      <c r="B100" s="36"/>
      <c r="C100" s="202" t="s">
        <v>125</v>
      </c>
      <c r="D100" s="202" t="s">
        <v>128</v>
      </c>
      <c r="E100" s="203" t="s">
        <v>152</v>
      </c>
      <c r="F100" s="204" t="s">
        <v>153</v>
      </c>
      <c r="G100" s="205" t="s">
        <v>131</v>
      </c>
      <c r="H100" s="206">
        <v>43</v>
      </c>
      <c r="I100" s="207"/>
      <c r="J100" s="208">
        <f>ROUND(I100*H100,2)</f>
        <v>0</v>
      </c>
      <c r="K100" s="204" t="s">
        <v>142</v>
      </c>
      <c r="L100" s="41"/>
      <c r="M100" s="209" t="s">
        <v>19</v>
      </c>
      <c r="N100" s="210" t="s">
        <v>42</v>
      </c>
      <c r="O100" s="77"/>
      <c r="P100" s="211">
        <f>O100*H100</f>
        <v>0</v>
      </c>
      <c r="Q100" s="211">
        <v>0.00735</v>
      </c>
      <c r="R100" s="211">
        <f>Q100*H100</f>
        <v>0.31605</v>
      </c>
      <c r="S100" s="211">
        <v>0</v>
      </c>
      <c r="T100" s="212">
        <f>S100*H100</f>
        <v>0</v>
      </c>
      <c r="AR100" s="15" t="s">
        <v>133</v>
      </c>
      <c r="AT100" s="15" t="s">
        <v>128</v>
      </c>
      <c r="AU100" s="15" t="s">
        <v>81</v>
      </c>
      <c r="AY100" s="15" t="s">
        <v>124</v>
      </c>
      <c r="BE100" s="213">
        <f>IF(N100="základní",J100,0)</f>
        <v>0</v>
      </c>
      <c r="BF100" s="213">
        <f>IF(N100="snížená",J100,0)</f>
        <v>0</v>
      </c>
      <c r="BG100" s="213">
        <f>IF(N100="zákl. přenesená",J100,0)</f>
        <v>0</v>
      </c>
      <c r="BH100" s="213">
        <f>IF(N100="sníž. přenesená",J100,0)</f>
        <v>0</v>
      </c>
      <c r="BI100" s="213">
        <f>IF(N100="nulová",J100,0)</f>
        <v>0</v>
      </c>
      <c r="BJ100" s="15" t="s">
        <v>79</v>
      </c>
      <c r="BK100" s="213">
        <f>ROUND(I100*H100,2)</f>
        <v>0</v>
      </c>
      <c r="BL100" s="15" t="s">
        <v>133</v>
      </c>
      <c r="BM100" s="15" t="s">
        <v>154</v>
      </c>
    </row>
    <row r="101" spans="2:47" s="1" customFormat="1" ht="12">
      <c r="B101" s="36"/>
      <c r="C101" s="37"/>
      <c r="D101" s="214" t="s">
        <v>135</v>
      </c>
      <c r="E101" s="37"/>
      <c r="F101" s="215" t="s">
        <v>155</v>
      </c>
      <c r="G101" s="37"/>
      <c r="H101" s="37"/>
      <c r="I101" s="128"/>
      <c r="J101" s="37"/>
      <c r="K101" s="37"/>
      <c r="L101" s="41"/>
      <c r="M101" s="216"/>
      <c r="N101" s="77"/>
      <c r="O101" s="77"/>
      <c r="P101" s="77"/>
      <c r="Q101" s="77"/>
      <c r="R101" s="77"/>
      <c r="S101" s="77"/>
      <c r="T101" s="78"/>
      <c r="AT101" s="15" t="s">
        <v>135</v>
      </c>
      <c r="AU101" s="15" t="s">
        <v>81</v>
      </c>
    </row>
    <row r="102" spans="2:51" s="11" customFormat="1" ht="12">
      <c r="B102" s="218"/>
      <c r="C102" s="219"/>
      <c r="D102" s="214" t="s">
        <v>147</v>
      </c>
      <c r="E102" s="220" t="s">
        <v>19</v>
      </c>
      <c r="F102" s="221" t="s">
        <v>510</v>
      </c>
      <c r="G102" s="219"/>
      <c r="H102" s="222">
        <v>43</v>
      </c>
      <c r="I102" s="223"/>
      <c r="J102" s="219"/>
      <c r="K102" s="219"/>
      <c r="L102" s="224"/>
      <c r="M102" s="225"/>
      <c r="N102" s="226"/>
      <c r="O102" s="226"/>
      <c r="P102" s="226"/>
      <c r="Q102" s="226"/>
      <c r="R102" s="226"/>
      <c r="S102" s="226"/>
      <c r="T102" s="227"/>
      <c r="AT102" s="228" t="s">
        <v>147</v>
      </c>
      <c r="AU102" s="228" t="s">
        <v>81</v>
      </c>
      <c r="AV102" s="11" t="s">
        <v>81</v>
      </c>
      <c r="AW102" s="11" t="s">
        <v>33</v>
      </c>
      <c r="AX102" s="11" t="s">
        <v>79</v>
      </c>
      <c r="AY102" s="228" t="s">
        <v>124</v>
      </c>
    </row>
    <row r="103" spans="2:65" s="1" customFormat="1" ht="16.5" customHeight="1">
      <c r="B103" s="36"/>
      <c r="C103" s="202" t="s">
        <v>133</v>
      </c>
      <c r="D103" s="202" t="s">
        <v>128</v>
      </c>
      <c r="E103" s="203" t="s">
        <v>156</v>
      </c>
      <c r="F103" s="204" t="s">
        <v>157</v>
      </c>
      <c r="G103" s="205" t="s">
        <v>131</v>
      </c>
      <c r="H103" s="206">
        <v>103</v>
      </c>
      <c r="I103" s="207"/>
      <c r="J103" s="208">
        <f>ROUND(I103*H103,2)</f>
        <v>0</v>
      </c>
      <c r="K103" s="204" t="s">
        <v>142</v>
      </c>
      <c r="L103" s="41"/>
      <c r="M103" s="209" t="s">
        <v>19</v>
      </c>
      <c r="N103" s="210" t="s">
        <v>42</v>
      </c>
      <c r="O103" s="77"/>
      <c r="P103" s="211">
        <f>O103*H103</f>
        <v>0</v>
      </c>
      <c r="Q103" s="211">
        <v>0.00026</v>
      </c>
      <c r="R103" s="211">
        <f>Q103*H103</f>
        <v>0.026779999999999998</v>
      </c>
      <c r="S103" s="211">
        <v>0</v>
      </c>
      <c r="T103" s="212">
        <f>S103*H103</f>
        <v>0</v>
      </c>
      <c r="AR103" s="15" t="s">
        <v>133</v>
      </c>
      <c r="AT103" s="15" t="s">
        <v>128</v>
      </c>
      <c r="AU103" s="15" t="s">
        <v>81</v>
      </c>
      <c r="AY103" s="15" t="s">
        <v>124</v>
      </c>
      <c r="BE103" s="213">
        <f>IF(N103="základní",J103,0)</f>
        <v>0</v>
      </c>
      <c r="BF103" s="213">
        <f>IF(N103="snížená",J103,0)</f>
        <v>0</v>
      </c>
      <c r="BG103" s="213">
        <f>IF(N103="zákl. přenesená",J103,0)</f>
        <v>0</v>
      </c>
      <c r="BH103" s="213">
        <f>IF(N103="sníž. přenesená",J103,0)</f>
        <v>0</v>
      </c>
      <c r="BI103" s="213">
        <f>IF(N103="nulová",J103,0)</f>
        <v>0</v>
      </c>
      <c r="BJ103" s="15" t="s">
        <v>79</v>
      </c>
      <c r="BK103" s="213">
        <f>ROUND(I103*H103,2)</f>
        <v>0</v>
      </c>
      <c r="BL103" s="15" t="s">
        <v>133</v>
      </c>
      <c r="BM103" s="15" t="s">
        <v>158</v>
      </c>
    </row>
    <row r="104" spans="2:47" s="1" customFormat="1" ht="12">
      <c r="B104" s="36"/>
      <c r="C104" s="37"/>
      <c r="D104" s="214" t="s">
        <v>135</v>
      </c>
      <c r="E104" s="37"/>
      <c r="F104" s="215" t="s">
        <v>159</v>
      </c>
      <c r="G104" s="37"/>
      <c r="H104" s="37"/>
      <c r="I104" s="128"/>
      <c r="J104" s="37"/>
      <c r="K104" s="37"/>
      <c r="L104" s="41"/>
      <c r="M104" s="216"/>
      <c r="N104" s="77"/>
      <c r="O104" s="77"/>
      <c r="P104" s="77"/>
      <c r="Q104" s="77"/>
      <c r="R104" s="77"/>
      <c r="S104" s="77"/>
      <c r="T104" s="78"/>
      <c r="AT104" s="15" t="s">
        <v>135</v>
      </c>
      <c r="AU104" s="15" t="s">
        <v>81</v>
      </c>
    </row>
    <row r="105" spans="2:51" s="11" customFormat="1" ht="12">
      <c r="B105" s="218"/>
      <c r="C105" s="219"/>
      <c r="D105" s="214" t="s">
        <v>147</v>
      </c>
      <c r="E105" s="220" t="s">
        <v>19</v>
      </c>
      <c r="F105" s="221" t="s">
        <v>512</v>
      </c>
      <c r="G105" s="219"/>
      <c r="H105" s="222">
        <v>103</v>
      </c>
      <c r="I105" s="223"/>
      <c r="J105" s="219"/>
      <c r="K105" s="219"/>
      <c r="L105" s="224"/>
      <c r="M105" s="225"/>
      <c r="N105" s="226"/>
      <c r="O105" s="226"/>
      <c r="P105" s="226"/>
      <c r="Q105" s="226"/>
      <c r="R105" s="226"/>
      <c r="S105" s="226"/>
      <c r="T105" s="227"/>
      <c r="AT105" s="228" t="s">
        <v>147</v>
      </c>
      <c r="AU105" s="228" t="s">
        <v>81</v>
      </c>
      <c r="AV105" s="11" t="s">
        <v>81</v>
      </c>
      <c r="AW105" s="11" t="s">
        <v>33</v>
      </c>
      <c r="AX105" s="11" t="s">
        <v>79</v>
      </c>
      <c r="AY105" s="228" t="s">
        <v>124</v>
      </c>
    </row>
    <row r="106" spans="2:65" s="1" customFormat="1" ht="16.5" customHeight="1">
      <c r="B106" s="36"/>
      <c r="C106" s="202" t="s">
        <v>502</v>
      </c>
      <c r="D106" s="202" t="s">
        <v>128</v>
      </c>
      <c r="E106" s="203" t="s">
        <v>529</v>
      </c>
      <c r="F106" s="204" t="s">
        <v>530</v>
      </c>
      <c r="G106" s="205" t="s">
        <v>131</v>
      </c>
      <c r="H106" s="206">
        <v>103</v>
      </c>
      <c r="I106" s="207"/>
      <c r="J106" s="208">
        <f>ROUND(I106*H106,2)</f>
        <v>0</v>
      </c>
      <c r="K106" s="204" t="s">
        <v>142</v>
      </c>
      <c r="L106" s="41"/>
      <c r="M106" s="209" t="s">
        <v>19</v>
      </c>
      <c r="N106" s="210" t="s">
        <v>42</v>
      </c>
      <c r="O106" s="77"/>
      <c r="P106" s="211">
        <f>O106*H106</f>
        <v>0</v>
      </c>
      <c r="Q106" s="211">
        <v>0.00489</v>
      </c>
      <c r="R106" s="211">
        <f>Q106*H106</f>
        <v>0.5036700000000001</v>
      </c>
      <c r="S106" s="211">
        <v>0</v>
      </c>
      <c r="T106" s="212">
        <f>S106*H106</f>
        <v>0</v>
      </c>
      <c r="AR106" s="15" t="s">
        <v>133</v>
      </c>
      <c r="AT106" s="15" t="s">
        <v>128</v>
      </c>
      <c r="AU106" s="15" t="s">
        <v>81</v>
      </c>
      <c r="AY106" s="15" t="s">
        <v>124</v>
      </c>
      <c r="BE106" s="213">
        <f>IF(N106="základní",J106,0)</f>
        <v>0</v>
      </c>
      <c r="BF106" s="213">
        <f>IF(N106="snížená",J106,0)</f>
        <v>0</v>
      </c>
      <c r="BG106" s="213">
        <f>IF(N106="zákl. přenesená",J106,0)</f>
        <v>0</v>
      </c>
      <c r="BH106" s="213">
        <f>IF(N106="sníž. přenesená",J106,0)</f>
        <v>0</v>
      </c>
      <c r="BI106" s="213">
        <f>IF(N106="nulová",J106,0)</f>
        <v>0</v>
      </c>
      <c r="BJ106" s="15" t="s">
        <v>79</v>
      </c>
      <c r="BK106" s="213">
        <f>ROUND(I106*H106,2)</f>
        <v>0</v>
      </c>
      <c r="BL106" s="15" t="s">
        <v>133</v>
      </c>
      <c r="BM106" s="15" t="s">
        <v>531</v>
      </c>
    </row>
    <row r="107" spans="2:47" s="1" customFormat="1" ht="12">
      <c r="B107" s="36"/>
      <c r="C107" s="37"/>
      <c r="D107" s="214" t="s">
        <v>135</v>
      </c>
      <c r="E107" s="37"/>
      <c r="F107" s="215" t="s">
        <v>532</v>
      </c>
      <c r="G107" s="37"/>
      <c r="H107" s="37"/>
      <c r="I107" s="128"/>
      <c r="J107" s="37"/>
      <c r="K107" s="37"/>
      <c r="L107" s="41"/>
      <c r="M107" s="216"/>
      <c r="N107" s="77"/>
      <c r="O107" s="77"/>
      <c r="P107" s="77"/>
      <c r="Q107" s="77"/>
      <c r="R107" s="77"/>
      <c r="S107" s="77"/>
      <c r="T107" s="78"/>
      <c r="AT107" s="15" t="s">
        <v>135</v>
      </c>
      <c r="AU107" s="15" t="s">
        <v>81</v>
      </c>
    </row>
    <row r="108" spans="2:47" s="1" customFormat="1" ht="12">
      <c r="B108" s="36"/>
      <c r="C108" s="37"/>
      <c r="D108" s="214" t="s">
        <v>145</v>
      </c>
      <c r="E108" s="37"/>
      <c r="F108" s="217" t="s">
        <v>533</v>
      </c>
      <c r="G108" s="37"/>
      <c r="H108" s="37"/>
      <c r="I108" s="128"/>
      <c r="J108" s="37"/>
      <c r="K108" s="37"/>
      <c r="L108" s="41"/>
      <c r="M108" s="216"/>
      <c r="N108" s="77"/>
      <c r="O108" s="77"/>
      <c r="P108" s="77"/>
      <c r="Q108" s="77"/>
      <c r="R108" s="77"/>
      <c r="S108" s="77"/>
      <c r="T108" s="78"/>
      <c r="AT108" s="15" t="s">
        <v>145</v>
      </c>
      <c r="AU108" s="15" t="s">
        <v>81</v>
      </c>
    </row>
    <row r="109" spans="2:51" s="11" customFormat="1" ht="12">
      <c r="B109" s="218"/>
      <c r="C109" s="219"/>
      <c r="D109" s="214" t="s">
        <v>147</v>
      </c>
      <c r="E109" s="220" t="s">
        <v>19</v>
      </c>
      <c r="F109" s="221" t="s">
        <v>512</v>
      </c>
      <c r="G109" s="219"/>
      <c r="H109" s="222">
        <v>103</v>
      </c>
      <c r="I109" s="223"/>
      <c r="J109" s="219"/>
      <c r="K109" s="219"/>
      <c r="L109" s="224"/>
      <c r="M109" s="225"/>
      <c r="N109" s="226"/>
      <c r="O109" s="226"/>
      <c r="P109" s="226"/>
      <c r="Q109" s="226"/>
      <c r="R109" s="226"/>
      <c r="S109" s="226"/>
      <c r="T109" s="227"/>
      <c r="AT109" s="228" t="s">
        <v>147</v>
      </c>
      <c r="AU109" s="228" t="s">
        <v>81</v>
      </c>
      <c r="AV109" s="11" t="s">
        <v>81</v>
      </c>
      <c r="AW109" s="11" t="s">
        <v>33</v>
      </c>
      <c r="AX109" s="11" t="s">
        <v>79</v>
      </c>
      <c r="AY109" s="228" t="s">
        <v>124</v>
      </c>
    </row>
    <row r="110" spans="2:65" s="1" customFormat="1" ht="16.5" customHeight="1">
      <c r="B110" s="36"/>
      <c r="C110" s="202" t="s">
        <v>137</v>
      </c>
      <c r="D110" s="202" t="s">
        <v>128</v>
      </c>
      <c r="E110" s="203" t="s">
        <v>534</v>
      </c>
      <c r="F110" s="204" t="s">
        <v>535</v>
      </c>
      <c r="G110" s="205" t="s">
        <v>131</v>
      </c>
      <c r="H110" s="206">
        <v>43</v>
      </c>
      <c r="I110" s="207"/>
      <c r="J110" s="208">
        <f>ROUND(I110*H110,2)</f>
        <v>0</v>
      </c>
      <c r="K110" s="204" t="s">
        <v>142</v>
      </c>
      <c r="L110" s="41"/>
      <c r="M110" s="209" t="s">
        <v>19</v>
      </c>
      <c r="N110" s="210" t="s">
        <v>42</v>
      </c>
      <c r="O110" s="77"/>
      <c r="P110" s="211">
        <f>O110*H110</f>
        <v>0</v>
      </c>
      <c r="Q110" s="211">
        <v>0.01146</v>
      </c>
      <c r="R110" s="211">
        <f>Q110*H110</f>
        <v>0.49278</v>
      </c>
      <c r="S110" s="211">
        <v>0</v>
      </c>
      <c r="T110" s="212">
        <f>S110*H110</f>
        <v>0</v>
      </c>
      <c r="AR110" s="15" t="s">
        <v>133</v>
      </c>
      <c r="AT110" s="15" t="s">
        <v>128</v>
      </c>
      <c r="AU110" s="15" t="s">
        <v>81</v>
      </c>
      <c r="AY110" s="15" t="s">
        <v>124</v>
      </c>
      <c r="BE110" s="213">
        <f>IF(N110="základní",J110,0)</f>
        <v>0</v>
      </c>
      <c r="BF110" s="213">
        <f>IF(N110="snížená",J110,0)</f>
        <v>0</v>
      </c>
      <c r="BG110" s="213">
        <f>IF(N110="zákl. přenesená",J110,0)</f>
        <v>0</v>
      </c>
      <c r="BH110" s="213">
        <f>IF(N110="sníž. přenesená",J110,0)</f>
        <v>0</v>
      </c>
      <c r="BI110" s="213">
        <f>IF(N110="nulová",J110,0)</f>
        <v>0</v>
      </c>
      <c r="BJ110" s="15" t="s">
        <v>79</v>
      </c>
      <c r="BK110" s="213">
        <f>ROUND(I110*H110,2)</f>
        <v>0</v>
      </c>
      <c r="BL110" s="15" t="s">
        <v>133</v>
      </c>
      <c r="BM110" s="15" t="s">
        <v>536</v>
      </c>
    </row>
    <row r="111" spans="2:47" s="1" customFormat="1" ht="12">
      <c r="B111" s="36"/>
      <c r="C111" s="37"/>
      <c r="D111" s="214" t="s">
        <v>135</v>
      </c>
      <c r="E111" s="37"/>
      <c r="F111" s="215" t="s">
        <v>537</v>
      </c>
      <c r="G111" s="37"/>
      <c r="H111" s="37"/>
      <c r="I111" s="128"/>
      <c r="J111" s="37"/>
      <c r="K111" s="37"/>
      <c r="L111" s="41"/>
      <c r="M111" s="216"/>
      <c r="N111" s="77"/>
      <c r="O111" s="77"/>
      <c r="P111" s="77"/>
      <c r="Q111" s="77"/>
      <c r="R111" s="77"/>
      <c r="S111" s="77"/>
      <c r="T111" s="78"/>
      <c r="AT111" s="15" t="s">
        <v>135</v>
      </c>
      <c r="AU111" s="15" t="s">
        <v>81</v>
      </c>
    </row>
    <row r="112" spans="2:51" s="11" customFormat="1" ht="12">
      <c r="B112" s="218"/>
      <c r="C112" s="219"/>
      <c r="D112" s="214" t="s">
        <v>147</v>
      </c>
      <c r="E112" s="220" t="s">
        <v>19</v>
      </c>
      <c r="F112" s="221" t="s">
        <v>515</v>
      </c>
      <c r="G112" s="219"/>
      <c r="H112" s="222">
        <v>43</v>
      </c>
      <c r="I112" s="223"/>
      <c r="J112" s="219"/>
      <c r="K112" s="219"/>
      <c r="L112" s="224"/>
      <c r="M112" s="225"/>
      <c r="N112" s="226"/>
      <c r="O112" s="226"/>
      <c r="P112" s="226"/>
      <c r="Q112" s="226"/>
      <c r="R112" s="226"/>
      <c r="S112" s="226"/>
      <c r="T112" s="227"/>
      <c r="AT112" s="228" t="s">
        <v>147</v>
      </c>
      <c r="AU112" s="228" t="s">
        <v>81</v>
      </c>
      <c r="AV112" s="11" t="s">
        <v>81</v>
      </c>
      <c r="AW112" s="11" t="s">
        <v>33</v>
      </c>
      <c r="AX112" s="11" t="s">
        <v>79</v>
      </c>
      <c r="AY112" s="228" t="s">
        <v>124</v>
      </c>
    </row>
    <row r="113" spans="2:65" s="1" customFormat="1" ht="16.5" customHeight="1">
      <c r="B113" s="36"/>
      <c r="C113" s="202" t="s">
        <v>538</v>
      </c>
      <c r="D113" s="202" t="s">
        <v>128</v>
      </c>
      <c r="E113" s="203" t="s">
        <v>539</v>
      </c>
      <c r="F113" s="204" t="s">
        <v>540</v>
      </c>
      <c r="G113" s="205" t="s">
        <v>131</v>
      </c>
      <c r="H113" s="206">
        <v>43</v>
      </c>
      <c r="I113" s="207"/>
      <c r="J113" s="208">
        <f>ROUND(I113*H113,2)</f>
        <v>0</v>
      </c>
      <c r="K113" s="204" t="s">
        <v>142</v>
      </c>
      <c r="L113" s="41"/>
      <c r="M113" s="209" t="s">
        <v>19</v>
      </c>
      <c r="N113" s="210" t="s">
        <v>42</v>
      </c>
      <c r="O113" s="77"/>
      <c r="P113" s="211">
        <f>O113*H113</f>
        <v>0</v>
      </c>
      <c r="Q113" s="211">
        <v>0.03798</v>
      </c>
      <c r="R113" s="211">
        <f>Q113*H113</f>
        <v>1.63314</v>
      </c>
      <c r="S113" s="211">
        <v>0</v>
      </c>
      <c r="T113" s="212">
        <f>S113*H113</f>
        <v>0</v>
      </c>
      <c r="AR113" s="15" t="s">
        <v>133</v>
      </c>
      <c r="AT113" s="15" t="s">
        <v>128</v>
      </c>
      <c r="AU113" s="15" t="s">
        <v>81</v>
      </c>
      <c r="AY113" s="15" t="s">
        <v>124</v>
      </c>
      <c r="BE113" s="213">
        <f>IF(N113="základní",J113,0)</f>
        <v>0</v>
      </c>
      <c r="BF113" s="213">
        <f>IF(N113="snížená",J113,0)</f>
        <v>0</v>
      </c>
      <c r="BG113" s="213">
        <f>IF(N113="zákl. přenesená",J113,0)</f>
        <v>0</v>
      </c>
      <c r="BH113" s="213">
        <f>IF(N113="sníž. přenesená",J113,0)</f>
        <v>0</v>
      </c>
      <c r="BI113" s="213">
        <f>IF(N113="nulová",J113,0)</f>
        <v>0</v>
      </c>
      <c r="BJ113" s="15" t="s">
        <v>79</v>
      </c>
      <c r="BK113" s="213">
        <f>ROUND(I113*H113,2)</f>
        <v>0</v>
      </c>
      <c r="BL113" s="15" t="s">
        <v>133</v>
      </c>
      <c r="BM113" s="15" t="s">
        <v>541</v>
      </c>
    </row>
    <row r="114" spans="2:47" s="1" customFormat="1" ht="12">
      <c r="B114" s="36"/>
      <c r="C114" s="37"/>
      <c r="D114" s="214" t="s">
        <v>135</v>
      </c>
      <c r="E114" s="37"/>
      <c r="F114" s="215" t="s">
        <v>542</v>
      </c>
      <c r="G114" s="37"/>
      <c r="H114" s="37"/>
      <c r="I114" s="128"/>
      <c r="J114" s="37"/>
      <c r="K114" s="37"/>
      <c r="L114" s="41"/>
      <c r="M114" s="216"/>
      <c r="N114" s="77"/>
      <c r="O114" s="77"/>
      <c r="P114" s="77"/>
      <c r="Q114" s="77"/>
      <c r="R114" s="77"/>
      <c r="S114" s="77"/>
      <c r="T114" s="78"/>
      <c r="AT114" s="15" t="s">
        <v>135</v>
      </c>
      <c r="AU114" s="15" t="s">
        <v>81</v>
      </c>
    </row>
    <row r="115" spans="2:51" s="11" customFormat="1" ht="12">
      <c r="B115" s="218"/>
      <c r="C115" s="219"/>
      <c r="D115" s="214" t="s">
        <v>147</v>
      </c>
      <c r="E115" s="220" t="s">
        <v>19</v>
      </c>
      <c r="F115" s="221" t="s">
        <v>510</v>
      </c>
      <c r="G115" s="219"/>
      <c r="H115" s="222">
        <v>43</v>
      </c>
      <c r="I115" s="223"/>
      <c r="J115" s="219"/>
      <c r="K115" s="219"/>
      <c r="L115" s="224"/>
      <c r="M115" s="225"/>
      <c r="N115" s="226"/>
      <c r="O115" s="226"/>
      <c r="P115" s="226"/>
      <c r="Q115" s="226"/>
      <c r="R115" s="226"/>
      <c r="S115" s="226"/>
      <c r="T115" s="227"/>
      <c r="AT115" s="228" t="s">
        <v>147</v>
      </c>
      <c r="AU115" s="228" t="s">
        <v>81</v>
      </c>
      <c r="AV115" s="11" t="s">
        <v>81</v>
      </c>
      <c r="AW115" s="11" t="s">
        <v>33</v>
      </c>
      <c r="AX115" s="11" t="s">
        <v>79</v>
      </c>
      <c r="AY115" s="228" t="s">
        <v>124</v>
      </c>
    </row>
    <row r="116" spans="2:65" s="1" customFormat="1" ht="16.5" customHeight="1">
      <c r="B116" s="36"/>
      <c r="C116" s="202" t="s">
        <v>543</v>
      </c>
      <c r="D116" s="202" t="s">
        <v>128</v>
      </c>
      <c r="E116" s="203" t="s">
        <v>544</v>
      </c>
      <c r="F116" s="204" t="s">
        <v>545</v>
      </c>
      <c r="G116" s="205" t="s">
        <v>131</v>
      </c>
      <c r="H116" s="206">
        <v>103</v>
      </c>
      <c r="I116" s="207"/>
      <c r="J116" s="208">
        <f>ROUND(I116*H116,2)</f>
        <v>0</v>
      </c>
      <c r="K116" s="204" t="s">
        <v>142</v>
      </c>
      <c r="L116" s="41"/>
      <c r="M116" s="209" t="s">
        <v>19</v>
      </c>
      <c r="N116" s="210" t="s">
        <v>42</v>
      </c>
      <c r="O116" s="77"/>
      <c r="P116" s="211">
        <f>O116*H116</f>
        <v>0</v>
      </c>
      <c r="Q116" s="211">
        <v>0.00268</v>
      </c>
      <c r="R116" s="211">
        <f>Q116*H116</f>
        <v>0.27604</v>
      </c>
      <c r="S116" s="211">
        <v>0</v>
      </c>
      <c r="T116" s="212">
        <f>S116*H116</f>
        <v>0</v>
      </c>
      <c r="AR116" s="15" t="s">
        <v>133</v>
      </c>
      <c r="AT116" s="15" t="s">
        <v>128</v>
      </c>
      <c r="AU116" s="15" t="s">
        <v>81</v>
      </c>
      <c r="AY116" s="15" t="s">
        <v>124</v>
      </c>
      <c r="BE116" s="213">
        <f>IF(N116="základní",J116,0)</f>
        <v>0</v>
      </c>
      <c r="BF116" s="213">
        <f>IF(N116="snížená",J116,0)</f>
        <v>0</v>
      </c>
      <c r="BG116" s="213">
        <f>IF(N116="zákl. přenesená",J116,0)</f>
        <v>0</v>
      </c>
      <c r="BH116" s="213">
        <f>IF(N116="sníž. přenesená",J116,0)</f>
        <v>0</v>
      </c>
      <c r="BI116" s="213">
        <f>IF(N116="nulová",J116,0)</f>
        <v>0</v>
      </c>
      <c r="BJ116" s="15" t="s">
        <v>79</v>
      </c>
      <c r="BK116" s="213">
        <f>ROUND(I116*H116,2)</f>
        <v>0</v>
      </c>
      <c r="BL116" s="15" t="s">
        <v>133</v>
      </c>
      <c r="BM116" s="15" t="s">
        <v>546</v>
      </c>
    </row>
    <row r="117" spans="2:47" s="1" customFormat="1" ht="12">
      <c r="B117" s="36"/>
      <c r="C117" s="37"/>
      <c r="D117" s="214" t="s">
        <v>135</v>
      </c>
      <c r="E117" s="37"/>
      <c r="F117" s="215" t="s">
        <v>547</v>
      </c>
      <c r="G117" s="37"/>
      <c r="H117" s="37"/>
      <c r="I117" s="128"/>
      <c r="J117" s="37"/>
      <c r="K117" s="37"/>
      <c r="L117" s="41"/>
      <c r="M117" s="216"/>
      <c r="N117" s="77"/>
      <c r="O117" s="77"/>
      <c r="P117" s="77"/>
      <c r="Q117" s="77"/>
      <c r="R117" s="77"/>
      <c r="S117" s="77"/>
      <c r="T117" s="78"/>
      <c r="AT117" s="15" t="s">
        <v>135</v>
      </c>
      <c r="AU117" s="15" t="s">
        <v>81</v>
      </c>
    </row>
    <row r="118" spans="2:51" s="11" customFormat="1" ht="12">
      <c r="B118" s="218"/>
      <c r="C118" s="219"/>
      <c r="D118" s="214" t="s">
        <v>147</v>
      </c>
      <c r="E118" s="220" t="s">
        <v>19</v>
      </c>
      <c r="F118" s="221" t="s">
        <v>512</v>
      </c>
      <c r="G118" s="219"/>
      <c r="H118" s="222">
        <v>103</v>
      </c>
      <c r="I118" s="223"/>
      <c r="J118" s="219"/>
      <c r="K118" s="219"/>
      <c r="L118" s="224"/>
      <c r="M118" s="225"/>
      <c r="N118" s="226"/>
      <c r="O118" s="226"/>
      <c r="P118" s="226"/>
      <c r="Q118" s="226"/>
      <c r="R118" s="226"/>
      <c r="S118" s="226"/>
      <c r="T118" s="227"/>
      <c r="AT118" s="228" t="s">
        <v>147</v>
      </c>
      <c r="AU118" s="228" t="s">
        <v>81</v>
      </c>
      <c r="AV118" s="11" t="s">
        <v>81</v>
      </c>
      <c r="AW118" s="11" t="s">
        <v>33</v>
      </c>
      <c r="AX118" s="11" t="s">
        <v>79</v>
      </c>
      <c r="AY118" s="228" t="s">
        <v>124</v>
      </c>
    </row>
    <row r="119" spans="2:65" s="1" customFormat="1" ht="16.5" customHeight="1">
      <c r="B119" s="36"/>
      <c r="C119" s="202" t="s">
        <v>203</v>
      </c>
      <c r="D119" s="202" t="s">
        <v>128</v>
      </c>
      <c r="E119" s="203" t="s">
        <v>548</v>
      </c>
      <c r="F119" s="204" t="s">
        <v>549</v>
      </c>
      <c r="G119" s="205" t="s">
        <v>442</v>
      </c>
      <c r="H119" s="206">
        <v>1</v>
      </c>
      <c r="I119" s="207"/>
      <c r="J119" s="208">
        <f>ROUND(I119*H119,2)</f>
        <v>0</v>
      </c>
      <c r="K119" s="204" t="s">
        <v>19</v>
      </c>
      <c r="L119" s="41"/>
      <c r="M119" s="209" t="s">
        <v>19</v>
      </c>
      <c r="N119" s="210" t="s">
        <v>42</v>
      </c>
      <c r="O119" s="77"/>
      <c r="P119" s="211">
        <f>O119*H119</f>
        <v>0</v>
      </c>
      <c r="Q119" s="211">
        <v>0.00268</v>
      </c>
      <c r="R119" s="211">
        <f>Q119*H119</f>
        <v>0.00268</v>
      </c>
      <c r="S119" s="211">
        <v>0</v>
      </c>
      <c r="T119" s="212">
        <f>S119*H119</f>
        <v>0</v>
      </c>
      <c r="AR119" s="15" t="s">
        <v>133</v>
      </c>
      <c r="AT119" s="15" t="s">
        <v>128</v>
      </c>
      <c r="AU119" s="15" t="s">
        <v>81</v>
      </c>
      <c r="AY119" s="15" t="s">
        <v>124</v>
      </c>
      <c r="BE119" s="213">
        <f>IF(N119="základní",J119,0)</f>
        <v>0</v>
      </c>
      <c r="BF119" s="213">
        <f>IF(N119="snížená",J119,0)</f>
        <v>0</v>
      </c>
      <c r="BG119" s="213">
        <f>IF(N119="zákl. přenesená",J119,0)</f>
        <v>0</v>
      </c>
      <c r="BH119" s="213">
        <f>IF(N119="sníž. přenesená",J119,0)</f>
        <v>0</v>
      </c>
      <c r="BI119" s="213">
        <f>IF(N119="nulová",J119,0)</f>
        <v>0</v>
      </c>
      <c r="BJ119" s="15" t="s">
        <v>79</v>
      </c>
      <c r="BK119" s="213">
        <f>ROUND(I119*H119,2)</f>
        <v>0</v>
      </c>
      <c r="BL119" s="15" t="s">
        <v>133</v>
      </c>
      <c r="BM119" s="15" t="s">
        <v>550</v>
      </c>
    </row>
    <row r="120" spans="2:47" s="1" customFormat="1" ht="12">
      <c r="B120" s="36"/>
      <c r="C120" s="37"/>
      <c r="D120" s="214" t="s">
        <v>135</v>
      </c>
      <c r="E120" s="37"/>
      <c r="F120" s="215" t="s">
        <v>549</v>
      </c>
      <c r="G120" s="37"/>
      <c r="H120" s="37"/>
      <c r="I120" s="128"/>
      <c r="J120" s="37"/>
      <c r="K120" s="37"/>
      <c r="L120" s="41"/>
      <c r="M120" s="216"/>
      <c r="N120" s="77"/>
      <c r="O120" s="77"/>
      <c r="P120" s="77"/>
      <c r="Q120" s="77"/>
      <c r="R120" s="77"/>
      <c r="S120" s="77"/>
      <c r="T120" s="78"/>
      <c r="AT120" s="15" t="s">
        <v>135</v>
      </c>
      <c r="AU120" s="15" t="s">
        <v>81</v>
      </c>
    </row>
    <row r="121" spans="2:65" s="1" customFormat="1" ht="16.5" customHeight="1">
      <c r="B121" s="36"/>
      <c r="C121" s="202" t="s">
        <v>298</v>
      </c>
      <c r="D121" s="202" t="s">
        <v>128</v>
      </c>
      <c r="E121" s="203" t="s">
        <v>551</v>
      </c>
      <c r="F121" s="204" t="s">
        <v>552</v>
      </c>
      <c r="G121" s="205" t="s">
        <v>131</v>
      </c>
      <c r="H121" s="206">
        <v>3</v>
      </c>
      <c r="I121" s="207"/>
      <c r="J121" s="208">
        <f>ROUND(I121*H121,2)</f>
        <v>0</v>
      </c>
      <c r="K121" s="204" t="s">
        <v>142</v>
      </c>
      <c r="L121" s="41"/>
      <c r="M121" s="209" t="s">
        <v>19</v>
      </c>
      <c r="N121" s="210" t="s">
        <v>42</v>
      </c>
      <c r="O121" s="77"/>
      <c r="P121" s="211">
        <f>O121*H121</f>
        <v>0</v>
      </c>
      <c r="Q121" s="211">
        <v>0.03</v>
      </c>
      <c r="R121" s="211">
        <f>Q121*H121</f>
        <v>0.09</v>
      </c>
      <c r="S121" s="211">
        <v>0</v>
      </c>
      <c r="T121" s="212">
        <f>S121*H121</f>
        <v>0</v>
      </c>
      <c r="AR121" s="15" t="s">
        <v>133</v>
      </c>
      <c r="AT121" s="15" t="s">
        <v>128</v>
      </c>
      <c r="AU121" s="15" t="s">
        <v>81</v>
      </c>
      <c r="AY121" s="15" t="s">
        <v>124</v>
      </c>
      <c r="BE121" s="213">
        <f>IF(N121="základní",J121,0)</f>
        <v>0</v>
      </c>
      <c r="BF121" s="213">
        <f>IF(N121="snížená",J121,0)</f>
        <v>0</v>
      </c>
      <c r="BG121" s="213">
        <f>IF(N121="zákl. přenesená",J121,0)</f>
        <v>0</v>
      </c>
      <c r="BH121" s="213">
        <f>IF(N121="sníž. přenesená",J121,0)</f>
        <v>0</v>
      </c>
      <c r="BI121" s="213">
        <f>IF(N121="nulová",J121,0)</f>
        <v>0</v>
      </c>
      <c r="BJ121" s="15" t="s">
        <v>79</v>
      </c>
      <c r="BK121" s="213">
        <f>ROUND(I121*H121,2)</f>
        <v>0</v>
      </c>
      <c r="BL121" s="15" t="s">
        <v>133</v>
      </c>
      <c r="BM121" s="15" t="s">
        <v>553</v>
      </c>
    </row>
    <row r="122" spans="2:47" s="1" customFormat="1" ht="12">
      <c r="B122" s="36"/>
      <c r="C122" s="37"/>
      <c r="D122" s="214" t="s">
        <v>135</v>
      </c>
      <c r="E122" s="37"/>
      <c r="F122" s="215" t="s">
        <v>554</v>
      </c>
      <c r="G122" s="37"/>
      <c r="H122" s="37"/>
      <c r="I122" s="128"/>
      <c r="J122" s="37"/>
      <c r="K122" s="37"/>
      <c r="L122" s="41"/>
      <c r="M122" s="216"/>
      <c r="N122" s="77"/>
      <c r="O122" s="77"/>
      <c r="P122" s="77"/>
      <c r="Q122" s="77"/>
      <c r="R122" s="77"/>
      <c r="S122" s="77"/>
      <c r="T122" s="78"/>
      <c r="AT122" s="15" t="s">
        <v>135</v>
      </c>
      <c r="AU122" s="15" t="s">
        <v>81</v>
      </c>
    </row>
    <row r="123" spans="2:47" s="1" customFormat="1" ht="12">
      <c r="B123" s="36"/>
      <c r="C123" s="37"/>
      <c r="D123" s="214" t="s">
        <v>145</v>
      </c>
      <c r="E123" s="37"/>
      <c r="F123" s="217" t="s">
        <v>555</v>
      </c>
      <c r="G123" s="37"/>
      <c r="H123" s="37"/>
      <c r="I123" s="128"/>
      <c r="J123" s="37"/>
      <c r="K123" s="37"/>
      <c r="L123" s="41"/>
      <c r="M123" s="216"/>
      <c r="N123" s="77"/>
      <c r="O123" s="77"/>
      <c r="P123" s="77"/>
      <c r="Q123" s="77"/>
      <c r="R123" s="77"/>
      <c r="S123" s="77"/>
      <c r="T123" s="78"/>
      <c r="AT123" s="15" t="s">
        <v>145</v>
      </c>
      <c r="AU123" s="15" t="s">
        <v>81</v>
      </c>
    </row>
    <row r="124" spans="2:65" s="1" customFormat="1" ht="16.5" customHeight="1">
      <c r="B124" s="36"/>
      <c r="C124" s="202" t="s">
        <v>556</v>
      </c>
      <c r="D124" s="202" t="s">
        <v>128</v>
      </c>
      <c r="E124" s="203" t="s">
        <v>557</v>
      </c>
      <c r="F124" s="204" t="s">
        <v>558</v>
      </c>
      <c r="G124" s="205" t="s">
        <v>131</v>
      </c>
      <c r="H124" s="206">
        <v>17</v>
      </c>
      <c r="I124" s="207"/>
      <c r="J124" s="208">
        <f>ROUND(I124*H124,2)</f>
        <v>0</v>
      </c>
      <c r="K124" s="204" t="s">
        <v>19</v>
      </c>
      <c r="L124" s="41"/>
      <c r="M124" s="209" t="s">
        <v>19</v>
      </c>
      <c r="N124" s="210" t="s">
        <v>42</v>
      </c>
      <c r="O124" s="77"/>
      <c r="P124" s="211">
        <f>O124*H124</f>
        <v>0</v>
      </c>
      <c r="Q124" s="211">
        <v>0.0345</v>
      </c>
      <c r="R124" s="211">
        <f>Q124*H124</f>
        <v>0.5865</v>
      </c>
      <c r="S124" s="211">
        <v>0</v>
      </c>
      <c r="T124" s="212">
        <f>S124*H124</f>
        <v>0</v>
      </c>
      <c r="AR124" s="15" t="s">
        <v>133</v>
      </c>
      <c r="AT124" s="15" t="s">
        <v>128</v>
      </c>
      <c r="AU124" s="15" t="s">
        <v>81</v>
      </c>
      <c r="AY124" s="15" t="s">
        <v>124</v>
      </c>
      <c r="BE124" s="213">
        <f>IF(N124="základní",J124,0)</f>
        <v>0</v>
      </c>
      <c r="BF124" s="213">
        <f>IF(N124="snížená",J124,0)</f>
        <v>0</v>
      </c>
      <c r="BG124" s="213">
        <f>IF(N124="zákl. přenesená",J124,0)</f>
        <v>0</v>
      </c>
      <c r="BH124" s="213">
        <f>IF(N124="sníž. přenesená",J124,0)</f>
        <v>0</v>
      </c>
      <c r="BI124" s="213">
        <f>IF(N124="nulová",J124,0)</f>
        <v>0</v>
      </c>
      <c r="BJ124" s="15" t="s">
        <v>79</v>
      </c>
      <c r="BK124" s="213">
        <f>ROUND(I124*H124,2)</f>
        <v>0</v>
      </c>
      <c r="BL124" s="15" t="s">
        <v>133</v>
      </c>
      <c r="BM124" s="15" t="s">
        <v>559</v>
      </c>
    </row>
    <row r="125" spans="2:47" s="1" customFormat="1" ht="12">
      <c r="B125" s="36"/>
      <c r="C125" s="37"/>
      <c r="D125" s="214" t="s">
        <v>135</v>
      </c>
      <c r="E125" s="37"/>
      <c r="F125" s="215" t="s">
        <v>558</v>
      </c>
      <c r="G125" s="37"/>
      <c r="H125" s="37"/>
      <c r="I125" s="128"/>
      <c r="J125" s="37"/>
      <c r="K125" s="37"/>
      <c r="L125" s="41"/>
      <c r="M125" s="216"/>
      <c r="N125" s="77"/>
      <c r="O125" s="77"/>
      <c r="P125" s="77"/>
      <c r="Q125" s="77"/>
      <c r="R125" s="77"/>
      <c r="S125" s="77"/>
      <c r="T125" s="78"/>
      <c r="AT125" s="15" t="s">
        <v>135</v>
      </c>
      <c r="AU125" s="15" t="s">
        <v>81</v>
      </c>
    </row>
    <row r="126" spans="2:65" s="1" customFormat="1" ht="16.5" customHeight="1">
      <c r="B126" s="36"/>
      <c r="C126" s="202" t="s">
        <v>560</v>
      </c>
      <c r="D126" s="202" t="s">
        <v>128</v>
      </c>
      <c r="E126" s="203" t="s">
        <v>561</v>
      </c>
      <c r="F126" s="204" t="s">
        <v>562</v>
      </c>
      <c r="G126" s="205" t="s">
        <v>289</v>
      </c>
      <c r="H126" s="206">
        <v>4.7</v>
      </c>
      <c r="I126" s="207"/>
      <c r="J126" s="208">
        <f>ROUND(I126*H126,2)</f>
        <v>0</v>
      </c>
      <c r="K126" s="204" t="s">
        <v>142</v>
      </c>
      <c r="L126" s="41"/>
      <c r="M126" s="209" t="s">
        <v>19</v>
      </c>
      <c r="N126" s="210" t="s">
        <v>42</v>
      </c>
      <c r="O126" s="77"/>
      <c r="P126" s="211">
        <f>O126*H126</f>
        <v>0</v>
      </c>
      <c r="Q126" s="211">
        <v>0.02065</v>
      </c>
      <c r="R126" s="211">
        <f>Q126*H126</f>
        <v>0.09705500000000002</v>
      </c>
      <c r="S126" s="211">
        <v>0</v>
      </c>
      <c r="T126" s="212">
        <f>S126*H126</f>
        <v>0</v>
      </c>
      <c r="AR126" s="15" t="s">
        <v>133</v>
      </c>
      <c r="AT126" s="15" t="s">
        <v>128</v>
      </c>
      <c r="AU126" s="15" t="s">
        <v>81</v>
      </c>
      <c r="AY126" s="15" t="s">
        <v>124</v>
      </c>
      <c r="BE126" s="213">
        <f>IF(N126="základní",J126,0)</f>
        <v>0</v>
      </c>
      <c r="BF126" s="213">
        <f>IF(N126="snížená",J126,0)</f>
        <v>0</v>
      </c>
      <c r="BG126" s="213">
        <f>IF(N126="zákl. přenesená",J126,0)</f>
        <v>0</v>
      </c>
      <c r="BH126" s="213">
        <f>IF(N126="sníž. přenesená",J126,0)</f>
        <v>0</v>
      </c>
      <c r="BI126" s="213">
        <f>IF(N126="nulová",J126,0)</f>
        <v>0</v>
      </c>
      <c r="BJ126" s="15" t="s">
        <v>79</v>
      </c>
      <c r="BK126" s="213">
        <f>ROUND(I126*H126,2)</f>
        <v>0</v>
      </c>
      <c r="BL126" s="15" t="s">
        <v>133</v>
      </c>
      <c r="BM126" s="15" t="s">
        <v>563</v>
      </c>
    </row>
    <row r="127" spans="2:47" s="1" customFormat="1" ht="12">
      <c r="B127" s="36"/>
      <c r="C127" s="37"/>
      <c r="D127" s="214" t="s">
        <v>135</v>
      </c>
      <c r="E127" s="37"/>
      <c r="F127" s="215" t="s">
        <v>564</v>
      </c>
      <c r="G127" s="37"/>
      <c r="H127" s="37"/>
      <c r="I127" s="128"/>
      <c r="J127" s="37"/>
      <c r="K127" s="37"/>
      <c r="L127" s="41"/>
      <c r="M127" s="216"/>
      <c r="N127" s="77"/>
      <c r="O127" s="77"/>
      <c r="P127" s="77"/>
      <c r="Q127" s="77"/>
      <c r="R127" s="77"/>
      <c r="S127" s="77"/>
      <c r="T127" s="78"/>
      <c r="AT127" s="15" t="s">
        <v>135</v>
      </c>
      <c r="AU127" s="15" t="s">
        <v>81</v>
      </c>
    </row>
    <row r="128" spans="2:65" s="1" customFormat="1" ht="16.5" customHeight="1">
      <c r="B128" s="36"/>
      <c r="C128" s="202" t="s">
        <v>183</v>
      </c>
      <c r="D128" s="202" t="s">
        <v>128</v>
      </c>
      <c r="E128" s="203" t="s">
        <v>184</v>
      </c>
      <c r="F128" s="204" t="s">
        <v>185</v>
      </c>
      <c r="G128" s="205" t="s">
        <v>131</v>
      </c>
      <c r="H128" s="206">
        <v>25.5</v>
      </c>
      <c r="I128" s="207"/>
      <c r="J128" s="208">
        <f>ROUND(I128*H128,2)</f>
        <v>0</v>
      </c>
      <c r="K128" s="204" t="s">
        <v>142</v>
      </c>
      <c r="L128" s="41"/>
      <c r="M128" s="209" t="s">
        <v>19</v>
      </c>
      <c r="N128" s="210" t="s">
        <v>42</v>
      </c>
      <c r="O128" s="77"/>
      <c r="P128" s="211">
        <f>O128*H128</f>
        <v>0</v>
      </c>
      <c r="Q128" s="211">
        <v>0.00012</v>
      </c>
      <c r="R128" s="211">
        <f>Q128*H128</f>
        <v>0.0030600000000000002</v>
      </c>
      <c r="S128" s="211">
        <v>0</v>
      </c>
      <c r="T128" s="212">
        <f>S128*H128</f>
        <v>0</v>
      </c>
      <c r="AR128" s="15" t="s">
        <v>133</v>
      </c>
      <c r="AT128" s="15" t="s">
        <v>128</v>
      </c>
      <c r="AU128" s="15" t="s">
        <v>81</v>
      </c>
      <c r="AY128" s="15" t="s">
        <v>124</v>
      </c>
      <c r="BE128" s="213">
        <f>IF(N128="základní",J128,0)</f>
        <v>0</v>
      </c>
      <c r="BF128" s="213">
        <f>IF(N128="snížená",J128,0)</f>
        <v>0</v>
      </c>
      <c r="BG128" s="213">
        <f>IF(N128="zákl. přenesená",J128,0)</f>
        <v>0</v>
      </c>
      <c r="BH128" s="213">
        <f>IF(N128="sníž. přenesená",J128,0)</f>
        <v>0</v>
      </c>
      <c r="BI128" s="213">
        <f>IF(N128="nulová",J128,0)</f>
        <v>0</v>
      </c>
      <c r="BJ128" s="15" t="s">
        <v>79</v>
      </c>
      <c r="BK128" s="213">
        <f>ROUND(I128*H128,2)</f>
        <v>0</v>
      </c>
      <c r="BL128" s="15" t="s">
        <v>133</v>
      </c>
      <c r="BM128" s="15" t="s">
        <v>186</v>
      </c>
    </row>
    <row r="129" spans="2:47" s="1" customFormat="1" ht="12">
      <c r="B129" s="36"/>
      <c r="C129" s="37"/>
      <c r="D129" s="214" t="s">
        <v>135</v>
      </c>
      <c r="E129" s="37"/>
      <c r="F129" s="215" t="s">
        <v>187</v>
      </c>
      <c r="G129" s="37"/>
      <c r="H129" s="37"/>
      <c r="I129" s="128"/>
      <c r="J129" s="37"/>
      <c r="K129" s="37"/>
      <c r="L129" s="41"/>
      <c r="M129" s="216"/>
      <c r="N129" s="77"/>
      <c r="O129" s="77"/>
      <c r="P129" s="77"/>
      <c r="Q129" s="77"/>
      <c r="R129" s="77"/>
      <c r="S129" s="77"/>
      <c r="T129" s="78"/>
      <c r="AT129" s="15" t="s">
        <v>135</v>
      </c>
      <c r="AU129" s="15" t="s">
        <v>81</v>
      </c>
    </row>
    <row r="130" spans="2:47" s="1" customFormat="1" ht="12">
      <c r="B130" s="36"/>
      <c r="C130" s="37"/>
      <c r="D130" s="214" t="s">
        <v>145</v>
      </c>
      <c r="E130" s="37"/>
      <c r="F130" s="217" t="s">
        <v>188</v>
      </c>
      <c r="G130" s="37"/>
      <c r="H130" s="37"/>
      <c r="I130" s="128"/>
      <c r="J130" s="37"/>
      <c r="K130" s="37"/>
      <c r="L130" s="41"/>
      <c r="M130" s="216"/>
      <c r="N130" s="77"/>
      <c r="O130" s="77"/>
      <c r="P130" s="77"/>
      <c r="Q130" s="77"/>
      <c r="R130" s="77"/>
      <c r="S130" s="77"/>
      <c r="T130" s="78"/>
      <c r="AT130" s="15" t="s">
        <v>145</v>
      </c>
      <c r="AU130" s="15" t="s">
        <v>81</v>
      </c>
    </row>
    <row r="131" spans="2:51" s="11" customFormat="1" ht="12">
      <c r="B131" s="218"/>
      <c r="C131" s="219"/>
      <c r="D131" s="214" t="s">
        <v>147</v>
      </c>
      <c r="E131" s="220" t="s">
        <v>19</v>
      </c>
      <c r="F131" s="221" t="s">
        <v>565</v>
      </c>
      <c r="G131" s="219"/>
      <c r="H131" s="222">
        <v>25.5</v>
      </c>
      <c r="I131" s="223"/>
      <c r="J131" s="219"/>
      <c r="K131" s="219"/>
      <c r="L131" s="224"/>
      <c r="M131" s="225"/>
      <c r="N131" s="226"/>
      <c r="O131" s="226"/>
      <c r="P131" s="226"/>
      <c r="Q131" s="226"/>
      <c r="R131" s="226"/>
      <c r="S131" s="226"/>
      <c r="T131" s="227"/>
      <c r="AT131" s="228" t="s">
        <v>147</v>
      </c>
      <c r="AU131" s="228" t="s">
        <v>81</v>
      </c>
      <c r="AV131" s="11" t="s">
        <v>81</v>
      </c>
      <c r="AW131" s="11" t="s">
        <v>33</v>
      </c>
      <c r="AX131" s="11" t="s">
        <v>71</v>
      </c>
      <c r="AY131" s="228" t="s">
        <v>124</v>
      </c>
    </row>
    <row r="132" spans="2:51" s="12" customFormat="1" ht="12">
      <c r="B132" s="229"/>
      <c r="C132" s="230"/>
      <c r="D132" s="214" t="s">
        <v>147</v>
      </c>
      <c r="E132" s="231" t="s">
        <v>19</v>
      </c>
      <c r="F132" s="232" t="s">
        <v>198</v>
      </c>
      <c r="G132" s="230"/>
      <c r="H132" s="233">
        <v>25.5</v>
      </c>
      <c r="I132" s="234"/>
      <c r="J132" s="230"/>
      <c r="K132" s="230"/>
      <c r="L132" s="235"/>
      <c r="M132" s="236"/>
      <c r="N132" s="237"/>
      <c r="O132" s="237"/>
      <c r="P132" s="237"/>
      <c r="Q132" s="237"/>
      <c r="R132" s="237"/>
      <c r="S132" s="237"/>
      <c r="T132" s="238"/>
      <c r="AT132" s="239" t="s">
        <v>147</v>
      </c>
      <c r="AU132" s="239" t="s">
        <v>81</v>
      </c>
      <c r="AV132" s="12" t="s">
        <v>133</v>
      </c>
      <c r="AW132" s="12" t="s">
        <v>33</v>
      </c>
      <c r="AX132" s="12" t="s">
        <v>79</v>
      </c>
      <c r="AY132" s="239" t="s">
        <v>124</v>
      </c>
    </row>
    <row r="133" spans="2:65" s="1" customFormat="1" ht="16.5" customHeight="1">
      <c r="B133" s="36"/>
      <c r="C133" s="202" t="s">
        <v>190</v>
      </c>
      <c r="D133" s="202" t="s">
        <v>128</v>
      </c>
      <c r="E133" s="203" t="s">
        <v>191</v>
      </c>
      <c r="F133" s="204" t="s">
        <v>192</v>
      </c>
      <c r="G133" s="205" t="s">
        <v>131</v>
      </c>
      <c r="H133" s="206">
        <v>7</v>
      </c>
      <c r="I133" s="207"/>
      <c r="J133" s="208">
        <f>ROUND(I133*H133,2)</f>
        <v>0</v>
      </c>
      <c r="K133" s="204" t="s">
        <v>142</v>
      </c>
      <c r="L133" s="41"/>
      <c r="M133" s="209" t="s">
        <v>19</v>
      </c>
      <c r="N133" s="210" t="s">
        <v>42</v>
      </c>
      <c r="O133" s="77"/>
      <c r="P133" s="211">
        <f>O133*H133</f>
        <v>0</v>
      </c>
      <c r="Q133" s="211">
        <v>0.00012</v>
      </c>
      <c r="R133" s="211">
        <f>Q133*H133</f>
        <v>0.00084</v>
      </c>
      <c r="S133" s="211">
        <v>0</v>
      </c>
      <c r="T133" s="212">
        <f>S133*H133</f>
        <v>0</v>
      </c>
      <c r="AR133" s="15" t="s">
        <v>133</v>
      </c>
      <c r="AT133" s="15" t="s">
        <v>128</v>
      </c>
      <c r="AU133" s="15" t="s">
        <v>81</v>
      </c>
      <c r="AY133" s="15" t="s">
        <v>124</v>
      </c>
      <c r="BE133" s="213">
        <f>IF(N133="základní",J133,0)</f>
        <v>0</v>
      </c>
      <c r="BF133" s="213">
        <f>IF(N133="snížená",J133,0)</f>
        <v>0</v>
      </c>
      <c r="BG133" s="213">
        <f>IF(N133="zákl. přenesená",J133,0)</f>
        <v>0</v>
      </c>
      <c r="BH133" s="213">
        <f>IF(N133="sníž. přenesená",J133,0)</f>
        <v>0</v>
      </c>
      <c r="BI133" s="213">
        <f>IF(N133="nulová",J133,0)</f>
        <v>0</v>
      </c>
      <c r="BJ133" s="15" t="s">
        <v>79</v>
      </c>
      <c r="BK133" s="213">
        <f>ROUND(I133*H133,2)</f>
        <v>0</v>
      </c>
      <c r="BL133" s="15" t="s">
        <v>133</v>
      </c>
      <c r="BM133" s="15" t="s">
        <v>193</v>
      </c>
    </row>
    <row r="134" spans="2:47" s="1" customFormat="1" ht="12">
      <c r="B134" s="36"/>
      <c r="C134" s="37"/>
      <c r="D134" s="214" t="s">
        <v>135</v>
      </c>
      <c r="E134" s="37"/>
      <c r="F134" s="215" t="s">
        <v>194</v>
      </c>
      <c r="G134" s="37"/>
      <c r="H134" s="37"/>
      <c r="I134" s="128"/>
      <c r="J134" s="37"/>
      <c r="K134" s="37"/>
      <c r="L134" s="41"/>
      <c r="M134" s="216"/>
      <c r="N134" s="77"/>
      <c r="O134" s="77"/>
      <c r="P134" s="77"/>
      <c r="Q134" s="77"/>
      <c r="R134" s="77"/>
      <c r="S134" s="77"/>
      <c r="T134" s="78"/>
      <c r="AT134" s="15" t="s">
        <v>135</v>
      </c>
      <c r="AU134" s="15" t="s">
        <v>81</v>
      </c>
    </row>
    <row r="135" spans="2:47" s="1" customFormat="1" ht="12">
      <c r="B135" s="36"/>
      <c r="C135" s="37"/>
      <c r="D135" s="214" t="s">
        <v>145</v>
      </c>
      <c r="E135" s="37"/>
      <c r="F135" s="217" t="s">
        <v>188</v>
      </c>
      <c r="G135" s="37"/>
      <c r="H135" s="37"/>
      <c r="I135" s="128"/>
      <c r="J135" s="37"/>
      <c r="K135" s="37"/>
      <c r="L135" s="41"/>
      <c r="M135" s="216"/>
      <c r="N135" s="77"/>
      <c r="O135" s="77"/>
      <c r="P135" s="77"/>
      <c r="Q135" s="77"/>
      <c r="R135" s="77"/>
      <c r="S135" s="77"/>
      <c r="T135" s="78"/>
      <c r="AT135" s="15" t="s">
        <v>145</v>
      </c>
      <c r="AU135" s="15" t="s">
        <v>81</v>
      </c>
    </row>
    <row r="136" spans="2:65" s="1" customFormat="1" ht="16.5" customHeight="1">
      <c r="B136" s="36"/>
      <c r="C136" s="202" t="s">
        <v>8</v>
      </c>
      <c r="D136" s="202" t="s">
        <v>128</v>
      </c>
      <c r="E136" s="203" t="s">
        <v>199</v>
      </c>
      <c r="F136" s="204" t="s">
        <v>200</v>
      </c>
      <c r="G136" s="205" t="s">
        <v>131</v>
      </c>
      <c r="H136" s="206">
        <v>123</v>
      </c>
      <c r="I136" s="207"/>
      <c r="J136" s="208">
        <f>ROUND(I136*H136,2)</f>
        <v>0</v>
      </c>
      <c r="K136" s="204" t="s">
        <v>142</v>
      </c>
      <c r="L136" s="41"/>
      <c r="M136" s="209" t="s">
        <v>19</v>
      </c>
      <c r="N136" s="210" t="s">
        <v>42</v>
      </c>
      <c r="O136" s="77"/>
      <c r="P136" s="211">
        <f>O136*H136</f>
        <v>0</v>
      </c>
      <c r="Q136" s="211">
        <v>0</v>
      </c>
      <c r="R136" s="211">
        <f>Q136*H136</f>
        <v>0</v>
      </c>
      <c r="S136" s="211">
        <v>0</v>
      </c>
      <c r="T136" s="212">
        <f>S136*H136</f>
        <v>0</v>
      </c>
      <c r="AR136" s="15" t="s">
        <v>133</v>
      </c>
      <c r="AT136" s="15" t="s">
        <v>128</v>
      </c>
      <c r="AU136" s="15" t="s">
        <v>81</v>
      </c>
      <c r="AY136" s="15" t="s">
        <v>124</v>
      </c>
      <c r="BE136" s="213">
        <f>IF(N136="základní",J136,0)</f>
        <v>0</v>
      </c>
      <c r="BF136" s="213">
        <f>IF(N136="snížená",J136,0)</f>
        <v>0</v>
      </c>
      <c r="BG136" s="213">
        <f>IF(N136="zákl. přenesená",J136,0)</f>
        <v>0</v>
      </c>
      <c r="BH136" s="213">
        <f>IF(N136="sníž. přenesená",J136,0)</f>
        <v>0</v>
      </c>
      <c r="BI136" s="213">
        <f>IF(N136="nulová",J136,0)</f>
        <v>0</v>
      </c>
      <c r="BJ136" s="15" t="s">
        <v>79</v>
      </c>
      <c r="BK136" s="213">
        <f>ROUND(I136*H136,2)</f>
        <v>0</v>
      </c>
      <c r="BL136" s="15" t="s">
        <v>133</v>
      </c>
      <c r="BM136" s="15" t="s">
        <v>201</v>
      </c>
    </row>
    <row r="137" spans="2:47" s="1" customFormat="1" ht="12">
      <c r="B137" s="36"/>
      <c r="C137" s="37"/>
      <c r="D137" s="214" t="s">
        <v>135</v>
      </c>
      <c r="E137" s="37"/>
      <c r="F137" s="215" t="s">
        <v>202</v>
      </c>
      <c r="G137" s="37"/>
      <c r="H137" s="37"/>
      <c r="I137" s="128"/>
      <c r="J137" s="37"/>
      <c r="K137" s="37"/>
      <c r="L137" s="41"/>
      <c r="M137" s="216"/>
      <c r="N137" s="77"/>
      <c r="O137" s="77"/>
      <c r="P137" s="77"/>
      <c r="Q137" s="77"/>
      <c r="R137" s="77"/>
      <c r="S137" s="77"/>
      <c r="T137" s="78"/>
      <c r="AT137" s="15" t="s">
        <v>135</v>
      </c>
      <c r="AU137" s="15" t="s">
        <v>81</v>
      </c>
    </row>
    <row r="138" spans="2:51" s="11" customFormat="1" ht="12">
      <c r="B138" s="218"/>
      <c r="C138" s="219"/>
      <c r="D138" s="214" t="s">
        <v>147</v>
      </c>
      <c r="E138" s="220" t="s">
        <v>19</v>
      </c>
      <c r="F138" s="221" t="s">
        <v>512</v>
      </c>
      <c r="G138" s="219"/>
      <c r="H138" s="222">
        <v>103</v>
      </c>
      <c r="I138" s="223"/>
      <c r="J138" s="219"/>
      <c r="K138" s="219"/>
      <c r="L138" s="224"/>
      <c r="M138" s="225"/>
      <c r="N138" s="226"/>
      <c r="O138" s="226"/>
      <c r="P138" s="226"/>
      <c r="Q138" s="226"/>
      <c r="R138" s="226"/>
      <c r="S138" s="226"/>
      <c r="T138" s="227"/>
      <c r="AT138" s="228" t="s">
        <v>147</v>
      </c>
      <c r="AU138" s="228" t="s">
        <v>81</v>
      </c>
      <c r="AV138" s="11" t="s">
        <v>81</v>
      </c>
      <c r="AW138" s="11" t="s">
        <v>33</v>
      </c>
      <c r="AX138" s="11" t="s">
        <v>71</v>
      </c>
      <c r="AY138" s="228" t="s">
        <v>124</v>
      </c>
    </row>
    <row r="139" spans="2:51" s="11" customFormat="1" ht="12">
      <c r="B139" s="218"/>
      <c r="C139" s="219"/>
      <c r="D139" s="214" t="s">
        <v>147</v>
      </c>
      <c r="E139" s="220" t="s">
        <v>19</v>
      </c>
      <c r="F139" s="221" t="s">
        <v>517</v>
      </c>
      <c r="G139" s="219"/>
      <c r="H139" s="222">
        <v>20</v>
      </c>
      <c r="I139" s="223"/>
      <c r="J139" s="219"/>
      <c r="K139" s="219"/>
      <c r="L139" s="224"/>
      <c r="M139" s="225"/>
      <c r="N139" s="226"/>
      <c r="O139" s="226"/>
      <c r="P139" s="226"/>
      <c r="Q139" s="226"/>
      <c r="R139" s="226"/>
      <c r="S139" s="226"/>
      <c r="T139" s="227"/>
      <c r="AT139" s="228" t="s">
        <v>147</v>
      </c>
      <c r="AU139" s="228" t="s">
        <v>81</v>
      </c>
      <c r="AV139" s="11" t="s">
        <v>81</v>
      </c>
      <c r="AW139" s="11" t="s">
        <v>33</v>
      </c>
      <c r="AX139" s="11" t="s">
        <v>71</v>
      </c>
      <c r="AY139" s="228" t="s">
        <v>124</v>
      </c>
    </row>
    <row r="140" spans="2:51" s="12" customFormat="1" ht="12">
      <c r="B140" s="229"/>
      <c r="C140" s="230"/>
      <c r="D140" s="214" t="s">
        <v>147</v>
      </c>
      <c r="E140" s="231" t="s">
        <v>19</v>
      </c>
      <c r="F140" s="232" t="s">
        <v>198</v>
      </c>
      <c r="G140" s="230"/>
      <c r="H140" s="233">
        <v>123</v>
      </c>
      <c r="I140" s="234"/>
      <c r="J140" s="230"/>
      <c r="K140" s="230"/>
      <c r="L140" s="235"/>
      <c r="M140" s="236"/>
      <c r="N140" s="237"/>
      <c r="O140" s="237"/>
      <c r="P140" s="237"/>
      <c r="Q140" s="237"/>
      <c r="R140" s="237"/>
      <c r="S140" s="237"/>
      <c r="T140" s="238"/>
      <c r="AT140" s="239" t="s">
        <v>147</v>
      </c>
      <c r="AU140" s="239" t="s">
        <v>81</v>
      </c>
      <c r="AV140" s="12" t="s">
        <v>133</v>
      </c>
      <c r="AW140" s="12" t="s">
        <v>33</v>
      </c>
      <c r="AX140" s="12" t="s">
        <v>79</v>
      </c>
      <c r="AY140" s="239" t="s">
        <v>124</v>
      </c>
    </row>
    <row r="141" spans="2:63" s="10" customFormat="1" ht="22.8" customHeight="1">
      <c r="B141" s="186"/>
      <c r="C141" s="187"/>
      <c r="D141" s="188" t="s">
        <v>70</v>
      </c>
      <c r="E141" s="200" t="s">
        <v>203</v>
      </c>
      <c r="F141" s="200" t="s">
        <v>204</v>
      </c>
      <c r="G141" s="187"/>
      <c r="H141" s="187"/>
      <c r="I141" s="190"/>
      <c r="J141" s="201">
        <f>BK141</f>
        <v>0</v>
      </c>
      <c r="K141" s="187"/>
      <c r="L141" s="192"/>
      <c r="M141" s="193"/>
      <c r="N141" s="194"/>
      <c r="O141" s="194"/>
      <c r="P141" s="195">
        <f>SUM(P142:P162)</f>
        <v>0</v>
      </c>
      <c r="Q141" s="194"/>
      <c r="R141" s="195">
        <f>SUM(R142:R162)</f>
        <v>0</v>
      </c>
      <c r="S141" s="194"/>
      <c r="T141" s="196">
        <f>SUM(T142:T162)</f>
        <v>4.404999999999999</v>
      </c>
      <c r="AR141" s="197" t="s">
        <v>79</v>
      </c>
      <c r="AT141" s="198" t="s">
        <v>70</v>
      </c>
      <c r="AU141" s="198" t="s">
        <v>79</v>
      </c>
      <c r="AY141" s="197" t="s">
        <v>124</v>
      </c>
      <c r="BK141" s="199">
        <f>SUM(BK142:BK162)</f>
        <v>0</v>
      </c>
    </row>
    <row r="142" spans="2:65" s="1" customFormat="1" ht="16.5" customHeight="1">
      <c r="B142" s="36"/>
      <c r="C142" s="202" t="s">
        <v>205</v>
      </c>
      <c r="D142" s="202" t="s">
        <v>128</v>
      </c>
      <c r="E142" s="203" t="s">
        <v>206</v>
      </c>
      <c r="F142" s="204" t="s">
        <v>207</v>
      </c>
      <c r="G142" s="205" t="s">
        <v>131</v>
      </c>
      <c r="H142" s="206">
        <v>110</v>
      </c>
      <c r="I142" s="207"/>
      <c r="J142" s="208">
        <f>ROUND(I142*H142,2)</f>
        <v>0</v>
      </c>
      <c r="K142" s="204" t="s">
        <v>142</v>
      </c>
      <c r="L142" s="41"/>
      <c r="M142" s="209" t="s">
        <v>19</v>
      </c>
      <c r="N142" s="210" t="s">
        <v>42</v>
      </c>
      <c r="O142" s="77"/>
      <c r="P142" s="211">
        <f>O142*H142</f>
        <v>0</v>
      </c>
      <c r="Q142" s="211">
        <v>0</v>
      </c>
      <c r="R142" s="211">
        <f>Q142*H142</f>
        <v>0</v>
      </c>
      <c r="S142" s="211">
        <v>0</v>
      </c>
      <c r="T142" s="212">
        <f>S142*H142</f>
        <v>0</v>
      </c>
      <c r="AR142" s="15" t="s">
        <v>133</v>
      </c>
      <c r="AT142" s="15" t="s">
        <v>128</v>
      </c>
      <c r="AU142" s="15" t="s">
        <v>81</v>
      </c>
      <c r="AY142" s="15" t="s">
        <v>124</v>
      </c>
      <c r="BE142" s="213">
        <f>IF(N142="základní",J142,0)</f>
        <v>0</v>
      </c>
      <c r="BF142" s="213">
        <f>IF(N142="snížená",J142,0)</f>
        <v>0</v>
      </c>
      <c r="BG142" s="213">
        <f>IF(N142="zákl. přenesená",J142,0)</f>
        <v>0</v>
      </c>
      <c r="BH142" s="213">
        <f>IF(N142="sníž. přenesená",J142,0)</f>
        <v>0</v>
      </c>
      <c r="BI142" s="213">
        <f>IF(N142="nulová",J142,0)</f>
        <v>0</v>
      </c>
      <c r="BJ142" s="15" t="s">
        <v>79</v>
      </c>
      <c r="BK142" s="213">
        <f>ROUND(I142*H142,2)</f>
        <v>0</v>
      </c>
      <c r="BL142" s="15" t="s">
        <v>133</v>
      </c>
      <c r="BM142" s="15" t="s">
        <v>208</v>
      </c>
    </row>
    <row r="143" spans="2:47" s="1" customFormat="1" ht="12">
      <c r="B143" s="36"/>
      <c r="C143" s="37"/>
      <c r="D143" s="214" t="s">
        <v>135</v>
      </c>
      <c r="E143" s="37"/>
      <c r="F143" s="215" t="s">
        <v>209</v>
      </c>
      <c r="G143" s="37"/>
      <c r="H143" s="37"/>
      <c r="I143" s="128"/>
      <c r="J143" s="37"/>
      <c r="K143" s="37"/>
      <c r="L143" s="41"/>
      <c r="M143" s="216"/>
      <c r="N143" s="77"/>
      <c r="O143" s="77"/>
      <c r="P143" s="77"/>
      <c r="Q143" s="77"/>
      <c r="R143" s="77"/>
      <c r="S143" s="77"/>
      <c r="T143" s="78"/>
      <c r="AT143" s="15" t="s">
        <v>135</v>
      </c>
      <c r="AU143" s="15" t="s">
        <v>81</v>
      </c>
    </row>
    <row r="144" spans="2:47" s="1" customFormat="1" ht="12">
      <c r="B144" s="36"/>
      <c r="C144" s="37"/>
      <c r="D144" s="214" t="s">
        <v>145</v>
      </c>
      <c r="E144" s="37"/>
      <c r="F144" s="217" t="s">
        <v>210</v>
      </c>
      <c r="G144" s="37"/>
      <c r="H144" s="37"/>
      <c r="I144" s="128"/>
      <c r="J144" s="37"/>
      <c r="K144" s="37"/>
      <c r="L144" s="41"/>
      <c r="M144" s="216"/>
      <c r="N144" s="77"/>
      <c r="O144" s="77"/>
      <c r="P144" s="77"/>
      <c r="Q144" s="77"/>
      <c r="R144" s="77"/>
      <c r="S144" s="77"/>
      <c r="T144" s="78"/>
      <c r="AT144" s="15" t="s">
        <v>145</v>
      </c>
      <c r="AU144" s="15" t="s">
        <v>81</v>
      </c>
    </row>
    <row r="145" spans="2:51" s="11" customFormat="1" ht="12">
      <c r="B145" s="218"/>
      <c r="C145" s="219"/>
      <c r="D145" s="214" t="s">
        <v>147</v>
      </c>
      <c r="E145" s="220" t="s">
        <v>19</v>
      </c>
      <c r="F145" s="221" t="s">
        <v>518</v>
      </c>
      <c r="G145" s="219"/>
      <c r="H145" s="222">
        <v>110</v>
      </c>
      <c r="I145" s="223"/>
      <c r="J145" s="219"/>
      <c r="K145" s="219"/>
      <c r="L145" s="224"/>
      <c r="M145" s="225"/>
      <c r="N145" s="226"/>
      <c r="O145" s="226"/>
      <c r="P145" s="226"/>
      <c r="Q145" s="226"/>
      <c r="R145" s="226"/>
      <c r="S145" s="226"/>
      <c r="T145" s="227"/>
      <c r="AT145" s="228" t="s">
        <v>147</v>
      </c>
      <c r="AU145" s="228" t="s">
        <v>81</v>
      </c>
      <c r="AV145" s="11" t="s">
        <v>81</v>
      </c>
      <c r="AW145" s="11" t="s">
        <v>33</v>
      </c>
      <c r="AX145" s="11" t="s">
        <v>79</v>
      </c>
      <c r="AY145" s="228" t="s">
        <v>124</v>
      </c>
    </row>
    <row r="146" spans="2:65" s="1" customFormat="1" ht="16.5" customHeight="1">
      <c r="B146" s="36"/>
      <c r="C146" s="202" t="s">
        <v>211</v>
      </c>
      <c r="D146" s="202" t="s">
        <v>128</v>
      </c>
      <c r="E146" s="203" t="s">
        <v>212</v>
      </c>
      <c r="F146" s="204" t="s">
        <v>213</v>
      </c>
      <c r="G146" s="205" t="s">
        <v>131</v>
      </c>
      <c r="H146" s="206">
        <v>3300</v>
      </c>
      <c r="I146" s="207"/>
      <c r="J146" s="208">
        <f>ROUND(I146*H146,2)</f>
        <v>0</v>
      </c>
      <c r="K146" s="204" t="s">
        <v>142</v>
      </c>
      <c r="L146" s="41"/>
      <c r="M146" s="209" t="s">
        <v>19</v>
      </c>
      <c r="N146" s="210" t="s">
        <v>42</v>
      </c>
      <c r="O146" s="77"/>
      <c r="P146" s="211">
        <f>O146*H146</f>
        <v>0</v>
      </c>
      <c r="Q146" s="211">
        <v>0</v>
      </c>
      <c r="R146" s="211">
        <f>Q146*H146</f>
        <v>0</v>
      </c>
      <c r="S146" s="211">
        <v>0</v>
      </c>
      <c r="T146" s="212">
        <f>S146*H146</f>
        <v>0</v>
      </c>
      <c r="AR146" s="15" t="s">
        <v>133</v>
      </c>
      <c r="AT146" s="15" t="s">
        <v>128</v>
      </c>
      <c r="AU146" s="15" t="s">
        <v>81</v>
      </c>
      <c r="AY146" s="15" t="s">
        <v>124</v>
      </c>
      <c r="BE146" s="213">
        <f>IF(N146="základní",J146,0)</f>
        <v>0</v>
      </c>
      <c r="BF146" s="213">
        <f>IF(N146="snížená",J146,0)</f>
        <v>0</v>
      </c>
      <c r="BG146" s="213">
        <f>IF(N146="zákl. přenesená",J146,0)</f>
        <v>0</v>
      </c>
      <c r="BH146" s="213">
        <f>IF(N146="sníž. přenesená",J146,0)</f>
        <v>0</v>
      </c>
      <c r="BI146" s="213">
        <f>IF(N146="nulová",J146,0)</f>
        <v>0</v>
      </c>
      <c r="BJ146" s="15" t="s">
        <v>79</v>
      </c>
      <c r="BK146" s="213">
        <f>ROUND(I146*H146,2)</f>
        <v>0</v>
      </c>
      <c r="BL146" s="15" t="s">
        <v>133</v>
      </c>
      <c r="BM146" s="15" t="s">
        <v>214</v>
      </c>
    </row>
    <row r="147" spans="2:47" s="1" customFormat="1" ht="12">
      <c r="B147" s="36"/>
      <c r="C147" s="37"/>
      <c r="D147" s="214" t="s">
        <v>135</v>
      </c>
      <c r="E147" s="37"/>
      <c r="F147" s="215" t="s">
        <v>215</v>
      </c>
      <c r="G147" s="37"/>
      <c r="H147" s="37"/>
      <c r="I147" s="128"/>
      <c r="J147" s="37"/>
      <c r="K147" s="37"/>
      <c r="L147" s="41"/>
      <c r="M147" s="216"/>
      <c r="N147" s="77"/>
      <c r="O147" s="77"/>
      <c r="P147" s="77"/>
      <c r="Q147" s="77"/>
      <c r="R147" s="77"/>
      <c r="S147" s="77"/>
      <c r="T147" s="78"/>
      <c r="AT147" s="15" t="s">
        <v>135</v>
      </c>
      <c r="AU147" s="15" t="s">
        <v>81</v>
      </c>
    </row>
    <row r="148" spans="2:47" s="1" customFormat="1" ht="12">
      <c r="B148" s="36"/>
      <c r="C148" s="37"/>
      <c r="D148" s="214" t="s">
        <v>145</v>
      </c>
      <c r="E148" s="37"/>
      <c r="F148" s="217" t="s">
        <v>210</v>
      </c>
      <c r="G148" s="37"/>
      <c r="H148" s="37"/>
      <c r="I148" s="128"/>
      <c r="J148" s="37"/>
      <c r="K148" s="37"/>
      <c r="L148" s="41"/>
      <c r="M148" s="216"/>
      <c r="N148" s="77"/>
      <c r="O148" s="77"/>
      <c r="P148" s="77"/>
      <c r="Q148" s="77"/>
      <c r="R148" s="77"/>
      <c r="S148" s="77"/>
      <c r="T148" s="78"/>
      <c r="AT148" s="15" t="s">
        <v>145</v>
      </c>
      <c r="AU148" s="15" t="s">
        <v>81</v>
      </c>
    </row>
    <row r="149" spans="2:51" s="11" customFormat="1" ht="12">
      <c r="B149" s="218"/>
      <c r="C149" s="219"/>
      <c r="D149" s="214" t="s">
        <v>147</v>
      </c>
      <c r="E149" s="220" t="s">
        <v>19</v>
      </c>
      <c r="F149" s="221" t="s">
        <v>518</v>
      </c>
      <c r="G149" s="219"/>
      <c r="H149" s="222">
        <v>110</v>
      </c>
      <c r="I149" s="223"/>
      <c r="J149" s="219"/>
      <c r="K149" s="219"/>
      <c r="L149" s="224"/>
      <c r="M149" s="225"/>
      <c r="N149" s="226"/>
      <c r="O149" s="226"/>
      <c r="P149" s="226"/>
      <c r="Q149" s="226"/>
      <c r="R149" s="226"/>
      <c r="S149" s="226"/>
      <c r="T149" s="227"/>
      <c r="AT149" s="228" t="s">
        <v>147</v>
      </c>
      <c r="AU149" s="228" t="s">
        <v>81</v>
      </c>
      <c r="AV149" s="11" t="s">
        <v>81</v>
      </c>
      <c r="AW149" s="11" t="s">
        <v>33</v>
      </c>
      <c r="AX149" s="11" t="s">
        <v>79</v>
      </c>
      <c r="AY149" s="228" t="s">
        <v>124</v>
      </c>
    </row>
    <row r="150" spans="2:51" s="11" customFormat="1" ht="12">
      <c r="B150" s="218"/>
      <c r="C150" s="219"/>
      <c r="D150" s="214" t="s">
        <v>147</v>
      </c>
      <c r="E150" s="219"/>
      <c r="F150" s="221" t="s">
        <v>566</v>
      </c>
      <c r="G150" s="219"/>
      <c r="H150" s="222">
        <v>3300</v>
      </c>
      <c r="I150" s="223"/>
      <c r="J150" s="219"/>
      <c r="K150" s="219"/>
      <c r="L150" s="224"/>
      <c r="M150" s="225"/>
      <c r="N150" s="226"/>
      <c r="O150" s="226"/>
      <c r="P150" s="226"/>
      <c r="Q150" s="226"/>
      <c r="R150" s="226"/>
      <c r="S150" s="226"/>
      <c r="T150" s="227"/>
      <c r="AT150" s="228" t="s">
        <v>147</v>
      </c>
      <c r="AU150" s="228" t="s">
        <v>81</v>
      </c>
      <c r="AV150" s="11" t="s">
        <v>81</v>
      </c>
      <c r="AW150" s="11" t="s">
        <v>4</v>
      </c>
      <c r="AX150" s="11" t="s">
        <v>79</v>
      </c>
      <c r="AY150" s="228" t="s">
        <v>124</v>
      </c>
    </row>
    <row r="151" spans="2:65" s="1" customFormat="1" ht="16.5" customHeight="1">
      <c r="B151" s="36"/>
      <c r="C151" s="202" t="s">
        <v>218</v>
      </c>
      <c r="D151" s="202" t="s">
        <v>128</v>
      </c>
      <c r="E151" s="203" t="s">
        <v>219</v>
      </c>
      <c r="F151" s="204" t="s">
        <v>220</v>
      </c>
      <c r="G151" s="205" t="s">
        <v>131</v>
      </c>
      <c r="H151" s="206">
        <v>110</v>
      </c>
      <c r="I151" s="207"/>
      <c r="J151" s="208">
        <f>ROUND(I151*H151,2)</f>
        <v>0</v>
      </c>
      <c r="K151" s="204" t="s">
        <v>142</v>
      </c>
      <c r="L151" s="41"/>
      <c r="M151" s="209" t="s">
        <v>19</v>
      </c>
      <c r="N151" s="210" t="s">
        <v>42</v>
      </c>
      <c r="O151" s="77"/>
      <c r="P151" s="211">
        <f>O151*H151</f>
        <v>0</v>
      </c>
      <c r="Q151" s="211">
        <v>0</v>
      </c>
      <c r="R151" s="211">
        <f>Q151*H151</f>
        <v>0</v>
      </c>
      <c r="S151" s="211">
        <v>0</v>
      </c>
      <c r="T151" s="212">
        <f>S151*H151</f>
        <v>0</v>
      </c>
      <c r="AR151" s="15" t="s">
        <v>133</v>
      </c>
      <c r="AT151" s="15" t="s">
        <v>128</v>
      </c>
      <c r="AU151" s="15" t="s">
        <v>81</v>
      </c>
      <c r="AY151" s="15" t="s">
        <v>124</v>
      </c>
      <c r="BE151" s="213">
        <f>IF(N151="základní",J151,0)</f>
        <v>0</v>
      </c>
      <c r="BF151" s="213">
        <f>IF(N151="snížená",J151,0)</f>
        <v>0</v>
      </c>
      <c r="BG151" s="213">
        <f>IF(N151="zákl. přenesená",J151,0)</f>
        <v>0</v>
      </c>
      <c r="BH151" s="213">
        <f>IF(N151="sníž. přenesená",J151,0)</f>
        <v>0</v>
      </c>
      <c r="BI151" s="213">
        <f>IF(N151="nulová",J151,0)</f>
        <v>0</v>
      </c>
      <c r="BJ151" s="15" t="s">
        <v>79</v>
      </c>
      <c r="BK151" s="213">
        <f>ROUND(I151*H151,2)</f>
        <v>0</v>
      </c>
      <c r="BL151" s="15" t="s">
        <v>133</v>
      </c>
      <c r="BM151" s="15" t="s">
        <v>221</v>
      </c>
    </row>
    <row r="152" spans="2:47" s="1" customFormat="1" ht="12">
      <c r="B152" s="36"/>
      <c r="C152" s="37"/>
      <c r="D152" s="214" t="s">
        <v>135</v>
      </c>
      <c r="E152" s="37"/>
      <c r="F152" s="215" t="s">
        <v>222</v>
      </c>
      <c r="G152" s="37"/>
      <c r="H152" s="37"/>
      <c r="I152" s="128"/>
      <c r="J152" s="37"/>
      <c r="K152" s="37"/>
      <c r="L152" s="41"/>
      <c r="M152" s="216"/>
      <c r="N152" s="77"/>
      <c r="O152" s="77"/>
      <c r="P152" s="77"/>
      <c r="Q152" s="77"/>
      <c r="R152" s="77"/>
      <c r="S152" s="77"/>
      <c r="T152" s="78"/>
      <c r="AT152" s="15" t="s">
        <v>135</v>
      </c>
      <c r="AU152" s="15" t="s">
        <v>81</v>
      </c>
    </row>
    <row r="153" spans="2:47" s="1" customFormat="1" ht="12">
      <c r="B153" s="36"/>
      <c r="C153" s="37"/>
      <c r="D153" s="214" t="s">
        <v>145</v>
      </c>
      <c r="E153" s="37"/>
      <c r="F153" s="217" t="s">
        <v>223</v>
      </c>
      <c r="G153" s="37"/>
      <c r="H153" s="37"/>
      <c r="I153" s="128"/>
      <c r="J153" s="37"/>
      <c r="K153" s="37"/>
      <c r="L153" s="41"/>
      <c r="M153" s="216"/>
      <c r="N153" s="77"/>
      <c r="O153" s="77"/>
      <c r="P153" s="77"/>
      <c r="Q153" s="77"/>
      <c r="R153" s="77"/>
      <c r="S153" s="77"/>
      <c r="T153" s="78"/>
      <c r="AT153" s="15" t="s">
        <v>145</v>
      </c>
      <c r="AU153" s="15" t="s">
        <v>81</v>
      </c>
    </row>
    <row r="154" spans="2:51" s="11" customFormat="1" ht="12">
      <c r="B154" s="218"/>
      <c r="C154" s="219"/>
      <c r="D154" s="214" t="s">
        <v>147</v>
      </c>
      <c r="E154" s="220" t="s">
        <v>19</v>
      </c>
      <c r="F154" s="221" t="s">
        <v>518</v>
      </c>
      <c r="G154" s="219"/>
      <c r="H154" s="222">
        <v>110</v>
      </c>
      <c r="I154" s="223"/>
      <c r="J154" s="219"/>
      <c r="K154" s="219"/>
      <c r="L154" s="224"/>
      <c r="M154" s="225"/>
      <c r="N154" s="226"/>
      <c r="O154" s="226"/>
      <c r="P154" s="226"/>
      <c r="Q154" s="226"/>
      <c r="R154" s="226"/>
      <c r="S154" s="226"/>
      <c r="T154" s="227"/>
      <c r="AT154" s="228" t="s">
        <v>147</v>
      </c>
      <c r="AU154" s="228" t="s">
        <v>81</v>
      </c>
      <c r="AV154" s="11" t="s">
        <v>81</v>
      </c>
      <c r="AW154" s="11" t="s">
        <v>33</v>
      </c>
      <c r="AX154" s="11" t="s">
        <v>79</v>
      </c>
      <c r="AY154" s="228" t="s">
        <v>124</v>
      </c>
    </row>
    <row r="155" spans="2:65" s="1" customFormat="1" ht="16.5" customHeight="1">
      <c r="B155" s="36"/>
      <c r="C155" s="202" t="s">
        <v>567</v>
      </c>
      <c r="D155" s="202" t="s">
        <v>128</v>
      </c>
      <c r="E155" s="203" t="s">
        <v>568</v>
      </c>
      <c r="F155" s="204" t="s">
        <v>569</v>
      </c>
      <c r="G155" s="205" t="s">
        <v>131</v>
      </c>
      <c r="H155" s="206">
        <v>43</v>
      </c>
      <c r="I155" s="207"/>
      <c r="J155" s="208">
        <f>ROUND(I155*H155,2)</f>
        <v>0</v>
      </c>
      <c r="K155" s="204" t="s">
        <v>142</v>
      </c>
      <c r="L155" s="41"/>
      <c r="M155" s="209" t="s">
        <v>19</v>
      </c>
      <c r="N155" s="210" t="s">
        <v>42</v>
      </c>
      <c r="O155" s="77"/>
      <c r="P155" s="211">
        <f>O155*H155</f>
        <v>0</v>
      </c>
      <c r="Q155" s="211">
        <v>0</v>
      </c>
      <c r="R155" s="211">
        <f>Q155*H155</f>
        <v>0</v>
      </c>
      <c r="S155" s="211">
        <v>0.016</v>
      </c>
      <c r="T155" s="212">
        <f>S155*H155</f>
        <v>0.6880000000000001</v>
      </c>
      <c r="AR155" s="15" t="s">
        <v>133</v>
      </c>
      <c r="AT155" s="15" t="s">
        <v>128</v>
      </c>
      <c r="AU155" s="15" t="s">
        <v>81</v>
      </c>
      <c r="AY155" s="15" t="s">
        <v>124</v>
      </c>
      <c r="BE155" s="213">
        <f>IF(N155="základní",J155,0)</f>
        <v>0</v>
      </c>
      <c r="BF155" s="213">
        <f>IF(N155="snížená",J155,0)</f>
        <v>0</v>
      </c>
      <c r="BG155" s="213">
        <f>IF(N155="zákl. přenesená",J155,0)</f>
        <v>0</v>
      </c>
      <c r="BH155" s="213">
        <f>IF(N155="sníž. přenesená",J155,0)</f>
        <v>0</v>
      </c>
      <c r="BI155" s="213">
        <f>IF(N155="nulová",J155,0)</f>
        <v>0</v>
      </c>
      <c r="BJ155" s="15" t="s">
        <v>79</v>
      </c>
      <c r="BK155" s="213">
        <f>ROUND(I155*H155,2)</f>
        <v>0</v>
      </c>
      <c r="BL155" s="15" t="s">
        <v>133</v>
      </c>
      <c r="BM155" s="15" t="s">
        <v>570</v>
      </c>
    </row>
    <row r="156" spans="2:47" s="1" customFormat="1" ht="12">
      <c r="B156" s="36"/>
      <c r="C156" s="37"/>
      <c r="D156" s="214" t="s">
        <v>135</v>
      </c>
      <c r="E156" s="37"/>
      <c r="F156" s="215" t="s">
        <v>571</v>
      </c>
      <c r="G156" s="37"/>
      <c r="H156" s="37"/>
      <c r="I156" s="128"/>
      <c r="J156" s="37"/>
      <c r="K156" s="37"/>
      <c r="L156" s="41"/>
      <c r="M156" s="216"/>
      <c r="N156" s="77"/>
      <c r="O156" s="77"/>
      <c r="P156" s="77"/>
      <c r="Q156" s="77"/>
      <c r="R156" s="77"/>
      <c r="S156" s="77"/>
      <c r="T156" s="78"/>
      <c r="AT156" s="15" t="s">
        <v>135</v>
      </c>
      <c r="AU156" s="15" t="s">
        <v>81</v>
      </c>
    </row>
    <row r="157" spans="2:51" s="11" customFormat="1" ht="12">
      <c r="B157" s="218"/>
      <c r="C157" s="219"/>
      <c r="D157" s="214" t="s">
        <v>147</v>
      </c>
      <c r="E157" s="220" t="s">
        <v>19</v>
      </c>
      <c r="F157" s="221" t="s">
        <v>515</v>
      </c>
      <c r="G157" s="219"/>
      <c r="H157" s="222">
        <v>43</v>
      </c>
      <c r="I157" s="223"/>
      <c r="J157" s="219"/>
      <c r="K157" s="219"/>
      <c r="L157" s="224"/>
      <c r="M157" s="225"/>
      <c r="N157" s="226"/>
      <c r="O157" s="226"/>
      <c r="P157" s="226"/>
      <c r="Q157" s="226"/>
      <c r="R157" s="226"/>
      <c r="S157" s="226"/>
      <c r="T157" s="227"/>
      <c r="AT157" s="228" t="s">
        <v>147</v>
      </c>
      <c r="AU157" s="228" t="s">
        <v>81</v>
      </c>
      <c r="AV157" s="11" t="s">
        <v>81</v>
      </c>
      <c r="AW157" s="11" t="s">
        <v>33</v>
      </c>
      <c r="AX157" s="11" t="s">
        <v>79</v>
      </c>
      <c r="AY157" s="228" t="s">
        <v>124</v>
      </c>
    </row>
    <row r="158" spans="2:65" s="1" customFormat="1" ht="16.5" customHeight="1">
      <c r="B158" s="36"/>
      <c r="C158" s="202" t="s">
        <v>230</v>
      </c>
      <c r="D158" s="202" t="s">
        <v>128</v>
      </c>
      <c r="E158" s="203" t="s">
        <v>231</v>
      </c>
      <c r="F158" s="204" t="s">
        <v>232</v>
      </c>
      <c r="G158" s="205" t="s">
        <v>131</v>
      </c>
      <c r="H158" s="206">
        <v>63</v>
      </c>
      <c r="I158" s="207"/>
      <c r="J158" s="208">
        <f>ROUND(I158*H158,2)</f>
        <v>0</v>
      </c>
      <c r="K158" s="204" t="s">
        <v>142</v>
      </c>
      <c r="L158" s="41"/>
      <c r="M158" s="209" t="s">
        <v>19</v>
      </c>
      <c r="N158" s="210" t="s">
        <v>42</v>
      </c>
      <c r="O158" s="77"/>
      <c r="P158" s="211">
        <f>O158*H158</f>
        <v>0</v>
      </c>
      <c r="Q158" s="211">
        <v>0</v>
      </c>
      <c r="R158" s="211">
        <f>Q158*H158</f>
        <v>0</v>
      </c>
      <c r="S158" s="211">
        <v>0.059</v>
      </c>
      <c r="T158" s="212">
        <f>S158*H158</f>
        <v>3.7169999999999996</v>
      </c>
      <c r="AR158" s="15" t="s">
        <v>133</v>
      </c>
      <c r="AT158" s="15" t="s">
        <v>128</v>
      </c>
      <c r="AU158" s="15" t="s">
        <v>81</v>
      </c>
      <c r="AY158" s="15" t="s">
        <v>124</v>
      </c>
      <c r="BE158" s="213">
        <f>IF(N158="základní",J158,0)</f>
        <v>0</v>
      </c>
      <c r="BF158" s="213">
        <f>IF(N158="snížená",J158,0)</f>
        <v>0</v>
      </c>
      <c r="BG158" s="213">
        <f>IF(N158="zákl. přenesená",J158,0)</f>
        <v>0</v>
      </c>
      <c r="BH158" s="213">
        <f>IF(N158="sníž. přenesená",J158,0)</f>
        <v>0</v>
      </c>
      <c r="BI158" s="213">
        <f>IF(N158="nulová",J158,0)</f>
        <v>0</v>
      </c>
      <c r="BJ158" s="15" t="s">
        <v>79</v>
      </c>
      <c r="BK158" s="213">
        <f>ROUND(I158*H158,2)</f>
        <v>0</v>
      </c>
      <c r="BL158" s="15" t="s">
        <v>133</v>
      </c>
      <c r="BM158" s="15" t="s">
        <v>233</v>
      </c>
    </row>
    <row r="159" spans="2:47" s="1" customFormat="1" ht="12">
      <c r="B159" s="36"/>
      <c r="C159" s="37"/>
      <c r="D159" s="214" t="s">
        <v>135</v>
      </c>
      <c r="E159" s="37"/>
      <c r="F159" s="215" t="s">
        <v>234</v>
      </c>
      <c r="G159" s="37"/>
      <c r="H159" s="37"/>
      <c r="I159" s="128"/>
      <c r="J159" s="37"/>
      <c r="K159" s="37"/>
      <c r="L159" s="41"/>
      <c r="M159" s="216"/>
      <c r="N159" s="77"/>
      <c r="O159" s="77"/>
      <c r="P159" s="77"/>
      <c r="Q159" s="77"/>
      <c r="R159" s="77"/>
      <c r="S159" s="77"/>
      <c r="T159" s="78"/>
      <c r="AT159" s="15" t="s">
        <v>135</v>
      </c>
      <c r="AU159" s="15" t="s">
        <v>81</v>
      </c>
    </row>
    <row r="160" spans="2:51" s="11" customFormat="1" ht="12">
      <c r="B160" s="218"/>
      <c r="C160" s="219"/>
      <c r="D160" s="214" t="s">
        <v>147</v>
      </c>
      <c r="E160" s="220" t="s">
        <v>19</v>
      </c>
      <c r="F160" s="221" t="s">
        <v>510</v>
      </c>
      <c r="G160" s="219"/>
      <c r="H160" s="222">
        <v>43</v>
      </c>
      <c r="I160" s="223"/>
      <c r="J160" s="219"/>
      <c r="K160" s="219"/>
      <c r="L160" s="224"/>
      <c r="M160" s="225"/>
      <c r="N160" s="226"/>
      <c r="O160" s="226"/>
      <c r="P160" s="226"/>
      <c r="Q160" s="226"/>
      <c r="R160" s="226"/>
      <c r="S160" s="226"/>
      <c r="T160" s="227"/>
      <c r="AT160" s="228" t="s">
        <v>147</v>
      </c>
      <c r="AU160" s="228" t="s">
        <v>81</v>
      </c>
      <c r="AV160" s="11" t="s">
        <v>81</v>
      </c>
      <c r="AW160" s="11" t="s">
        <v>33</v>
      </c>
      <c r="AX160" s="11" t="s">
        <v>71</v>
      </c>
      <c r="AY160" s="228" t="s">
        <v>124</v>
      </c>
    </row>
    <row r="161" spans="2:51" s="11" customFormat="1" ht="12">
      <c r="B161" s="218"/>
      <c r="C161" s="219"/>
      <c r="D161" s="214" t="s">
        <v>147</v>
      </c>
      <c r="E161" s="220" t="s">
        <v>19</v>
      </c>
      <c r="F161" s="221" t="s">
        <v>517</v>
      </c>
      <c r="G161" s="219"/>
      <c r="H161" s="222">
        <v>20</v>
      </c>
      <c r="I161" s="223"/>
      <c r="J161" s="219"/>
      <c r="K161" s="219"/>
      <c r="L161" s="224"/>
      <c r="M161" s="225"/>
      <c r="N161" s="226"/>
      <c r="O161" s="226"/>
      <c r="P161" s="226"/>
      <c r="Q161" s="226"/>
      <c r="R161" s="226"/>
      <c r="S161" s="226"/>
      <c r="T161" s="227"/>
      <c r="AT161" s="228" t="s">
        <v>147</v>
      </c>
      <c r="AU161" s="228" t="s">
        <v>81</v>
      </c>
      <c r="AV161" s="11" t="s">
        <v>81</v>
      </c>
      <c r="AW161" s="11" t="s">
        <v>33</v>
      </c>
      <c r="AX161" s="11" t="s">
        <v>71</v>
      </c>
      <c r="AY161" s="228" t="s">
        <v>124</v>
      </c>
    </row>
    <row r="162" spans="2:51" s="12" customFormat="1" ht="12">
      <c r="B162" s="229"/>
      <c r="C162" s="230"/>
      <c r="D162" s="214" t="s">
        <v>147</v>
      </c>
      <c r="E162" s="231" t="s">
        <v>19</v>
      </c>
      <c r="F162" s="232" t="s">
        <v>198</v>
      </c>
      <c r="G162" s="230"/>
      <c r="H162" s="233">
        <v>63</v>
      </c>
      <c r="I162" s="234"/>
      <c r="J162" s="230"/>
      <c r="K162" s="230"/>
      <c r="L162" s="235"/>
      <c r="M162" s="236"/>
      <c r="N162" s="237"/>
      <c r="O162" s="237"/>
      <c r="P162" s="237"/>
      <c r="Q162" s="237"/>
      <c r="R162" s="237"/>
      <c r="S162" s="237"/>
      <c r="T162" s="238"/>
      <c r="AT162" s="239" t="s">
        <v>147</v>
      </c>
      <c r="AU162" s="239" t="s">
        <v>81</v>
      </c>
      <c r="AV162" s="12" t="s">
        <v>133</v>
      </c>
      <c r="AW162" s="12" t="s">
        <v>33</v>
      </c>
      <c r="AX162" s="12" t="s">
        <v>79</v>
      </c>
      <c r="AY162" s="239" t="s">
        <v>124</v>
      </c>
    </row>
    <row r="163" spans="2:63" s="10" customFormat="1" ht="22.8" customHeight="1">
      <c r="B163" s="186"/>
      <c r="C163" s="187"/>
      <c r="D163" s="188" t="s">
        <v>70</v>
      </c>
      <c r="E163" s="200" t="s">
        <v>235</v>
      </c>
      <c r="F163" s="200" t="s">
        <v>236</v>
      </c>
      <c r="G163" s="187"/>
      <c r="H163" s="187"/>
      <c r="I163" s="190"/>
      <c r="J163" s="201">
        <f>BK163</f>
        <v>0</v>
      </c>
      <c r="K163" s="187"/>
      <c r="L163" s="192"/>
      <c r="M163" s="193"/>
      <c r="N163" s="194"/>
      <c r="O163" s="194"/>
      <c r="P163" s="195">
        <f>SUM(P164:P180)</f>
        <v>0</v>
      </c>
      <c r="Q163" s="194"/>
      <c r="R163" s="195">
        <f>SUM(R164:R180)</f>
        <v>0</v>
      </c>
      <c r="S163" s="194"/>
      <c r="T163" s="196">
        <f>SUM(T164:T180)</f>
        <v>0</v>
      </c>
      <c r="AR163" s="197" t="s">
        <v>79</v>
      </c>
      <c r="AT163" s="198" t="s">
        <v>70</v>
      </c>
      <c r="AU163" s="198" t="s">
        <v>79</v>
      </c>
      <c r="AY163" s="197" t="s">
        <v>124</v>
      </c>
      <c r="BK163" s="199">
        <f>SUM(BK164:BK180)</f>
        <v>0</v>
      </c>
    </row>
    <row r="164" spans="2:65" s="1" customFormat="1" ht="16.5" customHeight="1">
      <c r="B164" s="36"/>
      <c r="C164" s="202" t="s">
        <v>7</v>
      </c>
      <c r="D164" s="202" t="s">
        <v>128</v>
      </c>
      <c r="E164" s="203" t="s">
        <v>237</v>
      </c>
      <c r="F164" s="204" t="s">
        <v>238</v>
      </c>
      <c r="G164" s="205" t="s">
        <v>239</v>
      </c>
      <c r="H164" s="206">
        <v>4.476</v>
      </c>
      <c r="I164" s="207"/>
      <c r="J164" s="208">
        <f>ROUND(I164*H164,2)</f>
        <v>0</v>
      </c>
      <c r="K164" s="204" t="s">
        <v>142</v>
      </c>
      <c r="L164" s="41"/>
      <c r="M164" s="209" t="s">
        <v>19</v>
      </c>
      <c r="N164" s="210" t="s">
        <v>42</v>
      </c>
      <c r="O164" s="77"/>
      <c r="P164" s="211">
        <f>O164*H164</f>
        <v>0</v>
      </c>
      <c r="Q164" s="211">
        <v>0</v>
      </c>
      <c r="R164" s="211">
        <f>Q164*H164</f>
        <v>0</v>
      </c>
      <c r="S164" s="211">
        <v>0</v>
      </c>
      <c r="T164" s="212">
        <f>S164*H164</f>
        <v>0</v>
      </c>
      <c r="AR164" s="15" t="s">
        <v>133</v>
      </c>
      <c r="AT164" s="15" t="s">
        <v>128</v>
      </c>
      <c r="AU164" s="15" t="s">
        <v>81</v>
      </c>
      <c r="AY164" s="15" t="s">
        <v>124</v>
      </c>
      <c r="BE164" s="213">
        <f>IF(N164="základní",J164,0)</f>
        <v>0</v>
      </c>
      <c r="BF164" s="213">
        <f>IF(N164="snížená",J164,0)</f>
        <v>0</v>
      </c>
      <c r="BG164" s="213">
        <f>IF(N164="zákl. přenesená",J164,0)</f>
        <v>0</v>
      </c>
      <c r="BH164" s="213">
        <f>IF(N164="sníž. přenesená",J164,0)</f>
        <v>0</v>
      </c>
      <c r="BI164" s="213">
        <f>IF(N164="nulová",J164,0)</f>
        <v>0</v>
      </c>
      <c r="BJ164" s="15" t="s">
        <v>79</v>
      </c>
      <c r="BK164" s="213">
        <f>ROUND(I164*H164,2)</f>
        <v>0</v>
      </c>
      <c r="BL164" s="15" t="s">
        <v>133</v>
      </c>
      <c r="BM164" s="15" t="s">
        <v>240</v>
      </c>
    </row>
    <row r="165" spans="2:47" s="1" customFormat="1" ht="12">
      <c r="B165" s="36"/>
      <c r="C165" s="37"/>
      <c r="D165" s="214" t="s">
        <v>135</v>
      </c>
      <c r="E165" s="37"/>
      <c r="F165" s="215" t="s">
        <v>241</v>
      </c>
      <c r="G165" s="37"/>
      <c r="H165" s="37"/>
      <c r="I165" s="128"/>
      <c r="J165" s="37"/>
      <c r="K165" s="37"/>
      <c r="L165" s="41"/>
      <c r="M165" s="216"/>
      <c r="N165" s="77"/>
      <c r="O165" s="77"/>
      <c r="P165" s="77"/>
      <c r="Q165" s="77"/>
      <c r="R165" s="77"/>
      <c r="S165" s="77"/>
      <c r="T165" s="78"/>
      <c r="AT165" s="15" t="s">
        <v>135</v>
      </c>
      <c r="AU165" s="15" t="s">
        <v>81</v>
      </c>
    </row>
    <row r="166" spans="2:47" s="1" customFormat="1" ht="12">
      <c r="B166" s="36"/>
      <c r="C166" s="37"/>
      <c r="D166" s="214" t="s">
        <v>145</v>
      </c>
      <c r="E166" s="37"/>
      <c r="F166" s="217" t="s">
        <v>242</v>
      </c>
      <c r="G166" s="37"/>
      <c r="H166" s="37"/>
      <c r="I166" s="128"/>
      <c r="J166" s="37"/>
      <c r="K166" s="37"/>
      <c r="L166" s="41"/>
      <c r="M166" s="216"/>
      <c r="N166" s="77"/>
      <c r="O166" s="77"/>
      <c r="P166" s="77"/>
      <c r="Q166" s="77"/>
      <c r="R166" s="77"/>
      <c r="S166" s="77"/>
      <c r="T166" s="78"/>
      <c r="AT166" s="15" t="s">
        <v>145</v>
      </c>
      <c r="AU166" s="15" t="s">
        <v>81</v>
      </c>
    </row>
    <row r="167" spans="2:65" s="1" customFormat="1" ht="16.5" customHeight="1">
      <c r="B167" s="36"/>
      <c r="C167" s="202" t="s">
        <v>243</v>
      </c>
      <c r="D167" s="202" t="s">
        <v>128</v>
      </c>
      <c r="E167" s="203" t="s">
        <v>244</v>
      </c>
      <c r="F167" s="204" t="s">
        <v>245</v>
      </c>
      <c r="G167" s="205" t="s">
        <v>239</v>
      </c>
      <c r="H167" s="206">
        <v>26.856</v>
      </c>
      <c r="I167" s="207"/>
      <c r="J167" s="208">
        <f>ROUND(I167*H167,2)</f>
        <v>0</v>
      </c>
      <c r="K167" s="204" t="s">
        <v>142</v>
      </c>
      <c r="L167" s="41"/>
      <c r="M167" s="209" t="s">
        <v>19</v>
      </c>
      <c r="N167" s="210" t="s">
        <v>42</v>
      </c>
      <c r="O167" s="77"/>
      <c r="P167" s="211">
        <f>O167*H167</f>
        <v>0</v>
      </c>
      <c r="Q167" s="211">
        <v>0</v>
      </c>
      <c r="R167" s="211">
        <f>Q167*H167</f>
        <v>0</v>
      </c>
      <c r="S167" s="211">
        <v>0</v>
      </c>
      <c r="T167" s="212">
        <f>S167*H167</f>
        <v>0</v>
      </c>
      <c r="AR167" s="15" t="s">
        <v>133</v>
      </c>
      <c r="AT167" s="15" t="s">
        <v>128</v>
      </c>
      <c r="AU167" s="15" t="s">
        <v>81</v>
      </c>
      <c r="AY167" s="15" t="s">
        <v>124</v>
      </c>
      <c r="BE167" s="213">
        <f>IF(N167="základní",J167,0)</f>
        <v>0</v>
      </c>
      <c r="BF167" s="213">
        <f>IF(N167="snížená",J167,0)</f>
        <v>0</v>
      </c>
      <c r="BG167" s="213">
        <f>IF(N167="zákl. přenesená",J167,0)</f>
        <v>0</v>
      </c>
      <c r="BH167" s="213">
        <f>IF(N167="sníž. přenesená",J167,0)</f>
        <v>0</v>
      </c>
      <c r="BI167" s="213">
        <f>IF(N167="nulová",J167,0)</f>
        <v>0</v>
      </c>
      <c r="BJ167" s="15" t="s">
        <v>79</v>
      </c>
      <c r="BK167" s="213">
        <f>ROUND(I167*H167,2)</f>
        <v>0</v>
      </c>
      <c r="BL167" s="15" t="s">
        <v>133</v>
      </c>
      <c r="BM167" s="15" t="s">
        <v>246</v>
      </c>
    </row>
    <row r="168" spans="2:47" s="1" customFormat="1" ht="12">
      <c r="B168" s="36"/>
      <c r="C168" s="37"/>
      <c r="D168" s="214" t="s">
        <v>135</v>
      </c>
      <c r="E168" s="37"/>
      <c r="F168" s="215" t="s">
        <v>247</v>
      </c>
      <c r="G168" s="37"/>
      <c r="H168" s="37"/>
      <c r="I168" s="128"/>
      <c r="J168" s="37"/>
      <c r="K168" s="37"/>
      <c r="L168" s="41"/>
      <c r="M168" s="216"/>
      <c r="N168" s="77"/>
      <c r="O168" s="77"/>
      <c r="P168" s="77"/>
      <c r="Q168" s="77"/>
      <c r="R168" s="77"/>
      <c r="S168" s="77"/>
      <c r="T168" s="78"/>
      <c r="AT168" s="15" t="s">
        <v>135</v>
      </c>
      <c r="AU168" s="15" t="s">
        <v>81</v>
      </c>
    </row>
    <row r="169" spans="2:47" s="1" customFormat="1" ht="12">
      <c r="B169" s="36"/>
      <c r="C169" s="37"/>
      <c r="D169" s="214" t="s">
        <v>145</v>
      </c>
      <c r="E169" s="37"/>
      <c r="F169" s="217" t="s">
        <v>242</v>
      </c>
      <c r="G169" s="37"/>
      <c r="H169" s="37"/>
      <c r="I169" s="128"/>
      <c r="J169" s="37"/>
      <c r="K169" s="37"/>
      <c r="L169" s="41"/>
      <c r="M169" s="216"/>
      <c r="N169" s="77"/>
      <c r="O169" s="77"/>
      <c r="P169" s="77"/>
      <c r="Q169" s="77"/>
      <c r="R169" s="77"/>
      <c r="S169" s="77"/>
      <c r="T169" s="78"/>
      <c r="AT169" s="15" t="s">
        <v>145</v>
      </c>
      <c r="AU169" s="15" t="s">
        <v>81</v>
      </c>
    </row>
    <row r="170" spans="2:51" s="11" customFormat="1" ht="12">
      <c r="B170" s="218"/>
      <c r="C170" s="219"/>
      <c r="D170" s="214" t="s">
        <v>147</v>
      </c>
      <c r="E170" s="219"/>
      <c r="F170" s="221" t="s">
        <v>572</v>
      </c>
      <c r="G170" s="219"/>
      <c r="H170" s="222">
        <v>26.856</v>
      </c>
      <c r="I170" s="223"/>
      <c r="J170" s="219"/>
      <c r="K170" s="219"/>
      <c r="L170" s="224"/>
      <c r="M170" s="225"/>
      <c r="N170" s="226"/>
      <c r="O170" s="226"/>
      <c r="P170" s="226"/>
      <c r="Q170" s="226"/>
      <c r="R170" s="226"/>
      <c r="S170" s="226"/>
      <c r="T170" s="227"/>
      <c r="AT170" s="228" t="s">
        <v>147</v>
      </c>
      <c r="AU170" s="228" t="s">
        <v>81</v>
      </c>
      <c r="AV170" s="11" t="s">
        <v>81</v>
      </c>
      <c r="AW170" s="11" t="s">
        <v>4</v>
      </c>
      <c r="AX170" s="11" t="s">
        <v>79</v>
      </c>
      <c r="AY170" s="228" t="s">
        <v>124</v>
      </c>
    </row>
    <row r="171" spans="2:65" s="1" customFormat="1" ht="16.5" customHeight="1">
      <c r="B171" s="36"/>
      <c r="C171" s="202" t="s">
        <v>249</v>
      </c>
      <c r="D171" s="202" t="s">
        <v>128</v>
      </c>
      <c r="E171" s="203" t="s">
        <v>250</v>
      </c>
      <c r="F171" s="204" t="s">
        <v>251</v>
      </c>
      <c r="G171" s="205" t="s">
        <v>239</v>
      </c>
      <c r="H171" s="206">
        <v>4.476</v>
      </c>
      <c r="I171" s="207"/>
      <c r="J171" s="208">
        <f>ROUND(I171*H171,2)</f>
        <v>0</v>
      </c>
      <c r="K171" s="204" t="s">
        <v>142</v>
      </c>
      <c r="L171" s="41"/>
      <c r="M171" s="209" t="s">
        <v>19</v>
      </c>
      <c r="N171" s="210" t="s">
        <v>42</v>
      </c>
      <c r="O171" s="77"/>
      <c r="P171" s="211">
        <f>O171*H171</f>
        <v>0</v>
      </c>
      <c r="Q171" s="211">
        <v>0</v>
      </c>
      <c r="R171" s="211">
        <f>Q171*H171</f>
        <v>0</v>
      </c>
      <c r="S171" s="211">
        <v>0</v>
      </c>
      <c r="T171" s="212">
        <f>S171*H171</f>
        <v>0</v>
      </c>
      <c r="AR171" s="15" t="s">
        <v>133</v>
      </c>
      <c r="AT171" s="15" t="s">
        <v>128</v>
      </c>
      <c r="AU171" s="15" t="s">
        <v>81</v>
      </c>
      <c r="AY171" s="15" t="s">
        <v>124</v>
      </c>
      <c r="BE171" s="213">
        <f>IF(N171="základní",J171,0)</f>
        <v>0</v>
      </c>
      <c r="BF171" s="213">
        <f>IF(N171="snížená",J171,0)</f>
        <v>0</v>
      </c>
      <c r="BG171" s="213">
        <f>IF(N171="zákl. přenesená",J171,0)</f>
        <v>0</v>
      </c>
      <c r="BH171" s="213">
        <f>IF(N171="sníž. přenesená",J171,0)</f>
        <v>0</v>
      </c>
      <c r="BI171" s="213">
        <f>IF(N171="nulová",J171,0)</f>
        <v>0</v>
      </c>
      <c r="BJ171" s="15" t="s">
        <v>79</v>
      </c>
      <c r="BK171" s="213">
        <f>ROUND(I171*H171,2)</f>
        <v>0</v>
      </c>
      <c r="BL171" s="15" t="s">
        <v>133</v>
      </c>
      <c r="BM171" s="15" t="s">
        <v>252</v>
      </c>
    </row>
    <row r="172" spans="2:47" s="1" customFormat="1" ht="12">
      <c r="B172" s="36"/>
      <c r="C172" s="37"/>
      <c r="D172" s="214" t="s">
        <v>135</v>
      </c>
      <c r="E172" s="37"/>
      <c r="F172" s="215" t="s">
        <v>253</v>
      </c>
      <c r="G172" s="37"/>
      <c r="H172" s="37"/>
      <c r="I172" s="128"/>
      <c r="J172" s="37"/>
      <c r="K172" s="37"/>
      <c r="L172" s="41"/>
      <c r="M172" s="216"/>
      <c r="N172" s="77"/>
      <c r="O172" s="77"/>
      <c r="P172" s="77"/>
      <c r="Q172" s="77"/>
      <c r="R172" s="77"/>
      <c r="S172" s="77"/>
      <c r="T172" s="78"/>
      <c r="AT172" s="15" t="s">
        <v>135</v>
      </c>
      <c r="AU172" s="15" t="s">
        <v>81</v>
      </c>
    </row>
    <row r="173" spans="2:47" s="1" customFormat="1" ht="12">
      <c r="B173" s="36"/>
      <c r="C173" s="37"/>
      <c r="D173" s="214" t="s">
        <v>145</v>
      </c>
      <c r="E173" s="37"/>
      <c r="F173" s="217" t="s">
        <v>254</v>
      </c>
      <c r="G173" s="37"/>
      <c r="H173" s="37"/>
      <c r="I173" s="128"/>
      <c r="J173" s="37"/>
      <c r="K173" s="37"/>
      <c r="L173" s="41"/>
      <c r="M173" s="216"/>
      <c r="N173" s="77"/>
      <c r="O173" s="77"/>
      <c r="P173" s="77"/>
      <c r="Q173" s="77"/>
      <c r="R173" s="77"/>
      <c r="S173" s="77"/>
      <c r="T173" s="78"/>
      <c r="AT173" s="15" t="s">
        <v>145</v>
      </c>
      <c r="AU173" s="15" t="s">
        <v>81</v>
      </c>
    </row>
    <row r="174" spans="2:65" s="1" customFormat="1" ht="16.5" customHeight="1">
      <c r="B174" s="36"/>
      <c r="C174" s="202" t="s">
        <v>573</v>
      </c>
      <c r="D174" s="202" t="s">
        <v>128</v>
      </c>
      <c r="E174" s="203" t="s">
        <v>574</v>
      </c>
      <c r="F174" s="204" t="s">
        <v>575</v>
      </c>
      <c r="G174" s="205" t="s">
        <v>239</v>
      </c>
      <c r="H174" s="206">
        <v>53.712</v>
      </c>
      <c r="I174" s="207"/>
      <c r="J174" s="208">
        <f>ROUND(I174*H174,2)</f>
        <v>0</v>
      </c>
      <c r="K174" s="204" t="s">
        <v>142</v>
      </c>
      <c r="L174" s="41"/>
      <c r="M174" s="209" t="s">
        <v>19</v>
      </c>
      <c r="N174" s="210" t="s">
        <v>42</v>
      </c>
      <c r="O174" s="77"/>
      <c r="P174" s="211">
        <f>O174*H174</f>
        <v>0</v>
      </c>
      <c r="Q174" s="211">
        <v>0</v>
      </c>
      <c r="R174" s="211">
        <f>Q174*H174</f>
        <v>0</v>
      </c>
      <c r="S174" s="211">
        <v>0</v>
      </c>
      <c r="T174" s="212">
        <f>S174*H174</f>
        <v>0</v>
      </c>
      <c r="AR174" s="15" t="s">
        <v>133</v>
      </c>
      <c r="AT174" s="15" t="s">
        <v>128</v>
      </c>
      <c r="AU174" s="15" t="s">
        <v>81</v>
      </c>
      <c r="AY174" s="15" t="s">
        <v>124</v>
      </c>
      <c r="BE174" s="213">
        <f>IF(N174="základní",J174,0)</f>
        <v>0</v>
      </c>
      <c r="BF174" s="213">
        <f>IF(N174="snížená",J174,0)</f>
        <v>0</v>
      </c>
      <c r="BG174" s="213">
        <f>IF(N174="zákl. přenesená",J174,0)</f>
        <v>0</v>
      </c>
      <c r="BH174" s="213">
        <f>IF(N174="sníž. přenesená",J174,0)</f>
        <v>0</v>
      </c>
      <c r="BI174" s="213">
        <f>IF(N174="nulová",J174,0)</f>
        <v>0</v>
      </c>
      <c r="BJ174" s="15" t="s">
        <v>79</v>
      </c>
      <c r="BK174" s="213">
        <f>ROUND(I174*H174,2)</f>
        <v>0</v>
      </c>
      <c r="BL174" s="15" t="s">
        <v>133</v>
      </c>
      <c r="BM174" s="15" t="s">
        <v>576</v>
      </c>
    </row>
    <row r="175" spans="2:47" s="1" customFormat="1" ht="12">
      <c r="B175" s="36"/>
      <c r="C175" s="37"/>
      <c r="D175" s="214" t="s">
        <v>135</v>
      </c>
      <c r="E175" s="37"/>
      <c r="F175" s="215" t="s">
        <v>577</v>
      </c>
      <c r="G175" s="37"/>
      <c r="H175" s="37"/>
      <c r="I175" s="128"/>
      <c r="J175" s="37"/>
      <c r="K175" s="37"/>
      <c r="L175" s="41"/>
      <c r="M175" s="216"/>
      <c r="N175" s="77"/>
      <c r="O175" s="77"/>
      <c r="P175" s="77"/>
      <c r="Q175" s="77"/>
      <c r="R175" s="77"/>
      <c r="S175" s="77"/>
      <c r="T175" s="78"/>
      <c r="AT175" s="15" t="s">
        <v>135</v>
      </c>
      <c r="AU175" s="15" t="s">
        <v>81</v>
      </c>
    </row>
    <row r="176" spans="2:47" s="1" customFormat="1" ht="12">
      <c r="B176" s="36"/>
      <c r="C176" s="37"/>
      <c r="D176" s="214" t="s">
        <v>145</v>
      </c>
      <c r="E176" s="37"/>
      <c r="F176" s="217" t="s">
        <v>578</v>
      </c>
      <c r="G176" s="37"/>
      <c r="H176" s="37"/>
      <c r="I176" s="128"/>
      <c r="J176" s="37"/>
      <c r="K176" s="37"/>
      <c r="L176" s="41"/>
      <c r="M176" s="216"/>
      <c r="N176" s="77"/>
      <c r="O176" s="77"/>
      <c r="P176" s="77"/>
      <c r="Q176" s="77"/>
      <c r="R176" s="77"/>
      <c r="S176" s="77"/>
      <c r="T176" s="78"/>
      <c r="AT176" s="15" t="s">
        <v>145</v>
      </c>
      <c r="AU176" s="15" t="s">
        <v>81</v>
      </c>
    </row>
    <row r="177" spans="2:51" s="11" customFormat="1" ht="12">
      <c r="B177" s="218"/>
      <c r="C177" s="219"/>
      <c r="D177" s="214" t="s">
        <v>147</v>
      </c>
      <c r="E177" s="219"/>
      <c r="F177" s="221" t="s">
        <v>579</v>
      </c>
      <c r="G177" s="219"/>
      <c r="H177" s="222">
        <v>53.712</v>
      </c>
      <c r="I177" s="223"/>
      <c r="J177" s="219"/>
      <c r="K177" s="219"/>
      <c r="L177" s="224"/>
      <c r="M177" s="225"/>
      <c r="N177" s="226"/>
      <c r="O177" s="226"/>
      <c r="P177" s="226"/>
      <c r="Q177" s="226"/>
      <c r="R177" s="226"/>
      <c r="S177" s="226"/>
      <c r="T177" s="227"/>
      <c r="AT177" s="228" t="s">
        <v>147</v>
      </c>
      <c r="AU177" s="228" t="s">
        <v>81</v>
      </c>
      <c r="AV177" s="11" t="s">
        <v>81</v>
      </c>
      <c r="AW177" s="11" t="s">
        <v>4</v>
      </c>
      <c r="AX177" s="11" t="s">
        <v>79</v>
      </c>
      <c r="AY177" s="228" t="s">
        <v>124</v>
      </c>
    </row>
    <row r="178" spans="2:65" s="1" customFormat="1" ht="16.5" customHeight="1">
      <c r="B178" s="36"/>
      <c r="C178" s="202" t="s">
        <v>268</v>
      </c>
      <c r="D178" s="202" t="s">
        <v>128</v>
      </c>
      <c r="E178" s="203" t="s">
        <v>269</v>
      </c>
      <c r="F178" s="204" t="s">
        <v>270</v>
      </c>
      <c r="G178" s="205" t="s">
        <v>239</v>
      </c>
      <c r="H178" s="206">
        <v>4.476</v>
      </c>
      <c r="I178" s="207"/>
      <c r="J178" s="208">
        <f>ROUND(I178*H178,2)</f>
        <v>0</v>
      </c>
      <c r="K178" s="204" t="s">
        <v>142</v>
      </c>
      <c r="L178" s="41"/>
      <c r="M178" s="209" t="s">
        <v>19</v>
      </c>
      <c r="N178" s="210" t="s">
        <v>42</v>
      </c>
      <c r="O178" s="77"/>
      <c r="P178" s="211">
        <f>O178*H178</f>
        <v>0</v>
      </c>
      <c r="Q178" s="211">
        <v>0</v>
      </c>
      <c r="R178" s="211">
        <f>Q178*H178</f>
        <v>0</v>
      </c>
      <c r="S178" s="211">
        <v>0</v>
      </c>
      <c r="T178" s="212">
        <f>S178*H178</f>
        <v>0</v>
      </c>
      <c r="AR178" s="15" t="s">
        <v>133</v>
      </c>
      <c r="AT178" s="15" t="s">
        <v>128</v>
      </c>
      <c r="AU178" s="15" t="s">
        <v>81</v>
      </c>
      <c r="AY178" s="15" t="s">
        <v>124</v>
      </c>
      <c r="BE178" s="213">
        <f>IF(N178="základní",J178,0)</f>
        <v>0</v>
      </c>
      <c r="BF178" s="213">
        <f>IF(N178="snížená",J178,0)</f>
        <v>0</v>
      </c>
      <c r="BG178" s="213">
        <f>IF(N178="zákl. přenesená",J178,0)</f>
        <v>0</v>
      </c>
      <c r="BH178" s="213">
        <f>IF(N178="sníž. přenesená",J178,0)</f>
        <v>0</v>
      </c>
      <c r="BI178" s="213">
        <f>IF(N178="nulová",J178,0)</f>
        <v>0</v>
      </c>
      <c r="BJ178" s="15" t="s">
        <v>79</v>
      </c>
      <c r="BK178" s="213">
        <f>ROUND(I178*H178,2)</f>
        <v>0</v>
      </c>
      <c r="BL178" s="15" t="s">
        <v>133</v>
      </c>
      <c r="BM178" s="15" t="s">
        <v>271</v>
      </c>
    </row>
    <row r="179" spans="2:47" s="1" customFormat="1" ht="12">
      <c r="B179" s="36"/>
      <c r="C179" s="37"/>
      <c r="D179" s="214" t="s">
        <v>135</v>
      </c>
      <c r="E179" s="37"/>
      <c r="F179" s="215" t="s">
        <v>272</v>
      </c>
      <c r="G179" s="37"/>
      <c r="H179" s="37"/>
      <c r="I179" s="128"/>
      <c r="J179" s="37"/>
      <c r="K179" s="37"/>
      <c r="L179" s="41"/>
      <c r="M179" s="216"/>
      <c r="N179" s="77"/>
      <c r="O179" s="77"/>
      <c r="P179" s="77"/>
      <c r="Q179" s="77"/>
      <c r="R179" s="77"/>
      <c r="S179" s="77"/>
      <c r="T179" s="78"/>
      <c r="AT179" s="15" t="s">
        <v>135</v>
      </c>
      <c r="AU179" s="15" t="s">
        <v>81</v>
      </c>
    </row>
    <row r="180" spans="2:47" s="1" customFormat="1" ht="12">
      <c r="B180" s="36"/>
      <c r="C180" s="37"/>
      <c r="D180" s="214" t="s">
        <v>145</v>
      </c>
      <c r="E180" s="37"/>
      <c r="F180" s="217" t="s">
        <v>273</v>
      </c>
      <c r="G180" s="37"/>
      <c r="H180" s="37"/>
      <c r="I180" s="128"/>
      <c r="J180" s="37"/>
      <c r="K180" s="37"/>
      <c r="L180" s="41"/>
      <c r="M180" s="216"/>
      <c r="N180" s="77"/>
      <c r="O180" s="77"/>
      <c r="P180" s="77"/>
      <c r="Q180" s="77"/>
      <c r="R180" s="77"/>
      <c r="S180" s="77"/>
      <c r="T180" s="78"/>
      <c r="AT180" s="15" t="s">
        <v>145</v>
      </c>
      <c r="AU180" s="15" t="s">
        <v>81</v>
      </c>
    </row>
    <row r="181" spans="2:63" s="10" customFormat="1" ht="22.8" customHeight="1">
      <c r="B181" s="186"/>
      <c r="C181" s="187"/>
      <c r="D181" s="188" t="s">
        <v>70</v>
      </c>
      <c r="E181" s="200" t="s">
        <v>274</v>
      </c>
      <c r="F181" s="200" t="s">
        <v>275</v>
      </c>
      <c r="G181" s="187"/>
      <c r="H181" s="187"/>
      <c r="I181" s="190"/>
      <c r="J181" s="201">
        <f>BK181</f>
        <v>0</v>
      </c>
      <c r="K181" s="187"/>
      <c r="L181" s="192"/>
      <c r="M181" s="193"/>
      <c r="N181" s="194"/>
      <c r="O181" s="194"/>
      <c r="P181" s="195">
        <f>SUM(P182:P187)</f>
        <v>0</v>
      </c>
      <c r="Q181" s="194"/>
      <c r="R181" s="195">
        <f>SUM(R182:R187)</f>
        <v>0</v>
      </c>
      <c r="S181" s="194"/>
      <c r="T181" s="196">
        <f>SUM(T182:T187)</f>
        <v>0</v>
      </c>
      <c r="AR181" s="197" t="s">
        <v>79</v>
      </c>
      <c r="AT181" s="198" t="s">
        <v>70</v>
      </c>
      <c r="AU181" s="198" t="s">
        <v>79</v>
      </c>
      <c r="AY181" s="197" t="s">
        <v>124</v>
      </c>
      <c r="BK181" s="199">
        <f>SUM(BK182:BK187)</f>
        <v>0</v>
      </c>
    </row>
    <row r="182" spans="2:65" s="1" customFormat="1" ht="16.5" customHeight="1">
      <c r="B182" s="36"/>
      <c r="C182" s="202" t="s">
        <v>276</v>
      </c>
      <c r="D182" s="202" t="s">
        <v>128</v>
      </c>
      <c r="E182" s="203" t="s">
        <v>277</v>
      </c>
      <c r="F182" s="204" t="s">
        <v>278</v>
      </c>
      <c r="G182" s="205" t="s">
        <v>239</v>
      </c>
      <c r="H182" s="206">
        <v>4.14</v>
      </c>
      <c r="I182" s="207"/>
      <c r="J182" s="208">
        <f>ROUND(I182*H182,2)</f>
        <v>0</v>
      </c>
      <c r="K182" s="204" t="s">
        <v>142</v>
      </c>
      <c r="L182" s="41"/>
      <c r="M182" s="209" t="s">
        <v>19</v>
      </c>
      <c r="N182" s="210" t="s">
        <v>42</v>
      </c>
      <c r="O182" s="77"/>
      <c r="P182" s="211">
        <f>O182*H182</f>
        <v>0</v>
      </c>
      <c r="Q182" s="211">
        <v>0</v>
      </c>
      <c r="R182" s="211">
        <f>Q182*H182</f>
        <v>0</v>
      </c>
      <c r="S182" s="211">
        <v>0</v>
      </c>
      <c r="T182" s="212">
        <f>S182*H182</f>
        <v>0</v>
      </c>
      <c r="AR182" s="15" t="s">
        <v>133</v>
      </c>
      <c r="AT182" s="15" t="s">
        <v>128</v>
      </c>
      <c r="AU182" s="15" t="s">
        <v>81</v>
      </c>
      <c r="AY182" s="15" t="s">
        <v>124</v>
      </c>
      <c r="BE182" s="213">
        <f>IF(N182="základní",J182,0)</f>
        <v>0</v>
      </c>
      <c r="BF182" s="213">
        <f>IF(N182="snížená",J182,0)</f>
        <v>0</v>
      </c>
      <c r="BG182" s="213">
        <f>IF(N182="zákl. přenesená",J182,0)</f>
        <v>0</v>
      </c>
      <c r="BH182" s="213">
        <f>IF(N182="sníž. přenesená",J182,0)</f>
        <v>0</v>
      </c>
      <c r="BI182" s="213">
        <f>IF(N182="nulová",J182,0)</f>
        <v>0</v>
      </c>
      <c r="BJ182" s="15" t="s">
        <v>79</v>
      </c>
      <c r="BK182" s="213">
        <f>ROUND(I182*H182,2)</f>
        <v>0</v>
      </c>
      <c r="BL182" s="15" t="s">
        <v>133</v>
      </c>
      <c r="BM182" s="15" t="s">
        <v>279</v>
      </c>
    </row>
    <row r="183" spans="2:47" s="1" customFormat="1" ht="12">
      <c r="B183" s="36"/>
      <c r="C183" s="37"/>
      <c r="D183" s="214" t="s">
        <v>135</v>
      </c>
      <c r="E183" s="37"/>
      <c r="F183" s="215" t="s">
        <v>280</v>
      </c>
      <c r="G183" s="37"/>
      <c r="H183" s="37"/>
      <c r="I183" s="128"/>
      <c r="J183" s="37"/>
      <c r="K183" s="37"/>
      <c r="L183" s="41"/>
      <c r="M183" s="216"/>
      <c r="N183" s="77"/>
      <c r="O183" s="77"/>
      <c r="P183" s="77"/>
      <c r="Q183" s="77"/>
      <c r="R183" s="77"/>
      <c r="S183" s="77"/>
      <c r="T183" s="78"/>
      <c r="AT183" s="15" t="s">
        <v>135</v>
      </c>
      <c r="AU183" s="15" t="s">
        <v>81</v>
      </c>
    </row>
    <row r="184" spans="2:47" s="1" customFormat="1" ht="12">
      <c r="B184" s="36"/>
      <c r="C184" s="37"/>
      <c r="D184" s="214" t="s">
        <v>145</v>
      </c>
      <c r="E184" s="37"/>
      <c r="F184" s="217" t="s">
        <v>281</v>
      </c>
      <c r="G184" s="37"/>
      <c r="H184" s="37"/>
      <c r="I184" s="128"/>
      <c r="J184" s="37"/>
      <c r="K184" s="37"/>
      <c r="L184" s="41"/>
      <c r="M184" s="216"/>
      <c r="N184" s="77"/>
      <c r="O184" s="77"/>
      <c r="P184" s="77"/>
      <c r="Q184" s="77"/>
      <c r="R184" s="77"/>
      <c r="S184" s="77"/>
      <c r="T184" s="78"/>
      <c r="AT184" s="15" t="s">
        <v>145</v>
      </c>
      <c r="AU184" s="15" t="s">
        <v>81</v>
      </c>
    </row>
    <row r="185" spans="2:65" s="1" customFormat="1" ht="16.5" customHeight="1">
      <c r="B185" s="36"/>
      <c r="C185" s="202" t="s">
        <v>580</v>
      </c>
      <c r="D185" s="202" t="s">
        <v>128</v>
      </c>
      <c r="E185" s="203" t="s">
        <v>581</v>
      </c>
      <c r="F185" s="204" t="s">
        <v>582</v>
      </c>
      <c r="G185" s="205" t="s">
        <v>239</v>
      </c>
      <c r="H185" s="206">
        <v>4.14</v>
      </c>
      <c r="I185" s="207"/>
      <c r="J185" s="208">
        <f>ROUND(I185*H185,2)</f>
        <v>0</v>
      </c>
      <c r="K185" s="204" t="s">
        <v>142</v>
      </c>
      <c r="L185" s="41"/>
      <c r="M185" s="209" t="s">
        <v>19</v>
      </c>
      <c r="N185" s="210" t="s">
        <v>42</v>
      </c>
      <c r="O185" s="77"/>
      <c r="P185" s="211">
        <f>O185*H185</f>
        <v>0</v>
      </c>
      <c r="Q185" s="211">
        <v>0</v>
      </c>
      <c r="R185" s="211">
        <f>Q185*H185</f>
        <v>0</v>
      </c>
      <c r="S185" s="211">
        <v>0</v>
      </c>
      <c r="T185" s="212">
        <f>S185*H185</f>
        <v>0</v>
      </c>
      <c r="AR185" s="15" t="s">
        <v>133</v>
      </c>
      <c r="AT185" s="15" t="s">
        <v>128</v>
      </c>
      <c r="AU185" s="15" t="s">
        <v>81</v>
      </c>
      <c r="AY185" s="15" t="s">
        <v>124</v>
      </c>
      <c r="BE185" s="213">
        <f>IF(N185="základní",J185,0)</f>
        <v>0</v>
      </c>
      <c r="BF185" s="213">
        <f>IF(N185="snížená",J185,0)</f>
        <v>0</v>
      </c>
      <c r="BG185" s="213">
        <f>IF(N185="zákl. přenesená",J185,0)</f>
        <v>0</v>
      </c>
      <c r="BH185" s="213">
        <f>IF(N185="sníž. přenesená",J185,0)</f>
        <v>0</v>
      </c>
      <c r="BI185" s="213">
        <f>IF(N185="nulová",J185,0)</f>
        <v>0</v>
      </c>
      <c r="BJ185" s="15" t="s">
        <v>79</v>
      </c>
      <c r="BK185" s="213">
        <f>ROUND(I185*H185,2)</f>
        <v>0</v>
      </c>
      <c r="BL185" s="15" t="s">
        <v>133</v>
      </c>
      <c r="BM185" s="15" t="s">
        <v>583</v>
      </c>
    </row>
    <row r="186" spans="2:47" s="1" customFormat="1" ht="12">
      <c r="B186" s="36"/>
      <c r="C186" s="37"/>
      <c r="D186" s="214" t="s">
        <v>135</v>
      </c>
      <c r="E186" s="37"/>
      <c r="F186" s="215" t="s">
        <v>584</v>
      </c>
      <c r="G186" s="37"/>
      <c r="H186" s="37"/>
      <c r="I186" s="128"/>
      <c r="J186" s="37"/>
      <c r="K186" s="37"/>
      <c r="L186" s="41"/>
      <c r="M186" s="216"/>
      <c r="N186" s="77"/>
      <c r="O186" s="77"/>
      <c r="P186" s="77"/>
      <c r="Q186" s="77"/>
      <c r="R186" s="77"/>
      <c r="S186" s="77"/>
      <c r="T186" s="78"/>
      <c r="AT186" s="15" t="s">
        <v>135</v>
      </c>
      <c r="AU186" s="15" t="s">
        <v>81</v>
      </c>
    </row>
    <row r="187" spans="2:47" s="1" customFormat="1" ht="12">
      <c r="B187" s="36"/>
      <c r="C187" s="37"/>
      <c r="D187" s="214" t="s">
        <v>145</v>
      </c>
      <c r="E187" s="37"/>
      <c r="F187" s="217" t="s">
        <v>281</v>
      </c>
      <c r="G187" s="37"/>
      <c r="H187" s="37"/>
      <c r="I187" s="128"/>
      <c r="J187" s="37"/>
      <c r="K187" s="37"/>
      <c r="L187" s="41"/>
      <c r="M187" s="216"/>
      <c r="N187" s="77"/>
      <c r="O187" s="77"/>
      <c r="P187" s="77"/>
      <c r="Q187" s="77"/>
      <c r="R187" s="77"/>
      <c r="S187" s="77"/>
      <c r="T187" s="78"/>
      <c r="AT187" s="15" t="s">
        <v>145</v>
      </c>
      <c r="AU187" s="15" t="s">
        <v>81</v>
      </c>
    </row>
    <row r="188" spans="2:63" s="10" customFormat="1" ht="25.9" customHeight="1">
      <c r="B188" s="186"/>
      <c r="C188" s="187"/>
      <c r="D188" s="188" t="s">
        <v>70</v>
      </c>
      <c r="E188" s="189" t="s">
        <v>282</v>
      </c>
      <c r="F188" s="189" t="s">
        <v>283</v>
      </c>
      <c r="G188" s="187"/>
      <c r="H188" s="187"/>
      <c r="I188" s="190"/>
      <c r="J188" s="191">
        <f>BK188</f>
        <v>0</v>
      </c>
      <c r="K188" s="187"/>
      <c r="L188" s="192"/>
      <c r="M188" s="193"/>
      <c r="N188" s="194"/>
      <c r="O188" s="194"/>
      <c r="P188" s="195">
        <f>P189+P207+P210+P219</f>
        <v>0</v>
      </c>
      <c r="Q188" s="194"/>
      <c r="R188" s="195">
        <f>R189+R207+R210+R219</f>
        <v>0.077597</v>
      </c>
      <c r="S188" s="194"/>
      <c r="T188" s="196">
        <f>T189+T207+T210+T219</f>
        <v>0.07056899999999999</v>
      </c>
      <c r="AR188" s="197" t="s">
        <v>81</v>
      </c>
      <c r="AT188" s="198" t="s">
        <v>70</v>
      </c>
      <c r="AU188" s="198" t="s">
        <v>71</v>
      </c>
      <c r="AY188" s="197" t="s">
        <v>124</v>
      </c>
      <c r="BK188" s="199">
        <f>BK189+BK207+BK210+BK219</f>
        <v>0</v>
      </c>
    </row>
    <row r="189" spans="2:63" s="10" customFormat="1" ht="22.8" customHeight="1">
      <c r="B189" s="186"/>
      <c r="C189" s="187"/>
      <c r="D189" s="188" t="s">
        <v>70</v>
      </c>
      <c r="E189" s="200" t="s">
        <v>356</v>
      </c>
      <c r="F189" s="200" t="s">
        <v>357</v>
      </c>
      <c r="G189" s="187"/>
      <c r="H189" s="187"/>
      <c r="I189" s="190"/>
      <c r="J189" s="201">
        <f>BK189</f>
        <v>0</v>
      </c>
      <c r="K189" s="187"/>
      <c r="L189" s="192"/>
      <c r="M189" s="193"/>
      <c r="N189" s="194"/>
      <c r="O189" s="194"/>
      <c r="P189" s="195">
        <f>SUM(P190:P206)</f>
        <v>0</v>
      </c>
      <c r="Q189" s="194"/>
      <c r="R189" s="195">
        <f>SUM(R190:R206)</f>
        <v>0.013677</v>
      </c>
      <c r="S189" s="194"/>
      <c r="T189" s="196">
        <f>SUM(T190:T206)</f>
        <v>0.07056899999999999</v>
      </c>
      <c r="AR189" s="197" t="s">
        <v>81</v>
      </c>
      <c r="AT189" s="198" t="s">
        <v>70</v>
      </c>
      <c r="AU189" s="198" t="s">
        <v>79</v>
      </c>
      <c r="AY189" s="197" t="s">
        <v>124</v>
      </c>
      <c r="BK189" s="199">
        <f>SUM(BK190:BK206)</f>
        <v>0</v>
      </c>
    </row>
    <row r="190" spans="2:65" s="1" customFormat="1" ht="16.5" customHeight="1">
      <c r="B190" s="36"/>
      <c r="C190" s="202" t="s">
        <v>358</v>
      </c>
      <c r="D190" s="202" t="s">
        <v>128</v>
      </c>
      <c r="E190" s="203" t="s">
        <v>359</v>
      </c>
      <c r="F190" s="204" t="s">
        <v>360</v>
      </c>
      <c r="G190" s="205" t="s">
        <v>289</v>
      </c>
      <c r="H190" s="206">
        <v>4.7</v>
      </c>
      <c r="I190" s="207"/>
      <c r="J190" s="208">
        <f>ROUND(I190*H190,2)</f>
        <v>0</v>
      </c>
      <c r="K190" s="204" t="s">
        <v>142</v>
      </c>
      <c r="L190" s="41"/>
      <c r="M190" s="209" t="s">
        <v>19</v>
      </c>
      <c r="N190" s="210" t="s">
        <v>42</v>
      </c>
      <c r="O190" s="77"/>
      <c r="P190" s="211">
        <f>O190*H190</f>
        <v>0</v>
      </c>
      <c r="Q190" s="211">
        <v>0</v>
      </c>
      <c r="R190" s="211">
        <f>Q190*H190</f>
        <v>0</v>
      </c>
      <c r="S190" s="211">
        <v>0.00167</v>
      </c>
      <c r="T190" s="212">
        <f>S190*H190</f>
        <v>0.007849</v>
      </c>
      <c r="AR190" s="15" t="s">
        <v>205</v>
      </c>
      <c r="AT190" s="15" t="s">
        <v>128</v>
      </c>
      <c r="AU190" s="15" t="s">
        <v>81</v>
      </c>
      <c r="AY190" s="15" t="s">
        <v>124</v>
      </c>
      <c r="BE190" s="213">
        <f>IF(N190="základní",J190,0)</f>
        <v>0</v>
      </c>
      <c r="BF190" s="213">
        <f>IF(N190="snížená",J190,0)</f>
        <v>0</v>
      </c>
      <c r="BG190" s="213">
        <f>IF(N190="zákl. přenesená",J190,0)</f>
        <v>0</v>
      </c>
      <c r="BH190" s="213">
        <f>IF(N190="sníž. přenesená",J190,0)</f>
        <v>0</v>
      </c>
      <c r="BI190" s="213">
        <f>IF(N190="nulová",J190,0)</f>
        <v>0</v>
      </c>
      <c r="BJ190" s="15" t="s">
        <v>79</v>
      </c>
      <c r="BK190" s="213">
        <f>ROUND(I190*H190,2)</f>
        <v>0</v>
      </c>
      <c r="BL190" s="15" t="s">
        <v>205</v>
      </c>
      <c r="BM190" s="15" t="s">
        <v>361</v>
      </c>
    </row>
    <row r="191" spans="2:47" s="1" customFormat="1" ht="12">
      <c r="B191" s="36"/>
      <c r="C191" s="37"/>
      <c r="D191" s="214" t="s">
        <v>135</v>
      </c>
      <c r="E191" s="37"/>
      <c r="F191" s="215" t="s">
        <v>362</v>
      </c>
      <c r="G191" s="37"/>
      <c r="H191" s="37"/>
      <c r="I191" s="128"/>
      <c r="J191" s="37"/>
      <c r="K191" s="37"/>
      <c r="L191" s="41"/>
      <c r="M191" s="216"/>
      <c r="N191" s="77"/>
      <c r="O191" s="77"/>
      <c r="P191" s="77"/>
      <c r="Q191" s="77"/>
      <c r="R191" s="77"/>
      <c r="S191" s="77"/>
      <c r="T191" s="78"/>
      <c r="AT191" s="15" t="s">
        <v>135</v>
      </c>
      <c r="AU191" s="15" t="s">
        <v>81</v>
      </c>
    </row>
    <row r="192" spans="2:65" s="1" customFormat="1" ht="16.5" customHeight="1">
      <c r="B192" s="36"/>
      <c r="C192" s="202" t="s">
        <v>585</v>
      </c>
      <c r="D192" s="202" t="s">
        <v>128</v>
      </c>
      <c r="E192" s="203" t="s">
        <v>586</v>
      </c>
      <c r="F192" s="204" t="s">
        <v>587</v>
      </c>
      <c r="G192" s="205" t="s">
        <v>289</v>
      </c>
      <c r="H192" s="206">
        <v>12</v>
      </c>
      <c r="I192" s="207"/>
      <c r="J192" s="208">
        <f>ROUND(I192*H192,2)</f>
        <v>0</v>
      </c>
      <c r="K192" s="204" t="s">
        <v>142</v>
      </c>
      <c r="L192" s="41"/>
      <c r="M192" s="209" t="s">
        <v>19</v>
      </c>
      <c r="N192" s="210" t="s">
        <v>42</v>
      </c>
      <c r="O192" s="77"/>
      <c r="P192" s="211">
        <f>O192*H192</f>
        <v>0</v>
      </c>
      <c r="Q192" s="211">
        <v>0</v>
      </c>
      <c r="R192" s="211">
        <f>Q192*H192</f>
        <v>0</v>
      </c>
      <c r="S192" s="211">
        <v>0.0026</v>
      </c>
      <c r="T192" s="212">
        <f>S192*H192</f>
        <v>0.0312</v>
      </c>
      <c r="AR192" s="15" t="s">
        <v>205</v>
      </c>
      <c r="AT192" s="15" t="s">
        <v>128</v>
      </c>
      <c r="AU192" s="15" t="s">
        <v>81</v>
      </c>
      <c r="AY192" s="15" t="s">
        <v>124</v>
      </c>
      <c r="BE192" s="213">
        <f>IF(N192="základní",J192,0)</f>
        <v>0</v>
      </c>
      <c r="BF192" s="213">
        <f>IF(N192="snížená",J192,0)</f>
        <v>0</v>
      </c>
      <c r="BG192" s="213">
        <f>IF(N192="zákl. přenesená",J192,0)</f>
        <v>0</v>
      </c>
      <c r="BH192" s="213">
        <f>IF(N192="sníž. přenesená",J192,0)</f>
        <v>0</v>
      </c>
      <c r="BI192" s="213">
        <f>IF(N192="nulová",J192,0)</f>
        <v>0</v>
      </c>
      <c r="BJ192" s="15" t="s">
        <v>79</v>
      </c>
      <c r="BK192" s="213">
        <f>ROUND(I192*H192,2)</f>
        <v>0</v>
      </c>
      <c r="BL192" s="15" t="s">
        <v>205</v>
      </c>
      <c r="BM192" s="15" t="s">
        <v>588</v>
      </c>
    </row>
    <row r="193" spans="2:47" s="1" customFormat="1" ht="12">
      <c r="B193" s="36"/>
      <c r="C193" s="37"/>
      <c r="D193" s="214" t="s">
        <v>135</v>
      </c>
      <c r="E193" s="37"/>
      <c r="F193" s="215" t="s">
        <v>589</v>
      </c>
      <c r="G193" s="37"/>
      <c r="H193" s="37"/>
      <c r="I193" s="128"/>
      <c r="J193" s="37"/>
      <c r="K193" s="37"/>
      <c r="L193" s="41"/>
      <c r="M193" s="216"/>
      <c r="N193" s="77"/>
      <c r="O193" s="77"/>
      <c r="P193" s="77"/>
      <c r="Q193" s="77"/>
      <c r="R193" s="77"/>
      <c r="S193" s="77"/>
      <c r="T193" s="78"/>
      <c r="AT193" s="15" t="s">
        <v>135</v>
      </c>
      <c r="AU193" s="15" t="s">
        <v>81</v>
      </c>
    </row>
    <row r="194" spans="2:65" s="1" customFormat="1" ht="16.5" customHeight="1">
      <c r="B194" s="36"/>
      <c r="C194" s="202" t="s">
        <v>590</v>
      </c>
      <c r="D194" s="202" t="s">
        <v>128</v>
      </c>
      <c r="E194" s="203" t="s">
        <v>591</v>
      </c>
      <c r="F194" s="204" t="s">
        <v>592</v>
      </c>
      <c r="G194" s="205" t="s">
        <v>289</v>
      </c>
      <c r="H194" s="206">
        <v>8</v>
      </c>
      <c r="I194" s="207"/>
      <c r="J194" s="208">
        <f>ROUND(I194*H194,2)</f>
        <v>0</v>
      </c>
      <c r="K194" s="204" t="s">
        <v>142</v>
      </c>
      <c r="L194" s="41"/>
      <c r="M194" s="209" t="s">
        <v>19</v>
      </c>
      <c r="N194" s="210" t="s">
        <v>42</v>
      </c>
      <c r="O194" s="77"/>
      <c r="P194" s="211">
        <f>O194*H194</f>
        <v>0</v>
      </c>
      <c r="Q194" s="211">
        <v>0</v>
      </c>
      <c r="R194" s="211">
        <f>Q194*H194</f>
        <v>0</v>
      </c>
      <c r="S194" s="211">
        <v>0.00394</v>
      </c>
      <c r="T194" s="212">
        <f>S194*H194</f>
        <v>0.03152</v>
      </c>
      <c r="AR194" s="15" t="s">
        <v>205</v>
      </c>
      <c r="AT194" s="15" t="s">
        <v>128</v>
      </c>
      <c r="AU194" s="15" t="s">
        <v>81</v>
      </c>
      <c r="AY194" s="15" t="s">
        <v>124</v>
      </c>
      <c r="BE194" s="213">
        <f>IF(N194="základní",J194,0)</f>
        <v>0</v>
      </c>
      <c r="BF194" s="213">
        <f>IF(N194="snížená",J194,0)</f>
        <v>0</v>
      </c>
      <c r="BG194" s="213">
        <f>IF(N194="zákl. přenesená",J194,0)</f>
        <v>0</v>
      </c>
      <c r="BH194" s="213">
        <f>IF(N194="sníž. přenesená",J194,0)</f>
        <v>0</v>
      </c>
      <c r="BI194" s="213">
        <f>IF(N194="nulová",J194,0)</f>
        <v>0</v>
      </c>
      <c r="BJ194" s="15" t="s">
        <v>79</v>
      </c>
      <c r="BK194" s="213">
        <f>ROUND(I194*H194,2)</f>
        <v>0</v>
      </c>
      <c r="BL194" s="15" t="s">
        <v>205</v>
      </c>
      <c r="BM194" s="15" t="s">
        <v>593</v>
      </c>
    </row>
    <row r="195" spans="2:47" s="1" customFormat="1" ht="12">
      <c r="B195" s="36"/>
      <c r="C195" s="37"/>
      <c r="D195" s="214" t="s">
        <v>135</v>
      </c>
      <c r="E195" s="37"/>
      <c r="F195" s="215" t="s">
        <v>594</v>
      </c>
      <c r="G195" s="37"/>
      <c r="H195" s="37"/>
      <c r="I195" s="128"/>
      <c r="J195" s="37"/>
      <c r="K195" s="37"/>
      <c r="L195" s="41"/>
      <c r="M195" s="216"/>
      <c r="N195" s="77"/>
      <c r="O195" s="77"/>
      <c r="P195" s="77"/>
      <c r="Q195" s="77"/>
      <c r="R195" s="77"/>
      <c r="S195" s="77"/>
      <c r="T195" s="78"/>
      <c r="AT195" s="15" t="s">
        <v>135</v>
      </c>
      <c r="AU195" s="15" t="s">
        <v>81</v>
      </c>
    </row>
    <row r="196" spans="2:65" s="1" customFormat="1" ht="16.5" customHeight="1">
      <c r="B196" s="36"/>
      <c r="C196" s="202" t="s">
        <v>400</v>
      </c>
      <c r="D196" s="202" t="s">
        <v>128</v>
      </c>
      <c r="E196" s="203" t="s">
        <v>401</v>
      </c>
      <c r="F196" s="204" t="s">
        <v>402</v>
      </c>
      <c r="G196" s="205" t="s">
        <v>289</v>
      </c>
      <c r="H196" s="206">
        <v>4.7</v>
      </c>
      <c r="I196" s="207"/>
      <c r="J196" s="208">
        <f>ROUND(I196*H196,2)</f>
        <v>0</v>
      </c>
      <c r="K196" s="204" t="s">
        <v>142</v>
      </c>
      <c r="L196" s="41"/>
      <c r="M196" s="209" t="s">
        <v>19</v>
      </c>
      <c r="N196" s="210" t="s">
        <v>42</v>
      </c>
      <c r="O196" s="77"/>
      <c r="P196" s="211">
        <f>O196*H196</f>
        <v>0</v>
      </c>
      <c r="Q196" s="211">
        <v>0.00291</v>
      </c>
      <c r="R196" s="211">
        <f>Q196*H196</f>
        <v>0.013677</v>
      </c>
      <c r="S196" s="211">
        <v>0</v>
      </c>
      <c r="T196" s="212">
        <f>S196*H196</f>
        <v>0</v>
      </c>
      <c r="AR196" s="15" t="s">
        <v>205</v>
      </c>
      <c r="AT196" s="15" t="s">
        <v>128</v>
      </c>
      <c r="AU196" s="15" t="s">
        <v>81</v>
      </c>
      <c r="AY196" s="15" t="s">
        <v>124</v>
      </c>
      <c r="BE196" s="213">
        <f>IF(N196="základní",J196,0)</f>
        <v>0</v>
      </c>
      <c r="BF196" s="213">
        <f>IF(N196="snížená",J196,0)</f>
        <v>0</v>
      </c>
      <c r="BG196" s="213">
        <f>IF(N196="zákl. přenesená",J196,0)</f>
        <v>0</v>
      </c>
      <c r="BH196" s="213">
        <f>IF(N196="sníž. přenesená",J196,0)</f>
        <v>0</v>
      </c>
      <c r="BI196" s="213">
        <f>IF(N196="nulová",J196,0)</f>
        <v>0</v>
      </c>
      <c r="BJ196" s="15" t="s">
        <v>79</v>
      </c>
      <c r="BK196" s="213">
        <f>ROUND(I196*H196,2)</f>
        <v>0</v>
      </c>
      <c r="BL196" s="15" t="s">
        <v>205</v>
      </c>
      <c r="BM196" s="15" t="s">
        <v>403</v>
      </c>
    </row>
    <row r="197" spans="2:47" s="1" customFormat="1" ht="12">
      <c r="B197" s="36"/>
      <c r="C197" s="37"/>
      <c r="D197" s="214" t="s">
        <v>135</v>
      </c>
      <c r="E197" s="37"/>
      <c r="F197" s="215" t="s">
        <v>404</v>
      </c>
      <c r="G197" s="37"/>
      <c r="H197" s="37"/>
      <c r="I197" s="128"/>
      <c r="J197" s="37"/>
      <c r="K197" s="37"/>
      <c r="L197" s="41"/>
      <c r="M197" s="216"/>
      <c r="N197" s="77"/>
      <c r="O197" s="77"/>
      <c r="P197" s="77"/>
      <c r="Q197" s="77"/>
      <c r="R197" s="77"/>
      <c r="S197" s="77"/>
      <c r="T197" s="78"/>
      <c r="AT197" s="15" t="s">
        <v>135</v>
      </c>
      <c r="AU197" s="15" t="s">
        <v>81</v>
      </c>
    </row>
    <row r="198" spans="2:65" s="1" customFormat="1" ht="16.5" customHeight="1">
      <c r="B198" s="36"/>
      <c r="C198" s="202" t="s">
        <v>316</v>
      </c>
      <c r="D198" s="202" t="s">
        <v>128</v>
      </c>
      <c r="E198" s="203" t="s">
        <v>595</v>
      </c>
      <c r="F198" s="204" t="s">
        <v>596</v>
      </c>
      <c r="G198" s="205" t="s">
        <v>417</v>
      </c>
      <c r="H198" s="206">
        <v>6</v>
      </c>
      <c r="I198" s="207"/>
      <c r="J198" s="208">
        <f>ROUND(I198*H198,2)</f>
        <v>0</v>
      </c>
      <c r="K198" s="204" t="s">
        <v>142</v>
      </c>
      <c r="L198" s="41"/>
      <c r="M198" s="209" t="s">
        <v>19</v>
      </c>
      <c r="N198" s="210" t="s">
        <v>42</v>
      </c>
      <c r="O198" s="77"/>
      <c r="P198" s="211">
        <f>O198*H198</f>
        <v>0</v>
      </c>
      <c r="Q198" s="211">
        <v>0</v>
      </c>
      <c r="R198" s="211">
        <f>Q198*H198</f>
        <v>0</v>
      </c>
      <c r="S198" s="211">
        <v>0</v>
      </c>
      <c r="T198" s="212">
        <f>S198*H198</f>
        <v>0</v>
      </c>
      <c r="AR198" s="15" t="s">
        <v>205</v>
      </c>
      <c r="AT198" s="15" t="s">
        <v>128</v>
      </c>
      <c r="AU198" s="15" t="s">
        <v>81</v>
      </c>
      <c r="AY198" s="15" t="s">
        <v>124</v>
      </c>
      <c r="BE198" s="213">
        <f>IF(N198="základní",J198,0)</f>
        <v>0</v>
      </c>
      <c r="BF198" s="213">
        <f>IF(N198="snížená",J198,0)</f>
        <v>0</v>
      </c>
      <c r="BG198" s="213">
        <f>IF(N198="zákl. přenesená",J198,0)</f>
        <v>0</v>
      </c>
      <c r="BH198" s="213">
        <f>IF(N198="sníž. přenesená",J198,0)</f>
        <v>0</v>
      </c>
      <c r="BI198" s="213">
        <f>IF(N198="nulová",J198,0)</f>
        <v>0</v>
      </c>
      <c r="BJ198" s="15" t="s">
        <v>79</v>
      </c>
      <c r="BK198" s="213">
        <f>ROUND(I198*H198,2)</f>
        <v>0</v>
      </c>
      <c r="BL198" s="15" t="s">
        <v>205</v>
      </c>
      <c r="BM198" s="15" t="s">
        <v>597</v>
      </c>
    </row>
    <row r="199" spans="2:47" s="1" customFormat="1" ht="12">
      <c r="B199" s="36"/>
      <c r="C199" s="37"/>
      <c r="D199" s="214" t="s">
        <v>135</v>
      </c>
      <c r="E199" s="37"/>
      <c r="F199" s="215" t="s">
        <v>598</v>
      </c>
      <c r="G199" s="37"/>
      <c r="H199" s="37"/>
      <c r="I199" s="128"/>
      <c r="J199" s="37"/>
      <c r="K199" s="37"/>
      <c r="L199" s="41"/>
      <c r="M199" s="216"/>
      <c r="N199" s="77"/>
      <c r="O199" s="77"/>
      <c r="P199" s="77"/>
      <c r="Q199" s="77"/>
      <c r="R199" s="77"/>
      <c r="S199" s="77"/>
      <c r="T199" s="78"/>
      <c r="AT199" s="15" t="s">
        <v>135</v>
      </c>
      <c r="AU199" s="15" t="s">
        <v>81</v>
      </c>
    </row>
    <row r="200" spans="2:65" s="1" customFormat="1" ht="16.5" customHeight="1">
      <c r="B200" s="36"/>
      <c r="C200" s="202" t="s">
        <v>599</v>
      </c>
      <c r="D200" s="202" t="s">
        <v>128</v>
      </c>
      <c r="E200" s="203" t="s">
        <v>600</v>
      </c>
      <c r="F200" s="204" t="s">
        <v>601</v>
      </c>
      <c r="G200" s="205" t="s">
        <v>289</v>
      </c>
      <c r="H200" s="206">
        <v>12</v>
      </c>
      <c r="I200" s="207"/>
      <c r="J200" s="208">
        <f>ROUND(I200*H200,2)</f>
        <v>0</v>
      </c>
      <c r="K200" s="204" t="s">
        <v>142</v>
      </c>
      <c r="L200" s="41"/>
      <c r="M200" s="209" t="s">
        <v>19</v>
      </c>
      <c r="N200" s="210" t="s">
        <v>42</v>
      </c>
      <c r="O200" s="77"/>
      <c r="P200" s="211">
        <f>O200*H200</f>
        <v>0</v>
      </c>
      <c r="Q200" s="211">
        <v>0</v>
      </c>
      <c r="R200" s="211">
        <f>Q200*H200</f>
        <v>0</v>
      </c>
      <c r="S200" s="211">
        <v>0</v>
      </c>
      <c r="T200" s="212">
        <f>S200*H200</f>
        <v>0</v>
      </c>
      <c r="AR200" s="15" t="s">
        <v>205</v>
      </c>
      <c r="AT200" s="15" t="s">
        <v>128</v>
      </c>
      <c r="AU200" s="15" t="s">
        <v>81</v>
      </c>
      <c r="AY200" s="15" t="s">
        <v>124</v>
      </c>
      <c r="BE200" s="213">
        <f>IF(N200="základní",J200,0)</f>
        <v>0</v>
      </c>
      <c r="BF200" s="213">
        <f>IF(N200="snížená",J200,0)</f>
        <v>0</v>
      </c>
      <c r="BG200" s="213">
        <f>IF(N200="zákl. přenesená",J200,0)</f>
        <v>0</v>
      </c>
      <c r="BH200" s="213">
        <f>IF(N200="sníž. přenesená",J200,0)</f>
        <v>0</v>
      </c>
      <c r="BI200" s="213">
        <f>IF(N200="nulová",J200,0)</f>
        <v>0</v>
      </c>
      <c r="BJ200" s="15" t="s">
        <v>79</v>
      </c>
      <c r="BK200" s="213">
        <f>ROUND(I200*H200,2)</f>
        <v>0</v>
      </c>
      <c r="BL200" s="15" t="s">
        <v>205</v>
      </c>
      <c r="BM200" s="15" t="s">
        <v>602</v>
      </c>
    </row>
    <row r="201" spans="2:47" s="1" customFormat="1" ht="12">
      <c r="B201" s="36"/>
      <c r="C201" s="37"/>
      <c r="D201" s="214" t="s">
        <v>135</v>
      </c>
      <c r="E201" s="37"/>
      <c r="F201" s="215" t="s">
        <v>603</v>
      </c>
      <c r="G201" s="37"/>
      <c r="H201" s="37"/>
      <c r="I201" s="128"/>
      <c r="J201" s="37"/>
      <c r="K201" s="37"/>
      <c r="L201" s="41"/>
      <c r="M201" s="216"/>
      <c r="N201" s="77"/>
      <c r="O201" s="77"/>
      <c r="P201" s="77"/>
      <c r="Q201" s="77"/>
      <c r="R201" s="77"/>
      <c r="S201" s="77"/>
      <c r="T201" s="78"/>
      <c r="AT201" s="15" t="s">
        <v>135</v>
      </c>
      <c r="AU201" s="15" t="s">
        <v>81</v>
      </c>
    </row>
    <row r="202" spans="2:65" s="1" customFormat="1" ht="16.5" customHeight="1">
      <c r="B202" s="36"/>
      <c r="C202" s="202" t="s">
        <v>604</v>
      </c>
      <c r="D202" s="202" t="s">
        <v>128</v>
      </c>
      <c r="E202" s="203" t="s">
        <v>605</v>
      </c>
      <c r="F202" s="204" t="s">
        <v>606</v>
      </c>
      <c r="G202" s="205" t="s">
        <v>289</v>
      </c>
      <c r="H202" s="206">
        <v>8</v>
      </c>
      <c r="I202" s="207"/>
      <c r="J202" s="208">
        <f>ROUND(I202*H202,2)</f>
        <v>0</v>
      </c>
      <c r="K202" s="204" t="s">
        <v>142</v>
      </c>
      <c r="L202" s="41"/>
      <c r="M202" s="209" t="s">
        <v>19</v>
      </c>
      <c r="N202" s="210" t="s">
        <v>42</v>
      </c>
      <c r="O202" s="77"/>
      <c r="P202" s="211">
        <f>O202*H202</f>
        <v>0</v>
      </c>
      <c r="Q202" s="211">
        <v>0</v>
      </c>
      <c r="R202" s="211">
        <f>Q202*H202</f>
        <v>0</v>
      </c>
      <c r="S202" s="211">
        <v>0</v>
      </c>
      <c r="T202" s="212">
        <f>S202*H202</f>
        <v>0</v>
      </c>
      <c r="AR202" s="15" t="s">
        <v>205</v>
      </c>
      <c r="AT202" s="15" t="s">
        <v>128</v>
      </c>
      <c r="AU202" s="15" t="s">
        <v>81</v>
      </c>
      <c r="AY202" s="15" t="s">
        <v>124</v>
      </c>
      <c r="BE202" s="213">
        <f>IF(N202="základní",J202,0)</f>
        <v>0</v>
      </c>
      <c r="BF202" s="213">
        <f>IF(N202="snížená",J202,0)</f>
        <v>0</v>
      </c>
      <c r="BG202" s="213">
        <f>IF(N202="zákl. přenesená",J202,0)</f>
        <v>0</v>
      </c>
      <c r="BH202" s="213">
        <f>IF(N202="sníž. přenesená",J202,0)</f>
        <v>0</v>
      </c>
      <c r="BI202" s="213">
        <f>IF(N202="nulová",J202,0)</f>
        <v>0</v>
      </c>
      <c r="BJ202" s="15" t="s">
        <v>79</v>
      </c>
      <c r="BK202" s="213">
        <f>ROUND(I202*H202,2)</f>
        <v>0</v>
      </c>
      <c r="BL202" s="15" t="s">
        <v>205</v>
      </c>
      <c r="BM202" s="15" t="s">
        <v>607</v>
      </c>
    </row>
    <row r="203" spans="2:47" s="1" customFormat="1" ht="12">
      <c r="B203" s="36"/>
      <c r="C203" s="37"/>
      <c r="D203" s="214" t="s">
        <v>135</v>
      </c>
      <c r="E203" s="37"/>
      <c r="F203" s="215" t="s">
        <v>608</v>
      </c>
      <c r="G203" s="37"/>
      <c r="H203" s="37"/>
      <c r="I203" s="128"/>
      <c r="J203" s="37"/>
      <c r="K203" s="37"/>
      <c r="L203" s="41"/>
      <c r="M203" s="216"/>
      <c r="N203" s="77"/>
      <c r="O203" s="77"/>
      <c r="P203" s="77"/>
      <c r="Q203" s="77"/>
      <c r="R203" s="77"/>
      <c r="S203" s="77"/>
      <c r="T203" s="78"/>
      <c r="AT203" s="15" t="s">
        <v>135</v>
      </c>
      <c r="AU203" s="15" t="s">
        <v>81</v>
      </c>
    </row>
    <row r="204" spans="2:65" s="1" customFormat="1" ht="16.5" customHeight="1">
      <c r="B204" s="36"/>
      <c r="C204" s="202" t="s">
        <v>425</v>
      </c>
      <c r="D204" s="202" t="s">
        <v>128</v>
      </c>
      <c r="E204" s="203" t="s">
        <v>426</v>
      </c>
      <c r="F204" s="204" t="s">
        <v>427</v>
      </c>
      <c r="G204" s="205" t="s">
        <v>352</v>
      </c>
      <c r="H204" s="250"/>
      <c r="I204" s="207"/>
      <c r="J204" s="208">
        <f>ROUND(I204*H204,2)</f>
        <v>0</v>
      </c>
      <c r="K204" s="204" t="s">
        <v>142</v>
      </c>
      <c r="L204" s="41"/>
      <c r="M204" s="209" t="s">
        <v>19</v>
      </c>
      <c r="N204" s="210" t="s">
        <v>42</v>
      </c>
      <c r="O204" s="77"/>
      <c r="P204" s="211">
        <f>O204*H204</f>
        <v>0</v>
      </c>
      <c r="Q204" s="211">
        <v>0</v>
      </c>
      <c r="R204" s="211">
        <f>Q204*H204</f>
        <v>0</v>
      </c>
      <c r="S204" s="211">
        <v>0</v>
      </c>
      <c r="T204" s="212">
        <f>S204*H204</f>
        <v>0</v>
      </c>
      <c r="AR204" s="15" t="s">
        <v>205</v>
      </c>
      <c r="AT204" s="15" t="s">
        <v>128</v>
      </c>
      <c r="AU204" s="15" t="s">
        <v>81</v>
      </c>
      <c r="AY204" s="15" t="s">
        <v>124</v>
      </c>
      <c r="BE204" s="213">
        <f>IF(N204="základní",J204,0)</f>
        <v>0</v>
      </c>
      <c r="BF204" s="213">
        <f>IF(N204="snížená",J204,0)</f>
        <v>0</v>
      </c>
      <c r="BG204" s="213">
        <f>IF(N204="zákl. přenesená",J204,0)</f>
        <v>0</v>
      </c>
      <c r="BH204" s="213">
        <f>IF(N204="sníž. přenesená",J204,0)</f>
        <v>0</v>
      </c>
      <c r="BI204" s="213">
        <f>IF(N204="nulová",J204,0)</f>
        <v>0</v>
      </c>
      <c r="BJ204" s="15" t="s">
        <v>79</v>
      </c>
      <c r="BK204" s="213">
        <f>ROUND(I204*H204,2)</f>
        <v>0</v>
      </c>
      <c r="BL204" s="15" t="s">
        <v>205</v>
      </c>
      <c r="BM204" s="15" t="s">
        <v>428</v>
      </c>
    </row>
    <row r="205" spans="2:47" s="1" customFormat="1" ht="12">
      <c r="B205" s="36"/>
      <c r="C205" s="37"/>
      <c r="D205" s="214" t="s">
        <v>135</v>
      </c>
      <c r="E205" s="37"/>
      <c r="F205" s="215" t="s">
        <v>429</v>
      </c>
      <c r="G205" s="37"/>
      <c r="H205" s="37"/>
      <c r="I205" s="128"/>
      <c r="J205" s="37"/>
      <c r="K205" s="37"/>
      <c r="L205" s="41"/>
      <c r="M205" s="216"/>
      <c r="N205" s="77"/>
      <c r="O205" s="77"/>
      <c r="P205" s="77"/>
      <c r="Q205" s="77"/>
      <c r="R205" s="77"/>
      <c r="S205" s="77"/>
      <c r="T205" s="78"/>
      <c r="AT205" s="15" t="s">
        <v>135</v>
      </c>
      <c r="AU205" s="15" t="s">
        <v>81</v>
      </c>
    </row>
    <row r="206" spans="2:47" s="1" customFormat="1" ht="12">
      <c r="B206" s="36"/>
      <c r="C206" s="37"/>
      <c r="D206" s="214" t="s">
        <v>145</v>
      </c>
      <c r="E206" s="37"/>
      <c r="F206" s="217" t="s">
        <v>430</v>
      </c>
      <c r="G206" s="37"/>
      <c r="H206" s="37"/>
      <c r="I206" s="128"/>
      <c r="J206" s="37"/>
      <c r="K206" s="37"/>
      <c r="L206" s="41"/>
      <c r="M206" s="216"/>
      <c r="N206" s="77"/>
      <c r="O206" s="77"/>
      <c r="P206" s="77"/>
      <c r="Q206" s="77"/>
      <c r="R206" s="77"/>
      <c r="S206" s="77"/>
      <c r="T206" s="78"/>
      <c r="AT206" s="15" t="s">
        <v>145</v>
      </c>
      <c r="AU206" s="15" t="s">
        <v>81</v>
      </c>
    </row>
    <row r="207" spans="2:63" s="10" customFormat="1" ht="22.8" customHeight="1">
      <c r="B207" s="186"/>
      <c r="C207" s="187"/>
      <c r="D207" s="188" t="s">
        <v>70</v>
      </c>
      <c r="E207" s="200" t="s">
        <v>438</v>
      </c>
      <c r="F207" s="200" t="s">
        <v>439</v>
      </c>
      <c r="G207" s="187"/>
      <c r="H207" s="187"/>
      <c r="I207" s="190"/>
      <c r="J207" s="201">
        <f>BK207</f>
        <v>0</v>
      </c>
      <c r="K207" s="187"/>
      <c r="L207" s="192"/>
      <c r="M207" s="193"/>
      <c r="N207" s="194"/>
      <c r="O207" s="194"/>
      <c r="P207" s="195">
        <f>SUM(P208:P209)</f>
        <v>0</v>
      </c>
      <c r="Q207" s="194"/>
      <c r="R207" s="195">
        <f>SUM(R208:R209)</f>
        <v>0</v>
      </c>
      <c r="S207" s="194"/>
      <c r="T207" s="196">
        <f>SUM(T208:T209)</f>
        <v>0</v>
      </c>
      <c r="AR207" s="197" t="s">
        <v>81</v>
      </c>
      <c r="AT207" s="198" t="s">
        <v>70</v>
      </c>
      <c r="AU207" s="198" t="s">
        <v>79</v>
      </c>
      <c r="AY207" s="197" t="s">
        <v>124</v>
      </c>
      <c r="BK207" s="199">
        <f>SUM(BK208:BK209)</f>
        <v>0</v>
      </c>
    </row>
    <row r="208" spans="2:65" s="1" customFormat="1" ht="16.5" customHeight="1">
      <c r="B208" s="36"/>
      <c r="C208" s="202" t="s">
        <v>609</v>
      </c>
      <c r="D208" s="202" t="s">
        <v>128</v>
      </c>
      <c r="E208" s="203" t="s">
        <v>610</v>
      </c>
      <c r="F208" s="204" t="s">
        <v>611</v>
      </c>
      <c r="G208" s="205" t="s">
        <v>442</v>
      </c>
      <c r="H208" s="206">
        <v>1</v>
      </c>
      <c r="I208" s="207"/>
      <c r="J208" s="208">
        <f>ROUND(I208*H208,2)</f>
        <v>0</v>
      </c>
      <c r="K208" s="204" t="s">
        <v>19</v>
      </c>
      <c r="L208" s="41"/>
      <c r="M208" s="209" t="s">
        <v>19</v>
      </c>
      <c r="N208" s="210" t="s">
        <v>42</v>
      </c>
      <c r="O208" s="77"/>
      <c r="P208" s="211">
        <f>O208*H208</f>
        <v>0</v>
      </c>
      <c r="Q208" s="211">
        <v>0</v>
      </c>
      <c r="R208" s="211">
        <f>Q208*H208</f>
        <v>0</v>
      </c>
      <c r="S208" s="211">
        <v>0</v>
      </c>
      <c r="T208" s="212">
        <f>S208*H208</f>
        <v>0</v>
      </c>
      <c r="AR208" s="15" t="s">
        <v>205</v>
      </c>
      <c r="AT208" s="15" t="s">
        <v>128</v>
      </c>
      <c r="AU208" s="15" t="s">
        <v>81</v>
      </c>
      <c r="AY208" s="15" t="s">
        <v>124</v>
      </c>
      <c r="BE208" s="213">
        <f>IF(N208="základní",J208,0)</f>
        <v>0</v>
      </c>
      <c r="BF208" s="213">
        <f>IF(N208="snížená",J208,0)</f>
        <v>0</v>
      </c>
      <c r="BG208" s="213">
        <f>IF(N208="zákl. přenesená",J208,0)</f>
        <v>0</v>
      </c>
      <c r="BH208" s="213">
        <f>IF(N208="sníž. přenesená",J208,0)</f>
        <v>0</v>
      </c>
      <c r="BI208" s="213">
        <f>IF(N208="nulová",J208,0)</f>
        <v>0</v>
      </c>
      <c r="BJ208" s="15" t="s">
        <v>79</v>
      </c>
      <c r="BK208" s="213">
        <f>ROUND(I208*H208,2)</f>
        <v>0</v>
      </c>
      <c r="BL208" s="15" t="s">
        <v>205</v>
      </c>
      <c r="BM208" s="15" t="s">
        <v>612</v>
      </c>
    </row>
    <row r="209" spans="2:47" s="1" customFormat="1" ht="12">
      <c r="B209" s="36"/>
      <c r="C209" s="37"/>
      <c r="D209" s="214" t="s">
        <v>135</v>
      </c>
      <c r="E209" s="37"/>
      <c r="F209" s="215" t="s">
        <v>613</v>
      </c>
      <c r="G209" s="37"/>
      <c r="H209" s="37"/>
      <c r="I209" s="128"/>
      <c r="J209" s="37"/>
      <c r="K209" s="37"/>
      <c r="L209" s="41"/>
      <c r="M209" s="216"/>
      <c r="N209" s="77"/>
      <c r="O209" s="77"/>
      <c r="P209" s="77"/>
      <c r="Q209" s="77"/>
      <c r="R209" s="77"/>
      <c r="S209" s="77"/>
      <c r="T209" s="78"/>
      <c r="AT209" s="15" t="s">
        <v>135</v>
      </c>
      <c r="AU209" s="15" t="s">
        <v>81</v>
      </c>
    </row>
    <row r="210" spans="2:63" s="10" customFormat="1" ht="22.8" customHeight="1">
      <c r="B210" s="186"/>
      <c r="C210" s="187"/>
      <c r="D210" s="188" t="s">
        <v>70</v>
      </c>
      <c r="E210" s="200" t="s">
        <v>614</v>
      </c>
      <c r="F210" s="200" t="s">
        <v>615</v>
      </c>
      <c r="G210" s="187"/>
      <c r="H210" s="187"/>
      <c r="I210" s="190"/>
      <c r="J210" s="201">
        <f>BK210</f>
        <v>0</v>
      </c>
      <c r="K210" s="187"/>
      <c r="L210" s="192"/>
      <c r="M210" s="193"/>
      <c r="N210" s="194"/>
      <c r="O210" s="194"/>
      <c r="P210" s="195">
        <f>SUM(P211:P218)</f>
        <v>0</v>
      </c>
      <c r="Q210" s="194"/>
      <c r="R210" s="195">
        <f>SUM(R211:R218)</f>
        <v>0.06392</v>
      </c>
      <c r="S210" s="194"/>
      <c r="T210" s="196">
        <f>SUM(T211:T218)</f>
        <v>0</v>
      </c>
      <c r="AR210" s="197" t="s">
        <v>81</v>
      </c>
      <c r="AT210" s="198" t="s">
        <v>70</v>
      </c>
      <c r="AU210" s="198" t="s">
        <v>79</v>
      </c>
      <c r="AY210" s="197" t="s">
        <v>124</v>
      </c>
      <c r="BK210" s="199">
        <f>SUM(BK211:BK218)</f>
        <v>0</v>
      </c>
    </row>
    <row r="211" spans="2:65" s="1" customFormat="1" ht="16.5" customHeight="1">
      <c r="B211" s="36"/>
      <c r="C211" s="202" t="s">
        <v>616</v>
      </c>
      <c r="D211" s="202" t="s">
        <v>128</v>
      </c>
      <c r="E211" s="203" t="s">
        <v>617</v>
      </c>
      <c r="F211" s="204" t="s">
        <v>618</v>
      </c>
      <c r="G211" s="205" t="s">
        <v>131</v>
      </c>
      <c r="H211" s="206">
        <v>4</v>
      </c>
      <c r="I211" s="207"/>
      <c r="J211" s="208">
        <f>ROUND(I211*H211,2)</f>
        <v>0</v>
      </c>
      <c r="K211" s="204" t="s">
        <v>19</v>
      </c>
      <c r="L211" s="41"/>
      <c r="M211" s="209" t="s">
        <v>19</v>
      </c>
      <c r="N211" s="210" t="s">
        <v>42</v>
      </c>
      <c r="O211" s="77"/>
      <c r="P211" s="211">
        <f>O211*H211</f>
        <v>0</v>
      </c>
      <c r="Q211" s="211">
        <v>0.003</v>
      </c>
      <c r="R211" s="211">
        <f>Q211*H211</f>
        <v>0.012</v>
      </c>
      <c r="S211" s="211">
        <v>0</v>
      </c>
      <c r="T211" s="212">
        <f>S211*H211</f>
        <v>0</v>
      </c>
      <c r="AR211" s="15" t="s">
        <v>205</v>
      </c>
      <c r="AT211" s="15" t="s">
        <v>128</v>
      </c>
      <c r="AU211" s="15" t="s">
        <v>81</v>
      </c>
      <c r="AY211" s="15" t="s">
        <v>124</v>
      </c>
      <c r="BE211" s="213">
        <f>IF(N211="základní",J211,0)</f>
        <v>0</v>
      </c>
      <c r="BF211" s="213">
        <f>IF(N211="snížená",J211,0)</f>
        <v>0</v>
      </c>
      <c r="BG211" s="213">
        <f>IF(N211="zákl. přenesená",J211,0)</f>
        <v>0</v>
      </c>
      <c r="BH211" s="213">
        <f>IF(N211="sníž. přenesená",J211,0)</f>
        <v>0</v>
      </c>
      <c r="BI211" s="213">
        <f>IF(N211="nulová",J211,0)</f>
        <v>0</v>
      </c>
      <c r="BJ211" s="15" t="s">
        <v>79</v>
      </c>
      <c r="BK211" s="213">
        <f>ROUND(I211*H211,2)</f>
        <v>0</v>
      </c>
      <c r="BL211" s="15" t="s">
        <v>205</v>
      </c>
      <c r="BM211" s="15" t="s">
        <v>619</v>
      </c>
    </row>
    <row r="212" spans="2:47" s="1" customFormat="1" ht="12">
      <c r="B212" s="36"/>
      <c r="C212" s="37"/>
      <c r="D212" s="214" t="s">
        <v>135</v>
      </c>
      <c r="E212" s="37"/>
      <c r="F212" s="215" t="s">
        <v>618</v>
      </c>
      <c r="G212" s="37"/>
      <c r="H212" s="37"/>
      <c r="I212" s="128"/>
      <c r="J212" s="37"/>
      <c r="K212" s="37"/>
      <c r="L212" s="41"/>
      <c r="M212" s="216"/>
      <c r="N212" s="77"/>
      <c r="O212" s="77"/>
      <c r="P212" s="77"/>
      <c r="Q212" s="77"/>
      <c r="R212" s="77"/>
      <c r="S212" s="77"/>
      <c r="T212" s="78"/>
      <c r="AT212" s="15" t="s">
        <v>135</v>
      </c>
      <c r="AU212" s="15" t="s">
        <v>81</v>
      </c>
    </row>
    <row r="213" spans="2:65" s="1" customFormat="1" ht="16.5" customHeight="1">
      <c r="B213" s="36"/>
      <c r="C213" s="240" t="s">
        <v>620</v>
      </c>
      <c r="D213" s="240" t="s">
        <v>312</v>
      </c>
      <c r="E213" s="241" t="s">
        <v>621</v>
      </c>
      <c r="F213" s="242" t="s">
        <v>622</v>
      </c>
      <c r="G213" s="243" t="s">
        <v>131</v>
      </c>
      <c r="H213" s="244">
        <v>4.4</v>
      </c>
      <c r="I213" s="245"/>
      <c r="J213" s="246">
        <f>ROUND(I213*H213,2)</f>
        <v>0</v>
      </c>
      <c r="K213" s="242" t="s">
        <v>19</v>
      </c>
      <c r="L213" s="247"/>
      <c r="M213" s="248" t="s">
        <v>19</v>
      </c>
      <c r="N213" s="249" t="s">
        <v>42</v>
      </c>
      <c r="O213" s="77"/>
      <c r="P213" s="211">
        <f>O213*H213</f>
        <v>0</v>
      </c>
      <c r="Q213" s="211">
        <v>0.0118</v>
      </c>
      <c r="R213" s="211">
        <f>Q213*H213</f>
        <v>0.05192</v>
      </c>
      <c r="S213" s="211">
        <v>0</v>
      </c>
      <c r="T213" s="212">
        <f>S213*H213</f>
        <v>0</v>
      </c>
      <c r="AR213" s="15" t="s">
        <v>316</v>
      </c>
      <c r="AT213" s="15" t="s">
        <v>312</v>
      </c>
      <c r="AU213" s="15" t="s">
        <v>81</v>
      </c>
      <c r="AY213" s="15" t="s">
        <v>124</v>
      </c>
      <c r="BE213" s="213">
        <f>IF(N213="základní",J213,0)</f>
        <v>0</v>
      </c>
      <c r="BF213" s="213">
        <f>IF(N213="snížená",J213,0)</f>
        <v>0</v>
      </c>
      <c r="BG213" s="213">
        <f>IF(N213="zákl. přenesená",J213,0)</f>
        <v>0</v>
      </c>
      <c r="BH213" s="213">
        <f>IF(N213="sníž. přenesená",J213,0)</f>
        <v>0</v>
      </c>
      <c r="BI213" s="213">
        <f>IF(N213="nulová",J213,0)</f>
        <v>0</v>
      </c>
      <c r="BJ213" s="15" t="s">
        <v>79</v>
      </c>
      <c r="BK213" s="213">
        <f>ROUND(I213*H213,2)</f>
        <v>0</v>
      </c>
      <c r="BL213" s="15" t="s">
        <v>205</v>
      </c>
      <c r="BM213" s="15" t="s">
        <v>623</v>
      </c>
    </row>
    <row r="214" spans="2:47" s="1" customFormat="1" ht="12">
      <c r="B214" s="36"/>
      <c r="C214" s="37"/>
      <c r="D214" s="214" t="s">
        <v>135</v>
      </c>
      <c r="E214" s="37"/>
      <c r="F214" s="215" t="s">
        <v>622</v>
      </c>
      <c r="G214" s="37"/>
      <c r="H214" s="37"/>
      <c r="I214" s="128"/>
      <c r="J214" s="37"/>
      <c r="K214" s="37"/>
      <c r="L214" s="41"/>
      <c r="M214" s="216"/>
      <c r="N214" s="77"/>
      <c r="O214" s="77"/>
      <c r="P214" s="77"/>
      <c r="Q214" s="77"/>
      <c r="R214" s="77"/>
      <c r="S214" s="77"/>
      <c r="T214" s="78"/>
      <c r="AT214" s="15" t="s">
        <v>135</v>
      </c>
      <c r="AU214" s="15" t="s">
        <v>81</v>
      </c>
    </row>
    <row r="215" spans="2:51" s="11" customFormat="1" ht="12">
      <c r="B215" s="218"/>
      <c r="C215" s="219"/>
      <c r="D215" s="214" t="s">
        <v>147</v>
      </c>
      <c r="E215" s="219"/>
      <c r="F215" s="221" t="s">
        <v>624</v>
      </c>
      <c r="G215" s="219"/>
      <c r="H215" s="222">
        <v>4.4</v>
      </c>
      <c r="I215" s="223"/>
      <c r="J215" s="219"/>
      <c r="K215" s="219"/>
      <c r="L215" s="224"/>
      <c r="M215" s="225"/>
      <c r="N215" s="226"/>
      <c r="O215" s="226"/>
      <c r="P215" s="226"/>
      <c r="Q215" s="226"/>
      <c r="R215" s="226"/>
      <c r="S215" s="226"/>
      <c r="T215" s="227"/>
      <c r="AT215" s="228" t="s">
        <v>147</v>
      </c>
      <c r="AU215" s="228" t="s">
        <v>81</v>
      </c>
      <c r="AV215" s="11" t="s">
        <v>81</v>
      </c>
      <c r="AW215" s="11" t="s">
        <v>4</v>
      </c>
      <c r="AX215" s="11" t="s">
        <v>79</v>
      </c>
      <c r="AY215" s="228" t="s">
        <v>124</v>
      </c>
    </row>
    <row r="216" spans="2:65" s="1" customFormat="1" ht="16.5" customHeight="1">
      <c r="B216" s="36"/>
      <c r="C216" s="202" t="s">
        <v>625</v>
      </c>
      <c r="D216" s="202" t="s">
        <v>128</v>
      </c>
      <c r="E216" s="203" t="s">
        <v>626</v>
      </c>
      <c r="F216" s="204" t="s">
        <v>627</v>
      </c>
      <c r="G216" s="205" t="s">
        <v>352</v>
      </c>
      <c r="H216" s="250"/>
      <c r="I216" s="207"/>
      <c r="J216" s="208">
        <f>ROUND(I216*H216,2)</f>
        <v>0</v>
      </c>
      <c r="K216" s="204" t="s">
        <v>142</v>
      </c>
      <c r="L216" s="41"/>
      <c r="M216" s="209" t="s">
        <v>19</v>
      </c>
      <c r="N216" s="210" t="s">
        <v>42</v>
      </c>
      <c r="O216" s="77"/>
      <c r="P216" s="211">
        <f>O216*H216</f>
        <v>0</v>
      </c>
      <c r="Q216" s="211">
        <v>0</v>
      </c>
      <c r="R216" s="211">
        <f>Q216*H216</f>
        <v>0</v>
      </c>
      <c r="S216" s="211">
        <v>0</v>
      </c>
      <c r="T216" s="212">
        <f>S216*H216</f>
        <v>0</v>
      </c>
      <c r="AR216" s="15" t="s">
        <v>205</v>
      </c>
      <c r="AT216" s="15" t="s">
        <v>128</v>
      </c>
      <c r="AU216" s="15" t="s">
        <v>81</v>
      </c>
      <c r="AY216" s="15" t="s">
        <v>124</v>
      </c>
      <c r="BE216" s="213">
        <f>IF(N216="základní",J216,0)</f>
        <v>0</v>
      </c>
      <c r="BF216" s="213">
        <f>IF(N216="snížená",J216,0)</f>
        <v>0</v>
      </c>
      <c r="BG216" s="213">
        <f>IF(N216="zákl. přenesená",J216,0)</f>
        <v>0</v>
      </c>
      <c r="BH216" s="213">
        <f>IF(N216="sníž. přenesená",J216,0)</f>
        <v>0</v>
      </c>
      <c r="BI216" s="213">
        <f>IF(N216="nulová",J216,0)</f>
        <v>0</v>
      </c>
      <c r="BJ216" s="15" t="s">
        <v>79</v>
      </c>
      <c r="BK216" s="213">
        <f>ROUND(I216*H216,2)</f>
        <v>0</v>
      </c>
      <c r="BL216" s="15" t="s">
        <v>205</v>
      </c>
      <c r="BM216" s="15" t="s">
        <v>628</v>
      </c>
    </row>
    <row r="217" spans="2:47" s="1" customFormat="1" ht="12">
      <c r="B217" s="36"/>
      <c r="C217" s="37"/>
      <c r="D217" s="214" t="s">
        <v>135</v>
      </c>
      <c r="E217" s="37"/>
      <c r="F217" s="215" t="s">
        <v>629</v>
      </c>
      <c r="G217" s="37"/>
      <c r="H217" s="37"/>
      <c r="I217" s="128"/>
      <c r="J217" s="37"/>
      <c r="K217" s="37"/>
      <c r="L217" s="41"/>
      <c r="M217" s="216"/>
      <c r="N217" s="77"/>
      <c r="O217" s="77"/>
      <c r="P217" s="77"/>
      <c r="Q217" s="77"/>
      <c r="R217" s="77"/>
      <c r="S217" s="77"/>
      <c r="T217" s="78"/>
      <c r="AT217" s="15" t="s">
        <v>135</v>
      </c>
      <c r="AU217" s="15" t="s">
        <v>81</v>
      </c>
    </row>
    <row r="218" spans="2:47" s="1" customFormat="1" ht="12">
      <c r="B218" s="36"/>
      <c r="C218" s="37"/>
      <c r="D218" s="214" t="s">
        <v>145</v>
      </c>
      <c r="E218" s="37"/>
      <c r="F218" s="217" t="s">
        <v>630</v>
      </c>
      <c r="G218" s="37"/>
      <c r="H218" s="37"/>
      <c r="I218" s="128"/>
      <c r="J218" s="37"/>
      <c r="K218" s="37"/>
      <c r="L218" s="41"/>
      <c r="M218" s="216"/>
      <c r="N218" s="77"/>
      <c r="O218" s="77"/>
      <c r="P218" s="77"/>
      <c r="Q218" s="77"/>
      <c r="R218" s="77"/>
      <c r="S218" s="77"/>
      <c r="T218" s="78"/>
      <c r="AT218" s="15" t="s">
        <v>145</v>
      </c>
      <c r="AU218" s="15" t="s">
        <v>81</v>
      </c>
    </row>
    <row r="219" spans="2:63" s="10" customFormat="1" ht="22.8" customHeight="1">
      <c r="B219" s="186"/>
      <c r="C219" s="187"/>
      <c r="D219" s="188" t="s">
        <v>70</v>
      </c>
      <c r="E219" s="200" t="s">
        <v>463</v>
      </c>
      <c r="F219" s="200" t="s">
        <v>464</v>
      </c>
      <c r="G219" s="187"/>
      <c r="H219" s="187"/>
      <c r="I219" s="190"/>
      <c r="J219" s="201">
        <f>BK219</f>
        <v>0</v>
      </c>
      <c r="K219" s="187"/>
      <c r="L219" s="192"/>
      <c r="M219" s="193"/>
      <c r="N219" s="194"/>
      <c r="O219" s="194"/>
      <c r="P219" s="195">
        <f>SUM(P220:P222)</f>
        <v>0</v>
      </c>
      <c r="Q219" s="194"/>
      <c r="R219" s="195">
        <f>SUM(R220:R222)</f>
        <v>0</v>
      </c>
      <c r="S219" s="194"/>
      <c r="T219" s="196">
        <f>SUM(T220:T222)</f>
        <v>0</v>
      </c>
      <c r="AR219" s="197" t="s">
        <v>81</v>
      </c>
      <c r="AT219" s="198" t="s">
        <v>70</v>
      </c>
      <c r="AU219" s="198" t="s">
        <v>79</v>
      </c>
      <c r="AY219" s="197" t="s">
        <v>124</v>
      </c>
      <c r="BK219" s="199">
        <f>SUM(BK220:BK222)</f>
        <v>0</v>
      </c>
    </row>
    <row r="220" spans="2:65" s="1" customFormat="1" ht="16.5" customHeight="1">
      <c r="B220" s="36"/>
      <c r="C220" s="202" t="s">
        <v>631</v>
      </c>
      <c r="D220" s="202" t="s">
        <v>128</v>
      </c>
      <c r="E220" s="203" t="s">
        <v>632</v>
      </c>
      <c r="F220" s="204" t="s">
        <v>633</v>
      </c>
      <c r="G220" s="205" t="s">
        <v>131</v>
      </c>
      <c r="H220" s="206">
        <v>43</v>
      </c>
      <c r="I220" s="207"/>
      <c r="J220" s="208">
        <f>ROUND(I220*H220,2)</f>
        <v>0</v>
      </c>
      <c r="K220" s="204" t="s">
        <v>142</v>
      </c>
      <c r="L220" s="41"/>
      <c r="M220" s="209" t="s">
        <v>19</v>
      </c>
      <c r="N220" s="210" t="s">
        <v>42</v>
      </c>
      <c r="O220" s="77"/>
      <c r="P220" s="211">
        <f>O220*H220</f>
        <v>0</v>
      </c>
      <c r="Q220" s="211">
        <v>0</v>
      </c>
      <c r="R220" s="211">
        <f>Q220*H220</f>
        <v>0</v>
      </c>
      <c r="S220" s="211">
        <v>0</v>
      </c>
      <c r="T220" s="212">
        <f>S220*H220</f>
        <v>0</v>
      </c>
      <c r="AR220" s="15" t="s">
        <v>205</v>
      </c>
      <c r="AT220" s="15" t="s">
        <v>128</v>
      </c>
      <c r="AU220" s="15" t="s">
        <v>81</v>
      </c>
      <c r="AY220" s="15" t="s">
        <v>124</v>
      </c>
      <c r="BE220" s="213">
        <f>IF(N220="základní",J220,0)</f>
        <v>0</v>
      </c>
      <c r="BF220" s="213">
        <f>IF(N220="snížená",J220,0)</f>
        <v>0</v>
      </c>
      <c r="BG220" s="213">
        <f>IF(N220="zákl. přenesená",J220,0)</f>
        <v>0</v>
      </c>
      <c r="BH220" s="213">
        <f>IF(N220="sníž. přenesená",J220,0)</f>
        <v>0</v>
      </c>
      <c r="BI220" s="213">
        <f>IF(N220="nulová",J220,0)</f>
        <v>0</v>
      </c>
      <c r="BJ220" s="15" t="s">
        <v>79</v>
      </c>
      <c r="BK220" s="213">
        <f>ROUND(I220*H220,2)</f>
        <v>0</v>
      </c>
      <c r="BL220" s="15" t="s">
        <v>205</v>
      </c>
      <c r="BM220" s="15" t="s">
        <v>634</v>
      </c>
    </row>
    <row r="221" spans="2:47" s="1" customFormat="1" ht="12">
      <c r="B221" s="36"/>
      <c r="C221" s="37"/>
      <c r="D221" s="214" t="s">
        <v>135</v>
      </c>
      <c r="E221" s="37"/>
      <c r="F221" s="215" t="s">
        <v>633</v>
      </c>
      <c r="G221" s="37"/>
      <c r="H221" s="37"/>
      <c r="I221" s="128"/>
      <c r="J221" s="37"/>
      <c r="K221" s="37"/>
      <c r="L221" s="41"/>
      <c r="M221" s="216"/>
      <c r="N221" s="77"/>
      <c r="O221" s="77"/>
      <c r="P221" s="77"/>
      <c r="Q221" s="77"/>
      <c r="R221" s="77"/>
      <c r="S221" s="77"/>
      <c r="T221" s="78"/>
      <c r="AT221" s="15" t="s">
        <v>135</v>
      </c>
      <c r="AU221" s="15" t="s">
        <v>81</v>
      </c>
    </row>
    <row r="222" spans="2:51" s="11" customFormat="1" ht="12">
      <c r="B222" s="218"/>
      <c r="C222" s="219"/>
      <c r="D222" s="214" t="s">
        <v>147</v>
      </c>
      <c r="E222" s="220" t="s">
        <v>19</v>
      </c>
      <c r="F222" s="221" t="s">
        <v>515</v>
      </c>
      <c r="G222" s="219"/>
      <c r="H222" s="222">
        <v>43</v>
      </c>
      <c r="I222" s="223"/>
      <c r="J222" s="219"/>
      <c r="K222" s="219"/>
      <c r="L222" s="224"/>
      <c r="M222" s="225"/>
      <c r="N222" s="226"/>
      <c r="O222" s="226"/>
      <c r="P222" s="226"/>
      <c r="Q222" s="226"/>
      <c r="R222" s="226"/>
      <c r="S222" s="226"/>
      <c r="T222" s="227"/>
      <c r="AT222" s="228" t="s">
        <v>147</v>
      </c>
      <c r="AU222" s="228" t="s">
        <v>81</v>
      </c>
      <c r="AV222" s="11" t="s">
        <v>81</v>
      </c>
      <c r="AW222" s="11" t="s">
        <v>33</v>
      </c>
      <c r="AX222" s="11" t="s">
        <v>79</v>
      </c>
      <c r="AY222" s="228" t="s">
        <v>124</v>
      </c>
    </row>
    <row r="223" spans="2:63" s="10" customFormat="1" ht="25.9" customHeight="1">
      <c r="B223" s="186"/>
      <c r="C223" s="187"/>
      <c r="D223" s="188" t="s">
        <v>70</v>
      </c>
      <c r="E223" s="189" t="s">
        <v>500</v>
      </c>
      <c r="F223" s="189" t="s">
        <v>501</v>
      </c>
      <c r="G223" s="187"/>
      <c r="H223" s="187"/>
      <c r="I223" s="190"/>
      <c r="J223" s="191">
        <f>BK223</f>
        <v>0</v>
      </c>
      <c r="K223" s="187"/>
      <c r="L223" s="192"/>
      <c r="M223" s="193"/>
      <c r="N223" s="194"/>
      <c r="O223" s="194"/>
      <c r="P223" s="195">
        <f>P224</f>
        <v>0</v>
      </c>
      <c r="Q223" s="194"/>
      <c r="R223" s="195">
        <f>R224</f>
        <v>0</v>
      </c>
      <c r="S223" s="194"/>
      <c r="T223" s="196">
        <f>T224</f>
        <v>0</v>
      </c>
      <c r="AR223" s="197" t="s">
        <v>502</v>
      </c>
      <c r="AT223" s="198" t="s">
        <v>70</v>
      </c>
      <c r="AU223" s="198" t="s">
        <v>71</v>
      </c>
      <c r="AY223" s="197" t="s">
        <v>124</v>
      </c>
      <c r="BK223" s="199">
        <f>BK224</f>
        <v>0</v>
      </c>
    </row>
    <row r="224" spans="2:63" s="10" customFormat="1" ht="22.8" customHeight="1">
      <c r="B224" s="186"/>
      <c r="C224" s="187"/>
      <c r="D224" s="188" t="s">
        <v>70</v>
      </c>
      <c r="E224" s="200" t="s">
        <v>503</v>
      </c>
      <c r="F224" s="200" t="s">
        <v>504</v>
      </c>
      <c r="G224" s="187"/>
      <c r="H224" s="187"/>
      <c r="I224" s="190"/>
      <c r="J224" s="201">
        <f>BK224</f>
        <v>0</v>
      </c>
      <c r="K224" s="187"/>
      <c r="L224" s="192"/>
      <c r="M224" s="193"/>
      <c r="N224" s="194"/>
      <c r="O224" s="194"/>
      <c r="P224" s="195">
        <f>SUM(P225:P226)</f>
        <v>0</v>
      </c>
      <c r="Q224" s="194"/>
      <c r="R224" s="195">
        <f>SUM(R225:R226)</f>
        <v>0</v>
      </c>
      <c r="S224" s="194"/>
      <c r="T224" s="196">
        <f>SUM(T225:T226)</f>
        <v>0</v>
      </c>
      <c r="AR224" s="197" t="s">
        <v>502</v>
      </c>
      <c r="AT224" s="198" t="s">
        <v>70</v>
      </c>
      <c r="AU224" s="198" t="s">
        <v>79</v>
      </c>
      <c r="AY224" s="197" t="s">
        <v>124</v>
      </c>
      <c r="BK224" s="199">
        <f>SUM(BK225:BK226)</f>
        <v>0</v>
      </c>
    </row>
    <row r="225" spans="2:65" s="1" customFormat="1" ht="16.5" customHeight="1">
      <c r="B225" s="36"/>
      <c r="C225" s="202" t="s">
        <v>505</v>
      </c>
      <c r="D225" s="202" t="s">
        <v>128</v>
      </c>
      <c r="E225" s="203" t="s">
        <v>506</v>
      </c>
      <c r="F225" s="204" t="s">
        <v>504</v>
      </c>
      <c r="G225" s="205" t="s">
        <v>635</v>
      </c>
      <c r="H225" s="206">
        <v>1</v>
      </c>
      <c r="I225" s="207"/>
      <c r="J225" s="208">
        <f>ROUND(I225*H225,2)</f>
        <v>0</v>
      </c>
      <c r="K225" s="204" t="s">
        <v>142</v>
      </c>
      <c r="L225" s="41"/>
      <c r="M225" s="209" t="s">
        <v>19</v>
      </c>
      <c r="N225" s="210" t="s">
        <v>42</v>
      </c>
      <c r="O225" s="77"/>
      <c r="P225" s="211">
        <f>O225*H225</f>
        <v>0</v>
      </c>
      <c r="Q225" s="211">
        <v>0</v>
      </c>
      <c r="R225" s="211">
        <f>Q225*H225</f>
        <v>0</v>
      </c>
      <c r="S225" s="211">
        <v>0</v>
      </c>
      <c r="T225" s="212">
        <f>S225*H225</f>
        <v>0</v>
      </c>
      <c r="AR225" s="15" t="s">
        <v>508</v>
      </c>
      <c r="AT225" s="15" t="s">
        <v>128</v>
      </c>
      <c r="AU225" s="15" t="s">
        <v>81</v>
      </c>
      <c r="AY225" s="15" t="s">
        <v>124</v>
      </c>
      <c r="BE225" s="213">
        <f>IF(N225="základní",J225,0)</f>
        <v>0</v>
      </c>
      <c r="BF225" s="213">
        <f>IF(N225="snížená",J225,0)</f>
        <v>0</v>
      </c>
      <c r="BG225" s="213">
        <f>IF(N225="zákl. přenesená",J225,0)</f>
        <v>0</v>
      </c>
      <c r="BH225" s="213">
        <f>IF(N225="sníž. přenesená",J225,0)</f>
        <v>0</v>
      </c>
      <c r="BI225" s="213">
        <f>IF(N225="nulová",J225,0)</f>
        <v>0</v>
      </c>
      <c r="BJ225" s="15" t="s">
        <v>79</v>
      </c>
      <c r="BK225" s="213">
        <f>ROUND(I225*H225,2)</f>
        <v>0</v>
      </c>
      <c r="BL225" s="15" t="s">
        <v>508</v>
      </c>
      <c r="BM225" s="15" t="s">
        <v>509</v>
      </c>
    </row>
    <row r="226" spans="2:47" s="1" customFormat="1" ht="12">
      <c r="B226" s="36"/>
      <c r="C226" s="37"/>
      <c r="D226" s="214" t="s">
        <v>135</v>
      </c>
      <c r="E226" s="37"/>
      <c r="F226" s="215" t="s">
        <v>636</v>
      </c>
      <c r="G226" s="37"/>
      <c r="H226" s="37"/>
      <c r="I226" s="128"/>
      <c r="J226" s="37"/>
      <c r="K226" s="37"/>
      <c r="L226" s="41"/>
      <c r="M226" s="251"/>
      <c r="N226" s="252"/>
      <c r="O226" s="252"/>
      <c r="P226" s="252"/>
      <c r="Q226" s="252"/>
      <c r="R226" s="252"/>
      <c r="S226" s="252"/>
      <c r="T226" s="253"/>
      <c r="AT226" s="15" t="s">
        <v>135</v>
      </c>
      <c r="AU226" s="15" t="s">
        <v>81</v>
      </c>
    </row>
    <row r="227" spans="2:12" s="1" customFormat="1" ht="6.95" customHeight="1">
      <c r="B227" s="55"/>
      <c r="C227" s="56"/>
      <c r="D227" s="56"/>
      <c r="E227" s="56"/>
      <c r="F227" s="56"/>
      <c r="G227" s="56"/>
      <c r="H227" s="56"/>
      <c r="I227" s="152"/>
      <c r="J227" s="56"/>
      <c r="K227" s="56"/>
      <c r="L227" s="41"/>
    </row>
  </sheetData>
  <sheetProtection password="CC35" sheet="1" objects="1" scenarios="1" formatColumns="0" formatRows="0" autoFilter="0"/>
  <autoFilter ref="C90:K226"/>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3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1"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5" t="s">
        <v>87</v>
      </c>
    </row>
    <row r="3" spans="2:46" ht="6.95" customHeight="1">
      <c r="B3" s="122"/>
      <c r="C3" s="123"/>
      <c r="D3" s="123"/>
      <c r="E3" s="123"/>
      <c r="F3" s="123"/>
      <c r="G3" s="123"/>
      <c r="H3" s="123"/>
      <c r="I3" s="124"/>
      <c r="J3" s="123"/>
      <c r="K3" s="123"/>
      <c r="L3" s="18"/>
      <c r="AT3" s="15" t="s">
        <v>81</v>
      </c>
    </row>
    <row r="4" spans="2:46" ht="24.95" customHeight="1">
      <c r="B4" s="18"/>
      <c r="D4" s="125" t="s">
        <v>88</v>
      </c>
      <c r="L4" s="18"/>
      <c r="M4" s="22" t="s">
        <v>10</v>
      </c>
      <c r="AT4" s="15" t="s">
        <v>4</v>
      </c>
    </row>
    <row r="5" spans="2:12" ht="6.95" customHeight="1">
      <c r="B5" s="18"/>
      <c r="L5" s="18"/>
    </row>
    <row r="6" spans="2:12" ht="12" customHeight="1">
      <c r="B6" s="18"/>
      <c r="D6" s="126" t="s">
        <v>16</v>
      </c>
      <c r="L6" s="18"/>
    </row>
    <row r="7" spans="2:12" ht="16.5" customHeight="1">
      <c r="B7" s="18"/>
      <c r="E7" s="127" t="str">
        <f>'Rekapitulace stavby'!K6</f>
        <v>Oprava objektů Domov Barbora Kutná Hora,Pirnerova nám.228,Kutná Hora</v>
      </c>
      <c r="F7" s="126"/>
      <c r="G7" s="126"/>
      <c r="H7" s="126"/>
      <c r="L7" s="18"/>
    </row>
    <row r="8" spans="2:12" s="1" customFormat="1" ht="12" customHeight="1">
      <c r="B8" s="41"/>
      <c r="D8" s="126" t="s">
        <v>89</v>
      </c>
      <c r="I8" s="128"/>
      <c r="L8" s="41"/>
    </row>
    <row r="9" spans="2:12" s="1" customFormat="1" ht="36.95" customHeight="1">
      <c r="B9" s="41"/>
      <c r="E9" s="129" t="s">
        <v>637</v>
      </c>
      <c r="F9" s="1"/>
      <c r="G9" s="1"/>
      <c r="H9" s="1"/>
      <c r="I9" s="128"/>
      <c r="L9" s="41"/>
    </row>
    <row r="10" spans="2:12" s="1" customFormat="1" ht="12">
      <c r="B10" s="41"/>
      <c r="I10" s="128"/>
      <c r="L10" s="41"/>
    </row>
    <row r="11" spans="2:12" s="1" customFormat="1" ht="12" customHeight="1">
      <c r="B11" s="41"/>
      <c r="D11" s="126" t="s">
        <v>18</v>
      </c>
      <c r="F11" s="15" t="s">
        <v>19</v>
      </c>
      <c r="I11" s="130" t="s">
        <v>20</v>
      </c>
      <c r="J11" s="15" t="s">
        <v>19</v>
      </c>
      <c r="L11" s="41"/>
    </row>
    <row r="12" spans="2:12" s="1" customFormat="1" ht="12" customHeight="1">
      <c r="B12" s="41"/>
      <c r="D12" s="126" t="s">
        <v>21</v>
      </c>
      <c r="F12" s="15" t="s">
        <v>22</v>
      </c>
      <c r="I12" s="130" t="s">
        <v>23</v>
      </c>
      <c r="J12" s="131" t="str">
        <f>'Rekapitulace stavby'!AN8</f>
        <v>3. 7. 2019</v>
      </c>
      <c r="L12" s="41"/>
    </row>
    <row r="13" spans="2:12" s="1" customFormat="1" ht="10.8" customHeight="1">
      <c r="B13" s="41"/>
      <c r="I13" s="128"/>
      <c r="L13" s="41"/>
    </row>
    <row r="14" spans="2:12" s="1" customFormat="1" ht="12" customHeight="1">
      <c r="B14" s="41"/>
      <c r="D14" s="126" t="s">
        <v>25</v>
      </c>
      <c r="I14" s="130" t="s">
        <v>26</v>
      </c>
      <c r="J14" s="15" t="s">
        <v>19</v>
      </c>
      <c r="L14" s="41"/>
    </row>
    <row r="15" spans="2:12" s="1" customFormat="1" ht="18" customHeight="1">
      <c r="B15" s="41"/>
      <c r="E15" s="15" t="s">
        <v>27</v>
      </c>
      <c r="I15" s="130" t="s">
        <v>28</v>
      </c>
      <c r="J15" s="15" t="s">
        <v>19</v>
      </c>
      <c r="L15" s="41"/>
    </row>
    <row r="16" spans="2:12" s="1" customFormat="1" ht="6.95" customHeight="1">
      <c r="B16" s="41"/>
      <c r="I16" s="128"/>
      <c r="L16" s="41"/>
    </row>
    <row r="17" spans="2:12" s="1" customFormat="1" ht="12" customHeight="1">
      <c r="B17" s="41"/>
      <c r="D17" s="126" t="s">
        <v>29</v>
      </c>
      <c r="I17" s="130" t="s">
        <v>26</v>
      </c>
      <c r="J17" s="31" t="str">
        <f>'Rekapitulace stavby'!AN13</f>
        <v>Vyplň údaj</v>
      </c>
      <c r="L17" s="41"/>
    </row>
    <row r="18" spans="2:12" s="1" customFormat="1" ht="18" customHeight="1">
      <c r="B18" s="41"/>
      <c r="E18" s="31" t="str">
        <f>'Rekapitulace stavby'!E14</f>
        <v>Vyplň údaj</v>
      </c>
      <c r="F18" s="15"/>
      <c r="G18" s="15"/>
      <c r="H18" s="15"/>
      <c r="I18" s="130" t="s">
        <v>28</v>
      </c>
      <c r="J18" s="31" t="str">
        <f>'Rekapitulace stavby'!AN14</f>
        <v>Vyplň údaj</v>
      </c>
      <c r="L18" s="41"/>
    </row>
    <row r="19" spans="2:12" s="1" customFormat="1" ht="6.95" customHeight="1">
      <c r="B19" s="41"/>
      <c r="I19" s="128"/>
      <c r="L19" s="41"/>
    </row>
    <row r="20" spans="2:12" s="1" customFormat="1" ht="12" customHeight="1">
      <c r="B20" s="41"/>
      <c r="D20" s="126" t="s">
        <v>31</v>
      </c>
      <c r="I20" s="130" t="s">
        <v>26</v>
      </c>
      <c r="J20" s="15" t="str">
        <f>IF('Rekapitulace stavby'!AN16="","",'Rekapitulace stavby'!AN16)</f>
        <v/>
      </c>
      <c r="L20" s="41"/>
    </row>
    <row r="21" spans="2:12" s="1" customFormat="1" ht="18" customHeight="1">
      <c r="B21" s="41"/>
      <c r="E21" s="15" t="str">
        <f>IF('Rekapitulace stavby'!E17="","",'Rekapitulace stavby'!E17)</f>
        <v xml:space="preserve"> </v>
      </c>
      <c r="I21" s="130" t="s">
        <v>28</v>
      </c>
      <c r="J21" s="15" t="str">
        <f>IF('Rekapitulace stavby'!AN17="","",'Rekapitulace stavby'!AN17)</f>
        <v/>
      </c>
      <c r="L21" s="41"/>
    </row>
    <row r="22" spans="2:12" s="1" customFormat="1" ht="6.95" customHeight="1">
      <c r="B22" s="41"/>
      <c r="I22" s="128"/>
      <c r="L22" s="41"/>
    </row>
    <row r="23" spans="2:12" s="1" customFormat="1" ht="12" customHeight="1">
      <c r="B23" s="41"/>
      <c r="D23" s="126" t="s">
        <v>34</v>
      </c>
      <c r="I23" s="130" t="s">
        <v>26</v>
      </c>
      <c r="J23" s="15" t="str">
        <f>IF('Rekapitulace stavby'!AN19="","",'Rekapitulace stavby'!AN19)</f>
        <v/>
      </c>
      <c r="L23" s="41"/>
    </row>
    <row r="24" spans="2:12" s="1" customFormat="1" ht="18" customHeight="1">
      <c r="B24" s="41"/>
      <c r="E24" s="15" t="str">
        <f>IF('Rekapitulace stavby'!E20="","",'Rekapitulace stavby'!E20)</f>
        <v xml:space="preserve"> </v>
      </c>
      <c r="I24" s="130" t="s">
        <v>28</v>
      </c>
      <c r="J24" s="15" t="str">
        <f>IF('Rekapitulace stavby'!AN20="","",'Rekapitulace stavby'!AN20)</f>
        <v/>
      </c>
      <c r="L24" s="41"/>
    </row>
    <row r="25" spans="2:12" s="1" customFormat="1" ht="6.95" customHeight="1">
      <c r="B25" s="41"/>
      <c r="I25" s="128"/>
      <c r="L25" s="41"/>
    </row>
    <row r="26" spans="2:12" s="1" customFormat="1" ht="12" customHeight="1">
      <c r="B26" s="41"/>
      <c r="D26" s="126" t="s">
        <v>35</v>
      </c>
      <c r="I26" s="128"/>
      <c r="L26" s="41"/>
    </row>
    <row r="27" spans="2:12" s="6" customFormat="1" ht="45" customHeight="1">
      <c r="B27" s="132"/>
      <c r="E27" s="133" t="s">
        <v>36</v>
      </c>
      <c r="F27" s="133"/>
      <c r="G27" s="133"/>
      <c r="H27" s="133"/>
      <c r="I27" s="134"/>
      <c r="L27" s="132"/>
    </row>
    <row r="28" spans="2:12" s="1" customFormat="1" ht="6.95" customHeight="1">
      <c r="B28" s="41"/>
      <c r="I28" s="128"/>
      <c r="L28" s="41"/>
    </row>
    <row r="29" spans="2:12" s="1" customFormat="1" ht="6.95" customHeight="1">
      <c r="B29" s="41"/>
      <c r="D29" s="69"/>
      <c r="E29" s="69"/>
      <c r="F29" s="69"/>
      <c r="G29" s="69"/>
      <c r="H29" s="69"/>
      <c r="I29" s="135"/>
      <c r="J29" s="69"/>
      <c r="K29" s="69"/>
      <c r="L29" s="41"/>
    </row>
    <row r="30" spans="2:12" s="1" customFormat="1" ht="25.4" customHeight="1">
      <c r="B30" s="41"/>
      <c r="D30" s="136" t="s">
        <v>37</v>
      </c>
      <c r="I30" s="128"/>
      <c r="J30" s="137">
        <f>ROUND(J86,2)</f>
        <v>0</v>
      </c>
      <c r="L30" s="41"/>
    </row>
    <row r="31" spans="2:12" s="1" customFormat="1" ht="6.95" customHeight="1">
      <c r="B31" s="41"/>
      <c r="D31" s="69"/>
      <c r="E31" s="69"/>
      <c r="F31" s="69"/>
      <c r="G31" s="69"/>
      <c r="H31" s="69"/>
      <c r="I31" s="135"/>
      <c r="J31" s="69"/>
      <c r="K31" s="69"/>
      <c r="L31" s="41"/>
    </row>
    <row r="32" spans="2:12" s="1" customFormat="1" ht="14.4" customHeight="1">
      <c r="B32" s="41"/>
      <c r="F32" s="138" t="s">
        <v>39</v>
      </c>
      <c r="I32" s="139" t="s">
        <v>38</v>
      </c>
      <c r="J32" s="138" t="s">
        <v>40</v>
      </c>
      <c r="L32" s="41"/>
    </row>
    <row r="33" spans="2:12" s="1" customFormat="1" ht="14.4" customHeight="1">
      <c r="B33" s="41"/>
      <c r="D33" s="126" t="s">
        <v>41</v>
      </c>
      <c r="E33" s="126" t="s">
        <v>42</v>
      </c>
      <c r="F33" s="140">
        <f>ROUND((SUM(BE86:BE136)),2)</f>
        <v>0</v>
      </c>
      <c r="I33" s="141">
        <v>0.21</v>
      </c>
      <c r="J33" s="140">
        <f>ROUND(((SUM(BE86:BE136))*I33),2)</f>
        <v>0</v>
      </c>
      <c r="L33" s="41"/>
    </row>
    <row r="34" spans="2:12" s="1" customFormat="1" ht="14.4" customHeight="1">
      <c r="B34" s="41"/>
      <c r="E34" s="126" t="s">
        <v>43</v>
      </c>
      <c r="F34" s="140">
        <f>ROUND((SUM(BF86:BF136)),2)</f>
        <v>0</v>
      </c>
      <c r="I34" s="141">
        <v>0.15</v>
      </c>
      <c r="J34" s="140">
        <f>ROUND(((SUM(BF86:BF136))*I34),2)</f>
        <v>0</v>
      </c>
      <c r="L34" s="41"/>
    </row>
    <row r="35" spans="2:12" s="1" customFormat="1" ht="14.4" customHeight="1" hidden="1">
      <c r="B35" s="41"/>
      <c r="E35" s="126" t="s">
        <v>44</v>
      </c>
      <c r="F35" s="140">
        <f>ROUND((SUM(BG86:BG136)),2)</f>
        <v>0</v>
      </c>
      <c r="I35" s="141">
        <v>0.21</v>
      </c>
      <c r="J35" s="140">
        <f>0</f>
        <v>0</v>
      </c>
      <c r="L35" s="41"/>
    </row>
    <row r="36" spans="2:12" s="1" customFormat="1" ht="14.4" customHeight="1" hidden="1">
      <c r="B36" s="41"/>
      <c r="E36" s="126" t="s">
        <v>45</v>
      </c>
      <c r="F36" s="140">
        <f>ROUND((SUM(BH86:BH136)),2)</f>
        <v>0</v>
      </c>
      <c r="I36" s="141">
        <v>0.15</v>
      </c>
      <c r="J36" s="140">
        <f>0</f>
        <v>0</v>
      </c>
      <c r="L36" s="41"/>
    </row>
    <row r="37" spans="2:12" s="1" customFormat="1" ht="14.4" customHeight="1" hidden="1">
      <c r="B37" s="41"/>
      <c r="E37" s="126" t="s">
        <v>46</v>
      </c>
      <c r="F37" s="140">
        <f>ROUND((SUM(BI86:BI136)),2)</f>
        <v>0</v>
      </c>
      <c r="I37" s="141">
        <v>0</v>
      </c>
      <c r="J37" s="140">
        <f>0</f>
        <v>0</v>
      </c>
      <c r="L37" s="41"/>
    </row>
    <row r="38" spans="2:12" s="1" customFormat="1" ht="6.95" customHeight="1">
      <c r="B38" s="41"/>
      <c r="I38" s="128"/>
      <c r="L38" s="41"/>
    </row>
    <row r="39" spans="2:12" s="1" customFormat="1" ht="25.4" customHeight="1">
      <c r="B39" s="41"/>
      <c r="C39" s="142"/>
      <c r="D39" s="143" t="s">
        <v>47</v>
      </c>
      <c r="E39" s="144"/>
      <c r="F39" s="144"/>
      <c r="G39" s="145" t="s">
        <v>48</v>
      </c>
      <c r="H39" s="146" t="s">
        <v>49</v>
      </c>
      <c r="I39" s="147"/>
      <c r="J39" s="148">
        <f>SUM(J30:J37)</f>
        <v>0</v>
      </c>
      <c r="K39" s="149"/>
      <c r="L39" s="41"/>
    </row>
    <row r="40" spans="2:12" s="1" customFormat="1" ht="14.4" customHeight="1">
      <c r="B40" s="150"/>
      <c r="C40" s="151"/>
      <c r="D40" s="151"/>
      <c r="E40" s="151"/>
      <c r="F40" s="151"/>
      <c r="G40" s="151"/>
      <c r="H40" s="151"/>
      <c r="I40" s="152"/>
      <c r="J40" s="151"/>
      <c r="K40" s="151"/>
      <c r="L40" s="41"/>
    </row>
    <row r="44" spans="2:12" s="1" customFormat="1" ht="6.95" customHeight="1">
      <c r="B44" s="153"/>
      <c r="C44" s="154"/>
      <c r="D44" s="154"/>
      <c r="E44" s="154"/>
      <c r="F44" s="154"/>
      <c r="G44" s="154"/>
      <c r="H44" s="154"/>
      <c r="I44" s="155"/>
      <c r="J44" s="154"/>
      <c r="K44" s="154"/>
      <c r="L44" s="41"/>
    </row>
    <row r="45" spans="2:12" s="1" customFormat="1" ht="24.95" customHeight="1">
      <c r="B45" s="36"/>
      <c r="C45" s="21" t="s">
        <v>91</v>
      </c>
      <c r="D45" s="37"/>
      <c r="E45" s="37"/>
      <c r="F45" s="37"/>
      <c r="G45" s="37"/>
      <c r="H45" s="37"/>
      <c r="I45" s="128"/>
      <c r="J45" s="37"/>
      <c r="K45" s="37"/>
      <c r="L45" s="41"/>
    </row>
    <row r="46" spans="2:12" s="1" customFormat="1" ht="6.95" customHeight="1">
      <c r="B46" s="36"/>
      <c r="C46" s="37"/>
      <c r="D46" s="37"/>
      <c r="E46" s="37"/>
      <c r="F46" s="37"/>
      <c r="G46" s="37"/>
      <c r="H46" s="37"/>
      <c r="I46" s="128"/>
      <c r="J46" s="37"/>
      <c r="K46" s="37"/>
      <c r="L46" s="41"/>
    </row>
    <row r="47" spans="2:12" s="1" customFormat="1" ht="12" customHeight="1">
      <c r="B47" s="36"/>
      <c r="C47" s="30" t="s">
        <v>16</v>
      </c>
      <c r="D47" s="37"/>
      <c r="E47" s="37"/>
      <c r="F47" s="37"/>
      <c r="G47" s="37"/>
      <c r="H47" s="37"/>
      <c r="I47" s="128"/>
      <c r="J47" s="37"/>
      <c r="K47" s="37"/>
      <c r="L47" s="41"/>
    </row>
    <row r="48" spans="2:12" s="1" customFormat="1" ht="16.5" customHeight="1">
      <c r="B48" s="36"/>
      <c r="C48" s="37"/>
      <c r="D48" s="37"/>
      <c r="E48" s="156" t="str">
        <f>E7</f>
        <v>Oprava objektů Domov Barbora Kutná Hora,Pirnerova nám.228,Kutná Hora</v>
      </c>
      <c r="F48" s="30"/>
      <c r="G48" s="30"/>
      <c r="H48" s="30"/>
      <c r="I48" s="128"/>
      <c r="J48" s="37"/>
      <c r="K48" s="37"/>
      <c r="L48" s="41"/>
    </row>
    <row r="49" spans="2:12" s="1" customFormat="1" ht="12" customHeight="1">
      <c r="B49" s="36"/>
      <c r="C49" s="30" t="s">
        <v>89</v>
      </c>
      <c r="D49" s="37"/>
      <c r="E49" s="37"/>
      <c r="F49" s="37"/>
      <c r="G49" s="37"/>
      <c r="H49" s="37"/>
      <c r="I49" s="128"/>
      <c r="J49" s="37"/>
      <c r="K49" s="37"/>
      <c r="L49" s="41"/>
    </row>
    <row r="50" spans="2:12" s="1" customFormat="1" ht="16.5" customHeight="1">
      <c r="B50" s="36"/>
      <c r="C50" s="37"/>
      <c r="D50" s="37"/>
      <c r="E50" s="62" t="str">
        <f>E9</f>
        <v>19102Zahradni - Základová deska pod zahradní domek, Pirknerovo nám.206, Kutná Hora</v>
      </c>
      <c r="F50" s="37"/>
      <c r="G50" s="37"/>
      <c r="H50" s="37"/>
      <c r="I50" s="128"/>
      <c r="J50" s="37"/>
      <c r="K50" s="37"/>
      <c r="L50" s="41"/>
    </row>
    <row r="51" spans="2:12" s="1" customFormat="1" ht="6.95" customHeight="1">
      <c r="B51" s="36"/>
      <c r="C51" s="37"/>
      <c r="D51" s="37"/>
      <c r="E51" s="37"/>
      <c r="F51" s="37"/>
      <c r="G51" s="37"/>
      <c r="H51" s="37"/>
      <c r="I51" s="128"/>
      <c r="J51" s="37"/>
      <c r="K51" s="37"/>
      <c r="L51" s="41"/>
    </row>
    <row r="52" spans="2:12" s="1" customFormat="1" ht="12" customHeight="1">
      <c r="B52" s="36"/>
      <c r="C52" s="30" t="s">
        <v>21</v>
      </c>
      <c r="D52" s="37"/>
      <c r="E52" s="37"/>
      <c r="F52" s="25" t="str">
        <f>F12</f>
        <v>Kutná Hora</v>
      </c>
      <c r="G52" s="37"/>
      <c r="H52" s="37"/>
      <c r="I52" s="130" t="s">
        <v>23</v>
      </c>
      <c r="J52" s="65" t="str">
        <f>IF(J12="","",J12)</f>
        <v>3. 7. 2019</v>
      </c>
      <c r="K52" s="37"/>
      <c r="L52" s="41"/>
    </row>
    <row r="53" spans="2:12" s="1" customFormat="1" ht="6.95" customHeight="1">
      <c r="B53" s="36"/>
      <c r="C53" s="37"/>
      <c r="D53" s="37"/>
      <c r="E53" s="37"/>
      <c r="F53" s="37"/>
      <c r="G53" s="37"/>
      <c r="H53" s="37"/>
      <c r="I53" s="128"/>
      <c r="J53" s="37"/>
      <c r="K53" s="37"/>
      <c r="L53" s="41"/>
    </row>
    <row r="54" spans="2:12" s="1" customFormat="1" ht="13.65" customHeight="1">
      <c r="B54" s="36"/>
      <c r="C54" s="30" t="s">
        <v>25</v>
      </c>
      <c r="D54" s="37"/>
      <c r="E54" s="37"/>
      <c r="F54" s="25" t="str">
        <f>E15</f>
        <v>Domov Barbora Kutná Hora,Pirnerova nám.228,K.Hora</v>
      </c>
      <c r="G54" s="37"/>
      <c r="H54" s="37"/>
      <c r="I54" s="130" t="s">
        <v>31</v>
      </c>
      <c r="J54" s="34" t="str">
        <f>E21</f>
        <v xml:space="preserve"> </v>
      </c>
      <c r="K54" s="37"/>
      <c r="L54" s="41"/>
    </row>
    <row r="55" spans="2:12" s="1" customFormat="1" ht="13.65" customHeight="1">
      <c r="B55" s="36"/>
      <c r="C55" s="30" t="s">
        <v>29</v>
      </c>
      <c r="D55" s="37"/>
      <c r="E55" s="37"/>
      <c r="F55" s="25" t="str">
        <f>IF(E18="","",E18)</f>
        <v>Vyplň údaj</v>
      </c>
      <c r="G55" s="37"/>
      <c r="H55" s="37"/>
      <c r="I55" s="130" t="s">
        <v>34</v>
      </c>
      <c r="J55" s="34" t="str">
        <f>E24</f>
        <v xml:space="preserve"> </v>
      </c>
      <c r="K55" s="37"/>
      <c r="L55" s="41"/>
    </row>
    <row r="56" spans="2:12" s="1" customFormat="1" ht="10.3" customHeight="1">
      <c r="B56" s="36"/>
      <c r="C56" s="37"/>
      <c r="D56" s="37"/>
      <c r="E56" s="37"/>
      <c r="F56" s="37"/>
      <c r="G56" s="37"/>
      <c r="H56" s="37"/>
      <c r="I56" s="128"/>
      <c r="J56" s="37"/>
      <c r="K56" s="37"/>
      <c r="L56" s="41"/>
    </row>
    <row r="57" spans="2:12" s="1" customFormat="1" ht="29.25" customHeight="1">
      <c r="B57" s="36"/>
      <c r="C57" s="157" t="s">
        <v>92</v>
      </c>
      <c r="D57" s="158"/>
      <c r="E57" s="158"/>
      <c r="F57" s="158"/>
      <c r="G57" s="158"/>
      <c r="H57" s="158"/>
      <c r="I57" s="159"/>
      <c r="J57" s="160" t="s">
        <v>93</v>
      </c>
      <c r="K57" s="158"/>
      <c r="L57" s="41"/>
    </row>
    <row r="58" spans="2:12" s="1" customFormat="1" ht="10.3" customHeight="1">
      <c r="B58" s="36"/>
      <c r="C58" s="37"/>
      <c r="D58" s="37"/>
      <c r="E58" s="37"/>
      <c r="F58" s="37"/>
      <c r="G58" s="37"/>
      <c r="H58" s="37"/>
      <c r="I58" s="128"/>
      <c r="J58" s="37"/>
      <c r="K58" s="37"/>
      <c r="L58" s="41"/>
    </row>
    <row r="59" spans="2:47" s="1" customFormat="1" ht="22.8" customHeight="1">
      <c r="B59" s="36"/>
      <c r="C59" s="161" t="s">
        <v>69</v>
      </c>
      <c r="D59" s="37"/>
      <c r="E59" s="37"/>
      <c r="F59" s="37"/>
      <c r="G59" s="37"/>
      <c r="H59" s="37"/>
      <c r="I59" s="128"/>
      <c r="J59" s="95">
        <f>J86</f>
        <v>0</v>
      </c>
      <c r="K59" s="37"/>
      <c r="L59" s="41"/>
      <c r="AU59" s="15" t="s">
        <v>94</v>
      </c>
    </row>
    <row r="60" spans="2:12" s="7" customFormat="1" ht="24.95" customHeight="1">
      <c r="B60" s="162"/>
      <c r="C60" s="163"/>
      <c r="D60" s="164" t="s">
        <v>95</v>
      </c>
      <c r="E60" s="165"/>
      <c r="F60" s="165"/>
      <c r="G60" s="165"/>
      <c r="H60" s="165"/>
      <c r="I60" s="166"/>
      <c r="J60" s="167">
        <f>J87</f>
        <v>0</v>
      </c>
      <c r="K60" s="163"/>
      <c r="L60" s="168"/>
    </row>
    <row r="61" spans="2:12" s="8" customFormat="1" ht="19.9" customHeight="1">
      <c r="B61" s="169"/>
      <c r="C61" s="170"/>
      <c r="D61" s="171" t="s">
        <v>638</v>
      </c>
      <c r="E61" s="172"/>
      <c r="F61" s="172"/>
      <c r="G61" s="172"/>
      <c r="H61" s="172"/>
      <c r="I61" s="173"/>
      <c r="J61" s="174">
        <f>J88</f>
        <v>0</v>
      </c>
      <c r="K61" s="170"/>
      <c r="L61" s="175"/>
    </row>
    <row r="62" spans="2:12" s="8" customFormat="1" ht="19.9" customHeight="1">
      <c r="B62" s="169"/>
      <c r="C62" s="170"/>
      <c r="D62" s="171" t="s">
        <v>639</v>
      </c>
      <c r="E62" s="172"/>
      <c r="F62" s="172"/>
      <c r="G62" s="172"/>
      <c r="H62" s="172"/>
      <c r="I62" s="173"/>
      <c r="J62" s="174">
        <f>J108</f>
        <v>0</v>
      </c>
      <c r="K62" s="170"/>
      <c r="L62" s="175"/>
    </row>
    <row r="63" spans="2:12" s="8" customFormat="1" ht="19.9" customHeight="1">
      <c r="B63" s="169"/>
      <c r="C63" s="170"/>
      <c r="D63" s="171" t="s">
        <v>97</v>
      </c>
      <c r="E63" s="172"/>
      <c r="F63" s="172"/>
      <c r="G63" s="172"/>
      <c r="H63" s="172"/>
      <c r="I63" s="173"/>
      <c r="J63" s="174">
        <f>J112</f>
        <v>0</v>
      </c>
      <c r="K63" s="170"/>
      <c r="L63" s="175"/>
    </row>
    <row r="64" spans="2:12" s="8" customFormat="1" ht="19.9" customHeight="1">
      <c r="B64" s="169"/>
      <c r="C64" s="170"/>
      <c r="D64" s="171" t="s">
        <v>98</v>
      </c>
      <c r="E64" s="172"/>
      <c r="F64" s="172"/>
      <c r="G64" s="172"/>
      <c r="H64" s="172"/>
      <c r="I64" s="173"/>
      <c r="J64" s="174">
        <f>J130</f>
        <v>0</v>
      </c>
      <c r="K64" s="170"/>
      <c r="L64" s="175"/>
    </row>
    <row r="65" spans="2:12" s="7" customFormat="1" ht="24.95" customHeight="1">
      <c r="B65" s="162"/>
      <c r="C65" s="163"/>
      <c r="D65" s="164" t="s">
        <v>107</v>
      </c>
      <c r="E65" s="165"/>
      <c r="F65" s="165"/>
      <c r="G65" s="165"/>
      <c r="H65" s="165"/>
      <c r="I65" s="166"/>
      <c r="J65" s="167">
        <f>J133</f>
        <v>0</v>
      </c>
      <c r="K65" s="163"/>
      <c r="L65" s="168"/>
    </row>
    <row r="66" spans="2:12" s="8" customFormat="1" ht="19.9" customHeight="1">
      <c r="B66" s="169"/>
      <c r="C66" s="170"/>
      <c r="D66" s="171" t="s">
        <v>108</v>
      </c>
      <c r="E66" s="172"/>
      <c r="F66" s="172"/>
      <c r="G66" s="172"/>
      <c r="H66" s="172"/>
      <c r="I66" s="173"/>
      <c r="J66" s="174">
        <f>J134</f>
        <v>0</v>
      </c>
      <c r="K66" s="170"/>
      <c r="L66" s="175"/>
    </row>
    <row r="67" spans="2:12" s="1" customFormat="1" ht="21.8" customHeight="1">
      <c r="B67" s="36"/>
      <c r="C67" s="37"/>
      <c r="D67" s="37"/>
      <c r="E67" s="37"/>
      <c r="F67" s="37"/>
      <c r="G67" s="37"/>
      <c r="H67" s="37"/>
      <c r="I67" s="128"/>
      <c r="J67" s="37"/>
      <c r="K67" s="37"/>
      <c r="L67" s="41"/>
    </row>
    <row r="68" spans="2:12" s="1" customFormat="1" ht="6.95" customHeight="1">
      <c r="B68" s="55"/>
      <c r="C68" s="56"/>
      <c r="D68" s="56"/>
      <c r="E68" s="56"/>
      <c r="F68" s="56"/>
      <c r="G68" s="56"/>
      <c r="H68" s="56"/>
      <c r="I68" s="152"/>
      <c r="J68" s="56"/>
      <c r="K68" s="56"/>
      <c r="L68" s="41"/>
    </row>
    <row r="72" spans="2:12" s="1" customFormat="1" ht="6.95" customHeight="1">
      <c r="B72" s="57"/>
      <c r="C72" s="58"/>
      <c r="D72" s="58"/>
      <c r="E72" s="58"/>
      <c r="F72" s="58"/>
      <c r="G72" s="58"/>
      <c r="H72" s="58"/>
      <c r="I72" s="155"/>
      <c r="J72" s="58"/>
      <c r="K72" s="58"/>
      <c r="L72" s="41"/>
    </row>
    <row r="73" spans="2:12" s="1" customFormat="1" ht="24.95" customHeight="1">
      <c r="B73" s="36"/>
      <c r="C73" s="21" t="s">
        <v>109</v>
      </c>
      <c r="D73" s="37"/>
      <c r="E73" s="37"/>
      <c r="F73" s="37"/>
      <c r="G73" s="37"/>
      <c r="H73" s="37"/>
      <c r="I73" s="128"/>
      <c r="J73" s="37"/>
      <c r="K73" s="37"/>
      <c r="L73" s="41"/>
    </row>
    <row r="74" spans="2:12" s="1" customFormat="1" ht="6.95" customHeight="1">
      <c r="B74" s="36"/>
      <c r="C74" s="37"/>
      <c r="D74" s="37"/>
      <c r="E74" s="37"/>
      <c r="F74" s="37"/>
      <c r="G74" s="37"/>
      <c r="H74" s="37"/>
      <c r="I74" s="128"/>
      <c r="J74" s="37"/>
      <c r="K74" s="37"/>
      <c r="L74" s="41"/>
    </row>
    <row r="75" spans="2:12" s="1" customFormat="1" ht="12" customHeight="1">
      <c r="B75" s="36"/>
      <c r="C75" s="30" t="s">
        <v>16</v>
      </c>
      <c r="D75" s="37"/>
      <c r="E75" s="37"/>
      <c r="F75" s="37"/>
      <c r="G75" s="37"/>
      <c r="H75" s="37"/>
      <c r="I75" s="128"/>
      <c r="J75" s="37"/>
      <c r="K75" s="37"/>
      <c r="L75" s="41"/>
    </row>
    <row r="76" spans="2:12" s="1" customFormat="1" ht="16.5" customHeight="1">
      <c r="B76" s="36"/>
      <c r="C76" s="37"/>
      <c r="D76" s="37"/>
      <c r="E76" s="156" t="str">
        <f>E7</f>
        <v>Oprava objektů Domov Barbora Kutná Hora,Pirnerova nám.228,Kutná Hora</v>
      </c>
      <c r="F76" s="30"/>
      <c r="G76" s="30"/>
      <c r="H76" s="30"/>
      <c r="I76" s="128"/>
      <c r="J76" s="37"/>
      <c r="K76" s="37"/>
      <c r="L76" s="41"/>
    </row>
    <row r="77" spans="2:12" s="1" customFormat="1" ht="12" customHeight="1">
      <c r="B77" s="36"/>
      <c r="C77" s="30" t="s">
        <v>89</v>
      </c>
      <c r="D77" s="37"/>
      <c r="E77" s="37"/>
      <c r="F77" s="37"/>
      <c r="G77" s="37"/>
      <c r="H77" s="37"/>
      <c r="I77" s="128"/>
      <c r="J77" s="37"/>
      <c r="K77" s="37"/>
      <c r="L77" s="41"/>
    </row>
    <row r="78" spans="2:12" s="1" customFormat="1" ht="16.5" customHeight="1">
      <c r="B78" s="36"/>
      <c r="C78" s="37"/>
      <c r="D78" s="37"/>
      <c r="E78" s="62" t="str">
        <f>E9</f>
        <v>19102Zahradni - Základová deska pod zahradní domek, Pirknerovo nám.206, Kutná Hora</v>
      </c>
      <c r="F78" s="37"/>
      <c r="G78" s="37"/>
      <c r="H78" s="37"/>
      <c r="I78" s="128"/>
      <c r="J78" s="37"/>
      <c r="K78" s="37"/>
      <c r="L78" s="41"/>
    </row>
    <row r="79" spans="2:12" s="1" customFormat="1" ht="6.95" customHeight="1">
      <c r="B79" s="36"/>
      <c r="C79" s="37"/>
      <c r="D79" s="37"/>
      <c r="E79" s="37"/>
      <c r="F79" s="37"/>
      <c r="G79" s="37"/>
      <c r="H79" s="37"/>
      <c r="I79" s="128"/>
      <c r="J79" s="37"/>
      <c r="K79" s="37"/>
      <c r="L79" s="41"/>
    </row>
    <row r="80" spans="2:12" s="1" customFormat="1" ht="12" customHeight="1">
      <c r="B80" s="36"/>
      <c r="C80" s="30" t="s">
        <v>21</v>
      </c>
      <c r="D80" s="37"/>
      <c r="E80" s="37"/>
      <c r="F80" s="25" t="str">
        <f>F12</f>
        <v>Kutná Hora</v>
      </c>
      <c r="G80" s="37"/>
      <c r="H80" s="37"/>
      <c r="I80" s="130" t="s">
        <v>23</v>
      </c>
      <c r="J80" s="65" t="str">
        <f>IF(J12="","",J12)</f>
        <v>3. 7. 2019</v>
      </c>
      <c r="K80" s="37"/>
      <c r="L80" s="41"/>
    </row>
    <row r="81" spans="2:12" s="1" customFormat="1" ht="6.95" customHeight="1">
      <c r="B81" s="36"/>
      <c r="C81" s="37"/>
      <c r="D81" s="37"/>
      <c r="E81" s="37"/>
      <c r="F81" s="37"/>
      <c r="G81" s="37"/>
      <c r="H81" s="37"/>
      <c r="I81" s="128"/>
      <c r="J81" s="37"/>
      <c r="K81" s="37"/>
      <c r="L81" s="41"/>
    </row>
    <row r="82" spans="2:12" s="1" customFormat="1" ht="13.65" customHeight="1">
      <c r="B82" s="36"/>
      <c r="C82" s="30" t="s">
        <v>25</v>
      </c>
      <c r="D82" s="37"/>
      <c r="E82" s="37"/>
      <c r="F82" s="25" t="str">
        <f>E15</f>
        <v>Domov Barbora Kutná Hora,Pirnerova nám.228,K.Hora</v>
      </c>
      <c r="G82" s="37"/>
      <c r="H82" s="37"/>
      <c r="I82" s="130" t="s">
        <v>31</v>
      </c>
      <c r="J82" s="34" t="str">
        <f>E21</f>
        <v xml:space="preserve"> </v>
      </c>
      <c r="K82" s="37"/>
      <c r="L82" s="41"/>
    </row>
    <row r="83" spans="2:12" s="1" customFormat="1" ht="13.65" customHeight="1">
      <c r="B83" s="36"/>
      <c r="C83" s="30" t="s">
        <v>29</v>
      </c>
      <c r="D83" s="37"/>
      <c r="E83" s="37"/>
      <c r="F83" s="25" t="str">
        <f>IF(E18="","",E18)</f>
        <v>Vyplň údaj</v>
      </c>
      <c r="G83" s="37"/>
      <c r="H83" s="37"/>
      <c r="I83" s="130" t="s">
        <v>34</v>
      </c>
      <c r="J83" s="34" t="str">
        <f>E24</f>
        <v xml:space="preserve"> </v>
      </c>
      <c r="K83" s="37"/>
      <c r="L83" s="41"/>
    </row>
    <row r="84" spans="2:12" s="1" customFormat="1" ht="10.3" customHeight="1">
      <c r="B84" s="36"/>
      <c r="C84" s="37"/>
      <c r="D84" s="37"/>
      <c r="E84" s="37"/>
      <c r="F84" s="37"/>
      <c r="G84" s="37"/>
      <c r="H84" s="37"/>
      <c r="I84" s="128"/>
      <c r="J84" s="37"/>
      <c r="K84" s="37"/>
      <c r="L84" s="41"/>
    </row>
    <row r="85" spans="2:20" s="9" customFormat="1" ht="29.25" customHeight="1">
      <c r="B85" s="176"/>
      <c r="C85" s="177" t="s">
        <v>110</v>
      </c>
      <c r="D85" s="178" t="s">
        <v>56</v>
      </c>
      <c r="E85" s="178" t="s">
        <v>52</v>
      </c>
      <c r="F85" s="178" t="s">
        <v>53</v>
      </c>
      <c r="G85" s="178" t="s">
        <v>111</v>
      </c>
      <c r="H85" s="178" t="s">
        <v>112</v>
      </c>
      <c r="I85" s="179" t="s">
        <v>113</v>
      </c>
      <c r="J85" s="178" t="s">
        <v>93</v>
      </c>
      <c r="K85" s="180" t="s">
        <v>114</v>
      </c>
      <c r="L85" s="181"/>
      <c r="M85" s="85" t="s">
        <v>19</v>
      </c>
      <c r="N85" s="86" t="s">
        <v>41</v>
      </c>
      <c r="O85" s="86" t="s">
        <v>115</v>
      </c>
      <c r="P85" s="86" t="s">
        <v>116</v>
      </c>
      <c r="Q85" s="86" t="s">
        <v>117</v>
      </c>
      <c r="R85" s="86" t="s">
        <v>118</v>
      </c>
      <c r="S85" s="86" t="s">
        <v>119</v>
      </c>
      <c r="T85" s="87" t="s">
        <v>120</v>
      </c>
    </row>
    <row r="86" spans="2:63" s="1" customFormat="1" ht="22.8" customHeight="1">
      <c r="B86" s="36"/>
      <c r="C86" s="92" t="s">
        <v>121</v>
      </c>
      <c r="D86" s="37"/>
      <c r="E86" s="37"/>
      <c r="F86" s="37"/>
      <c r="G86" s="37"/>
      <c r="H86" s="37"/>
      <c r="I86" s="128"/>
      <c r="J86" s="182">
        <f>BK86</f>
        <v>0</v>
      </c>
      <c r="K86" s="37"/>
      <c r="L86" s="41"/>
      <c r="M86" s="88"/>
      <c r="N86" s="89"/>
      <c r="O86" s="89"/>
      <c r="P86" s="183">
        <f>P87+P133</f>
        <v>0</v>
      </c>
      <c r="Q86" s="89"/>
      <c r="R86" s="183">
        <f>R87+R133</f>
        <v>7.28837579</v>
      </c>
      <c r="S86" s="89"/>
      <c r="T86" s="184">
        <f>T87+T133</f>
        <v>0.076</v>
      </c>
      <c r="AT86" s="15" t="s">
        <v>70</v>
      </c>
      <c r="AU86" s="15" t="s">
        <v>94</v>
      </c>
      <c r="BK86" s="185">
        <f>BK87+BK133</f>
        <v>0</v>
      </c>
    </row>
    <row r="87" spans="2:63" s="10" customFormat="1" ht="25.9" customHeight="1">
      <c r="B87" s="186"/>
      <c r="C87" s="187"/>
      <c r="D87" s="188" t="s">
        <v>70</v>
      </c>
      <c r="E87" s="189" t="s">
        <v>122</v>
      </c>
      <c r="F87" s="189" t="s">
        <v>123</v>
      </c>
      <c r="G87" s="187"/>
      <c r="H87" s="187"/>
      <c r="I87" s="190"/>
      <c r="J87" s="191">
        <f>BK87</f>
        <v>0</v>
      </c>
      <c r="K87" s="187"/>
      <c r="L87" s="192"/>
      <c r="M87" s="193"/>
      <c r="N87" s="194"/>
      <c r="O87" s="194"/>
      <c r="P87" s="195">
        <f>P88+P108+P112+P130</f>
        <v>0</v>
      </c>
      <c r="Q87" s="194"/>
      <c r="R87" s="195">
        <f>R88+R108+R112+R130</f>
        <v>7.28837579</v>
      </c>
      <c r="S87" s="194"/>
      <c r="T87" s="196">
        <f>T88+T108+T112+T130</f>
        <v>0.076</v>
      </c>
      <c r="AR87" s="197" t="s">
        <v>79</v>
      </c>
      <c r="AT87" s="198" t="s">
        <v>70</v>
      </c>
      <c r="AU87" s="198" t="s">
        <v>71</v>
      </c>
      <c r="AY87" s="197" t="s">
        <v>124</v>
      </c>
      <c r="BK87" s="199">
        <f>BK88+BK108+BK112+BK130</f>
        <v>0</v>
      </c>
    </row>
    <row r="88" spans="2:63" s="10" customFormat="1" ht="22.8" customHeight="1">
      <c r="B88" s="186"/>
      <c r="C88" s="187"/>
      <c r="D88" s="188" t="s">
        <v>70</v>
      </c>
      <c r="E88" s="200" t="s">
        <v>79</v>
      </c>
      <c r="F88" s="200" t="s">
        <v>640</v>
      </c>
      <c r="G88" s="187"/>
      <c r="H88" s="187"/>
      <c r="I88" s="190"/>
      <c r="J88" s="201">
        <f>BK88</f>
        <v>0</v>
      </c>
      <c r="K88" s="187"/>
      <c r="L88" s="192"/>
      <c r="M88" s="193"/>
      <c r="N88" s="194"/>
      <c r="O88" s="194"/>
      <c r="P88" s="195">
        <f>SUM(P89:P107)</f>
        <v>0</v>
      </c>
      <c r="Q88" s="194"/>
      <c r="R88" s="195">
        <f>SUM(R89:R107)</f>
        <v>0</v>
      </c>
      <c r="S88" s="194"/>
      <c r="T88" s="196">
        <f>SUM(T89:T107)</f>
        <v>0</v>
      </c>
      <c r="AR88" s="197" t="s">
        <v>79</v>
      </c>
      <c r="AT88" s="198" t="s">
        <v>70</v>
      </c>
      <c r="AU88" s="198" t="s">
        <v>79</v>
      </c>
      <c r="AY88" s="197" t="s">
        <v>124</v>
      </c>
      <c r="BK88" s="199">
        <f>SUM(BK89:BK107)</f>
        <v>0</v>
      </c>
    </row>
    <row r="89" spans="2:65" s="1" customFormat="1" ht="22.5" customHeight="1">
      <c r="B89" s="36"/>
      <c r="C89" s="202" t="s">
        <v>79</v>
      </c>
      <c r="D89" s="202" t="s">
        <v>128</v>
      </c>
      <c r="E89" s="203" t="s">
        <v>641</v>
      </c>
      <c r="F89" s="204" t="s">
        <v>642</v>
      </c>
      <c r="G89" s="205" t="s">
        <v>315</v>
      </c>
      <c r="H89" s="206">
        <v>2.33</v>
      </c>
      <c r="I89" s="207"/>
      <c r="J89" s="208">
        <f>ROUND(I89*H89,2)</f>
        <v>0</v>
      </c>
      <c r="K89" s="204" t="s">
        <v>19</v>
      </c>
      <c r="L89" s="41"/>
      <c r="M89" s="209" t="s">
        <v>19</v>
      </c>
      <c r="N89" s="210" t="s">
        <v>42</v>
      </c>
      <c r="O89" s="77"/>
      <c r="P89" s="211">
        <f>O89*H89</f>
        <v>0</v>
      </c>
      <c r="Q89" s="211">
        <v>0</v>
      </c>
      <c r="R89" s="211">
        <f>Q89*H89</f>
        <v>0</v>
      </c>
      <c r="S89" s="211">
        <v>0</v>
      </c>
      <c r="T89" s="212">
        <f>S89*H89</f>
        <v>0</v>
      </c>
      <c r="AR89" s="15" t="s">
        <v>133</v>
      </c>
      <c r="AT89" s="15" t="s">
        <v>128</v>
      </c>
      <c r="AU89" s="15" t="s">
        <v>81</v>
      </c>
      <c r="AY89" s="15" t="s">
        <v>124</v>
      </c>
      <c r="BE89" s="213">
        <f>IF(N89="základní",J89,0)</f>
        <v>0</v>
      </c>
      <c r="BF89" s="213">
        <f>IF(N89="snížená",J89,0)</f>
        <v>0</v>
      </c>
      <c r="BG89" s="213">
        <f>IF(N89="zákl. přenesená",J89,0)</f>
        <v>0</v>
      </c>
      <c r="BH89" s="213">
        <f>IF(N89="sníž. přenesená",J89,0)</f>
        <v>0</v>
      </c>
      <c r="BI89" s="213">
        <f>IF(N89="nulová",J89,0)</f>
        <v>0</v>
      </c>
      <c r="BJ89" s="15" t="s">
        <v>79</v>
      </c>
      <c r="BK89" s="213">
        <f>ROUND(I89*H89,2)</f>
        <v>0</v>
      </c>
      <c r="BL89" s="15" t="s">
        <v>133</v>
      </c>
      <c r="BM89" s="15" t="s">
        <v>643</v>
      </c>
    </row>
    <row r="90" spans="2:47" s="1" customFormat="1" ht="12">
      <c r="B90" s="36"/>
      <c r="C90" s="37"/>
      <c r="D90" s="214" t="s">
        <v>135</v>
      </c>
      <c r="E90" s="37"/>
      <c r="F90" s="215" t="s">
        <v>642</v>
      </c>
      <c r="G90" s="37"/>
      <c r="H90" s="37"/>
      <c r="I90" s="128"/>
      <c r="J90" s="37"/>
      <c r="K90" s="37"/>
      <c r="L90" s="41"/>
      <c r="M90" s="216"/>
      <c r="N90" s="77"/>
      <c r="O90" s="77"/>
      <c r="P90" s="77"/>
      <c r="Q90" s="77"/>
      <c r="R90" s="77"/>
      <c r="S90" s="77"/>
      <c r="T90" s="78"/>
      <c r="AT90" s="15" t="s">
        <v>135</v>
      </c>
      <c r="AU90" s="15" t="s">
        <v>81</v>
      </c>
    </row>
    <row r="91" spans="2:51" s="11" customFormat="1" ht="12">
      <c r="B91" s="218"/>
      <c r="C91" s="219"/>
      <c r="D91" s="214" t="s">
        <v>147</v>
      </c>
      <c r="E91" s="220" t="s">
        <v>19</v>
      </c>
      <c r="F91" s="221" t="s">
        <v>644</v>
      </c>
      <c r="G91" s="219"/>
      <c r="H91" s="222">
        <v>2.33</v>
      </c>
      <c r="I91" s="223"/>
      <c r="J91" s="219"/>
      <c r="K91" s="219"/>
      <c r="L91" s="224"/>
      <c r="M91" s="225"/>
      <c r="N91" s="226"/>
      <c r="O91" s="226"/>
      <c r="P91" s="226"/>
      <c r="Q91" s="226"/>
      <c r="R91" s="226"/>
      <c r="S91" s="226"/>
      <c r="T91" s="227"/>
      <c r="AT91" s="228" t="s">
        <v>147</v>
      </c>
      <c r="AU91" s="228" t="s">
        <v>81</v>
      </c>
      <c r="AV91" s="11" t="s">
        <v>81</v>
      </c>
      <c r="AW91" s="11" t="s">
        <v>33</v>
      </c>
      <c r="AX91" s="11" t="s">
        <v>79</v>
      </c>
      <c r="AY91" s="228" t="s">
        <v>124</v>
      </c>
    </row>
    <row r="92" spans="2:65" s="1" customFormat="1" ht="16.5" customHeight="1">
      <c r="B92" s="36"/>
      <c r="C92" s="202" t="s">
        <v>81</v>
      </c>
      <c r="D92" s="202" t="s">
        <v>128</v>
      </c>
      <c r="E92" s="203" t="s">
        <v>645</v>
      </c>
      <c r="F92" s="204" t="s">
        <v>646</v>
      </c>
      <c r="G92" s="205" t="s">
        <v>315</v>
      </c>
      <c r="H92" s="206">
        <v>2.33</v>
      </c>
      <c r="I92" s="207"/>
      <c r="J92" s="208">
        <f>ROUND(I92*H92,2)</f>
        <v>0</v>
      </c>
      <c r="K92" s="204" t="s">
        <v>142</v>
      </c>
      <c r="L92" s="41"/>
      <c r="M92" s="209" t="s">
        <v>19</v>
      </c>
      <c r="N92" s="210" t="s">
        <v>42</v>
      </c>
      <c r="O92" s="77"/>
      <c r="P92" s="211">
        <f>O92*H92</f>
        <v>0</v>
      </c>
      <c r="Q92" s="211">
        <v>0</v>
      </c>
      <c r="R92" s="211">
        <f>Q92*H92</f>
        <v>0</v>
      </c>
      <c r="S92" s="211">
        <v>0</v>
      </c>
      <c r="T92" s="212">
        <f>S92*H92</f>
        <v>0</v>
      </c>
      <c r="AR92" s="15" t="s">
        <v>133</v>
      </c>
      <c r="AT92" s="15" t="s">
        <v>128</v>
      </c>
      <c r="AU92" s="15" t="s">
        <v>81</v>
      </c>
      <c r="AY92" s="15" t="s">
        <v>124</v>
      </c>
      <c r="BE92" s="213">
        <f>IF(N92="základní",J92,0)</f>
        <v>0</v>
      </c>
      <c r="BF92" s="213">
        <f>IF(N92="snížená",J92,0)</f>
        <v>0</v>
      </c>
      <c r="BG92" s="213">
        <f>IF(N92="zákl. přenesená",J92,0)</f>
        <v>0</v>
      </c>
      <c r="BH92" s="213">
        <f>IF(N92="sníž. přenesená",J92,0)</f>
        <v>0</v>
      </c>
      <c r="BI92" s="213">
        <f>IF(N92="nulová",J92,0)</f>
        <v>0</v>
      </c>
      <c r="BJ92" s="15" t="s">
        <v>79</v>
      </c>
      <c r="BK92" s="213">
        <f>ROUND(I92*H92,2)</f>
        <v>0</v>
      </c>
      <c r="BL92" s="15" t="s">
        <v>133</v>
      </c>
      <c r="BM92" s="15" t="s">
        <v>647</v>
      </c>
    </row>
    <row r="93" spans="2:47" s="1" customFormat="1" ht="12">
      <c r="B93" s="36"/>
      <c r="C93" s="37"/>
      <c r="D93" s="214" t="s">
        <v>135</v>
      </c>
      <c r="E93" s="37"/>
      <c r="F93" s="215" t="s">
        <v>648</v>
      </c>
      <c r="G93" s="37"/>
      <c r="H93" s="37"/>
      <c r="I93" s="128"/>
      <c r="J93" s="37"/>
      <c r="K93" s="37"/>
      <c r="L93" s="41"/>
      <c r="M93" s="216"/>
      <c r="N93" s="77"/>
      <c r="O93" s="77"/>
      <c r="P93" s="77"/>
      <c r="Q93" s="77"/>
      <c r="R93" s="77"/>
      <c r="S93" s="77"/>
      <c r="T93" s="78"/>
      <c r="AT93" s="15" t="s">
        <v>135</v>
      </c>
      <c r="AU93" s="15" t="s">
        <v>81</v>
      </c>
    </row>
    <row r="94" spans="2:65" s="1" customFormat="1" ht="16.5" customHeight="1">
      <c r="B94" s="36"/>
      <c r="C94" s="202" t="s">
        <v>125</v>
      </c>
      <c r="D94" s="202" t="s">
        <v>128</v>
      </c>
      <c r="E94" s="203" t="s">
        <v>649</v>
      </c>
      <c r="F94" s="204" t="s">
        <v>650</v>
      </c>
      <c r="G94" s="205" t="s">
        <v>315</v>
      </c>
      <c r="H94" s="206">
        <v>2.33</v>
      </c>
      <c r="I94" s="207"/>
      <c r="J94" s="208">
        <f>ROUND(I94*H94,2)</f>
        <v>0</v>
      </c>
      <c r="K94" s="204" t="s">
        <v>142</v>
      </c>
      <c r="L94" s="41"/>
      <c r="M94" s="209" t="s">
        <v>19</v>
      </c>
      <c r="N94" s="210" t="s">
        <v>42</v>
      </c>
      <c r="O94" s="77"/>
      <c r="P94" s="211">
        <f>O94*H94</f>
        <v>0</v>
      </c>
      <c r="Q94" s="211">
        <v>0</v>
      </c>
      <c r="R94" s="211">
        <f>Q94*H94</f>
        <v>0</v>
      </c>
      <c r="S94" s="211">
        <v>0</v>
      </c>
      <c r="T94" s="212">
        <f>S94*H94</f>
        <v>0</v>
      </c>
      <c r="AR94" s="15" t="s">
        <v>133</v>
      </c>
      <c r="AT94" s="15" t="s">
        <v>128</v>
      </c>
      <c r="AU94" s="15" t="s">
        <v>81</v>
      </c>
      <c r="AY94" s="15" t="s">
        <v>124</v>
      </c>
      <c r="BE94" s="213">
        <f>IF(N94="základní",J94,0)</f>
        <v>0</v>
      </c>
      <c r="BF94" s="213">
        <f>IF(N94="snížená",J94,0)</f>
        <v>0</v>
      </c>
      <c r="BG94" s="213">
        <f>IF(N94="zákl. přenesená",J94,0)</f>
        <v>0</v>
      </c>
      <c r="BH94" s="213">
        <f>IF(N94="sníž. přenesená",J94,0)</f>
        <v>0</v>
      </c>
      <c r="BI94" s="213">
        <f>IF(N94="nulová",J94,0)</f>
        <v>0</v>
      </c>
      <c r="BJ94" s="15" t="s">
        <v>79</v>
      </c>
      <c r="BK94" s="213">
        <f>ROUND(I94*H94,2)</f>
        <v>0</v>
      </c>
      <c r="BL94" s="15" t="s">
        <v>133</v>
      </c>
      <c r="BM94" s="15" t="s">
        <v>651</v>
      </c>
    </row>
    <row r="95" spans="2:47" s="1" customFormat="1" ht="12">
      <c r="B95" s="36"/>
      <c r="C95" s="37"/>
      <c r="D95" s="214" t="s">
        <v>135</v>
      </c>
      <c r="E95" s="37"/>
      <c r="F95" s="215" t="s">
        <v>652</v>
      </c>
      <c r="G95" s="37"/>
      <c r="H95" s="37"/>
      <c r="I95" s="128"/>
      <c r="J95" s="37"/>
      <c r="K95" s="37"/>
      <c r="L95" s="41"/>
      <c r="M95" s="216"/>
      <c r="N95" s="77"/>
      <c r="O95" s="77"/>
      <c r="P95" s="77"/>
      <c r="Q95" s="77"/>
      <c r="R95" s="77"/>
      <c r="S95" s="77"/>
      <c r="T95" s="78"/>
      <c r="AT95" s="15" t="s">
        <v>135</v>
      </c>
      <c r="AU95" s="15" t="s">
        <v>81</v>
      </c>
    </row>
    <row r="96" spans="2:47" s="1" customFormat="1" ht="12">
      <c r="B96" s="36"/>
      <c r="C96" s="37"/>
      <c r="D96" s="214" t="s">
        <v>145</v>
      </c>
      <c r="E96" s="37"/>
      <c r="F96" s="217" t="s">
        <v>653</v>
      </c>
      <c r="G96" s="37"/>
      <c r="H96" s="37"/>
      <c r="I96" s="128"/>
      <c r="J96" s="37"/>
      <c r="K96" s="37"/>
      <c r="L96" s="41"/>
      <c r="M96" s="216"/>
      <c r="N96" s="77"/>
      <c r="O96" s="77"/>
      <c r="P96" s="77"/>
      <c r="Q96" s="77"/>
      <c r="R96" s="77"/>
      <c r="S96" s="77"/>
      <c r="T96" s="78"/>
      <c r="AT96" s="15" t="s">
        <v>145</v>
      </c>
      <c r="AU96" s="15" t="s">
        <v>81</v>
      </c>
    </row>
    <row r="97" spans="2:65" s="1" customFormat="1" ht="16.5" customHeight="1">
      <c r="B97" s="36"/>
      <c r="C97" s="202" t="s">
        <v>133</v>
      </c>
      <c r="D97" s="202" t="s">
        <v>128</v>
      </c>
      <c r="E97" s="203" t="s">
        <v>654</v>
      </c>
      <c r="F97" s="204" t="s">
        <v>655</v>
      </c>
      <c r="G97" s="205" t="s">
        <v>315</v>
      </c>
      <c r="H97" s="206">
        <v>4.66</v>
      </c>
      <c r="I97" s="207"/>
      <c r="J97" s="208">
        <f>ROUND(I97*H97,2)</f>
        <v>0</v>
      </c>
      <c r="K97" s="204" t="s">
        <v>142</v>
      </c>
      <c r="L97" s="41"/>
      <c r="M97" s="209" t="s">
        <v>19</v>
      </c>
      <c r="N97" s="210" t="s">
        <v>42</v>
      </c>
      <c r="O97" s="77"/>
      <c r="P97" s="211">
        <f>O97*H97</f>
        <v>0</v>
      </c>
      <c r="Q97" s="211">
        <v>0</v>
      </c>
      <c r="R97" s="211">
        <f>Q97*H97</f>
        <v>0</v>
      </c>
      <c r="S97" s="211">
        <v>0</v>
      </c>
      <c r="T97" s="212">
        <f>S97*H97</f>
        <v>0</v>
      </c>
      <c r="AR97" s="15" t="s">
        <v>133</v>
      </c>
      <c r="AT97" s="15" t="s">
        <v>128</v>
      </c>
      <c r="AU97" s="15" t="s">
        <v>81</v>
      </c>
      <c r="AY97" s="15" t="s">
        <v>124</v>
      </c>
      <c r="BE97" s="213">
        <f>IF(N97="základní",J97,0)</f>
        <v>0</v>
      </c>
      <c r="BF97" s="213">
        <f>IF(N97="snížená",J97,0)</f>
        <v>0</v>
      </c>
      <c r="BG97" s="213">
        <f>IF(N97="zákl. přenesená",J97,0)</f>
        <v>0</v>
      </c>
      <c r="BH97" s="213">
        <f>IF(N97="sníž. přenesená",J97,0)</f>
        <v>0</v>
      </c>
      <c r="BI97" s="213">
        <f>IF(N97="nulová",J97,0)</f>
        <v>0</v>
      </c>
      <c r="BJ97" s="15" t="s">
        <v>79</v>
      </c>
      <c r="BK97" s="213">
        <f>ROUND(I97*H97,2)</f>
        <v>0</v>
      </c>
      <c r="BL97" s="15" t="s">
        <v>133</v>
      </c>
      <c r="BM97" s="15" t="s">
        <v>656</v>
      </c>
    </row>
    <row r="98" spans="2:47" s="1" customFormat="1" ht="12">
      <c r="B98" s="36"/>
      <c r="C98" s="37"/>
      <c r="D98" s="214" t="s">
        <v>135</v>
      </c>
      <c r="E98" s="37"/>
      <c r="F98" s="215" t="s">
        <v>657</v>
      </c>
      <c r="G98" s="37"/>
      <c r="H98" s="37"/>
      <c r="I98" s="128"/>
      <c r="J98" s="37"/>
      <c r="K98" s="37"/>
      <c r="L98" s="41"/>
      <c r="M98" s="216"/>
      <c r="N98" s="77"/>
      <c r="O98" s="77"/>
      <c r="P98" s="77"/>
      <c r="Q98" s="77"/>
      <c r="R98" s="77"/>
      <c r="S98" s="77"/>
      <c r="T98" s="78"/>
      <c r="AT98" s="15" t="s">
        <v>135</v>
      </c>
      <c r="AU98" s="15" t="s">
        <v>81</v>
      </c>
    </row>
    <row r="99" spans="2:47" s="1" customFormat="1" ht="12">
      <c r="B99" s="36"/>
      <c r="C99" s="37"/>
      <c r="D99" s="214" t="s">
        <v>145</v>
      </c>
      <c r="E99" s="37"/>
      <c r="F99" s="217" t="s">
        <v>653</v>
      </c>
      <c r="G99" s="37"/>
      <c r="H99" s="37"/>
      <c r="I99" s="128"/>
      <c r="J99" s="37"/>
      <c r="K99" s="37"/>
      <c r="L99" s="41"/>
      <c r="M99" s="216"/>
      <c r="N99" s="77"/>
      <c r="O99" s="77"/>
      <c r="P99" s="77"/>
      <c r="Q99" s="77"/>
      <c r="R99" s="77"/>
      <c r="S99" s="77"/>
      <c r="T99" s="78"/>
      <c r="AT99" s="15" t="s">
        <v>145</v>
      </c>
      <c r="AU99" s="15" t="s">
        <v>81</v>
      </c>
    </row>
    <row r="100" spans="2:51" s="11" customFormat="1" ht="12">
      <c r="B100" s="218"/>
      <c r="C100" s="219"/>
      <c r="D100" s="214" t="s">
        <v>147</v>
      </c>
      <c r="E100" s="219"/>
      <c r="F100" s="221" t="s">
        <v>658</v>
      </c>
      <c r="G100" s="219"/>
      <c r="H100" s="222">
        <v>4.66</v>
      </c>
      <c r="I100" s="223"/>
      <c r="J100" s="219"/>
      <c r="K100" s="219"/>
      <c r="L100" s="224"/>
      <c r="M100" s="225"/>
      <c r="N100" s="226"/>
      <c r="O100" s="226"/>
      <c r="P100" s="226"/>
      <c r="Q100" s="226"/>
      <c r="R100" s="226"/>
      <c r="S100" s="226"/>
      <c r="T100" s="227"/>
      <c r="AT100" s="228" t="s">
        <v>147</v>
      </c>
      <c r="AU100" s="228" t="s">
        <v>81</v>
      </c>
      <c r="AV100" s="11" t="s">
        <v>81</v>
      </c>
      <c r="AW100" s="11" t="s">
        <v>4</v>
      </c>
      <c r="AX100" s="11" t="s">
        <v>79</v>
      </c>
      <c r="AY100" s="228" t="s">
        <v>124</v>
      </c>
    </row>
    <row r="101" spans="2:65" s="1" customFormat="1" ht="16.5" customHeight="1">
      <c r="B101" s="36"/>
      <c r="C101" s="202" t="s">
        <v>205</v>
      </c>
      <c r="D101" s="202" t="s">
        <v>128</v>
      </c>
      <c r="E101" s="203" t="s">
        <v>659</v>
      </c>
      <c r="F101" s="204" t="s">
        <v>660</v>
      </c>
      <c r="G101" s="205" t="s">
        <v>315</v>
      </c>
      <c r="H101" s="206">
        <v>2.33</v>
      </c>
      <c r="I101" s="207"/>
      <c r="J101" s="208">
        <f>ROUND(I101*H101,2)</f>
        <v>0</v>
      </c>
      <c r="K101" s="204" t="s">
        <v>132</v>
      </c>
      <c r="L101" s="41"/>
      <c r="M101" s="209" t="s">
        <v>19</v>
      </c>
      <c r="N101" s="210" t="s">
        <v>42</v>
      </c>
      <c r="O101" s="77"/>
      <c r="P101" s="211">
        <f>O101*H101</f>
        <v>0</v>
      </c>
      <c r="Q101" s="211">
        <v>0</v>
      </c>
      <c r="R101" s="211">
        <f>Q101*H101</f>
        <v>0</v>
      </c>
      <c r="S101" s="211">
        <v>0</v>
      </c>
      <c r="T101" s="212">
        <f>S101*H101</f>
        <v>0</v>
      </c>
      <c r="AR101" s="15" t="s">
        <v>133</v>
      </c>
      <c r="AT101" s="15" t="s">
        <v>128</v>
      </c>
      <c r="AU101" s="15" t="s">
        <v>81</v>
      </c>
      <c r="AY101" s="15" t="s">
        <v>124</v>
      </c>
      <c r="BE101" s="213">
        <f>IF(N101="základní",J101,0)</f>
        <v>0</v>
      </c>
      <c r="BF101" s="213">
        <f>IF(N101="snížená",J101,0)</f>
        <v>0</v>
      </c>
      <c r="BG101" s="213">
        <f>IF(N101="zákl. přenesená",J101,0)</f>
        <v>0</v>
      </c>
      <c r="BH101" s="213">
        <f>IF(N101="sníž. přenesená",J101,0)</f>
        <v>0</v>
      </c>
      <c r="BI101" s="213">
        <f>IF(N101="nulová",J101,0)</f>
        <v>0</v>
      </c>
      <c r="BJ101" s="15" t="s">
        <v>79</v>
      </c>
      <c r="BK101" s="213">
        <f>ROUND(I101*H101,2)</f>
        <v>0</v>
      </c>
      <c r="BL101" s="15" t="s">
        <v>133</v>
      </c>
      <c r="BM101" s="15" t="s">
        <v>661</v>
      </c>
    </row>
    <row r="102" spans="2:47" s="1" customFormat="1" ht="12">
      <c r="B102" s="36"/>
      <c r="C102" s="37"/>
      <c r="D102" s="214" t="s">
        <v>135</v>
      </c>
      <c r="E102" s="37"/>
      <c r="F102" s="215" t="s">
        <v>660</v>
      </c>
      <c r="G102" s="37"/>
      <c r="H102" s="37"/>
      <c r="I102" s="128"/>
      <c r="J102" s="37"/>
      <c r="K102" s="37"/>
      <c r="L102" s="41"/>
      <c r="M102" s="216"/>
      <c r="N102" s="77"/>
      <c r="O102" s="77"/>
      <c r="P102" s="77"/>
      <c r="Q102" s="77"/>
      <c r="R102" s="77"/>
      <c r="S102" s="77"/>
      <c r="T102" s="78"/>
      <c r="AT102" s="15" t="s">
        <v>135</v>
      </c>
      <c r="AU102" s="15" t="s">
        <v>81</v>
      </c>
    </row>
    <row r="103" spans="2:47" s="1" customFormat="1" ht="12">
      <c r="B103" s="36"/>
      <c r="C103" s="37"/>
      <c r="D103" s="214" t="s">
        <v>145</v>
      </c>
      <c r="E103" s="37"/>
      <c r="F103" s="217" t="s">
        <v>662</v>
      </c>
      <c r="G103" s="37"/>
      <c r="H103" s="37"/>
      <c r="I103" s="128"/>
      <c r="J103" s="37"/>
      <c r="K103" s="37"/>
      <c r="L103" s="41"/>
      <c r="M103" s="216"/>
      <c r="N103" s="77"/>
      <c r="O103" s="77"/>
      <c r="P103" s="77"/>
      <c r="Q103" s="77"/>
      <c r="R103" s="77"/>
      <c r="S103" s="77"/>
      <c r="T103" s="78"/>
      <c r="AT103" s="15" t="s">
        <v>145</v>
      </c>
      <c r="AU103" s="15" t="s">
        <v>81</v>
      </c>
    </row>
    <row r="104" spans="2:65" s="1" customFormat="1" ht="16.5" customHeight="1">
      <c r="B104" s="36"/>
      <c r="C104" s="202" t="s">
        <v>502</v>
      </c>
      <c r="D104" s="202" t="s">
        <v>128</v>
      </c>
      <c r="E104" s="203" t="s">
        <v>663</v>
      </c>
      <c r="F104" s="204" t="s">
        <v>664</v>
      </c>
      <c r="G104" s="205" t="s">
        <v>239</v>
      </c>
      <c r="H104" s="206">
        <v>3.961</v>
      </c>
      <c r="I104" s="207"/>
      <c r="J104" s="208">
        <f>ROUND(I104*H104,2)</f>
        <v>0</v>
      </c>
      <c r="K104" s="204" t="s">
        <v>142</v>
      </c>
      <c r="L104" s="41"/>
      <c r="M104" s="209" t="s">
        <v>19</v>
      </c>
      <c r="N104" s="210" t="s">
        <v>42</v>
      </c>
      <c r="O104" s="77"/>
      <c r="P104" s="211">
        <f>O104*H104</f>
        <v>0</v>
      </c>
      <c r="Q104" s="211">
        <v>0</v>
      </c>
      <c r="R104" s="211">
        <f>Q104*H104</f>
        <v>0</v>
      </c>
      <c r="S104" s="211">
        <v>0</v>
      </c>
      <c r="T104" s="212">
        <f>S104*H104</f>
        <v>0</v>
      </c>
      <c r="AR104" s="15" t="s">
        <v>133</v>
      </c>
      <c r="AT104" s="15" t="s">
        <v>128</v>
      </c>
      <c r="AU104" s="15" t="s">
        <v>81</v>
      </c>
      <c r="AY104" s="15" t="s">
        <v>124</v>
      </c>
      <c r="BE104" s="213">
        <f>IF(N104="základní",J104,0)</f>
        <v>0</v>
      </c>
      <c r="BF104" s="213">
        <f>IF(N104="snížená",J104,0)</f>
        <v>0</v>
      </c>
      <c r="BG104" s="213">
        <f>IF(N104="zákl. přenesená",J104,0)</f>
        <v>0</v>
      </c>
      <c r="BH104" s="213">
        <f>IF(N104="sníž. přenesená",J104,0)</f>
        <v>0</v>
      </c>
      <c r="BI104" s="213">
        <f>IF(N104="nulová",J104,0)</f>
        <v>0</v>
      </c>
      <c r="BJ104" s="15" t="s">
        <v>79</v>
      </c>
      <c r="BK104" s="213">
        <f>ROUND(I104*H104,2)</f>
        <v>0</v>
      </c>
      <c r="BL104" s="15" t="s">
        <v>133</v>
      </c>
      <c r="BM104" s="15" t="s">
        <v>665</v>
      </c>
    </row>
    <row r="105" spans="2:47" s="1" customFormat="1" ht="12">
      <c r="B105" s="36"/>
      <c r="C105" s="37"/>
      <c r="D105" s="214" t="s">
        <v>135</v>
      </c>
      <c r="E105" s="37"/>
      <c r="F105" s="215" t="s">
        <v>666</v>
      </c>
      <c r="G105" s="37"/>
      <c r="H105" s="37"/>
      <c r="I105" s="128"/>
      <c r="J105" s="37"/>
      <c r="K105" s="37"/>
      <c r="L105" s="41"/>
      <c r="M105" s="216"/>
      <c r="N105" s="77"/>
      <c r="O105" s="77"/>
      <c r="P105" s="77"/>
      <c r="Q105" s="77"/>
      <c r="R105" s="77"/>
      <c r="S105" s="77"/>
      <c r="T105" s="78"/>
      <c r="AT105" s="15" t="s">
        <v>135</v>
      </c>
      <c r="AU105" s="15" t="s">
        <v>81</v>
      </c>
    </row>
    <row r="106" spans="2:47" s="1" customFormat="1" ht="12">
      <c r="B106" s="36"/>
      <c r="C106" s="37"/>
      <c r="D106" s="214" t="s">
        <v>145</v>
      </c>
      <c r="E106" s="37"/>
      <c r="F106" s="217" t="s">
        <v>667</v>
      </c>
      <c r="G106" s="37"/>
      <c r="H106" s="37"/>
      <c r="I106" s="128"/>
      <c r="J106" s="37"/>
      <c r="K106" s="37"/>
      <c r="L106" s="41"/>
      <c r="M106" s="216"/>
      <c r="N106" s="77"/>
      <c r="O106" s="77"/>
      <c r="P106" s="77"/>
      <c r="Q106" s="77"/>
      <c r="R106" s="77"/>
      <c r="S106" s="77"/>
      <c r="T106" s="78"/>
      <c r="AT106" s="15" t="s">
        <v>145</v>
      </c>
      <c r="AU106" s="15" t="s">
        <v>81</v>
      </c>
    </row>
    <row r="107" spans="2:51" s="11" customFormat="1" ht="12">
      <c r="B107" s="218"/>
      <c r="C107" s="219"/>
      <c r="D107" s="214" t="s">
        <v>147</v>
      </c>
      <c r="E107" s="219"/>
      <c r="F107" s="221" t="s">
        <v>668</v>
      </c>
      <c r="G107" s="219"/>
      <c r="H107" s="222">
        <v>3.961</v>
      </c>
      <c r="I107" s="223"/>
      <c r="J107" s="219"/>
      <c r="K107" s="219"/>
      <c r="L107" s="224"/>
      <c r="M107" s="225"/>
      <c r="N107" s="226"/>
      <c r="O107" s="226"/>
      <c r="P107" s="226"/>
      <c r="Q107" s="226"/>
      <c r="R107" s="226"/>
      <c r="S107" s="226"/>
      <c r="T107" s="227"/>
      <c r="AT107" s="228" t="s">
        <v>147</v>
      </c>
      <c r="AU107" s="228" t="s">
        <v>81</v>
      </c>
      <c r="AV107" s="11" t="s">
        <v>81</v>
      </c>
      <c r="AW107" s="11" t="s">
        <v>4</v>
      </c>
      <c r="AX107" s="11" t="s">
        <v>79</v>
      </c>
      <c r="AY107" s="228" t="s">
        <v>124</v>
      </c>
    </row>
    <row r="108" spans="2:63" s="10" customFormat="1" ht="22.8" customHeight="1">
      <c r="B108" s="186"/>
      <c r="C108" s="187"/>
      <c r="D108" s="188" t="s">
        <v>70</v>
      </c>
      <c r="E108" s="200" t="s">
        <v>81</v>
      </c>
      <c r="F108" s="200" t="s">
        <v>669</v>
      </c>
      <c r="G108" s="187"/>
      <c r="H108" s="187"/>
      <c r="I108" s="190"/>
      <c r="J108" s="201">
        <f>BK108</f>
        <v>0</v>
      </c>
      <c r="K108" s="187"/>
      <c r="L108" s="192"/>
      <c r="M108" s="193"/>
      <c r="N108" s="194"/>
      <c r="O108" s="194"/>
      <c r="P108" s="195">
        <f>SUM(P109:P111)</f>
        <v>0</v>
      </c>
      <c r="Q108" s="194"/>
      <c r="R108" s="195">
        <f>SUM(R109:R111)</f>
        <v>3.3480000000000003</v>
      </c>
      <c r="S108" s="194"/>
      <c r="T108" s="196">
        <f>SUM(T109:T111)</f>
        <v>0</v>
      </c>
      <c r="AR108" s="197" t="s">
        <v>79</v>
      </c>
      <c r="AT108" s="198" t="s">
        <v>70</v>
      </c>
      <c r="AU108" s="198" t="s">
        <v>79</v>
      </c>
      <c r="AY108" s="197" t="s">
        <v>124</v>
      </c>
      <c r="BK108" s="199">
        <f>SUM(BK109:BK111)</f>
        <v>0</v>
      </c>
    </row>
    <row r="109" spans="2:65" s="1" customFormat="1" ht="16.5" customHeight="1">
      <c r="B109" s="36"/>
      <c r="C109" s="202" t="s">
        <v>538</v>
      </c>
      <c r="D109" s="202" t="s">
        <v>128</v>
      </c>
      <c r="E109" s="203" t="s">
        <v>670</v>
      </c>
      <c r="F109" s="204" t="s">
        <v>671</v>
      </c>
      <c r="G109" s="205" t="s">
        <v>315</v>
      </c>
      <c r="H109" s="206">
        <v>1.55</v>
      </c>
      <c r="I109" s="207"/>
      <c r="J109" s="208">
        <f>ROUND(I109*H109,2)</f>
        <v>0</v>
      </c>
      <c r="K109" s="204" t="s">
        <v>142</v>
      </c>
      <c r="L109" s="41"/>
      <c r="M109" s="209" t="s">
        <v>19</v>
      </c>
      <c r="N109" s="210" t="s">
        <v>42</v>
      </c>
      <c r="O109" s="77"/>
      <c r="P109" s="211">
        <f>O109*H109</f>
        <v>0</v>
      </c>
      <c r="Q109" s="211">
        <v>2.16</v>
      </c>
      <c r="R109" s="211">
        <f>Q109*H109</f>
        <v>3.3480000000000003</v>
      </c>
      <c r="S109" s="211">
        <v>0</v>
      </c>
      <c r="T109" s="212">
        <f>S109*H109</f>
        <v>0</v>
      </c>
      <c r="AR109" s="15" t="s">
        <v>133</v>
      </c>
      <c r="AT109" s="15" t="s">
        <v>128</v>
      </c>
      <c r="AU109" s="15" t="s">
        <v>81</v>
      </c>
      <c r="AY109" s="15" t="s">
        <v>124</v>
      </c>
      <c r="BE109" s="213">
        <f>IF(N109="základní",J109,0)</f>
        <v>0</v>
      </c>
      <c r="BF109" s="213">
        <f>IF(N109="snížená",J109,0)</f>
        <v>0</v>
      </c>
      <c r="BG109" s="213">
        <f>IF(N109="zákl. přenesená",J109,0)</f>
        <v>0</v>
      </c>
      <c r="BH109" s="213">
        <f>IF(N109="sníž. přenesená",J109,0)</f>
        <v>0</v>
      </c>
      <c r="BI109" s="213">
        <f>IF(N109="nulová",J109,0)</f>
        <v>0</v>
      </c>
      <c r="BJ109" s="15" t="s">
        <v>79</v>
      </c>
      <c r="BK109" s="213">
        <f>ROUND(I109*H109,2)</f>
        <v>0</v>
      </c>
      <c r="BL109" s="15" t="s">
        <v>133</v>
      </c>
      <c r="BM109" s="15" t="s">
        <v>672</v>
      </c>
    </row>
    <row r="110" spans="2:47" s="1" customFormat="1" ht="12">
      <c r="B110" s="36"/>
      <c r="C110" s="37"/>
      <c r="D110" s="214" t="s">
        <v>135</v>
      </c>
      <c r="E110" s="37"/>
      <c r="F110" s="215" t="s">
        <v>673</v>
      </c>
      <c r="G110" s="37"/>
      <c r="H110" s="37"/>
      <c r="I110" s="128"/>
      <c r="J110" s="37"/>
      <c r="K110" s="37"/>
      <c r="L110" s="41"/>
      <c r="M110" s="216"/>
      <c r="N110" s="77"/>
      <c r="O110" s="77"/>
      <c r="P110" s="77"/>
      <c r="Q110" s="77"/>
      <c r="R110" s="77"/>
      <c r="S110" s="77"/>
      <c r="T110" s="78"/>
      <c r="AT110" s="15" t="s">
        <v>135</v>
      </c>
      <c r="AU110" s="15" t="s">
        <v>81</v>
      </c>
    </row>
    <row r="111" spans="2:47" s="1" customFormat="1" ht="12">
      <c r="B111" s="36"/>
      <c r="C111" s="37"/>
      <c r="D111" s="214" t="s">
        <v>145</v>
      </c>
      <c r="E111" s="37"/>
      <c r="F111" s="217" t="s">
        <v>674</v>
      </c>
      <c r="G111" s="37"/>
      <c r="H111" s="37"/>
      <c r="I111" s="128"/>
      <c r="J111" s="37"/>
      <c r="K111" s="37"/>
      <c r="L111" s="41"/>
      <c r="M111" s="216"/>
      <c r="N111" s="77"/>
      <c r="O111" s="77"/>
      <c r="P111" s="77"/>
      <c r="Q111" s="77"/>
      <c r="R111" s="77"/>
      <c r="S111" s="77"/>
      <c r="T111" s="78"/>
      <c r="AT111" s="15" t="s">
        <v>145</v>
      </c>
      <c r="AU111" s="15" t="s">
        <v>81</v>
      </c>
    </row>
    <row r="112" spans="2:63" s="10" customFormat="1" ht="22.8" customHeight="1">
      <c r="B112" s="186"/>
      <c r="C112" s="187"/>
      <c r="D112" s="188" t="s">
        <v>70</v>
      </c>
      <c r="E112" s="200" t="s">
        <v>137</v>
      </c>
      <c r="F112" s="200" t="s">
        <v>138</v>
      </c>
      <c r="G112" s="187"/>
      <c r="H112" s="187"/>
      <c r="I112" s="190"/>
      <c r="J112" s="201">
        <f>BK112</f>
        <v>0</v>
      </c>
      <c r="K112" s="187"/>
      <c r="L112" s="192"/>
      <c r="M112" s="193"/>
      <c r="N112" s="194"/>
      <c r="O112" s="194"/>
      <c r="P112" s="195">
        <f>SUM(P113:P129)</f>
        <v>0</v>
      </c>
      <c r="Q112" s="194"/>
      <c r="R112" s="195">
        <f>SUM(R113:R129)</f>
        <v>3.94037579</v>
      </c>
      <c r="S112" s="194"/>
      <c r="T112" s="196">
        <f>SUM(T113:T129)</f>
        <v>0</v>
      </c>
      <c r="AR112" s="197" t="s">
        <v>79</v>
      </c>
      <c r="AT112" s="198" t="s">
        <v>70</v>
      </c>
      <c r="AU112" s="198" t="s">
        <v>79</v>
      </c>
      <c r="AY112" s="197" t="s">
        <v>124</v>
      </c>
      <c r="BK112" s="199">
        <f>SUM(BK113:BK129)</f>
        <v>0</v>
      </c>
    </row>
    <row r="113" spans="2:65" s="1" customFormat="1" ht="16.5" customHeight="1">
      <c r="B113" s="36"/>
      <c r="C113" s="202" t="s">
        <v>543</v>
      </c>
      <c r="D113" s="202" t="s">
        <v>128</v>
      </c>
      <c r="E113" s="203" t="s">
        <v>675</v>
      </c>
      <c r="F113" s="204" t="s">
        <v>676</v>
      </c>
      <c r="G113" s="205" t="s">
        <v>315</v>
      </c>
      <c r="H113" s="206">
        <v>1.55</v>
      </c>
      <c r="I113" s="207"/>
      <c r="J113" s="208">
        <f>ROUND(I113*H113,2)</f>
        <v>0</v>
      </c>
      <c r="K113" s="204" t="s">
        <v>142</v>
      </c>
      <c r="L113" s="41"/>
      <c r="M113" s="209" t="s">
        <v>19</v>
      </c>
      <c r="N113" s="210" t="s">
        <v>42</v>
      </c>
      <c r="O113" s="77"/>
      <c r="P113" s="211">
        <f>O113*H113</f>
        <v>0</v>
      </c>
      <c r="Q113" s="211">
        <v>2.45329</v>
      </c>
      <c r="R113" s="211">
        <f>Q113*H113</f>
        <v>3.8025995</v>
      </c>
      <c r="S113" s="211">
        <v>0</v>
      </c>
      <c r="T113" s="212">
        <f>S113*H113</f>
        <v>0</v>
      </c>
      <c r="AR113" s="15" t="s">
        <v>133</v>
      </c>
      <c r="AT113" s="15" t="s">
        <v>128</v>
      </c>
      <c r="AU113" s="15" t="s">
        <v>81</v>
      </c>
      <c r="AY113" s="15" t="s">
        <v>124</v>
      </c>
      <c r="BE113" s="213">
        <f>IF(N113="základní",J113,0)</f>
        <v>0</v>
      </c>
      <c r="BF113" s="213">
        <f>IF(N113="snížená",J113,0)</f>
        <v>0</v>
      </c>
      <c r="BG113" s="213">
        <f>IF(N113="zákl. přenesená",J113,0)</f>
        <v>0</v>
      </c>
      <c r="BH113" s="213">
        <f>IF(N113="sníž. přenesená",J113,0)</f>
        <v>0</v>
      </c>
      <c r="BI113" s="213">
        <f>IF(N113="nulová",J113,0)</f>
        <v>0</v>
      </c>
      <c r="BJ113" s="15" t="s">
        <v>79</v>
      </c>
      <c r="BK113" s="213">
        <f>ROUND(I113*H113,2)</f>
        <v>0</v>
      </c>
      <c r="BL113" s="15" t="s">
        <v>133</v>
      </c>
      <c r="BM113" s="15" t="s">
        <v>677</v>
      </c>
    </row>
    <row r="114" spans="2:47" s="1" customFormat="1" ht="12">
      <c r="B114" s="36"/>
      <c r="C114" s="37"/>
      <c r="D114" s="214" t="s">
        <v>135</v>
      </c>
      <c r="E114" s="37"/>
      <c r="F114" s="215" t="s">
        <v>678</v>
      </c>
      <c r="G114" s="37"/>
      <c r="H114" s="37"/>
      <c r="I114" s="128"/>
      <c r="J114" s="37"/>
      <c r="K114" s="37"/>
      <c r="L114" s="41"/>
      <c r="M114" s="216"/>
      <c r="N114" s="77"/>
      <c r="O114" s="77"/>
      <c r="P114" s="77"/>
      <c r="Q114" s="77"/>
      <c r="R114" s="77"/>
      <c r="S114" s="77"/>
      <c r="T114" s="78"/>
      <c r="AT114" s="15" t="s">
        <v>135</v>
      </c>
      <c r="AU114" s="15" t="s">
        <v>81</v>
      </c>
    </row>
    <row r="115" spans="2:47" s="1" customFormat="1" ht="12">
      <c r="B115" s="36"/>
      <c r="C115" s="37"/>
      <c r="D115" s="214" t="s">
        <v>145</v>
      </c>
      <c r="E115" s="37"/>
      <c r="F115" s="217" t="s">
        <v>679</v>
      </c>
      <c r="G115" s="37"/>
      <c r="H115" s="37"/>
      <c r="I115" s="128"/>
      <c r="J115" s="37"/>
      <c r="K115" s="37"/>
      <c r="L115" s="41"/>
      <c r="M115" s="216"/>
      <c r="N115" s="77"/>
      <c r="O115" s="77"/>
      <c r="P115" s="77"/>
      <c r="Q115" s="77"/>
      <c r="R115" s="77"/>
      <c r="S115" s="77"/>
      <c r="T115" s="78"/>
      <c r="AT115" s="15" t="s">
        <v>145</v>
      </c>
      <c r="AU115" s="15" t="s">
        <v>81</v>
      </c>
    </row>
    <row r="116" spans="2:65" s="1" customFormat="1" ht="16.5" customHeight="1">
      <c r="B116" s="36"/>
      <c r="C116" s="202" t="s">
        <v>298</v>
      </c>
      <c r="D116" s="202" t="s">
        <v>128</v>
      </c>
      <c r="E116" s="203" t="s">
        <v>680</v>
      </c>
      <c r="F116" s="204" t="s">
        <v>681</v>
      </c>
      <c r="G116" s="205" t="s">
        <v>315</v>
      </c>
      <c r="H116" s="206">
        <v>1.55</v>
      </c>
      <c r="I116" s="207"/>
      <c r="J116" s="208">
        <f>ROUND(I116*H116,2)</f>
        <v>0</v>
      </c>
      <c r="K116" s="204" t="s">
        <v>142</v>
      </c>
      <c r="L116" s="41"/>
      <c r="M116" s="209" t="s">
        <v>19</v>
      </c>
      <c r="N116" s="210" t="s">
        <v>42</v>
      </c>
      <c r="O116" s="77"/>
      <c r="P116" s="211">
        <f>O116*H116</f>
        <v>0</v>
      </c>
      <c r="Q116" s="211">
        <v>0.02</v>
      </c>
      <c r="R116" s="211">
        <f>Q116*H116</f>
        <v>0.031000000000000003</v>
      </c>
      <c r="S116" s="211">
        <v>0</v>
      </c>
      <c r="T116" s="212">
        <f>S116*H116</f>
        <v>0</v>
      </c>
      <c r="AR116" s="15" t="s">
        <v>133</v>
      </c>
      <c r="AT116" s="15" t="s">
        <v>128</v>
      </c>
      <c r="AU116" s="15" t="s">
        <v>81</v>
      </c>
      <c r="AY116" s="15" t="s">
        <v>124</v>
      </c>
      <c r="BE116" s="213">
        <f>IF(N116="základní",J116,0)</f>
        <v>0</v>
      </c>
      <c r="BF116" s="213">
        <f>IF(N116="snížená",J116,0)</f>
        <v>0</v>
      </c>
      <c r="BG116" s="213">
        <f>IF(N116="zákl. přenesená",J116,0)</f>
        <v>0</v>
      </c>
      <c r="BH116" s="213">
        <f>IF(N116="sníž. přenesená",J116,0)</f>
        <v>0</v>
      </c>
      <c r="BI116" s="213">
        <f>IF(N116="nulová",J116,0)</f>
        <v>0</v>
      </c>
      <c r="BJ116" s="15" t="s">
        <v>79</v>
      </c>
      <c r="BK116" s="213">
        <f>ROUND(I116*H116,2)</f>
        <v>0</v>
      </c>
      <c r="BL116" s="15" t="s">
        <v>133</v>
      </c>
      <c r="BM116" s="15" t="s">
        <v>682</v>
      </c>
    </row>
    <row r="117" spans="2:47" s="1" customFormat="1" ht="12">
      <c r="B117" s="36"/>
      <c r="C117" s="37"/>
      <c r="D117" s="214" t="s">
        <v>135</v>
      </c>
      <c r="E117" s="37"/>
      <c r="F117" s="215" t="s">
        <v>683</v>
      </c>
      <c r="G117" s="37"/>
      <c r="H117" s="37"/>
      <c r="I117" s="128"/>
      <c r="J117" s="37"/>
      <c r="K117" s="37"/>
      <c r="L117" s="41"/>
      <c r="M117" s="216"/>
      <c r="N117" s="77"/>
      <c r="O117" s="77"/>
      <c r="P117" s="77"/>
      <c r="Q117" s="77"/>
      <c r="R117" s="77"/>
      <c r="S117" s="77"/>
      <c r="T117" s="78"/>
      <c r="AT117" s="15" t="s">
        <v>135</v>
      </c>
      <c r="AU117" s="15" t="s">
        <v>81</v>
      </c>
    </row>
    <row r="118" spans="2:47" s="1" customFormat="1" ht="12">
      <c r="B118" s="36"/>
      <c r="C118" s="37"/>
      <c r="D118" s="214" t="s">
        <v>145</v>
      </c>
      <c r="E118" s="37"/>
      <c r="F118" s="217" t="s">
        <v>684</v>
      </c>
      <c r="G118" s="37"/>
      <c r="H118" s="37"/>
      <c r="I118" s="128"/>
      <c r="J118" s="37"/>
      <c r="K118" s="37"/>
      <c r="L118" s="41"/>
      <c r="M118" s="216"/>
      <c r="N118" s="77"/>
      <c r="O118" s="77"/>
      <c r="P118" s="77"/>
      <c r="Q118" s="77"/>
      <c r="R118" s="77"/>
      <c r="S118" s="77"/>
      <c r="T118" s="78"/>
      <c r="AT118" s="15" t="s">
        <v>145</v>
      </c>
      <c r="AU118" s="15" t="s">
        <v>81</v>
      </c>
    </row>
    <row r="119" spans="2:65" s="1" customFormat="1" ht="16.5" customHeight="1">
      <c r="B119" s="36"/>
      <c r="C119" s="202" t="s">
        <v>556</v>
      </c>
      <c r="D119" s="202" t="s">
        <v>128</v>
      </c>
      <c r="E119" s="203" t="s">
        <v>685</v>
      </c>
      <c r="F119" s="204" t="s">
        <v>686</v>
      </c>
      <c r="G119" s="205" t="s">
        <v>315</v>
      </c>
      <c r="H119" s="206">
        <v>1.55</v>
      </c>
      <c r="I119" s="207"/>
      <c r="J119" s="208">
        <f>ROUND(I119*H119,2)</f>
        <v>0</v>
      </c>
      <c r="K119" s="204" t="s">
        <v>142</v>
      </c>
      <c r="L119" s="41"/>
      <c r="M119" s="209" t="s">
        <v>19</v>
      </c>
      <c r="N119" s="210" t="s">
        <v>42</v>
      </c>
      <c r="O119" s="77"/>
      <c r="P119" s="211">
        <f>O119*H119</f>
        <v>0</v>
      </c>
      <c r="Q119" s="211">
        <v>0</v>
      </c>
      <c r="R119" s="211">
        <f>Q119*H119</f>
        <v>0</v>
      </c>
      <c r="S119" s="211">
        <v>0</v>
      </c>
      <c r="T119" s="212">
        <f>S119*H119</f>
        <v>0</v>
      </c>
      <c r="AR119" s="15" t="s">
        <v>133</v>
      </c>
      <c r="AT119" s="15" t="s">
        <v>128</v>
      </c>
      <c r="AU119" s="15" t="s">
        <v>81</v>
      </c>
      <c r="AY119" s="15" t="s">
        <v>124</v>
      </c>
      <c r="BE119" s="213">
        <f>IF(N119="základní",J119,0)</f>
        <v>0</v>
      </c>
      <c r="BF119" s="213">
        <f>IF(N119="snížená",J119,0)</f>
        <v>0</v>
      </c>
      <c r="BG119" s="213">
        <f>IF(N119="zákl. přenesená",J119,0)</f>
        <v>0</v>
      </c>
      <c r="BH119" s="213">
        <f>IF(N119="sníž. přenesená",J119,0)</f>
        <v>0</v>
      </c>
      <c r="BI119" s="213">
        <f>IF(N119="nulová",J119,0)</f>
        <v>0</v>
      </c>
      <c r="BJ119" s="15" t="s">
        <v>79</v>
      </c>
      <c r="BK119" s="213">
        <f>ROUND(I119*H119,2)</f>
        <v>0</v>
      </c>
      <c r="BL119" s="15" t="s">
        <v>133</v>
      </c>
      <c r="BM119" s="15" t="s">
        <v>687</v>
      </c>
    </row>
    <row r="120" spans="2:47" s="1" customFormat="1" ht="12">
      <c r="B120" s="36"/>
      <c r="C120" s="37"/>
      <c r="D120" s="214" t="s">
        <v>135</v>
      </c>
      <c r="E120" s="37"/>
      <c r="F120" s="215" t="s">
        <v>688</v>
      </c>
      <c r="G120" s="37"/>
      <c r="H120" s="37"/>
      <c r="I120" s="128"/>
      <c r="J120" s="37"/>
      <c r="K120" s="37"/>
      <c r="L120" s="41"/>
      <c r="M120" s="216"/>
      <c r="N120" s="77"/>
      <c r="O120" s="77"/>
      <c r="P120" s="77"/>
      <c r="Q120" s="77"/>
      <c r="R120" s="77"/>
      <c r="S120" s="77"/>
      <c r="T120" s="78"/>
      <c r="AT120" s="15" t="s">
        <v>135</v>
      </c>
      <c r="AU120" s="15" t="s">
        <v>81</v>
      </c>
    </row>
    <row r="121" spans="2:47" s="1" customFormat="1" ht="12">
      <c r="B121" s="36"/>
      <c r="C121" s="37"/>
      <c r="D121" s="214" t="s">
        <v>145</v>
      </c>
      <c r="E121" s="37"/>
      <c r="F121" s="217" t="s">
        <v>684</v>
      </c>
      <c r="G121" s="37"/>
      <c r="H121" s="37"/>
      <c r="I121" s="128"/>
      <c r="J121" s="37"/>
      <c r="K121" s="37"/>
      <c r="L121" s="41"/>
      <c r="M121" s="216"/>
      <c r="N121" s="77"/>
      <c r="O121" s="77"/>
      <c r="P121" s="77"/>
      <c r="Q121" s="77"/>
      <c r="R121" s="77"/>
      <c r="S121" s="77"/>
      <c r="T121" s="78"/>
      <c r="AT121" s="15" t="s">
        <v>145</v>
      </c>
      <c r="AU121" s="15" t="s">
        <v>81</v>
      </c>
    </row>
    <row r="122" spans="2:65" s="1" customFormat="1" ht="16.5" customHeight="1">
      <c r="B122" s="36"/>
      <c r="C122" s="202" t="s">
        <v>183</v>
      </c>
      <c r="D122" s="202" t="s">
        <v>128</v>
      </c>
      <c r="E122" s="203" t="s">
        <v>689</v>
      </c>
      <c r="F122" s="204" t="s">
        <v>690</v>
      </c>
      <c r="G122" s="205" t="s">
        <v>131</v>
      </c>
      <c r="H122" s="206">
        <v>2.37</v>
      </c>
      <c r="I122" s="207"/>
      <c r="J122" s="208">
        <f>ROUND(I122*H122,2)</f>
        <v>0</v>
      </c>
      <c r="K122" s="204" t="s">
        <v>142</v>
      </c>
      <c r="L122" s="41"/>
      <c r="M122" s="209" t="s">
        <v>19</v>
      </c>
      <c r="N122" s="210" t="s">
        <v>42</v>
      </c>
      <c r="O122" s="77"/>
      <c r="P122" s="211">
        <f>O122*H122</f>
        <v>0</v>
      </c>
      <c r="Q122" s="211">
        <v>0.01352</v>
      </c>
      <c r="R122" s="211">
        <f>Q122*H122</f>
        <v>0.032042400000000006</v>
      </c>
      <c r="S122" s="211">
        <v>0</v>
      </c>
      <c r="T122" s="212">
        <f>S122*H122</f>
        <v>0</v>
      </c>
      <c r="AR122" s="15" t="s">
        <v>133</v>
      </c>
      <c r="AT122" s="15" t="s">
        <v>128</v>
      </c>
      <c r="AU122" s="15" t="s">
        <v>81</v>
      </c>
      <c r="AY122" s="15" t="s">
        <v>124</v>
      </c>
      <c r="BE122" s="213">
        <f>IF(N122="základní",J122,0)</f>
        <v>0</v>
      </c>
      <c r="BF122" s="213">
        <f>IF(N122="snížená",J122,0)</f>
        <v>0</v>
      </c>
      <c r="BG122" s="213">
        <f>IF(N122="zákl. přenesená",J122,0)</f>
        <v>0</v>
      </c>
      <c r="BH122" s="213">
        <f>IF(N122="sníž. přenesená",J122,0)</f>
        <v>0</v>
      </c>
      <c r="BI122" s="213">
        <f>IF(N122="nulová",J122,0)</f>
        <v>0</v>
      </c>
      <c r="BJ122" s="15" t="s">
        <v>79</v>
      </c>
      <c r="BK122" s="213">
        <f>ROUND(I122*H122,2)</f>
        <v>0</v>
      </c>
      <c r="BL122" s="15" t="s">
        <v>133</v>
      </c>
      <c r="BM122" s="15" t="s">
        <v>691</v>
      </c>
    </row>
    <row r="123" spans="2:47" s="1" customFormat="1" ht="12">
      <c r="B123" s="36"/>
      <c r="C123" s="37"/>
      <c r="D123" s="214" t="s">
        <v>135</v>
      </c>
      <c r="E123" s="37"/>
      <c r="F123" s="215" t="s">
        <v>692</v>
      </c>
      <c r="G123" s="37"/>
      <c r="H123" s="37"/>
      <c r="I123" s="128"/>
      <c r="J123" s="37"/>
      <c r="K123" s="37"/>
      <c r="L123" s="41"/>
      <c r="M123" s="216"/>
      <c r="N123" s="77"/>
      <c r="O123" s="77"/>
      <c r="P123" s="77"/>
      <c r="Q123" s="77"/>
      <c r="R123" s="77"/>
      <c r="S123" s="77"/>
      <c r="T123" s="78"/>
      <c r="AT123" s="15" t="s">
        <v>135</v>
      </c>
      <c r="AU123" s="15" t="s">
        <v>81</v>
      </c>
    </row>
    <row r="124" spans="2:51" s="11" customFormat="1" ht="12">
      <c r="B124" s="218"/>
      <c r="C124" s="219"/>
      <c r="D124" s="214" t="s">
        <v>147</v>
      </c>
      <c r="E124" s="220" t="s">
        <v>19</v>
      </c>
      <c r="F124" s="221" t="s">
        <v>693</v>
      </c>
      <c r="G124" s="219"/>
      <c r="H124" s="222">
        <v>2.37</v>
      </c>
      <c r="I124" s="223"/>
      <c r="J124" s="219"/>
      <c r="K124" s="219"/>
      <c r="L124" s="224"/>
      <c r="M124" s="225"/>
      <c r="N124" s="226"/>
      <c r="O124" s="226"/>
      <c r="P124" s="226"/>
      <c r="Q124" s="226"/>
      <c r="R124" s="226"/>
      <c r="S124" s="226"/>
      <c r="T124" s="227"/>
      <c r="AT124" s="228" t="s">
        <v>147</v>
      </c>
      <c r="AU124" s="228" t="s">
        <v>81</v>
      </c>
      <c r="AV124" s="11" t="s">
        <v>81</v>
      </c>
      <c r="AW124" s="11" t="s">
        <v>33</v>
      </c>
      <c r="AX124" s="11" t="s">
        <v>79</v>
      </c>
      <c r="AY124" s="228" t="s">
        <v>124</v>
      </c>
    </row>
    <row r="125" spans="2:65" s="1" customFormat="1" ht="16.5" customHeight="1">
      <c r="B125" s="36"/>
      <c r="C125" s="202" t="s">
        <v>190</v>
      </c>
      <c r="D125" s="202" t="s">
        <v>128</v>
      </c>
      <c r="E125" s="203" t="s">
        <v>694</v>
      </c>
      <c r="F125" s="204" t="s">
        <v>695</v>
      </c>
      <c r="G125" s="205" t="s">
        <v>131</v>
      </c>
      <c r="H125" s="206">
        <v>2.37</v>
      </c>
      <c r="I125" s="207"/>
      <c r="J125" s="208">
        <f>ROUND(I125*H125,2)</f>
        <v>0</v>
      </c>
      <c r="K125" s="204" t="s">
        <v>142</v>
      </c>
      <c r="L125" s="41"/>
      <c r="M125" s="209" t="s">
        <v>19</v>
      </c>
      <c r="N125" s="210" t="s">
        <v>42</v>
      </c>
      <c r="O125" s="77"/>
      <c r="P125" s="211">
        <f>O125*H125</f>
        <v>0</v>
      </c>
      <c r="Q125" s="211">
        <v>0</v>
      </c>
      <c r="R125" s="211">
        <f>Q125*H125</f>
        <v>0</v>
      </c>
      <c r="S125" s="211">
        <v>0</v>
      </c>
      <c r="T125" s="212">
        <f>S125*H125</f>
        <v>0</v>
      </c>
      <c r="AR125" s="15" t="s">
        <v>133</v>
      </c>
      <c r="AT125" s="15" t="s">
        <v>128</v>
      </c>
      <c r="AU125" s="15" t="s">
        <v>81</v>
      </c>
      <c r="AY125" s="15" t="s">
        <v>124</v>
      </c>
      <c r="BE125" s="213">
        <f>IF(N125="základní",J125,0)</f>
        <v>0</v>
      </c>
      <c r="BF125" s="213">
        <f>IF(N125="snížená",J125,0)</f>
        <v>0</v>
      </c>
      <c r="BG125" s="213">
        <f>IF(N125="zákl. přenesená",J125,0)</f>
        <v>0</v>
      </c>
      <c r="BH125" s="213">
        <f>IF(N125="sníž. přenesená",J125,0)</f>
        <v>0</v>
      </c>
      <c r="BI125" s="213">
        <f>IF(N125="nulová",J125,0)</f>
        <v>0</v>
      </c>
      <c r="BJ125" s="15" t="s">
        <v>79</v>
      </c>
      <c r="BK125" s="213">
        <f>ROUND(I125*H125,2)</f>
        <v>0</v>
      </c>
      <c r="BL125" s="15" t="s">
        <v>133</v>
      </c>
      <c r="BM125" s="15" t="s">
        <v>696</v>
      </c>
    </row>
    <row r="126" spans="2:47" s="1" customFormat="1" ht="12">
      <c r="B126" s="36"/>
      <c r="C126" s="37"/>
      <c r="D126" s="214" t="s">
        <v>135</v>
      </c>
      <c r="E126" s="37"/>
      <c r="F126" s="215" t="s">
        <v>697</v>
      </c>
      <c r="G126" s="37"/>
      <c r="H126" s="37"/>
      <c r="I126" s="128"/>
      <c r="J126" s="37"/>
      <c r="K126" s="37"/>
      <c r="L126" s="41"/>
      <c r="M126" s="216"/>
      <c r="N126" s="77"/>
      <c r="O126" s="77"/>
      <c r="P126" s="77"/>
      <c r="Q126" s="77"/>
      <c r="R126" s="77"/>
      <c r="S126" s="77"/>
      <c r="T126" s="78"/>
      <c r="AT126" s="15" t="s">
        <v>135</v>
      </c>
      <c r="AU126" s="15" t="s">
        <v>81</v>
      </c>
    </row>
    <row r="127" spans="2:65" s="1" customFormat="1" ht="16.5" customHeight="1">
      <c r="B127" s="36"/>
      <c r="C127" s="202" t="s">
        <v>560</v>
      </c>
      <c r="D127" s="202" t="s">
        <v>128</v>
      </c>
      <c r="E127" s="203" t="s">
        <v>698</v>
      </c>
      <c r="F127" s="204" t="s">
        <v>699</v>
      </c>
      <c r="G127" s="205" t="s">
        <v>239</v>
      </c>
      <c r="H127" s="206">
        <v>0.071</v>
      </c>
      <c r="I127" s="207"/>
      <c r="J127" s="208">
        <f>ROUND(I127*H127,2)</f>
        <v>0</v>
      </c>
      <c r="K127" s="204" t="s">
        <v>142</v>
      </c>
      <c r="L127" s="41"/>
      <c r="M127" s="209" t="s">
        <v>19</v>
      </c>
      <c r="N127" s="210" t="s">
        <v>42</v>
      </c>
      <c r="O127" s="77"/>
      <c r="P127" s="211">
        <f>O127*H127</f>
        <v>0</v>
      </c>
      <c r="Q127" s="211">
        <v>1.05259</v>
      </c>
      <c r="R127" s="211">
        <f>Q127*H127</f>
        <v>0.07473388999999998</v>
      </c>
      <c r="S127" s="211">
        <v>0</v>
      </c>
      <c r="T127" s="212">
        <f>S127*H127</f>
        <v>0</v>
      </c>
      <c r="AR127" s="15" t="s">
        <v>133</v>
      </c>
      <c r="AT127" s="15" t="s">
        <v>128</v>
      </c>
      <c r="AU127" s="15" t="s">
        <v>81</v>
      </c>
      <c r="AY127" s="15" t="s">
        <v>124</v>
      </c>
      <c r="BE127" s="213">
        <f>IF(N127="základní",J127,0)</f>
        <v>0</v>
      </c>
      <c r="BF127" s="213">
        <f>IF(N127="snížená",J127,0)</f>
        <v>0</v>
      </c>
      <c r="BG127" s="213">
        <f>IF(N127="zákl. přenesená",J127,0)</f>
        <v>0</v>
      </c>
      <c r="BH127" s="213">
        <f>IF(N127="sníž. přenesená",J127,0)</f>
        <v>0</v>
      </c>
      <c r="BI127" s="213">
        <f>IF(N127="nulová",J127,0)</f>
        <v>0</v>
      </c>
      <c r="BJ127" s="15" t="s">
        <v>79</v>
      </c>
      <c r="BK127" s="213">
        <f>ROUND(I127*H127,2)</f>
        <v>0</v>
      </c>
      <c r="BL127" s="15" t="s">
        <v>133</v>
      </c>
      <c r="BM127" s="15" t="s">
        <v>700</v>
      </c>
    </row>
    <row r="128" spans="2:47" s="1" customFormat="1" ht="12">
      <c r="B128" s="36"/>
      <c r="C128" s="37"/>
      <c r="D128" s="214" t="s">
        <v>135</v>
      </c>
      <c r="E128" s="37"/>
      <c r="F128" s="215" t="s">
        <v>701</v>
      </c>
      <c r="G128" s="37"/>
      <c r="H128" s="37"/>
      <c r="I128" s="128"/>
      <c r="J128" s="37"/>
      <c r="K128" s="37"/>
      <c r="L128" s="41"/>
      <c r="M128" s="216"/>
      <c r="N128" s="77"/>
      <c r="O128" s="77"/>
      <c r="P128" s="77"/>
      <c r="Q128" s="77"/>
      <c r="R128" s="77"/>
      <c r="S128" s="77"/>
      <c r="T128" s="78"/>
      <c r="AT128" s="15" t="s">
        <v>135</v>
      </c>
      <c r="AU128" s="15" t="s">
        <v>81</v>
      </c>
    </row>
    <row r="129" spans="2:51" s="11" customFormat="1" ht="12">
      <c r="B129" s="218"/>
      <c r="C129" s="219"/>
      <c r="D129" s="214" t="s">
        <v>147</v>
      </c>
      <c r="E129" s="220" t="s">
        <v>19</v>
      </c>
      <c r="F129" s="221" t="s">
        <v>702</v>
      </c>
      <c r="G129" s="219"/>
      <c r="H129" s="222">
        <v>0.071</v>
      </c>
      <c r="I129" s="223"/>
      <c r="J129" s="219"/>
      <c r="K129" s="219"/>
      <c r="L129" s="224"/>
      <c r="M129" s="225"/>
      <c r="N129" s="226"/>
      <c r="O129" s="226"/>
      <c r="P129" s="226"/>
      <c r="Q129" s="226"/>
      <c r="R129" s="226"/>
      <c r="S129" s="226"/>
      <c r="T129" s="227"/>
      <c r="AT129" s="228" t="s">
        <v>147</v>
      </c>
      <c r="AU129" s="228" t="s">
        <v>81</v>
      </c>
      <c r="AV129" s="11" t="s">
        <v>81</v>
      </c>
      <c r="AW129" s="11" t="s">
        <v>33</v>
      </c>
      <c r="AX129" s="11" t="s">
        <v>79</v>
      </c>
      <c r="AY129" s="228" t="s">
        <v>124</v>
      </c>
    </row>
    <row r="130" spans="2:63" s="10" customFormat="1" ht="22.8" customHeight="1">
      <c r="B130" s="186"/>
      <c r="C130" s="187"/>
      <c r="D130" s="188" t="s">
        <v>70</v>
      </c>
      <c r="E130" s="200" t="s">
        <v>203</v>
      </c>
      <c r="F130" s="200" t="s">
        <v>204</v>
      </c>
      <c r="G130" s="187"/>
      <c r="H130" s="187"/>
      <c r="I130" s="190"/>
      <c r="J130" s="201">
        <f>BK130</f>
        <v>0</v>
      </c>
      <c r="K130" s="187"/>
      <c r="L130" s="192"/>
      <c r="M130" s="193"/>
      <c r="N130" s="194"/>
      <c r="O130" s="194"/>
      <c r="P130" s="195">
        <f>SUM(P131:P132)</f>
        <v>0</v>
      </c>
      <c r="Q130" s="194"/>
      <c r="R130" s="195">
        <f>SUM(R131:R132)</f>
        <v>0</v>
      </c>
      <c r="S130" s="194"/>
      <c r="T130" s="196">
        <f>SUM(T131:T132)</f>
        <v>0.076</v>
      </c>
      <c r="AR130" s="197" t="s">
        <v>79</v>
      </c>
      <c r="AT130" s="198" t="s">
        <v>70</v>
      </c>
      <c r="AU130" s="198" t="s">
        <v>79</v>
      </c>
      <c r="AY130" s="197" t="s">
        <v>124</v>
      </c>
      <c r="BK130" s="199">
        <f>SUM(BK131:BK132)</f>
        <v>0</v>
      </c>
    </row>
    <row r="131" spans="2:65" s="1" customFormat="1" ht="16.5" customHeight="1">
      <c r="B131" s="36"/>
      <c r="C131" s="202" t="s">
        <v>137</v>
      </c>
      <c r="D131" s="202" t="s">
        <v>128</v>
      </c>
      <c r="E131" s="203" t="s">
        <v>703</v>
      </c>
      <c r="F131" s="204" t="s">
        <v>704</v>
      </c>
      <c r="G131" s="205" t="s">
        <v>442</v>
      </c>
      <c r="H131" s="206">
        <v>1</v>
      </c>
      <c r="I131" s="207"/>
      <c r="J131" s="208">
        <f>ROUND(I131*H131,2)</f>
        <v>0</v>
      </c>
      <c r="K131" s="204" t="s">
        <v>19</v>
      </c>
      <c r="L131" s="41"/>
      <c r="M131" s="209" t="s">
        <v>19</v>
      </c>
      <c r="N131" s="210" t="s">
        <v>42</v>
      </c>
      <c r="O131" s="77"/>
      <c r="P131" s="211">
        <f>O131*H131</f>
        <v>0</v>
      </c>
      <c r="Q131" s="211">
        <v>0</v>
      </c>
      <c r="R131" s="211">
        <f>Q131*H131</f>
        <v>0</v>
      </c>
      <c r="S131" s="211">
        <v>0.076</v>
      </c>
      <c r="T131" s="212">
        <f>S131*H131</f>
        <v>0.076</v>
      </c>
      <c r="AR131" s="15" t="s">
        <v>133</v>
      </c>
      <c r="AT131" s="15" t="s">
        <v>128</v>
      </c>
      <c r="AU131" s="15" t="s">
        <v>81</v>
      </c>
      <c r="AY131" s="15" t="s">
        <v>124</v>
      </c>
      <c r="BE131" s="213">
        <f>IF(N131="základní",J131,0)</f>
        <v>0</v>
      </c>
      <c r="BF131" s="213">
        <f>IF(N131="snížená",J131,0)</f>
        <v>0</v>
      </c>
      <c r="BG131" s="213">
        <f>IF(N131="zákl. přenesená",J131,0)</f>
        <v>0</v>
      </c>
      <c r="BH131" s="213">
        <f>IF(N131="sníž. přenesená",J131,0)</f>
        <v>0</v>
      </c>
      <c r="BI131" s="213">
        <f>IF(N131="nulová",J131,0)</f>
        <v>0</v>
      </c>
      <c r="BJ131" s="15" t="s">
        <v>79</v>
      </c>
      <c r="BK131" s="213">
        <f>ROUND(I131*H131,2)</f>
        <v>0</v>
      </c>
      <c r="BL131" s="15" t="s">
        <v>133</v>
      </c>
      <c r="BM131" s="15" t="s">
        <v>705</v>
      </c>
    </row>
    <row r="132" spans="2:47" s="1" customFormat="1" ht="12">
      <c r="B132" s="36"/>
      <c r="C132" s="37"/>
      <c r="D132" s="214" t="s">
        <v>135</v>
      </c>
      <c r="E132" s="37"/>
      <c r="F132" s="215" t="s">
        <v>706</v>
      </c>
      <c r="G132" s="37"/>
      <c r="H132" s="37"/>
      <c r="I132" s="128"/>
      <c r="J132" s="37"/>
      <c r="K132" s="37"/>
      <c r="L132" s="41"/>
      <c r="M132" s="216"/>
      <c r="N132" s="77"/>
      <c r="O132" s="77"/>
      <c r="P132" s="77"/>
      <c r="Q132" s="77"/>
      <c r="R132" s="77"/>
      <c r="S132" s="77"/>
      <c r="T132" s="78"/>
      <c r="AT132" s="15" t="s">
        <v>135</v>
      </c>
      <c r="AU132" s="15" t="s">
        <v>81</v>
      </c>
    </row>
    <row r="133" spans="2:63" s="10" customFormat="1" ht="25.9" customHeight="1">
      <c r="B133" s="186"/>
      <c r="C133" s="187"/>
      <c r="D133" s="188" t="s">
        <v>70</v>
      </c>
      <c r="E133" s="189" t="s">
        <v>500</v>
      </c>
      <c r="F133" s="189" t="s">
        <v>501</v>
      </c>
      <c r="G133" s="187"/>
      <c r="H133" s="187"/>
      <c r="I133" s="190"/>
      <c r="J133" s="191">
        <f>BK133</f>
        <v>0</v>
      </c>
      <c r="K133" s="187"/>
      <c r="L133" s="192"/>
      <c r="M133" s="193"/>
      <c r="N133" s="194"/>
      <c r="O133" s="194"/>
      <c r="P133" s="195">
        <f>P134</f>
        <v>0</v>
      </c>
      <c r="Q133" s="194"/>
      <c r="R133" s="195">
        <f>R134</f>
        <v>0</v>
      </c>
      <c r="S133" s="194"/>
      <c r="T133" s="196">
        <f>T134</f>
        <v>0</v>
      </c>
      <c r="AR133" s="197" t="s">
        <v>502</v>
      </c>
      <c r="AT133" s="198" t="s">
        <v>70</v>
      </c>
      <c r="AU133" s="198" t="s">
        <v>71</v>
      </c>
      <c r="AY133" s="197" t="s">
        <v>124</v>
      </c>
      <c r="BK133" s="199">
        <f>BK134</f>
        <v>0</v>
      </c>
    </row>
    <row r="134" spans="2:63" s="10" customFormat="1" ht="22.8" customHeight="1">
      <c r="B134" s="186"/>
      <c r="C134" s="187"/>
      <c r="D134" s="188" t="s">
        <v>70</v>
      </c>
      <c r="E134" s="200" t="s">
        <v>503</v>
      </c>
      <c r="F134" s="200" t="s">
        <v>504</v>
      </c>
      <c r="G134" s="187"/>
      <c r="H134" s="187"/>
      <c r="I134" s="190"/>
      <c r="J134" s="201">
        <f>BK134</f>
        <v>0</v>
      </c>
      <c r="K134" s="187"/>
      <c r="L134" s="192"/>
      <c r="M134" s="193"/>
      <c r="N134" s="194"/>
      <c r="O134" s="194"/>
      <c r="P134" s="195">
        <f>SUM(P135:P136)</f>
        <v>0</v>
      </c>
      <c r="Q134" s="194"/>
      <c r="R134" s="195">
        <f>SUM(R135:R136)</f>
        <v>0</v>
      </c>
      <c r="S134" s="194"/>
      <c r="T134" s="196">
        <f>SUM(T135:T136)</f>
        <v>0</v>
      </c>
      <c r="AR134" s="197" t="s">
        <v>502</v>
      </c>
      <c r="AT134" s="198" t="s">
        <v>70</v>
      </c>
      <c r="AU134" s="198" t="s">
        <v>79</v>
      </c>
      <c r="AY134" s="197" t="s">
        <v>124</v>
      </c>
      <c r="BK134" s="199">
        <f>SUM(BK135:BK136)</f>
        <v>0</v>
      </c>
    </row>
    <row r="135" spans="2:65" s="1" customFormat="1" ht="16.5" customHeight="1">
      <c r="B135" s="36"/>
      <c r="C135" s="202" t="s">
        <v>8</v>
      </c>
      <c r="D135" s="202" t="s">
        <v>128</v>
      </c>
      <c r="E135" s="203" t="s">
        <v>506</v>
      </c>
      <c r="F135" s="204" t="s">
        <v>504</v>
      </c>
      <c r="G135" s="205" t="s">
        <v>635</v>
      </c>
      <c r="H135" s="206">
        <v>1</v>
      </c>
      <c r="I135" s="207"/>
      <c r="J135" s="208">
        <f>ROUND(I135*H135,2)</f>
        <v>0</v>
      </c>
      <c r="K135" s="204" t="s">
        <v>142</v>
      </c>
      <c r="L135" s="41"/>
      <c r="M135" s="209" t="s">
        <v>19</v>
      </c>
      <c r="N135" s="210" t="s">
        <v>42</v>
      </c>
      <c r="O135" s="77"/>
      <c r="P135" s="211">
        <f>O135*H135</f>
        <v>0</v>
      </c>
      <c r="Q135" s="211">
        <v>0</v>
      </c>
      <c r="R135" s="211">
        <f>Q135*H135</f>
        <v>0</v>
      </c>
      <c r="S135" s="211">
        <v>0</v>
      </c>
      <c r="T135" s="212">
        <f>S135*H135</f>
        <v>0</v>
      </c>
      <c r="AR135" s="15" t="s">
        <v>508</v>
      </c>
      <c r="AT135" s="15" t="s">
        <v>128</v>
      </c>
      <c r="AU135" s="15" t="s">
        <v>81</v>
      </c>
      <c r="AY135" s="15" t="s">
        <v>124</v>
      </c>
      <c r="BE135" s="213">
        <f>IF(N135="základní",J135,0)</f>
        <v>0</v>
      </c>
      <c r="BF135" s="213">
        <f>IF(N135="snížená",J135,0)</f>
        <v>0</v>
      </c>
      <c r="BG135" s="213">
        <f>IF(N135="zákl. přenesená",J135,0)</f>
        <v>0</v>
      </c>
      <c r="BH135" s="213">
        <f>IF(N135="sníž. přenesená",J135,0)</f>
        <v>0</v>
      </c>
      <c r="BI135" s="213">
        <f>IF(N135="nulová",J135,0)</f>
        <v>0</v>
      </c>
      <c r="BJ135" s="15" t="s">
        <v>79</v>
      </c>
      <c r="BK135" s="213">
        <f>ROUND(I135*H135,2)</f>
        <v>0</v>
      </c>
      <c r="BL135" s="15" t="s">
        <v>508</v>
      </c>
      <c r="BM135" s="15" t="s">
        <v>707</v>
      </c>
    </row>
    <row r="136" spans="2:47" s="1" customFormat="1" ht="12">
      <c r="B136" s="36"/>
      <c r="C136" s="37"/>
      <c r="D136" s="214" t="s">
        <v>135</v>
      </c>
      <c r="E136" s="37"/>
      <c r="F136" s="215" t="s">
        <v>636</v>
      </c>
      <c r="G136" s="37"/>
      <c r="H136" s="37"/>
      <c r="I136" s="128"/>
      <c r="J136" s="37"/>
      <c r="K136" s="37"/>
      <c r="L136" s="41"/>
      <c r="M136" s="251"/>
      <c r="N136" s="252"/>
      <c r="O136" s="252"/>
      <c r="P136" s="252"/>
      <c r="Q136" s="252"/>
      <c r="R136" s="252"/>
      <c r="S136" s="252"/>
      <c r="T136" s="253"/>
      <c r="AT136" s="15" t="s">
        <v>135</v>
      </c>
      <c r="AU136" s="15" t="s">
        <v>81</v>
      </c>
    </row>
    <row r="137" spans="2:12" s="1" customFormat="1" ht="6.95" customHeight="1">
      <c r="B137" s="55"/>
      <c r="C137" s="56"/>
      <c r="D137" s="56"/>
      <c r="E137" s="56"/>
      <c r="F137" s="56"/>
      <c r="G137" s="56"/>
      <c r="H137" s="56"/>
      <c r="I137" s="152"/>
      <c r="J137" s="56"/>
      <c r="K137" s="56"/>
      <c r="L137" s="41"/>
    </row>
  </sheetData>
  <sheetProtection password="CC35" sheet="1" objects="1" scenarios="1" formatColumns="0" formatRows="0" autoFilter="0"/>
  <autoFilter ref="C85:K136"/>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55" customWidth="1"/>
    <col min="2" max="2" width="1.7109375" style="255" customWidth="1"/>
    <col min="3" max="4" width="5.00390625" style="255" customWidth="1"/>
    <col min="5" max="5" width="11.7109375" style="255" customWidth="1"/>
    <col min="6" max="6" width="9.140625" style="255" customWidth="1"/>
    <col min="7" max="7" width="5.00390625" style="255" customWidth="1"/>
    <col min="8" max="8" width="77.8515625" style="255" customWidth="1"/>
    <col min="9" max="10" width="20.00390625" style="255" customWidth="1"/>
    <col min="11" max="11" width="1.7109375" style="255" customWidth="1"/>
  </cols>
  <sheetData>
    <row r="1" ht="37.5" customHeight="1"/>
    <row r="2" spans="2:11" ht="7.5" customHeight="1">
      <c r="B2" s="256"/>
      <c r="C2" s="257"/>
      <c r="D2" s="257"/>
      <c r="E2" s="257"/>
      <c r="F2" s="257"/>
      <c r="G2" s="257"/>
      <c r="H2" s="257"/>
      <c r="I2" s="257"/>
      <c r="J2" s="257"/>
      <c r="K2" s="258"/>
    </row>
    <row r="3" spans="2:11" s="13" customFormat="1" ht="45" customHeight="1">
      <c r="B3" s="259"/>
      <c r="C3" s="260" t="s">
        <v>708</v>
      </c>
      <c r="D3" s="260"/>
      <c r="E3" s="260"/>
      <c r="F3" s="260"/>
      <c r="G3" s="260"/>
      <c r="H3" s="260"/>
      <c r="I3" s="260"/>
      <c r="J3" s="260"/>
      <c r="K3" s="261"/>
    </row>
    <row r="4" spans="2:11" ht="25.5" customHeight="1">
      <c r="B4" s="262"/>
      <c r="C4" s="263" t="s">
        <v>709</v>
      </c>
      <c r="D4" s="263"/>
      <c r="E4" s="263"/>
      <c r="F4" s="263"/>
      <c r="G4" s="263"/>
      <c r="H4" s="263"/>
      <c r="I4" s="263"/>
      <c r="J4" s="263"/>
      <c r="K4" s="264"/>
    </row>
    <row r="5" spans="2:11" ht="5.25" customHeight="1">
      <c r="B5" s="262"/>
      <c r="C5" s="265"/>
      <c r="D5" s="265"/>
      <c r="E5" s="265"/>
      <c r="F5" s="265"/>
      <c r="G5" s="265"/>
      <c r="H5" s="265"/>
      <c r="I5" s="265"/>
      <c r="J5" s="265"/>
      <c r="K5" s="264"/>
    </row>
    <row r="6" spans="2:11" ht="15" customHeight="1">
      <c r="B6" s="262"/>
      <c r="C6" s="266" t="s">
        <v>710</v>
      </c>
      <c r="D6" s="266"/>
      <c r="E6" s="266"/>
      <c r="F6" s="266"/>
      <c r="G6" s="266"/>
      <c r="H6" s="266"/>
      <c r="I6" s="266"/>
      <c r="J6" s="266"/>
      <c r="K6" s="264"/>
    </row>
    <row r="7" spans="2:11" ht="15" customHeight="1">
      <c r="B7" s="267"/>
      <c r="C7" s="266" t="s">
        <v>711</v>
      </c>
      <c r="D7" s="266"/>
      <c r="E7" s="266"/>
      <c r="F7" s="266"/>
      <c r="G7" s="266"/>
      <c r="H7" s="266"/>
      <c r="I7" s="266"/>
      <c r="J7" s="266"/>
      <c r="K7" s="264"/>
    </row>
    <row r="8" spans="2:11" ht="12.75" customHeight="1">
      <c r="B8" s="267"/>
      <c r="C8" s="266"/>
      <c r="D8" s="266"/>
      <c r="E8" s="266"/>
      <c r="F8" s="266"/>
      <c r="G8" s="266"/>
      <c r="H8" s="266"/>
      <c r="I8" s="266"/>
      <c r="J8" s="266"/>
      <c r="K8" s="264"/>
    </row>
    <row r="9" spans="2:11" ht="15" customHeight="1">
      <c r="B9" s="267"/>
      <c r="C9" s="266" t="s">
        <v>712</v>
      </c>
      <c r="D9" s="266"/>
      <c r="E9" s="266"/>
      <c r="F9" s="266"/>
      <c r="G9" s="266"/>
      <c r="H9" s="266"/>
      <c r="I9" s="266"/>
      <c r="J9" s="266"/>
      <c r="K9" s="264"/>
    </row>
    <row r="10" spans="2:11" ht="15" customHeight="1">
      <c r="B10" s="267"/>
      <c r="C10" s="266"/>
      <c r="D10" s="266" t="s">
        <v>713</v>
      </c>
      <c r="E10" s="266"/>
      <c r="F10" s="266"/>
      <c r="G10" s="266"/>
      <c r="H10" s="266"/>
      <c r="I10" s="266"/>
      <c r="J10" s="266"/>
      <c r="K10" s="264"/>
    </row>
    <row r="11" spans="2:11" ht="15" customHeight="1">
      <c r="B11" s="267"/>
      <c r="C11" s="268"/>
      <c r="D11" s="266" t="s">
        <v>714</v>
      </c>
      <c r="E11" s="266"/>
      <c r="F11" s="266"/>
      <c r="G11" s="266"/>
      <c r="H11" s="266"/>
      <c r="I11" s="266"/>
      <c r="J11" s="266"/>
      <c r="K11" s="264"/>
    </row>
    <row r="12" spans="2:11" ht="15" customHeight="1">
      <c r="B12" s="267"/>
      <c r="C12" s="268"/>
      <c r="D12" s="266"/>
      <c r="E12" s="266"/>
      <c r="F12" s="266"/>
      <c r="G12" s="266"/>
      <c r="H12" s="266"/>
      <c r="I12" s="266"/>
      <c r="J12" s="266"/>
      <c r="K12" s="264"/>
    </row>
    <row r="13" spans="2:11" ht="15" customHeight="1">
      <c r="B13" s="267"/>
      <c r="C13" s="268"/>
      <c r="D13" s="269" t="s">
        <v>715</v>
      </c>
      <c r="E13" s="266"/>
      <c r="F13" s="266"/>
      <c r="G13" s="266"/>
      <c r="H13" s="266"/>
      <c r="I13" s="266"/>
      <c r="J13" s="266"/>
      <c r="K13" s="264"/>
    </row>
    <row r="14" spans="2:11" ht="12.75" customHeight="1">
      <c r="B14" s="267"/>
      <c r="C14" s="268"/>
      <c r="D14" s="268"/>
      <c r="E14" s="268"/>
      <c r="F14" s="268"/>
      <c r="G14" s="268"/>
      <c r="H14" s="268"/>
      <c r="I14" s="268"/>
      <c r="J14" s="268"/>
      <c r="K14" s="264"/>
    </row>
    <row r="15" spans="2:11" ht="15" customHeight="1">
      <c r="B15" s="267"/>
      <c r="C15" s="268"/>
      <c r="D15" s="266" t="s">
        <v>716</v>
      </c>
      <c r="E15" s="266"/>
      <c r="F15" s="266"/>
      <c r="G15" s="266"/>
      <c r="H15" s="266"/>
      <c r="I15" s="266"/>
      <c r="J15" s="266"/>
      <c r="K15" s="264"/>
    </row>
    <row r="16" spans="2:11" ht="15" customHeight="1">
      <c r="B16" s="267"/>
      <c r="C16" s="268"/>
      <c r="D16" s="266" t="s">
        <v>717</v>
      </c>
      <c r="E16" s="266"/>
      <c r="F16" s="266"/>
      <c r="G16" s="266"/>
      <c r="H16" s="266"/>
      <c r="I16" s="266"/>
      <c r="J16" s="266"/>
      <c r="K16" s="264"/>
    </row>
    <row r="17" spans="2:11" ht="15" customHeight="1">
      <c r="B17" s="267"/>
      <c r="C17" s="268"/>
      <c r="D17" s="266" t="s">
        <v>718</v>
      </c>
      <c r="E17" s="266"/>
      <c r="F17" s="266"/>
      <c r="G17" s="266"/>
      <c r="H17" s="266"/>
      <c r="I17" s="266"/>
      <c r="J17" s="266"/>
      <c r="K17" s="264"/>
    </row>
    <row r="18" spans="2:11" ht="15" customHeight="1">
      <c r="B18" s="267"/>
      <c r="C18" s="268"/>
      <c r="D18" s="268"/>
      <c r="E18" s="270" t="s">
        <v>78</v>
      </c>
      <c r="F18" s="266" t="s">
        <v>719</v>
      </c>
      <c r="G18" s="266"/>
      <c r="H18" s="266"/>
      <c r="I18" s="266"/>
      <c r="J18" s="266"/>
      <c r="K18" s="264"/>
    </row>
    <row r="19" spans="2:11" ht="15" customHeight="1">
      <c r="B19" s="267"/>
      <c r="C19" s="268"/>
      <c r="D19" s="268"/>
      <c r="E19" s="270" t="s">
        <v>720</v>
      </c>
      <c r="F19" s="266" t="s">
        <v>721</v>
      </c>
      <c r="G19" s="266"/>
      <c r="H19" s="266"/>
      <c r="I19" s="266"/>
      <c r="J19" s="266"/>
      <c r="K19" s="264"/>
    </row>
    <row r="20" spans="2:11" ht="15" customHeight="1">
      <c r="B20" s="267"/>
      <c r="C20" s="268"/>
      <c r="D20" s="268"/>
      <c r="E20" s="270" t="s">
        <v>722</v>
      </c>
      <c r="F20" s="266" t="s">
        <v>723</v>
      </c>
      <c r="G20" s="266"/>
      <c r="H20" s="266"/>
      <c r="I20" s="266"/>
      <c r="J20" s="266"/>
      <c r="K20" s="264"/>
    </row>
    <row r="21" spans="2:11" ht="15" customHeight="1">
      <c r="B21" s="267"/>
      <c r="C21" s="268"/>
      <c r="D21" s="268"/>
      <c r="E21" s="270" t="s">
        <v>724</v>
      </c>
      <c r="F21" s="266" t="s">
        <v>725</v>
      </c>
      <c r="G21" s="266"/>
      <c r="H21" s="266"/>
      <c r="I21" s="266"/>
      <c r="J21" s="266"/>
      <c r="K21" s="264"/>
    </row>
    <row r="22" spans="2:11" ht="15" customHeight="1">
      <c r="B22" s="267"/>
      <c r="C22" s="268"/>
      <c r="D22" s="268"/>
      <c r="E22" s="270" t="s">
        <v>726</v>
      </c>
      <c r="F22" s="266" t="s">
        <v>727</v>
      </c>
      <c r="G22" s="266"/>
      <c r="H22" s="266"/>
      <c r="I22" s="266"/>
      <c r="J22" s="266"/>
      <c r="K22" s="264"/>
    </row>
    <row r="23" spans="2:11" ht="15" customHeight="1">
      <c r="B23" s="267"/>
      <c r="C23" s="268"/>
      <c r="D23" s="268"/>
      <c r="E23" s="270" t="s">
        <v>728</v>
      </c>
      <c r="F23" s="266" t="s">
        <v>729</v>
      </c>
      <c r="G23" s="266"/>
      <c r="H23" s="266"/>
      <c r="I23" s="266"/>
      <c r="J23" s="266"/>
      <c r="K23" s="264"/>
    </row>
    <row r="24" spans="2:11" ht="12.75" customHeight="1">
      <c r="B24" s="267"/>
      <c r="C24" s="268"/>
      <c r="D24" s="268"/>
      <c r="E24" s="268"/>
      <c r="F24" s="268"/>
      <c r="G24" s="268"/>
      <c r="H24" s="268"/>
      <c r="I24" s="268"/>
      <c r="J24" s="268"/>
      <c r="K24" s="264"/>
    </row>
    <row r="25" spans="2:11" ht="15" customHeight="1">
      <c r="B25" s="267"/>
      <c r="C25" s="266" t="s">
        <v>730</v>
      </c>
      <c r="D25" s="266"/>
      <c r="E25" s="266"/>
      <c r="F25" s="266"/>
      <c r="G25" s="266"/>
      <c r="H25" s="266"/>
      <c r="I25" s="266"/>
      <c r="J25" s="266"/>
      <c r="K25" s="264"/>
    </row>
    <row r="26" spans="2:11" ht="15" customHeight="1">
      <c r="B26" s="267"/>
      <c r="C26" s="266" t="s">
        <v>731</v>
      </c>
      <c r="D26" s="266"/>
      <c r="E26" s="266"/>
      <c r="F26" s="266"/>
      <c r="G26" s="266"/>
      <c r="H26" s="266"/>
      <c r="I26" s="266"/>
      <c r="J26" s="266"/>
      <c r="K26" s="264"/>
    </row>
    <row r="27" spans="2:11" ht="15" customHeight="1">
      <c r="B27" s="267"/>
      <c r="C27" s="266"/>
      <c r="D27" s="266" t="s">
        <v>732</v>
      </c>
      <c r="E27" s="266"/>
      <c r="F27" s="266"/>
      <c r="G27" s="266"/>
      <c r="H27" s="266"/>
      <c r="I27" s="266"/>
      <c r="J27" s="266"/>
      <c r="K27" s="264"/>
    </row>
    <row r="28" spans="2:11" ht="15" customHeight="1">
      <c r="B28" s="267"/>
      <c r="C28" s="268"/>
      <c r="D28" s="266" t="s">
        <v>733</v>
      </c>
      <c r="E28" s="266"/>
      <c r="F28" s="266"/>
      <c r="G28" s="266"/>
      <c r="H28" s="266"/>
      <c r="I28" s="266"/>
      <c r="J28" s="266"/>
      <c r="K28" s="264"/>
    </row>
    <row r="29" spans="2:11" ht="12.75" customHeight="1">
      <c r="B29" s="267"/>
      <c r="C29" s="268"/>
      <c r="D29" s="268"/>
      <c r="E29" s="268"/>
      <c r="F29" s="268"/>
      <c r="G29" s="268"/>
      <c r="H29" s="268"/>
      <c r="I29" s="268"/>
      <c r="J29" s="268"/>
      <c r="K29" s="264"/>
    </row>
    <row r="30" spans="2:11" ht="15" customHeight="1">
      <c r="B30" s="267"/>
      <c r="C30" s="268"/>
      <c r="D30" s="266" t="s">
        <v>734</v>
      </c>
      <c r="E30" s="266"/>
      <c r="F30" s="266"/>
      <c r="G30" s="266"/>
      <c r="H30" s="266"/>
      <c r="I30" s="266"/>
      <c r="J30" s="266"/>
      <c r="K30" s="264"/>
    </row>
    <row r="31" spans="2:11" ht="15" customHeight="1">
      <c r="B31" s="267"/>
      <c r="C31" s="268"/>
      <c r="D31" s="266" t="s">
        <v>735</v>
      </c>
      <c r="E31" s="266"/>
      <c r="F31" s="266"/>
      <c r="G31" s="266"/>
      <c r="H31" s="266"/>
      <c r="I31" s="266"/>
      <c r="J31" s="266"/>
      <c r="K31" s="264"/>
    </row>
    <row r="32" spans="2:11" ht="12.75" customHeight="1">
      <c r="B32" s="267"/>
      <c r="C32" s="268"/>
      <c r="D32" s="268"/>
      <c r="E32" s="268"/>
      <c r="F32" s="268"/>
      <c r="G32" s="268"/>
      <c r="H32" s="268"/>
      <c r="I32" s="268"/>
      <c r="J32" s="268"/>
      <c r="K32" s="264"/>
    </row>
    <row r="33" spans="2:11" ht="15" customHeight="1">
      <c r="B33" s="267"/>
      <c r="C33" s="268"/>
      <c r="D33" s="266" t="s">
        <v>736</v>
      </c>
      <c r="E33" s="266"/>
      <c r="F33" s="266"/>
      <c r="G33" s="266"/>
      <c r="H33" s="266"/>
      <c r="I33" s="266"/>
      <c r="J33" s="266"/>
      <c r="K33" s="264"/>
    </row>
    <row r="34" spans="2:11" ht="15" customHeight="1">
      <c r="B34" s="267"/>
      <c r="C34" s="268"/>
      <c r="D34" s="266" t="s">
        <v>737</v>
      </c>
      <c r="E34" s="266"/>
      <c r="F34" s="266"/>
      <c r="G34" s="266"/>
      <c r="H34" s="266"/>
      <c r="I34" s="266"/>
      <c r="J34" s="266"/>
      <c r="K34" s="264"/>
    </row>
    <row r="35" spans="2:11" ht="15" customHeight="1">
      <c r="B35" s="267"/>
      <c r="C35" s="268"/>
      <c r="D35" s="266" t="s">
        <v>738</v>
      </c>
      <c r="E35" s="266"/>
      <c r="F35" s="266"/>
      <c r="G35" s="266"/>
      <c r="H35" s="266"/>
      <c r="I35" s="266"/>
      <c r="J35" s="266"/>
      <c r="K35" s="264"/>
    </row>
    <row r="36" spans="2:11" ht="15" customHeight="1">
      <c r="B36" s="267"/>
      <c r="C36" s="268"/>
      <c r="D36" s="266"/>
      <c r="E36" s="269" t="s">
        <v>110</v>
      </c>
      <c r="F36" s="266"/>
      <c r="G36" s="266" t="s">
        <v>739</v>
      </c>
      <c r="H36" s="266"/>
      <c r="I36" s="266"/>
      <c r="J36" s="266"/>
      <c r="K36" s="264"/>
    </row>
    <row r="37" spans="2:11" ht="30.75" customHeight="1">
      <c r="B37" s="267"/>
      <c r="C37" s="268"/>
      <c r="D37" s="266"/>
      <c r="E37" s="269" t="s">
        <v>740</v>
      </c>
      <c r="F37" s="266"/>
      <c r="G37" s="266" t="s">
        <v>741</v>
      </c>
      <c r="H37" s="266"/>
      <c r="I37" s="266"/>
      <c r="J37" s="266"/>
      <c r="K37" s="264"/>
    </row>
    <row r="38" spans="2:11" ht="15" customHeight="1">
      <c r="B38" s="267"/>
      <c r="C38" s="268"/>
      <c r="D38" s="266"/>
      <c r="E38" s="269" t="s">
        <v>52</v>
      </c>
      <c r="F38" s="266"/>
      <c r="G38" s="266" t="s">
        <v>742</v>
      </c>
      <c r="H38" s="266"/>
      <c r="I38" s="266"/>
      <c r="J38" s="266"/>
      <c r="K38" s="264"/>
    </row>
    <row r="39" spans="2:11" ht="15" customHeight="1">
      <c r="B39" s="267"/>
      <c r="C39" s="268"/>
      <c r="D39" s="266"/>
      <c r="E39" s="269" t="s">
        <v>53</v>
      </c>
      <c r="F39" s="266"/>
      <c r="G39" s="266" t="s">
        <v>743</v>
      </c>
      <c r="H39" s="266"/>
      <c r="I39" s="266"/>
      <c r="J39" s="266"/>
      <c r="K39" s="264"/>
    </row>
    <row r="40" spans="2:11" ht="15" customHeight="1">
      <c r="B40" s="267"/>
      <c r="C40" s="268"/>
      <c r="D40" s="266"/>
      <c r="E40" s="269" t="s">
        <v>111</v>
      </c>
      <c r="F40" s="266"/>
      <c r="G40" s="266" t="s">
        <v>744</v>
      </c>
      <c r="H40" s="266"/>
      <c r="I40" s="266"/>
      <c r="J40" s="266"/>
      <c r="K40" s="264"/>
    </row>
    <row r="41" spans="2:11" ht="15" customHeight="1">
      <c r="B41" s="267"/>
      <c r="C41" s="268"/>
      <c r="D41" s="266"/>
      <c r="E41" s="269" t="s">
        <v>112</v>
      </c>
      <c r="F41" s="266"/>
      <c r="G41" s="266" t="s">
        <v>745</v>
      </c>
      <c r="H41" s="266"/>
      <c r="I41" s="266"/>
      <c r="J41" s="266"/>
      <c r="K41" s="264"/>
    </row>
    <row r="42" spans="2:11" ht="15" customHeight="1">
      <c r="B42" s="267"/>
      <c r="C42" s="268"/>
      <c r="D42" s="266"/>
      <c r="E42" s="269" t="s">
        <v>746</v>
      </c>
      <c r="F42" s="266"/>
      <c r="G42" s="266" t="s">
        <v>747</v>
      </c>
      <c r="H42" s="266"/>
      <c r="I42" s="266"/>
      <c r="J42" s="266"/>
      <c r="K42" s="264"/>
    </row>
    <row r="43" spans="2:11" ht="15" customHeight="1">
      <c r="B43" s="267"/>
      <c r="C43" s="268"/>
      <c r="D43" s="266"/>
      <c r="E43" s="269"/>
      <c r="F43" s="266"/>
      <c r="G43" s="266" t="s">
        <v>748</v>
      </c>
      <c r="H43" s="266"/>
      <c r="I43" s="266"/>
      <c r="J43" s="266"/>
      <c r="K43" s="264"/>
    </row>
    <row r="44" spans="2:11" ht="15" customHeight="1">
      <c r="B44" s="267"/>
      <c r="C44" s="268"/>
      <c r="D44" s="266"/>
      <c r="E44" s="269" t="s">
        <v>749</v>
      </c>
      <c r="F44" s="266"/>
      <c r="G44" s="266" t="s">
        <v>750</v>
      </c>
      <c r="H44" s="266"/>
      <c r="I44" s="266"/>
      <c r="J44" s="266"/>
      <c r="K44" s="264"/>
    </row>
    <row r="45" spans="2:11" ht="15" customHeight="1">
      <c r="B45" s="267"/>
      <c r="C45" s="268"/>
      <c r="D45" s="266"/>
      <c r="E45" s="269" t="s">
        <v>114</v>
      </c>
      <c r="F45" s="266"/>
      <c r="G45" s="266" t="s">
        <v>751</v>
      </c>
      <c r="H45" s="266"/>
      <c r="I45" s="266"/>
      <c r="J45" s="266"/>
      <c r="K45" s="264"/>
    </row>
    <row r="46" spans="2:11" ht="12.75" customHeight="1">
      <c r="B46" s="267"/>
      <c r="C46" s="268"/>
      <c r="D46" s="266"/>
      <c r="E46" s="266"/>
      <c r="F46" s="266"/>
      <c r="G46" s="266"/>
      <c r="H46" s="266"/>
      <c r="I46" s="266"/>
      <c r="J46" s="266"/>
      <c r="K46" s="264"/>
    </row>
    <row r="47" spans="2:11" ht="15" customHeight="1">
      <c r="B47" s="267"/>
      <c r="C47" s="268"/>
      <c r="D47" s="266" t="s">
        <v>752</v>
      </c>
      <c r="E47" s="266"/>
      <c r="F47" s="266"/>
      <c r="G47" s="266"/>
      <c r="H47" s="266"/>
      <c r="I47" s="266"/>
      <c r="J47" s="266"/>
      <c r="K47" s="264"/>
    </row>
    <row r="48" spans="2:11" ht="15" customHeight="1">
      <c r="B48" s="267"/>
      <c r="C48" s="268"/>
      <c r="D48" s="268"/>
      <c r="E48" s="266" t="s">
        <v>753</v>
      </c>
      <c r="F48" s="266"/>
      <c r="G48" s="266"/>
      <c r="H48" s="266"/>
      <c r="I48" s="266"/>
      <c r="J48" s="266"/>
      <c r="K48" s="264"/>
    </row>
    <row r="49" spans="2:11" ht="15" customHeight="1">
      <c r="B49" s="267"/>
      <c r="C49" s="268"/>
      <c r="D49" s="268"/>
      <c r="E49" s="266" t="s">
        <v>754</v>
      </c>
      <c r="F49" s="266"/>
      <c r="G49" s="266"/>
      <c r="H49" s="266"/>
      <c r="I49" s="266"/>
      <c r="J49" s="266"/>
      <c r="K49" s="264"/>
    </row>
    <row r="50" spans="2:11" ht="15" customHeight="1">
      <c r="B50" s="267"/>
      <c r="C50" s="268"/>
      <c r="D50" s="268"/>
      <c r="E50" s="266" t="s">
        <v>755</v>
      </c>
      <c r="F50" s="266"/>
      <c r="G50" s="266"/>
      <c r="H50" s="266"/>
      <c r="I50" s="266"/>
      <c r="J50" s="266"/>
      <c r="K50" s="264"/>
    </row>
    <row r="51" spans="2:11" ht="15" customHeight="1">
      <c r="B51" s="267"/>
      <c r="C51" s="268"/>
      <c r="D51" s="266" t="s">
        <v>756</v>
      </c>
      <c r="E51" s="266"/>
      <c r="F51" s="266"/>
      <c r="G51" s="266"/>
      <c r="H51" s="266"/>
      <c r="I51" s="266"/>
      <c r="J51" s="266"/>
      <c r="K51" s="264"/>
    </row>
    <row r="52" spans="2:11" ht="25.5" customHeight="1">
      <c r="B52" s="262"/>
      <c r="C52" s="263" t="s">
        <v>757</v>
      </c>
      <c r="D52" s="263"/>
      <c r="E52" s="263"/>
      <c r="F52" s="263"/>
      <c r="G52" s="263"/>
      <c r="H52" s="263"/>
      <c r="I52" s="263"/>
      <c r="J52" s="263"/>
      <c r="K52" s="264"/>
    </row>
    <row r="53" spans="2:11" ht="5.25" customHeight="1">
      <c r="B53" s="262"/>
      <c r="C53" s="265"/>
      <c r="D53" s="265"/>
      <c r="E53" s="265"/>
      <c r="F53" s="265"/>
      <c r="G53" s="265"/>
      <c r="H53" s="265"/>
      <c r="I53" s="265"/>
      <c r="J53" s="265"/>
      <c r="K53" s="264"/>
    </row>
    <row r="54" spans="2:11" ht="15" customHeight="1">
      <c r="B54" s="262"/>
      <c r="C54" s="266" t="s">
        <v>758</v>
      </c>
      <c r="D54" s="266"/>
      <c r="E54" s="266"/>
      <c r="F54" s="266"/>
      <c r="G54" s="266"/>
      <c r="H54" s="266"/>
      <c r="I54" s="266"/>
      <c r="J54" s="266"/>
      <c r="K54" s="264"/>
    </row>
    <row r="55" spans="2:11" ht="15" customHeight="1">
      <c r="B55" s="262"/>
      <c r="C55" s="266" t="s">
        <v>759</v>
      </c>
      <c r="D55" s="266"/>
      <c r="E55" s="266"/>
      <c r="F55" s="266"/>
      <c r="G55" s="266"/>
      <c r="H55" s="266"/>
      <c r="I55" s="266"/>
      <c r="J55" s="266"/>
      <c r="K55" s="264"/>
    </row>
    <row r="56" spans="2:11" ht="12.75" customHeight="1">
      <c r="B56" s="262"/>
      <c r="C56" s="266"/>
      <c r="D56" s="266"/>
      <c r="E56" s="266"/>
      <c r="F56" s="266"/>
      <c r="G56" s="266"/>
      <c r="H56" s="266"/>
      <c r="I56" s="266"/>
      <c r="J56" s="266"/>
      <c r="K56" s="264"/>
    </row>
    <row r="57" spans="2:11" ht="15" customHeight="1">
      <c r="B57" s="262"/>
      <c r="C57" s="266" t="s">
        <v>760</v>
      </c>
      <c r="D57" s="266"/>
      <c r="E57" s="266"/>
      <c r="F57" s="266"/>
      <c r="G57" s="266"/>
      <c r="H57" s="266"/>
      <c r="I57" s="266"/>
      <c r="J57" s="266"/>
      <c r="K57" s="264"/>
    </row>
    <row r="58" spans="2:11" ht="15" customHeight="1">
      <c r="B58" s="262"/>
      <c r="C58" s="268"/>
      <c r="D58" s="266" t="s">
        <v>761</v>
      </c>
      <c r="E58" s="266"/>
      <c r="F58" s="266"/>
      <c r="G58" s="266"/>
      <c r="H58" s="266"/>
      <c r="I58" s="266"/>
      <c r="J58" s="266"/>
      <c r="K58" s="264"/>
    </row>
    <row r="59" spans="2:11" ht="15" customHeight="1">
      <c r="B59" s="262"/>
      <c r="C59" s="268"/>
      <c r="D59" s="266" t="s">
        <v>762</v>
      </c>
      <c r="E59" s="266"/>
      <c r="F59" s="266"/>
      <c r="G59" s="266"/>
      <c r="H59" s="266"/>
      <c r="I59" s="266"/>
      <c r="J59" s="266"/>
      <c r="K59" s="264"/>
    </row>
    <row r="60" spans="2:11" ht="15" customHeight="1">
      <c r="B60" s="262"/>
      <c r="C60" s="268"/>
      <c r="D60" s="266" t="s">
        <v>763</v>
      </c>
      <c r="E60" s="266"/>
      <c r="F60" s="266"/>
      <c r="G60" s="266"/>
      <c r="H60" s="266"/>
      <c r="I60" s="266"/>
      <c r="J60" s="266"/>
      <c r="K60" s="264"/>
    </row>
    <row r="61" spans="2:11" ht="15" customHeight="1">
      <c r="B61" s="262"/>
      <c r="C61" s="268"/>
      <c r="D61" s="266" t="s">
        <v>764</v>
      </c>
      <c r="E61" s="266"/>
      <c r="F61" s="266"/>
      <c r="G61" s="266"/>
      <c r="H61" s="266"/>
      <c r="I61" s="266"/>
      <c r="J61" s="266"/>
      <c r="K61" s="264"/>
    </row>
    <row r="62" spans="2:11" ht="15" customHeight="1">
      <c r="B62" s="262"/>
      <c r="C62" s="268"/>
      <c r="D62" s="271" t="s">
        <v>765</v>
      </c>
      <c r="E62" s="271"/>
      <c r="F62" s="271"/>
      <c r="G62" s="271"/>
      <c r="H62" s="271"/>
      <c r="I62" s="271"/>
      <c r="J62" s="271"/>
      <c r="K62" s="264"/>
    </row>
    <row r="63" spans="2:11" ht="15" customHeight="1">
      <c r="B63" s="262"/>
      <c r="C63" s="268"/>
      <c r="D63" s="266" t="s">
        <v>766</v>
      </c>
      <c r="E63" s="266"/>
      <c r="F63" s="266"/>
      <c r="G63" s="266"/>
      <c r="H63" s="266"/>
      <c r="I63" s="266"/>
      <c r="J63" s="266"/>
      <c r="K63" s="264"/>
    </row>
    <row r="64" spans="2:11" ht="12.75" customHeight="1">
      <c r="B64" s="262"/>
      <c r="C64" s="268"/>
      <c r="D64" s="268"/>
      <c r="E64" s="272"/>
      <c r="F64" s="268"/>
      <c r="G64" s="268"/>
      <c r="H64" s="268"/>
      <c r="I64" s="268"/>
      <c r="J64" s="268"/>
      <c r="K64" s="264"/>
    </row>
    <row r="65" spans="2:11" ht="15" customHeight="1">
      <c r="B65" s="262"/>
      <c r="C65" s="268"/>
      <c r="D65" s="266" t="s">
        <v>767</v>
      </c>
      <c r="E65" s="266"/>
      <c r="F65" s="266"/>
      <c r="G65" s="266"/>
      <c r="H65" s="266"/>
      <c r="I65" s="266"/>
      <c r="J65" s="266"/>
      <c r="K65" s="264"/>
    </row>
    <row r="66" spans="2:11" ht="15" customHeight="1">
      <c r="B66" s="262"/>
      <c r="C66" s="268"/>
      <c r="D66" s="271" t="s">
        <v>768</v>
      </c>
      <c r="E66" s="271"/>
      <c r="F66" s="271"/>
      <c r="G66" s="271"/>
      <c r="H66" s="271"/>
      <c r="I66" s="271"/>
      <c r="J66" s="271"/>
      <c r="K66" s="264"/>
    </row>
    <row r="67" spans="2:11" ht="15" customHeight="1">
      <c r="B67" s="262"/>
      <c r="C67" s="268"/>
      <c r="D67" s="266" t="s">
        <v>769</v>
      </c>
      <c r="E67" s="266"/>
      <c r="F67" s="266"/>
      <c r="G67" s="266"/>
      <c r="H67" s="266"/>
      <c r="I67" s="266"/>
      <c r="J67" s="266"/>
      <c r="K67" s="264"/>
    </row>
    <row r="68" spans="2:11" ht="15" customHeight="1">
      <c r="B68" s="262"/>
      <c r="C68" s="268"/>
      <c r="D68" s="266" t="s">
        <v>770</v>
      </c>
      <c r="E68" s="266"/>
      <c r="F68" s="266"/>
      <c r="G68" s="266"/>
      <c r="H68" s="266"/>
      <c r="I68" s="266"/>
      <c r="J68" s="266"/>
      <c r="K68" s="264"/>
    </row>
    <row r="69" spans="2:11" ht="15" customHeight="1">
      <c r="B69" s="262"/>
      <c r="C69" s="268"/>
      <c r="D69" s="266" t="s">
        <v>771</v>
      </c>
      <c r="E69" s="266"/>
      <c r="F69" s="266"/>
      <c r="G69" s="266"/>
      <c r="H69" s="266"/>
      <c r="I69" s="266"/>
      <c r="J69" s="266"/>
      <c r="K69" s="264"/>
    </row>
    <row r="70" spans="2:11" ht="15" customHeight="1">
      <c r="B70" s="262"/>
      <c r="C70" s="268"/>
      <c r="D70" s="266" t="s">
        <v>772</v>
      </c>
      <c r="E70" s="266"/>
      <c r="F70" s="266"/>
      <c r="G70" s="266"/>
      <c r="H70" s="266"/>
      <c r="I70" s="266"/>
      <c r="J70" s="266"/>
      <c r="K70" s="264"/>
    </row>
    <row r="71" spans="2:11" ht="12.75" customHeight="1">
      <c r="B71" s="273"/>
      <c r="C71" s="274"/>
      <c r="D71" s="274"/>
      <c r="E71" s="274"/>
      <c r="F71" s="274"/>
      <c r="G71" s="274"/>
      <c r="H71" s="274"/>
      <c r="I71" s="274"/>
      <c r="J71" s="274"/>
      <c r="K71" s="275"/>
    </row>
    <row r="72" spans="2:11" ht="18.75" customHeight="1">
      <c r="B72" s="276"/>
      <c r="C72" s="276"/>
      <c r="D72" s="276"/>
      <c r="E72" s="276"/>
      <c r="F72" s="276"/>
      <c r="G72" s="276"/>
      <c r="H72" s="276"/>
      <c r="I72" s="276"/>
      <c r="J72" s="276"/>
      <c r="K72" s="277"/>
    </row>
    <row r="73" spans="2:11" ht="18.75" customHeight="1">
      <c r="B73" s="277"/>
      <c r="C73" s="277"/>
      <c r="D73" s="277"/>
      <c r="E73" s="277"/>
      <c r="F73" s="277"/>
      <c r="G73" s="277"/>
      <c r="H73" s="277"/>
      <c r="I73" s="277"/>
      <c r="J73" s="277"/>
      <c r="K73" s="277"/>
    </row>
    <row r="74" spans="2:11" ht="7.5" customHeight="1">
      <c r="B74" s="278"/>
      <c r="C74" s="279"/>
      <c r="D74" s="279"/>
      <c r="E74" s="279"/>
      <c r="F74" s="279"/>
      <c r="G74" s="279"/>
      <c r="H74" s="279"/>
      <c r="I74" s="279"/>
      <c r="J74" s="279"/>
      <c r="K74" s="280"/>
    </row>
    <row r="75" spans="2:11" ht="45" customHeight="1">
      <c r="B75" s="281"/>
      <c r="C75" s="282" t="s">
        <v>773</v>
      </c>
      <c r="D75" s="282"/>
      <c r="E75" s="282"/>
      <c r="F75" s="282"/>
      <c r="G75" s="282"/>
      <c r="H75" s="282"/>
      <c r="I75" s="282"/>
      <c r="J75" s="282"/>
      <c r="K75" s="283"/>
    </row>
    <row r="76" spans="2:11" ht="17.25" customHeight="1">
      <c r="B76" s="281"/>
      <c r="C76" s="284" t="s">
        <v>774</v>
      </c>
      <c r="D76" s="284"/>
      <c r="E76" s="284"/>
      <c r="F76" s="284" t="s">
        <v>775</v>
      </c>
      <c r="G76" s="285"/>
      <c r="H76" s="284" t="s">
        <v>53</v>
      </c>
      <c r="I76" s="284" t="s">
        <v>56</v>
      </c>
      <c r="J76" s="284" t="s">
        <v>776</v>
      </c>
      <c r="K76" s="283"/>
    </row>
    <row r="77" spans="2:11" ht="17.25" customHeight="1">
      <c r="B77" s="281"/>
      <c r="C77" s="286" t="s">
        <v>777</v>
      </c>
      <c r="D77" s="286"/>
      <c r="E77" s="286"/>
      <c r="F77" s="287" t="s">
        <v>778</v>
      </c>
      <c r="G77" s="288"/>
      <c r="H77" s="286"/>
      <c r="I77" s="286"/>
      <c r="J77" s="286" t="s">
        <v>779</v>
      </c>
      <c r="K77" s="283"/>
    </row>
    <row r="78" spans="2:11" ht="5.25" customHeight="1">
      <c r="B78" s="281"/>
      <c r="C78" s="289"/>
      <c r="D78" s="289"/>
      <c r="E78" s="289"/>
      <c r="F78" s="289"/>
      <c r="G78" s="290"/>
      <c r="H78" s="289"/>
      <c r="I78" s="289"/>
      <c r="J78" s="289"/>
      <c r="K78" s="283"/>
    </row>
    <row r="79" spans="2:11" ht="15" customHeight="1">
      <c r="B79" s="281"/>
      <c r="C79" s="269" t="s">
        <v>52</v>
      </c>
      <c r="D79" s="289"/>
      <c r="E79" s="289"/>
      <c r="F79" s="291" t="s">
        <v>780</v>
      </c>
      <c r="G79" s="290"/>
      <c r="H79" s="269" t="s">
        <v>781</v>
      </c>
      <c r="I79" s="269" t="s">
        <v>782</v>
      </c>
      <c r="J79" s="269">
        <v>20</v>
      </c>
      <c r="K79" s="283"/>
    </row>
    <row r="80" spans="2:11" ht="15" customHeight="1">
      <c r="B80" s="281"/>
      <c r="C80" s="269" t="s">
        <v>783</v>
      </c>
      <c r="D80" s="269"/>
      <c r="E80" s="269"/>
      <c r="F80" s="291" t="s">
        <v>780</v>
      </c>
      <c r="G80" s="290"/>
      <c r="H80" s="269" t="s">
        <v>784</v>
      </c>
      <c r="I80" s="269" t="s">
        <v>782</v>
      </c>
      <c r="J80" s="269">
        <v>120</v>
      </c>
      <c r="K80" s="283"/>
    </row>
    <row r="81" spans="2:11" ht="15" customHeight="1">
      <c r="B81" s="292"/>
      <c r="C81" s="269" t="s">
        <v>785</v>
      </c>
      <c r="D81" s="269"/>
      <c r="E81" s="269"/>
      <c r="F81" s="291" t="s">
        <v>786</v>
      </c>
      <c r="G81" s="290"/>
      <c r="H81" s="269" t="s">
        <v>787</v>
      </c>
      <c r="I81" s="269" t="s">
        <v>782</v>
      </c>
      <c r="J81" s="269">
        <v>50</v>
      </c>
      <c r="K81" s="283"/>
    </row>
    <row r="82" spans="2:11" ht="15" customHeight="1">
      <c r="B82" s="292"/>
      <c r="C82" s="269" t="s">
        <v>788</v>
      </c>
      <c r="D82" s="269"/>
      <c r="E82" s="269"/>
      <c r="F82" s="291" t="s">
        <v>780</v>
      </c>
      <c r="G82" s="290"/>
      <c r="H82" s="269" t="s">
        <v>789</v>
      </c>
      <c r="I82" s="269" t="s">
        <v>790</v>
      </c>
      <c r="J82" s="269"/>
      <c r="K82" s="283"/>
    </row>
    <row r="83" spans="2:11" ht="15" customHeight="1">
      <c r="B83" s="292"/>
      <c r="C83" s="293" t="s">
        <v>791</v>
      </c>
      <c r="D83" s="293"/>
      <c r="E83" s="293"/>
      <c r="F83" s="294" t="s">
        <v>786</v>
      </c>
      <c r="G83" s="293"/>
      <c r="H83" s="293" t="s">
        <v>792</v>
      </c>
      <c r="I83" s="293" t="s">
        <v>782</v>
      </c>
      <c r="J83" s="293">
        <v>15</v>
      </c>
      <c r="K83" s="283"/>
    </row>
    <row r="84" spans="2:11" ht="15" customHeight="1">
      <c r="B84" s="292"/>
      <c r="C84" s="293" t="s">
        <v>793</v>
      </c>
      <c r="D84" s="293"/>
      <c r="E84" s="293"/>
      <c r="F84" s="294" t="s">
        <v>786</v>
      </c>
      <c r="G84" s="293"/>
      <c r="H84" s="293" t="s">
        <v>794</v>
      </c>
      <c r="I84" s="293" t="s">
        <v>782</v>
      </c>
      <c r="J84" s="293">
        <v>15</v>
      </c>
      <c r="K84" s="283"/>
    </row>
    <row r="85" spans="2:11" ht="15" customHeight="1">
      <c r="B85" s="292"/>
      <c r="C85" s="293" t="s">
        <v>795</v>
      </c>
      <c r="D85" s="293"/>
      <c r="E85" s="293"/>
      <c r="F85" s="294" t="s">
        <v>786</v>
      </c>
      <c r="G85" s="293"/>
      <c r="H85" s="293" t="s">
        <v>796</v>
      </c>
      <c r="I85" s="293" t="s">
        <v>782</v>
      </c>
      <c r="J85" s="293">
        <v>20</v>
      </c>
      <c r="K85" s="283"/>
    </row>
    <row r="86" spans="2:11" ht="15" customHeight="1">
      <c r="B86" s="292"/>
      <c r="C86" s="293" t="s">
        <v>797</v>
      </c>
      <c r="D86" s="293"/>
      <c r="E86" s="293"/>
      <c r="F86" s="294" t="s">
        <v>786</v>
      </c>
      <c r="G86" s="293"/>
      <c r="H86" s="293" t="s">
        <v>798</v>
      </c>
      <c r="I86" s="293" t="s">
        <v>782</v>
      </c>
      <c r="J86" s="293">
        <v>20</v>
      </c>
      <c r="K86" s="283"/>
    </row>
    <row r="87" spans="2:11" ht="15" customHeight="1">
      <c r="B87" s="292"/>
      <c r="C87" s="269" t="s">
        <v>799</v>
      </c>
      <c r="D87" s="269"/>
      <c r="E87" s="269"/>
      <c r="F87" s="291" t="s">
        <v>786</v>
      </c>
      <c r="G87" s="290"/>
      <c r="H87" s="269" t="s">
        <v>800</v>
      </c>
      <c r="I87" s="269" t="s">
        <v>782</v>
      </c>
      <c r="J87" s="269">
        <v>50</v>
      </c>
      <c r="K87" s="283"/>
    </row>
    <row r="88" spans="2:11" ht="15" customHeight="1">
      <c r="B88" s="292"/>
      <c r="C88" s="269" t="s">
        <v>801</v>
      </c>
      <c r="D88" s="269"/>
      <c r="E88" s="269"/>
      <c r="F88" s="291" t="s">
        <v>786</v>
      </c>
      <c r="G88" s="290"/>
      <c r="H88" s="269" t="s">
        <v>802</v>
      </c>
      <c r="I88" s="269" t="s">
        <v>782</v>
      </c>
      <c r="J88" s="269">
        <v>20</v>
      </c>
      <c r="K88" s="283"/>
    </row>
    <row r="89" spans="2:11" ht="15" customHeight="1">
      <c r="B89" s="292"/>
      <c r="C89" s="269" t="s">
        <v>803</v>
      </c>
      <c r="D89" s="269"/>
      <c r="E89" s="269"/>
      <c r="F89" s="291" t="s">
        <v>786</v>
      </c>
      <c r="G89" s="290"/>
      <c r="H89" s="269" t="s">
        <v>804</v>
      </c>
      <c r="I89" s="269" t="s">
        <v>782</v>
      </c>
      <c r="J89" s="269">
        <v>20</v>
      </c>
      <c r="K89" s="283"/>
    </row>
    <row r="90" spans="2:11" ht="15" customHeight="1">
      <c r="B90" s="292"/>
      <c r="C90" s="269" t="s">
        <v>805</v>
      </c>
      <c r="D90" s="269"/>
      <c r="E90" s="269"/>
      <c r="F90" s="291" t="s">
        <v>786</v>
      </c>
      <c r="G90" s="290"/>
      <c r="H90" s="269" t="s">
        <v>806</v>
      </c>
      <c r="I90" s="269" t="s">
        <v>782</v>
      </c>
      <c r="J90" s="269">
        <v>50</v>
      </c>
      <c r="K90" s="283"/>
    </row>
    <row r="91" spans="2:11" ht="15" customHeight="1">
      <c r="B91" s="292"/>
      <c r="C91" s="269" t="s">
        <v>807</v>
      </c>
      <c r="D91" s="269"/>
      <c r="E91" s="269"/>
      <c r="F91" s="291" t="s">
        <v>786</v>
      </c>
      <c r="G91" s="290"/>
      <c r="H91" s="269" t="s">
        <v>807</v>
      </c>
      <c r="I91" s="269" t="s">
        <v>782</v>
      </c>
      <c r="J91" s="269">
        <v>50</v>
      </c>
      <c r="K91" s="283"/>
    </row>
    <row r="92" spans="2:11" ht="15" customHeight="1">
      <c r="B92" s="292"/>
      <c r="C92" s="269" t="s">
        <v>808</v>
      </c>
      <c r="D92" s="269"/>
      <c r="E92" s="269"/>
      <c r="F92" s="291" t="s">
        <v>786</v>
      </c>
      <c r="G92" s="290"/>
      <c r="H92" s="269" t="s">
        <v>809</v>
      </c>
      <c r="I92" s="269" t="s">
        <v>782</v>
      </c>
      <c r="J92" s="269">
        <v>255</v>
      </c>
      <c r="K92" s="283"/>
    </row>
    <row r="93" spans="2:11" ht="15" customHeight="1">
      <c r="B93" s="292"/>
      <c r="C93" s="269" t="s">
        <v>810</v>
      </c>
      <c r="D93" s="269"/>
      <c r="E93" s="269"/>
      <c r="F93" s="291" t="s">
        <v>780</v>
      </c>
      <c r="G93" s="290"/>
      <c r="H93" s="269" t="s">
        <v>811</v>
      </c>
      <c r="I93" s="269" t="s">
        <v>812</v>
      </c>
      <c r="J93" s="269"/>
      <c r="K93" s="283"/>
    </row>
    <row r="94" spans="2:11" ht="15" customHeight="1">
      <c r="B94" s="292"/>
      <c r="C94" s="269" t="s">
        <v>813</v>
      </c>
      <c r="D94" s="269"/>
      <c r="E94" s="269"/>
      <c r="F94" s="291" t="s">
        <v>780</v>
      </c>
      <c r="G94" s="290"/>
      <c r="H94" s="269" t="s">
        <v>814</v>
      </c>
      <c r="I94" s="269" t="s">
        <v>815</v>
      </c>
      <c r="J94" s="269"/>
      <c r="K94" s="283"/>
    </row>
    <row r="95" spans="2:11" ht="15" customHeight="1">
      <c r="B95" s="292"/>
      <c r="C95" s="269" t="s">
        <v>816</v>
      </c>
      <c r="D95" s="269"/>
      <c r="E95" s="269"/>
      <c r="F95" s="291" t="s">
        <v>780</v>
      </c>
      <c r="G95" s="290"/>
      <c r="H95" s="269" t="s">
        <v>816</v>
      </c>
      <c r="I95" s="269" t="s">
        <v>815</v>
      </c>
      <c r="J95" s="269"/>
      <c r="K95" s="283"/>
    </row>
    <row r="96" spans="2:11" ht="15" customHeight="1">
      <c r="B96" s="292"/>
      <c r="C96" s="269" t="s">
        <v>37</v>
      </c>
      <c r="D96" s="269"/>
      <c r="E96" s="269"/>
      <c r="F96" s="291" t="s">
        <v>780</v>
      </c>
      <c r="G96" s="290"/>
      <c r="H96" s="269" t="s">
        <v>817</v>
      </c>
      <c r="I96" s="269" t="s">
        <v>815</v>
      </c>
      <c r="J96" s="269"/>
      <c r="K96" s="283"/>
    </row>
    <row r="97" spans="2:11" ht="15" customHeight="1">
      <c r="B97" s="292"/>
      <c r="C97" s="269" t="s">
        <v>47</v>
      </c>
      <c r="D97" s="269"/>
      <c r="E97" s="269"/>
      <c r="F97" s="291" t="s">
        <v>780</v>
      </c>
      <c r="G97" s="290"/>
      <c r="H97" s="269" t="s">
        <v>818</v>
      </c>
      <c r="I97" s="269" t="s">
        <v>815</v>
      </c>
      <c r="J97" s="269"/>
      <c r="K97" s="283"/>
    </row>
    <row r="98" spans="2:11" ht="15" customHeight="1">
      <c r="B98" s="295"/>
      <c r="C98" s="296"/>
      <c r="D98" s="296"/>
      <c r="E98" s="296"/>
      <c r="F98" s="296"/>
      <c r="G98" s="296"/>
      <c r="H98" s="296"/>
      <c r="I98" s="296"/>
      <c r="J98" s="296"/>
      <c r="K98" s="297"/>
    </row>
    <row r="99" spans="2:11" ht="18.75" customHeight="1">
      <c r="B99" s="298"/>
      <c r="C99" s="299"/>
      <c r="D99" s="299"/>
      <c r="E99" s="299"/>
      <c r="F99" s="299"/>
      <c r="G99" s="299"/>
      <c r="H99" s="299"/>
      <c r="I99" s="299"/>
      <c r="J99" s="299"/>
      <c r="K99" s="298"/>
    </row>
    <row r="100" spans="2:11" ht="18.75" customHeight="1">
      <c r="B100" s="277"/>
      <c r="C100" s="277"/>
      <c r="D100" s="277"/>
      <c r="E100" s="277"/>
      <c r="F100" s="277"/>
      <c r="G100" s="277"/>
      <c r="H100" s="277"/>
      <c r="I100" s="277"/>
      <c r="J100" s="277"/>
      <c r="K100" s="277"/>
    </row>
    <row r="101" spans="2:11" ht="7.5" customHeight="1">
      <c r="B101" s="278"/>
      <c r="C101" s="279"/>
      <c r="D101" s="279"/>
      <c r="E101" s="279"/>
      <c r="F101" s="279"/>
      <c r="G101" s="279"/>
      <c r="H101" s="279"/>
      <c r="I101" s="279"/>
      <c r="J101" s="279"/>
      <c r="K101" s="280"/>
    </row>
    <row r="102" spans="2:11" ht="45" customHeight="1">
      <c r="B102" s="281"/>
      <c r="C102" s="282" t="s">
        <v>819</v>
      </c>
      <c r="D102" s="282"/>
      <c r="E102" s="282"/>
      <c r="F102" s="282"/>
      <c r="G102" s="282"/>
      <c r="H102" s="282"/>
      <c r="I102" s="282"/>
      <c r="J102" s="282"/>
      <c r="K102" s="283"/>
    </row>
    <row r="103" spans="2:11" ht="17.25" customHeight="1">
      <c r="B103" s="281"/>
      <c r="C103" s="284" t="s">
        <v>774</v>
      </c>
      <c r="D103" s="284"/>
      <c r="E103" s="284"/>
      <c r="F103" s="284" t="s">
        <v>775</v>
      </c>
      <c r="G103" s="285"/>
      <c r="H103" s="284" t="s">
        <v>53</v>
      </c>
      <c r="I103" s="284" t="s">
        <v>56</v>
      </c>
      <c r="J103" s="284" t="s">
        <v>776</v>
      </c>
      <c r="K103" s="283"/>
    </row>
    <row r="104" spans="2:11" ht="17.25" customHeight="1">
      <c r="B104" s="281"/>
      <c r="C104" s="286" t="s">
        <v>777</v>
      </c>
      <c r="D104" s="286"/>
      <c r="E104" s="286"/>
      <c r="F104" s="287" t="s">
        <v>778</v>
      </c>
      <c r="G104" s="288"/>
      <c r="H104" s="286"/>
      <c r="I104" s="286"/>
      <c r="J104" s="286" t="s">
        <v>779</v>
      </c>
      <c r="K104" s="283"/>
    </row>
    <row r="105" spans="2:11" ht="5.25" customHeight="1">
      <c r="B105" s="281"/>
      <c r="C105" s="284"/>
      <c r="D105" s="284"/>
      <c r="E105" s="284"/>
      <c r="F105" s="284"/>
      <c r="G105" s="300"/>
      <c r="H105" s="284"/>
      <c r="I105" s="284"/>
      <c r="J105" s="284"/>
      <c r="K105" s="283"/>
    </row>
    <row r="106" spans="2:11" ht="15" customHeight="1">
      <c r="B106" s="281"/>
      <c r="C106" s="269" t="s">
        <v>52</v>
      </c>
      <c r="D106" s="289"/>
      <c r="E106" s="289"/>
      <c r="F106" s="291" t="s">
        <v>780</v>
      </c>
      <c r="G106" s="300"/>
      <c r="H106" s="269" t="s">
        <v>820</v>
      </c>
      <c r="I106" s="269" t="s">
        <v>782</v>
      </c>
      <c r="J106" s="269">
        <v>20</v>
      </c>
      <c r="K106" s="283"/>
    </row>
    <row r="107" spans="2:11" ht="15" customHeight="1">
      <c r="B107" s="281"/>
      <c r="C107" s="269" t="s">
        <v>783</v>
      </c>
      <c r="D107" s="269"/>
      <c r="E107" s="269"/>
      <c r="F107" s="291" t="s">
        <v>780</v>
      </c>
      <c r="G107" s="269"/>
      <c r="H107" s="269" t="s">
        <v>820</v>
      </c>
      <c r="I107" s="269" t="s">
        <v>782</v>
      </c>
      <c r="J107" s="269">
        <v>120</v>
      </c>
      <c r="K107" s="283"/>
    </row>
    <row r="108" spans="2:11" ht="15" customHeight="1">
      <c r="B108" s="292"/>
      <c r="C108" s="269" t="s">
        <v>785</v>
      </c>
      <c r="D108" s="269"/>
      <c r="E108" s="269"/>
      <c r="F108" s="291" t="s">
        <v>786</v>
      </c>
      <c r="G108" s="269"/>
      <c r="H108" s="269" t="s">
        <v>820</v>
      </c>
      <c r="I108" s="269" t="s">
        <v>782</v>
      </c>
      <c r="J108" s="269">
        <v>50</v>
      </c>
      <c r="K108" s="283"/>
    </row>
    <row r="109" spans="2:11" ht="15" customHeight="1">
      <c r="B109" s="292"/>
      <c r="C109" s="269" t="s">
        <v>788</v>
      </c>
      <c r="D109" s="269"/>
      <c r="E109" s="269"/>
      <c r="F109" s="291" t="s">
        <v>780</v>
      </c>
      <c r="G109" s="269"/>
      <c r="H109" s="269" t="s">
        <v>820</v>
      </c>
      <c r="I109" s="269" t="s">
        <v>790</v>
      </c>
      <c r="J109" s="269"/>
      <c r="K109" s="283"/>
    </row>
    <row r="110" spans="2:11" ht="15" customHeight="1">
      <c r="B110" s="292"/>
      <c r="C110" s="269" t="s">
        <v>799</v>
      </c>
      <c r="D110" s="269"/>
      <c r="E110" s="269"/>
      <c r="F110" s="291" t="s">
        <v>786</v>
      </c>
      <c r="G110" s="269"/>
      <c r="H110" s="269" t="s">
        <v>820</v>
      </c>
      <c r="I110" s="269" t="s">
        <v>782</v>
      </c>
      <c r="J110" s="269">
        <v>50</v>
      </c>
      <c r="K110" s="283"/>
    </row>
    <row r="111" spans="2:11" ht="15" customHeight="1">
      <c r="B111" s="292"/>
      <c r="C111" s="269" t="s">
        <v>807</v>
      </c>
      <c r="D111" s="269"/>
      <c r="E111" s="269"/>
      <c r="F111" s="291" t="s">
        <v>786</v>
      </c>
      <c r="G111" s="269"/>
      <c r="H111" s="269" t="s">
        <v>820</v>
      </c>
      <c r="I111" s="269" t="s">
        <v>782</v>
      </c>
      <c r="J111" s="269">
        <v>50</v>
      </c>
      <c r="K111" s="283"/>
    </row>
    <row r="112" spans="2:11" ht="15" customHeight="1">
      <c r="B112" s="292"/>
      <c r="C112" s="269" t="s">
        <v>805</v>
      </c>
      <c r="D112" s="269"/>
      <c r="E112" s="269"/>
      <c r="F112" s="291" t="s">
        <v>786</v>
      </c>
      <c r="G112" s="269"/>
      <c r="H112" s="269" t="s">
        <v>820</v>
      </c>
      <c r="I112" s="269" t="s">
        <v>782</v>
      </c>
      <c r="J112" s="269">
        <v>50</v>
      </c>
      <c r="K112" s="283"/>
    </row>
    <row r="113" spans="2:11" ht="15" customHeight="1">
      <c r="B113" s="292"/>
      <c r="C113" s="269" t="s">
        <v>52</v>
      </c>
      <c r="D113" s="269"/>
      <c r="E113" s="269"/>
      <c r="F113" s="291" t="s">
        <v>780</v>
      </c>
      <c r="G113" s="269"/>
      <c r="H113" s="269" t="s">
        <v>821</v>
      </c>
      <c r="I113" s="269" t="s">
        <v>782</v>
      </c>
      <c r="J113" s="269">
        <v>20</v>
      </c>
      <c r="K113" s="283"/>
    </row>
    <row r="114" spans="2:11" ht="15" customHeight="1">
      <c r="B114" s="292"/>
      <c r="C114" s="269" t="s">
        <v>822</v>
      </c>
      <c r="D114" s="269"/>
      <c r="E114" s="269"/>
      <c r="F114" s="291" t="s">
        <v>780</v>
      </c>
      <c r="G114" s="269"/>
      <c r="H114" s="269" t="s">
        <v>823</v>
      </c>
      <c r="I114" s="269" t="s">
        <v>782</v>
      </c>
      <c r="J114" s="269">
        <v>120</v>
      </c>
      <c r="K114" s="283"/>
    </row>
    <row r="115" spans="2:11" ht="15" customHeight="1">
      <c r="B115" s="292"/>
      <c r="C115" s="269" t="s">
        <v>37</v>
      </c>
      <c r="D115" s="269"/>
      <c r="E115" s="269"/>
      <c r="F115" s="291" t="s">
        <v>780</v>
      </c>
      <c r="G115" s="269"/>
      <c r="H115" s="269" t="s">
        <v>824</v>
      </c>
      <c r="I115" s="269" t="s">
        <v>815</v>
      </c>
      <c r="J115" s="269"/>
      <c r="K115" s="283"/>
    </row>
    <row r="116" spans="2:11" ht="15" customHeight="1">
      <c r="B116" s="292"/>
      <c r="C116" s="269" t="s">
        <v>47</v>
      </c>
      <c r="D116" s="269"/>
      <c r="E116" s="269"/>
      <c r="F116" s="291" t="s">
        <v>780</v>
      </c>
      <c r="G116" s="269"/>
      <c r="H116" s="269" t="s">
        <v>825</v>
      </c>
      <c r="I116" s="269" t="s">
        <v>815</v>
      </c>
      <c r="J116" s="269"/>
      <c r="K116" s="283"/>
    </row>
    <row r="117" spans="2:11" ht="15" customHeight="1">
      <c r="B117" s="292"/>
      <c r="C117" s="269" t="s">
        <v>56</v>
      </c>
      <c r="D117" s="269"/>
      <c r="E117" s="269"/>
      <c r="F117" s="291" t="s">
        <v>780</v>
      </c>
      <c r="G117" s="269"/>
      <c r="H117" s="269" t="s">
        <v>826</v>
      </c>
      <c r="I117" s="269" t="s">
        <v>827</v>
      </c>
      <c r="J117" s="269"/>
      <c r="K117" s="283"/>
    </row>
    <row r="118" spans="2:11" ht="15" customHeight="1">
      <c r="B118" s="295"/>
      <c r="C118" s="301"/>
      <c r="D118" s="301"/>
      <c r="E118" s="301"/>
      <c r="F118" s="301"/>
      <c r="G118" s="301"/>
      <c r="H118" s="301"/>
      <c r="I118" s="301"/>
      <c r="J118" s="301"/>
      <c r="K118" s="297"/>
    </row>
    <row r="119" spans="2:11" ht="18.75" customHeight="1">
      <c r="B119" s="302"/>
      <c r="C119" s="266"/>
      <c r="D119" s="266"/>
      <c r="E119" s="266"/>
      <c r="F119" s="303"/>
      <c r="G119" s="266"/>
      <c r="H119" s="266"/>
      <c r="I119" s="266"/>
      <c r="J119" s="266"/>
      <c r="K119" s="302"/>
    </row>
    <row r="120" spans="2:11" ht="18.75" customHeight="1">
      <c r="B120" s="277"/>
      <c r="C120" s="277"/>
      <c r="D120" s="277"/>
      <c r="E120" s="277"/>
      <c r="F120" s="277"/>
      <c r="G120" s="277"/>
      <c r="H120" s="277"/>
      <c r="I120" s="277"/>
      <c r="J120" s="277"/>
      <c r="K120" s="277"/>
    </row>
    <row r="121" spans="2:11" ht="7.5" customHeight="1">
      <c r="B121" s="304"/>
      <c r="C121" s="305"/>
      <c r="D121" s="305"/>
      <c r="E121" s="305"/>
      <c r="F121" s="305"/>
      <c r="G121" s="305"/>
      <c r="H121" s="305"/>
      <c r="I121" s="305"/>
      <c r="J121" s="305"/>
      <c r="K121" s="306"/>
    </row>
    <row r="122" spans="2:11" ht="45" customHeight="1">
      <c r="B122" s="307"/>
      <c r="C122" s="260" t="s">
        <v>828</v>
      </c>
      <c r="D122" s="260"/>
      <c r="E122" s="260"/>
      <c r="F122" s="260"/>
      <c r="G122" s="260"/>
      <c r="H122" s="260"/>
      <c r="I122" s="260"/>
      <c r="J122" s="260"/>
      <c r="K122" s="308"/>
    </row>
    <row r="123" spans="2:11" ht="17.25" customHeight="1">
      <c r="B123" s="309"/>
      <c r="C123" s="284" t="s">
        <v>774</v>
      </c>
      <c r="D123" s="284"/>
      <c r="E123" s="284"/>
      <c r="F123" s="284" t="s">
        <v>775</v>
      </c>
      <c r="G123" s="285"/>
      <c r="H123" s="284" t="s">
        <v>53</v>
      </c>
      <c r="I123" s="284" t="s">
        <v>56</v>
      </c>
      <c r="J123" s="284" t="s">
        <v>776</v>
      </c>
      <c r="K123" s="310"/>
    </row>
    <row r="124" spans="2:11" ht="17.25" customHeight="1">
      <c r="B124" s="309"/>
      <c r="C124" s="286" t="s">
        <v>777</v>
      </c>
      <c r="D124" s="286"/>
      <c r="E124" s="286"/>
      <c r="F124" s="287" t="s">
        <v>778</v>
      </c>
      <c r="G124" s="288"/>
      <c r="H124" s="286"/>
      <c r="I124" s="286"/>
      <c r="J124" s="286" t="s">
        <v>779</v>
      </c>
      <c r="K124" s="310"/>
    </row>
    <row r="125" spans="2:11" ht="5.25" customHeight="1">
      <c r="B125" s="311"/>
      <c r="C125" s="289"/>
      <c r="D125" s="289"/>
      <c r="E125" s="289"/>
      <c r="F125" s="289"/>
      <c r="G125" s="269"/>
      <c r="H125" s="289"/>
      <c r="I125" s="289"/>
      <c r="J125" s="289"/>
      <c r="K125" s="312"/>
    </row>
    <row r="126" spans="2:11" ht="15" customHeight="1">
      <c r="B126" s="311"/>
      <c r="C126" s="269" t="s">
        <v>783</v>
      </c>
      <c r="D126" s="289"/>
      <c r="E126" s="289"/>
      <c r="F126" s="291" t="s">
        <v>780</v>
      </c>
      <c r="G126" s="269"/>
      <c r="H126" s="269" t="s">
        <v>820</v>
      </c>
      <c r="I126" s="269" t="s">
        <v>782</v>
      </c>
      <c r="J126" s="269">
        <v>120</v>
      </c>
      <c r="K126" s="313"/>
    </row>
    <row r="127" spans="2:11" ht="15" customHeight="1">
      <c r="B127" s="311"/>
      <c r="C127" s="269" t="s">
        <v>829</v>
      </c>
      <c r="D127" s="269"/>
      <c r="E127" s="269"/>
      <c r="F127" s="291" t="s">
        <v>780</v>
      </c>
      <c r="G127" s="269"/>
      <c r="H127" s="269" t="s">
        <v>830</v>
      </c>
      <c r="I127" s="269" t="s">
        <v>782</v>
      </c>
      <c r="J127" s="269" t="s">
        <v>831</v>
      </c>
      <c r="K127" s="313"/>
    </row>
    <row r="128" spans="2:11" ht="15" customHeight="1">
      <c r="B128" s="311"/>
      <c r="C128" s="269" t="s">
        <v>728</v>
      </c>
      <c r="D128" s="269"/>
      <c r="E128" s="269"/>
      <c r="F128" s="291" t="s">
        <v>780</v>
      </c>
      <c r="G128" s="269"/>
      <c r="H128" s="269" t="s">
        <v>832</v>
      </c>
      <c r="I128" s="269" t="s">
        <v>782</v>
      </c>
      <c r="J128" s="269" t="s">
        <v>831</v>
      </c>
      <c r="K128" s="313"/>
    </row>
    <row r="129" spans="2:11" ht="15" customHeight="1">
      <c r="B129" s="311"/>
      <c r="C129" s="269" t="s">
        <v>791</v>
      </c>
      <c r="D129" s="269"/>
      <c r="E129" s="269"/>
      <c r="F129" s="291" t="s">
        <v>786</v>
      </c>
      <c r="G129" s="269"/>
      <c r="H129" s="269" t="s">
        <v>792</v>
      </c>
      <c r="I129" s="269" t="s">
        <v>782</v>
      </c>
      <c r="J129" s="269">
        <v>15</v>
      </c>
      <c r="K129" s="313"/>
    </row>
    <row r="130" spans="2:11" ht="15" customHeight="1">
      <c r="B130" s="311"/>
      <c r="C130" s="293" t="s">
        <v>793</v>
      </c>
      <c r="D130" s="293"/>
      <c r="E130" s="293"/>
      <c r="F130" s="294" t="s">
        <v>786</v>
      </c>
      <c r="G130" s="293"/>
      <c r="H130" s="293" t="s">
        <v>794</v>
      </c>
      <c r="I130" s="293" t="s">
        <v>782</v>
      </c>
      <c r="J130" s="293">
        <v>15</v>
      </c>
      <c r="K130" s="313"/>
    </row>
    <row r="131" spans="2:11" ht="15" customHeight="1">
      <c r="B131" s="311"/>
      <c r="C131" s="293" t="s">
        <v>795</v>
      </c>
      <c r="D131" s="293"/>
      <c r="E131" s="293"/>
      <c r="F131" s="294" t="s">
        <v>786</v>
      </c>
      <c r="G131" s="293"/>
      <c r="H131" s="293" t="s">
        <v>796</v>
      </c>
      <c r="I131" s="293" t="s">
        <v>782</v>
      </c>
      <c r="J131" s="293">
        <v>20</v>
      </c>
      <c r="K131" s="313"/>
    </row>
    <row r="132" spans="2:11" ht="15" customHeight="1">
      <c r="B132" s="311"/>
      <c r="C132" s="293" t="s">
        <v>797</v>
      </c>
      <c r="D132" s="293"/>
      <c r="E132" s="293"/>
      <c r="F132" s="294" t="s">
        <v>786</v>
      </c>
      <c r="G132" s="293"/>
      <c r="H132" s="293" t="s">
        <v>798</v>
      </c>
      <c r="I132" s="293" t="s">
        <v>782</v>
      </c>
      <c r="J132" s="293">
        <v>20</v>
      </c>
      <c r="K132" s="313"/>
    </row>
    <row r="133" spans="2:11" ht="15" customHeight="1">
      <c r="B133" s="311"/>
      <c r="C133" s="269" t="s">
        <v>785</v>
      </c>
      <c r="D133" s="269"/>
      <c r="E133" s="269"/>
      <c r="F133" s="291" t="s">
        <v>786</v>
      </c>
      <c r="G133" s="269"/>
      <c r="H133" s="269" t="s">
        <v>820</v>
      </c>
      <c r="I133" s="269" t="s">
        <v>782</v>
      </c>
      <c r="J133" s="269">
        <v>50</v>
      </c>
      <c r="K133" s="313"/>
    </row>
    <row r="134" spans="2:11" ht="15" customHeight="1">
      <c r="B134" s="311"/>
      <c r="C134" s="269" t="s">
        <v>799</v>
      </c>
      <c r="D134" s="269"/>
      <c r="E134" s="269"/>
      <c r="F134" s="291" t="s">
        <v>786</v>
      </c>
      <c r="G134" s="269"/>
      <c r="H134" s="269" t="s">
        <v>820</v>
      </c>
      <c r="I134" s="269" t="s">
        <v>782</v>
      </c>
      <c r="J134" s="269">
        <v>50</v>
      </c>
      <c r="K134" s="313"/>
    </row>
    <row r="135" spans="2:11" ht="15" customHeight="1">
      <c r="B135" s="311"/>
      <c r="C135" s="269" t="s">
        <v>805</v>
      </c>
      <c r="D135" s="269"/>
      <c r="E135" s="269"/>
      <c r="F135" s="291" t="s">
        <v>786</v>
      </c>
      <c r="G135" s="269"/>
      <c r="H135" s="269" t="s">
        <v>820</v>
      </c>
      <c r="I135" s="269" t="s">
        <v>782</v>
      </c>
      <c r="J135" s="269">
        <v>50</v>
      </c>
      <c r="K135" s="313"/>
    </row>
    <row r="136" spans="2:11" ht="15" customHeight="1">
      <c r="B136" s="311"/>
      <c r="C136" s="269" t="s">
        <v>807</v>
      </c>
      <c r="D136" s="269"/>
      <c r="E136" s="269"/>
      <c r="F136" s="291" t="s">
        <v>786</v>
      </c>
      <c r="G136" s="269"/>
      <c r="H136" s="269" t="s">
        <v>820</v>
      </c>
      <c r="I136" s="269" t="s">
        <v>782</v>
      </c>
      <c r="J136" s="269">
        <v>50</v>
      </c>
      <c r="K136" s="313"/>
    </row>
    <row r="137" spans="2:11" ht="15" customHeight="1">
      <c r="B137" s="311"/>
      <c r="C137" s="269" t="s">
        <v>808</v>
      </c>
      <c r="D137" s="269"/>
      <c r="E137" s="269"/>
      <c r="F137" s="291" t="s">
        <v>786</v>
      </c>
      <c r="G137" s="269"/>
      <c r="H137" s="269" t="s">
        <v>833</v>
      </c>
      <c r="I137" s="269" t="s">
        <v>782</v>
      </c>
      <c r="J137" s="269">
        <v>255</v>
      </c>
      <c r="K137" s="313"/>
    </row>
    <row r="138" spans="2:11" ht="15" customHeight="1">
      <c r="B138" s="311"/>
      <c r="C138" s="269" t="s">
        <v>810</v>
      </c>
      <c r="D138" s="269"/>
      <c r="E138" s="269"/>
      <c r="F138" s="291" t="s">
        <v>780</v>
      </c>
      <c r="G138" s="269"/>
      <c r="H138" s="269" t="s">
        <v>834</v>
      </c>
      <c r="I138" s="269" t="s">
        <v>812</v>
      </c>
      <c r="J138" s="269"/>
      <c r="K138" s="313"/>
    </row>
    <row r="139" spans="2:11" ht="15" customHeight="1">
      <c r="B139" s="311"/>
      <c r="C139" s="269" t="s">
        <v>813</v>
      </c>
      <c r="D139" s="269"/>
      <c r="E139" s="269"/>
      <c r="F139" s="291" t="s">
        <v>780</v>
      </c>
      <c r="G139" s="269"/>
      <c r="H139" s="269" t="s">
        <v>835</v>
      </c>
      <c r="I139" s="269" t="s">
        <v>815</v>
      </c>
      <c r="J139" s="269"/>
      <c r="K139" s="313"/>
    </row>
    <row r="140" spans="2:11" ht="15" customHeight="1">
      <c r="B140" s="311"/>
      <c r="C140" s="269" t="s">
        <v>816</v>
      </c>
      <c r="D140" s="269"/>
      <c r="E140" s="269"/>
      <c r="F140" s="291" t="s">
        <v>780</v>
      </c>
      <c r="G140" s="269"/>
      <c r="H140" s="269" t="s">
        <v>816</v>
      </c>
      <c r="I140" s="269" t="s">
        <v>815</v>
      </c>
      <c r="J140" s="269"/>
      <c r="K140" s="313"/>
    </row>
    <row r="141" spans="2:11" ht="15" customHeight="1">
      <c r="B141" s="311"/>
      <c r="C141" s="269" t="s">
        <v>37</v>
      </c>
      <c r="D141" s="269"/>
      <c r="E141" s="269"/>
      <c r="F141" s="291" t="s">
        <v>780</v>
      </c>
      <c r="G141" s="269"/>
      <c r="H141" s="269" t="s">
        <v>836</v>
      </c>
      <c r="I141" s="269" t="s">
        <v>815</v>
      </c>
      <c r="J141" s="269"/>
      <c r="K141" s="313"/>
    </row>
    <row r="142" spans="2:11" ht="15" customHeight="1">
      <c r="B142" s="311"/>
      <c r="C142" s="269" t="s">
        <v>837</v>
      </c>
      <c r="D142" s="269"/>
      <c r="E142" s="269"/>
      <c r="F142" s="291" t="s">
        <v>780</v>
      </c>
      <c r="G142" s="269"/>
      <c r="H142" s="269" t="s">
        <v>838</v>
      </c>
      <c r="I142" s="269" t="s">
        <v>815</v>
      </c>
      <c r="J142" s="269"/>
      <c r="K142" s="313"/>
    </row>
    <row r="143" spans="2:11" ht="15" customHeight="1">
      <c r="B143" s="314"/>
      <c r="C143" s="315"/>
      <c r="D143" s="315"/>
      <c r="E143" s="315"/>
      <c r="F143" s="315"/>
      <c r="G143" s="315"/>
      <c r="H143" s="315"/>
      <c r="I143" s="315"/>
      <c r="J143" s="315"/>
      <c r="K143" s="316"/>
    </row>
    <row r="144" spans="2:11" ht="18.75" customHeight="1">
      <c r="B144" s="266"/>
      <c r="C144" s="266"/>
      <c r="D144" s="266"/>
      <c r="E144" s="266"/>
      <c r="F144" s="303"/>
      <c r="G144" s="266"/>
      <c r="H144" s="266"/>
      <c r="I144" s="266"/>
      <c r="J144" s="266"/>
      <c r="K144" s="266"/>
    </row>
    <row r="145" spans="2:11" ht="18.75" customHeight="1">
      <c r="B145" s="277"/>
      <c r="C145" s="277"/>
      <c r="D145" s="277"/>
      <c r="E145" s="277"/>
      <c r="F145" s="277"/>
      <c r="G145" s="277"/>
      <c r="H145" s="277"/>
      <c r="I145" s="277"/>
      <c r="J145" s="277"/>
      <c r="K145" s="277"/>
    </row>
    <row r="146" spans="2:11" ht="7.5" customHeight="1">
      <c r="B146" s="278"/>
      <c r="C146" s="279"/>
      <c r="D146" s="279"/>
      <c r="E146" s="279"/>
      <c r="F146" s="279"/>
      <c r="G146" s="279"/>
      <c r="H146" s="279"/>
      <c r="I146" s="279"/>
      <c r="J146" s="279"/>
      <c r="K146" s="280"/>
    </row>
    <row r="147" spans="2:11" ht="45" customHeight="1">
      <c r="B147" s="281"/>
      <c r="C147" s="282" t="s">
        <v>839</v>
      </c>
      <c r="D147" s="282"/>
      <c r="E147" s="282"/>
      <c r="F147" s="282"/>
      <c r="G147" s="282"/>
      <c r="H147" s="282"/>
      <c r="I147" s="282"/>
      <c r="J147" s="282"/>
      <c r="K147" s="283"/>
    </row>
    <row r="148" spans="2:11" ht="17.25" customHeight="1">
      <c r="B148" s="281"/>
      <c r="C148" s="284" t="s">
        <v>774</v>
      </c>
      <c r="D148" s="284"/>
      <c r="E148" s="284"/>
      <c r="F148" s="284" t="s">
        <v>775</v>
      </c>
      <c r="G148" s="285"/>
      <c r="H148" s="284" t="s">
        <v>53</v>
      </c>
      <c r="I148" s="284" t="s">
        <v>56</v>
      </c>
      <c r="J148" s="284" t="s">
        <v>776</v>
      </c>
      <c r="K148" s="283"/>
    </row>
    <row r="149" spans="2:11" ht="17.25" customHeight="1">
      <c r="B149" s="281"/>
      <c r="C149" s="286" t="s">
        <v>777</v>
      </c>
      <c r="D149" s="286"/>
      <c r="E149" s="286"/>
      <c r="F149" s="287" t="s">
        <v>778</v>
      </c>
      <c r="G149" s="288"/>
      <c r="H149" s="286"/>
      <c r="I149" s="286"/>
      <c r="J149" s="286" t="s">
        <v>779</v>
      </c>
      <c r="K149" s="283"/>
    </row>
    <row r="150" spans="2:11" ht="5.25" customHeight="1">
      <c r="B150" s="292"/>
      <c r="C150" s="289"/>
      <c r="D150" s="289"/>
      <c r="E150" s="289"/>
      <c r="F150" s="289"/>
      <c r="G150" s="290"/>
      <c r="H150" s="289"/>
      <c r="I150" s="289"/>
      <c r="J150" s="289"/>
      <c r="K150" s="313"/>
    </row>
    <row r="151" spans="2:11" ht="15" customHeight="1">
      <c r="B151" s="292"/>
      <c r="C151" s="317" t="s">
        <v>783</v>
      </c>
      <c r="D151" s="269"/>
      <c r="E151" s="269"/>
      <c r="F151" s="318" t="s">
        <v>780</v>
      </c>
      <c r="G151" s="269"/>
      <c r="H151" s="317" t="s">
        <v>820</v>
      </c>
      <c r="I151" s="317" t="s">
        <v>782</v>
      </c>
      <c r="J151" s="317">
        <v>120</v>
      </c>
      <c r="K151" s="313"/>
    </row>
    <row r="152" spans="2:11" ht="15" customHeight="1">
      <c r="B152" s="292"/>
      <c r="C152" s="317" t="s">
        <v>829</v>
      </c>
      <c r="D152" s="269"/>
      <c r="E152" s="269"/>
      <c r="F152" s="318" t="s">
        <v>780</v>
      </c>
      <c r="G152" s="269"/>
      <c r="H152" s="317" t="s">
        <v>840</v>
      </c>
      <c r="I152" s="317" t="s">
        <v>782</v>
      </c>
      <c r="J152" s="317" t="s">
        <v>831</v>
      </c>
      <c r="K152" s="313"/>
    </row>
    <row r="153" spans="2:11" ht="15" customHeight="1">
      <c r="B153" s="292"/>
      <c r="C153" s="317" t="s">
        <v>728</v>
      </c>
      <c r="D153" s="269"/>
      <c r="E153" s="269"/>
      <c r="F153" s="318" t="s">
        <v>780</v>
      </c>
      <c r="G153" s="269"/>
      <c r="H153" s="317" t="s">
        <v>841</v>
      </c>
      <c r="I153" s="317" t="s">
        <v>782</v>
      </c>
      <c r="J153" s="317" t="s">
        <v>831</v>
      </c>
      <c r="K153" s="313"/>
    </row>
    <row r="154" spans="2:11" ht="15" customHeight="1">
      <c r="B154" s="292"/>
      <c r="C154" s="317" t="s">
        <v>785</v>
      </c>
      <c r="D154" s="269"/>
      <c r="E154" s="269"/>
      <c r="F154" s="318" t="s">
        <v>786</v>
      </c>
      <c r="G154" s="269"/>
      <c r="H154" s="317" t="s">
        <v>820</v>
      </c>
      <c r="I154" s="317" t="s">
        <v>782</v>
      </c>
      <c r="J154" s="317">
        <v>50</v>
      </c>
      <c r="K154" s="313"/>
    </row>
    <row r="155" spans="2:11" ht="15" customHeight="1">
      <c r="B155" s="292"/>
      <c r="C155" s="317" t="s">
        <v>788</v>
      </c>
      <c r="D155" s="269"/>
      <c r="E155" s="269"/>
      <c r="F155" s="318" t="s">
        <v>780</v>
      </c>
      <c r="G155" s="269"/>
      <c r="H155" s="317" t="s">
        <v>820</v>
      </c>
      <c r="I155" s="317" t="s">
        <v>790</v>
      </c>
      <c r="J155" s="317"/>
      <c r="K155" s="313"/>
    </row>
    <row r="156" spans="2:11" ht="15" customHeight="1">
      <c r="B156" s="292"/>
      <c r="C156" s="317" t="s">
        <v>799</v>
      </c>
      <c r="D156" s="269"/>
      <c r="E156" s="269"/>
      <c r="F156" s="318" t="s">
        <v>786</v>
      </c>
      <c r="G156" s="269"/>
      <c r="H156" s="317" t="s">
        <v>820</v>
      </c>
      <c r="I156" s="317" t="s">
        <v>782</v>
      </c>
      <c r="J156" s="317">
        <v>50</v>
      </c>
      <c r="K156" s="313"/>
    </row>
    <row r="157" spans="2:11" ht="15" customHeight="1">
      <c r="B157" s="292"/>
      <c r="C157" s="317" t="s">
        <v>807</v>
      </c>
      <c r="D157" s="269"/>
      <c r="E157" s="269"/>
      <c r="F157" s="318" t="s">
        <v>786</v>
      </c>
      <c r="G157" s="269"/>
      <c r="H157" s="317" t="s">
        <v>820</v>
      </c>
      <c r="I157" s="317" t="s">
        <v>782</v>
      </c>
      <c r="J157" s="317">
        <v>50</v>
      </c>
      <c r="K157" s="313"/>
    </row>
    <row r="158" spans="2:11" ht="15" customHeight="1">
      <c r="B158" s="292"/>
      <c r="C158" s="317" t="s">
        <v>805</v>
      </c>
      <c r="D158" s="269"/>
      <c r="E158" s="269"/>
      <c r="F158" s="318" t="s">
        <v>786</v>
      </c>
      <c r="G158" s="269"/>
      <c r="H158" s="317" t="s">
        <v>820</v>
      </c>
      <c r="I158" s="317" t="s">
        <v>782</v>
      </c>
      <c r="J158" s="317">
        <v>50</v>
      </c>
      <c r="K158" s="313"/>
    </row>
    <row r="159" spans="2:11" ht="15" customHeight="1">
      <c r="B159" s="292"/>
      <c r="C159" s="317" t="s">
        <v>92</v>
      </c>
      <c r="D159" s="269"/>
      <c r="E159" s="269"/>
      <c r="F159" s="318" t="s">
        <v>780</v>
      </c>
      <c r="G159" s="269"/>
      <c r="H159" s="317" t="s">
        <v>842</v>
      </c>
      <c r="I159" s="317" t="s">
        <v>782</v>
      </c>
      <c r="J159" s="317" t="s">
        <v>843</v>
      </c>
      <c r="K159" s="313"/>
    </row>
    <row r="160" spans="2:11" ht="15" customHeight="1">
      <c r="B160" s="292"/>
      <c r="C160" s="317" t="s">
        <v>844</v>
      </c>
      <c r="D160" s="269"/>
      <c r="E160" s="269"/>
      <c r="F160" s="318" t="s">
        <v>780</v>
      </c>
      <c r="G160" s="269"/>
      <c r="H160" s="317" t="s">
        <v>845</v>
      </c>
      <c r="I160" s="317" t="s">
        <v>815</v>
      </c>
      <c r="J160" s="317"/>
      <c r="K160" s="313"/>
    </row>
    <row r="161" spans="2:11" ht="15" customHeight="1">
      <c r="B161" s="319"/>
      <c r="C161" s="301"/>
      <c r="D161" s="301"/>
      <c r="E161" s="301"/>
      <c r="F161" s="301"/>
      <c r="G161" s="301"/>
      <c r="H161" s="301"/>
      <c r="I161" s="301"/>
      <c r="J161" s="301"/>
      <c r="K161" s="320"/>
    </row>
    <row r="162" spans="2:11" ht="18.75" customHeight="1">
      <c r="B162" s="266"/>
      <c r="C162" s="269"/>
      <c r="D162" s="269"/>
      <c r="E162" s="269"/>
      <c r="F162" s="291"/>
      <c r="G162" s="269"/>
      <c r="H162" s="269"/>
      <c r="I162" s="269"/>
      <c r="J162" s="269"/>
      <c r="K162" s="266"/>
    </row>
    <row r="163" spans="2:11" ht="18.75" customHeight="1">
      <c r="B163" s="277"/>
      <c r="C163" s="277"/>
      <c r="D163" s="277"/>
      <c r="E163" s="277"/>
      <c r="F163" s="277"/>
      <c r="G163" s="277"/>
      <c r="H163" s="277"/>
      <c r="I163" s="277"/>
      <c r="J163" s="277"/>
      <c r="K163" s="277"/>
    </row>
    <row r="164" spans="2:11" ht="7.5" customHeight="1">
      <c r="B164" s="256"/>
      <c r="C164" s="257"/>
      <c r="D164" s="257"/>
      <c r="E164" s="257"/>
      <c r="F164" s="257"/>
      <c r="G164" s="257"/>
      <c r="H164" s="257"/>
      <c r="I164" s="257"/>
      <c r="J164" s="257"/>
      <c r="K164" s="258"/>
    </row>
    <row r="165" spans="2:11" ht="45" customHeight="1">
      <c r="B165" s="259"/>
      <c r="C165" s="260" t="s">
        <v>846</v>
      </c>
      <c r="D165" s="260"/>
      <c r="E165" s="260"/>
      <c r="F165" s="260"/>
      <c r="G165" s="260"/>
      <c r="H165" s="260"/>
      <c r="I165" s="260"/>
      <c r="J165" s="260"/>
      <c r="K165" s="261"/>
    </row>
    <row r="166" spans="2:11" ht="17.25" customHeight="1">
      <c r="B166" s="259"/>
      <c r="C166" s="284" t="s">
        <v>774</v>
      </c>
      <c r="D166" s="284"/>
      <c r="E166" s="284"/>
      <c r="F166" s="284" t="s">
        <v>775</v>
      </c>
      <c r="G166" s="321"/>
      <c r="H166" s="322" t="s">
        <v>53</v>
      </c>
      <c r="I166" s="322" t="s">
        <v>56</v>
      </c>
      <c r="J166" s="284" t="s">
        <v>776</v>
      </c>
      <c r="K166" s="261"/>
    </row>
    <row r="167" spans="2:11" ht="17.25" customHeight="1">
      <c r="B167" s="262"/>
      <c r="C167" s="286" t="s">
        <v>777</v>
      </c>
      <c r="D167" s="286"/>
      <c r="E167" s="286"/>
      <c r="F167" s="287" t="s">
        <v>778</v>
      </c>
      <c r="G167" s="323"/>
      <c r="H167" s="324"/>
      <c r="I167" s="324"/>
      <c r="J167" s="286" t="s">
        <v>779</v>
      </c>
      <c r="K167" s="264"/>
    </row>
    <row r="168" spans="2:11" ht="5.25" customHeight="1">
      <c r="B168" s="292"/>
      <c r="C168" s="289"/>
      <c r="D168" s="289"/>
      <c r="E168" s="289"/>
      <c r="F168" s="289"/>
      <c r="G168" s="290"/>
      <c r="H168" s="289"/>
      <c r="I168" s="289"/>
      <c r="J168" s="289"/>
      <c r="K168" s="313"/>
    </row>
    <row r="169" spans="2:11" ht="15" customHeight="1">
      <c r="B169" s="292"/>
      <c r="C169" s="269" t="s">
        <v>783</v>
      </c>
      <c r="D169" s="269"/>
      <c r="E169" s="269"/>
      <c r="F169" s="291" t="s">
        <v>780</v>
      </c>
      <c r="G169" s="269"/>
      <c r="H169" s="269" t="s">
        <v>820</v>
      </c>
      <c r="I169" s="269" t="s">
        <v>782</v>
      </c>
      <c r="J169" s="269">
        <v>120</v>
      </c>
      <c r="K169" s="313"/>
    </row>
    <row r="170" spans="2:11" ht="15" customHeight="1">
      <c r="B170" s="292"/>
      <c r="C170" s="269" t="s">
        <v>829</v>
      </c>
      <c r="D170" s="269"/>
      <c r="E170" s="269"/>
      <c r="F170" s="291" t="s">
        <v>780</v>
      </c>
      <c r="G170" s="269"/>
      <c r="H170" s="269" t="s">
        <v>830</v>
      </c>
      <c r="I170" s="269" t="s">
        <v>782</v>
      </c>
      <c r="J170" s="269" t="s">
        <v>831</v>
      </c>
      <c r="K170" s="313"/>
    </row>
    <row r="171" spans="2:11" ht="15" customHeight="1">
      <c r="B171" s="292"/>
      <c r="C171" s="269" t="s">
        <v>728</v>
      </c>
      <c r="D171" s="269"/>
      <c r="E171" s="269"/>
      <c r="F171" s="291" t="s">
        <v>780</v>
      </c>
      <c r="G171" s="269"/>
      <c r="H171" s="269" t="s">
        <v>847</v>
      </c>
      <c r="I171" s="269" t="s">
        <v>782</v>
      </c>
      <c r="J171" s="269" t="s">
        <v>831</v>
      </c>
      <c r="K171" s="313"/>
    </row>
    <row r="172" spans="2:11" ht="15" customHeight="1">
      <c r="B172" s="292"/>
      <c r="C172" s="269" t="s">
        <v>785</v>
      </c>
      <c r="D172" s="269"/>
      <c r="E172" s="269"/>
      <c r="F172" s="291" t="s">
        <v>786</v>
      </c>
      <c r="G172" s="269"/>
      <c r="H172" s="269" t="s">
        <v>847</v>
      </c>
      <c r="I172" s="269" t="s">
        <v>782</v>
      </c>
      <c r="J172" s="269">
        <v>50</v>
      </c>
      <c r="K172" s="313"/>
    </row>
    <row r="173" spans="2:11" ht="15" customHeight="1">
      <c r="B173" s="292"/>
      <c r="C173" s="269" t="s">
        <v>788</v>
      </c>
      <c r="D173" s="269"/>
      <c r="E173" s="269"/>
      <c r="F173" s="291" t="s">
        <v>780</v>
      </c>
      <c r="G173" s="269"/>
      <c r="H173" s="269" t="s">
        <v>847</v>
      </c>
      <c r="I173" s="269" t="s">
        <v>790</v>
      </c>
      <c r="J173" s="269"/>
      <c r="K173" s="313"/>
    </row>
    <row r="174" spans="2:11" ht="15" customHeight="1">
      <c r="B174" s="292"/>
      <c r="C174" s="269" t="s">
        <v>799</v>
      </c>
      <c r="D174" s="269"/>
      <c r="E174" s="269"/>
      <c r="F174" s="291" t="s">
        <v>786</v>
      </c>
      <c r="G174" s="269"/>
      <c r="H174" s="269" t="s">
        <v>847</v>
      </c>
      <c r="I174" s="269" t="s">
        <v>782</v>
      </c>
      <c r="J174" s="269">
        <v>50</v>
      </c>
      <c r="K174" s="313"/>
    </row>
    <row r="175" spans="2:11" ht="15" customHeight="1">
      <c r="B175" s="292"/>
      <c r="C175" s="269" t="s">
        <v>807</v>
      </c>
      <c r="D175" s="269"/>
      <c r="E175" s="269"/>
      <c r="F175" s="291" t="s">
        <v>786</v>
      </c>
      <c r="G175" s="269"/>
      <c r="H175" s="269" t="s">
        <v>847</v>
      </c>
      <c r="I175" s="269" t="s">
        <v>782</v>
      </c>
      <c r="J175" s="269">
        <v>50</v>
      </c>
      <c r="K175" s="313"/>
    </row>
    <row r="176" spans="2:11" ht="15" customHeight="1">
      <c r="B176" s="292"/>
      <c r="C176" s="269" t="s">
        <v>805</v>
      </c>
      <c r="D176" s="269"/>
      <c r="E176" s="269"/>
      <c r="F176" s="291" t="s">
        <v>786</v>
      </c>
      <c r="G176" s="269"/>
      <c r="H176" s="269" t="s">
        <v>847</v>
      </c>
      <c r="I176" s="269" t="s">
        <v>782</v>
      </c>
      <c r="J176" s="269">
        <v>50</v>
      </c>
      <c r="K176" s="313"/>
    </row>
    <row r="177" spans="2:11" ht="15" customHeight="1">
      <c r="B177" s="292"/>
      <c r="C177" s="269" t="s">
        <v>110</v>
      </c>
      <c r="D177" s="269"/>
      <c r="E177" s="269"/>
      <c r="F177" s="291" t="s">
        <v>780</v>
      </c>
      <c r="G177" s="269"/>
      <c r="H177" s="269" t="s">
        <v>848</v>
      </c>
      <c r="I177" s="269" t="s">
        <v>849</v>
      </c>
      <c r="J177" s="269"/>
      <c r="K177" s="313"/>
    </row>
    <row r="178" spans="2:11" ht="15" customHeight="1">
      <c r="B178" s="292"/>
      <c r="C178" s="269" t="s">
        <v>56</v>
      </c>
      <c r="D178" s="269"/>
      <c r="E178" s="269"/>
      <c r="F178" s="291" t="s">
        <v>780</v>
      </c>
      <c r="G178" s="269"/>
      <c r="H178" s="269" t="s">
        <v>850</v>
      </c>
      <c r="I178" s="269" t="s">
        <v>851</v>
      </c>
      <c r="J178" s="269">
        <v>1</v>
      </c>
      <c r="K178" s="313"/>
    </row>
    <row r="179" spans="2:11" ht="15" customHeight="1">
      <c r="B179" s="292"/>
      <c r="C179" s="269" t="s">
        <v>52</v>
      </c>
      <c r="D179" s="269"/>
      <c r="E179" s="269"/>
      <c r="F179" s="291" t="s">
        <v>780</v>
      </c>
      <c r="G179" s="269"/>
      <c r="H179" s="269" t="s">
        <v>852</v>
      </c>
      <c r="I179" s="269" t="s">
        <v>782</v>
      </c>
      <c r="J179" s="269">
        <v>20</v>
      </c>
      <c r="K179" s="313"/>
    </row>
    <row r="180" spans="2:11" ht="15" customHeight="1">
      <c r="B180" s="292"/>
      <c r="C180" s="269" t="s">
        <v>53</v>
      </c>
      <c r="D180" s="269"/>
      <c r="E180" s="269"/>
      <c r="F180" s="291" t="s">
        <v>780</v>
      </c>
      <c r="G180" s="269"/>
      <c r="H180" s="269" t="s">
        <v>853</v>
      </c>
      <c r="I180" s="269" t="s">
        <v>782</v>
      </c>
      <c r="J180" s="269">
        <v>255</v>
      </c>
      <c r="K180" s="313"/>
    </row>
    <row r="181" spans="2:11" ht="15" customHeight="1">
      <c r="B181" s="292"/>
      <c r="C181" s="269" t="s">
        <v>111</v>
      </c>
      <c r="D181" s="269"/>
      <c r="E181" s="269"/>
      <c r="F181" s="291" t="s">
        <v>780</v>
      </c>
      <c r="G181" s="269"/>
      <c r="H181" s="269" t="s">
        <v>744</v>
      </c>
      <c r="I181" s="269" t="s">
        <v>782</v>
      </c>
      <c r="J181" s="269">
        <v>10</v>
      </c>
      <c r="K181" s="313"/>
    </row>
    <row r="182" spans="2:11" ht="15" customHeight="1">
      <c r="B182" s="292"/>
      <c r="C182" s="269" t="s">
        <v>112</v>
      </c>
      <c r="D182" s="269"/>
      <c r="E182" s="269"/>
      <c r="F182" s="291" t="s">
        <v>780</v>
      </c>
      <c r="G182" s="269"/>
      <c r="H182" s="269" t="s">
        <v>854</v>
      </c>
      <c r="I182" s="269" t="s">
        <v>815</v>
      </c>
      <c r="J182" s="269"/>
      <c r="K182" s="313"/>
    </row>
    <row r="183" spans="2:11" ht="15" customHeight="1">
      <c r="B183" s="292"/>
      <c r="C183" s="269" t="s">
        <v>855</v>
      </c>
      <c r="D183" s="269"/>
      <c r="E183" s="269"/>
      <c r="F183" s="291" t="s">
        <v>780</v>
      </c>
      <c r="G183" s="269"/>
      <c r="H183" s="269" t="s">
        <v>856</v>
      </c>
      <c r="I183" s="269" t="s">
        <v>815</v>
      </c>
      <c r="J183" s="269"/>
      <c r="K183" s="313"/>
    </row>
    <row r="184" spans="2:11" ht="15" customHeight="1">
      <c r="B184" s="292"/>
      <c r="C184" s="269" t="s">
        <v>844</v>
      </c>
      <c r="D184" s="269"/>
      <c r="E184" s="269"/>
      <c r="F184" s="291" t="s">
        <v>780</v>
      </c>
      <c r="G184" s="269"/>
      <c r="H184" s="269" t="s">
        <v>857</v>
      </c>
      <c r="I184" s="269" t="s">
        <v>815</v>
      </c>
      <c r="J184" s="269"/>
      <c r="K184" s="313"/>
    </row>
    <row r="185" spans="2:11" ht="15" customHeight="1">
      <c r="B185" s="292"/>
      <c r="C185" s="269" t="s">
        <v>114</v>
      </c>
      <c r="D185" s="269"/>
      <c r="E185" s="269"/>
      <c r="F185" s="291" t="s">
        <v>786</v>
      </c>
      <c r="G185" s="269"/>
      <c r="H185" s="269" t="s">
        <v>858</v>
      </c>
      <c r="I185" s="269" t="s">
        <v>782</v>
      </c>
      <c r="J185" s="269">
        <v>50</v>
      </c>
      <c r="K185" s="313"/>
    </row>
    <row r="186" spans="2:11" ht="15" customHeight="1">
      <c r="B186" s="292"/>
      <c r="C186" s="269" t="s">
        <v>859</v>
      </c>
      <c r="D186" s="269"/>
      <c r="E186" s="269"/>
      <c r="F186" s="291" t="s">
        <v>786</v>
      </c>
      <c r="G186" s="269"/>
      <c r="H186" s="269" t="s">
        <v>860</v>
      </c>
      <c r="I186" s="269" t="s">
        <v>861</v>
      </c>
      <c r="J186" s="269"/>
      <c r="K186" s="313"/>
    </row>
    <row r="187" spans="2:11" ht="15" customHeight="1">
      <c r="B187" s="292"/>
      <c r="C187" s="269" t="s">
        <v>862</v>
      </c>
      <c r="D187" s="269"/>
      <c r="E187" s="269"/>
      <c r="F187" s="291" t="s">
        <v>786</v>
      </c>
      <c r="G187" s="269"/>
      <c r="H187" s="269" t="s">
        <v>863</v>
      </c>
      <c r="I187" s="269" t="s">
        <v>861</v>
      </c>
      <c r="J187" s="269"/>
      <c r="K187" s="313"/>
    </row>
    <row r="188" spans="2:11" ht="15" customHeight="1">
      <c r="B188" s="292"/>
      <c r="C188" s="269" t="s">
        <v>864</v>
      </c>
      <c r="D188" s="269"/>
      <c r="E188" s="269"/>
      <c r="F188" s="291" t="s">
        <v>786</v>
      </c>
      <c r="G188" s="269"/>
      <c r="H188" s="269" t="s">
        <v>865</v>
      </c>
      <c r="I188" s="269" t="s">
        <v>861</v>
      </c>
      <c r="J188" s="269"/>
      <c r="K188" s="313"/>
    </row>
    <row r="189" spans="2:11" ht="15" customHeight="1">
      <c r="B189" s="292"/>
      <c r="C189" s="325" t="s">
        <v>866</v>
      </c>
      <c r="D189" s="269"/>
      <c r="E189" s="269"/>
      <c r="F189" s="291" t="s">
        <v>786</v>
      </c>
      <c r="G189" s="269"/>
      <c r="H189" s="269" t="s">
        <v>867</v>
      </c>
      <c r="I189" s="269" t="s">
        <v>868</v>
      </c>
      <c r="J189" s="326" t="s">
        <v>869</v>
      </c>
      <c r="K189" s="313"/>
    </row>
    <row r="190" spans="2:11" ht="15" customHeight="1">
      <c r="B190" s="292"/>
      <c r="C190" s="276" t="s">
        <v>41</v>
      </c>
      <c r="D190" s="269"/>
      <c r="E190" s="269"/>
      <c r="F190" s="291" t="s">
        <v>780</v>
      </c>
      <c r="G190" s="269"/>
      <c r="H190" s="266" t="s">
        <v>870</v>
      </c>
      <c r="I190" s="269" t="s">
        <v>871</v>
      </c>
      <c r="J190" s="269"/>
      <c r="K190" s="313"/>
    </row>
    <row r="191" spans="2:11" ht="15" customHeight="1">
      <c r="B191" s="292"/>
      <c r="C191" s="276" t="s">
        <v>872</v>
      </c>
      <c r="D191" s="269"/>
      <c r="E191" s="269"/>
      <c r="F191" s="291" t="s">
        <v>780</v>
      </c>
      <c r="G191" s="269"/>
      <c r="H191" s="269" t="s">
        <v>873</v>
      </c>
      <c r="I191" s="269" t="s">
        <v>815</v>
      </c>
      <c r="J191" s="269"/>
      <c r="K191" s="313"/>
    </row>
    <row r="192" spans="2:11" ht="15" customHeight="1">
      <c r="B192" s="292"/>
      <c r="C192" s="276" t="s">
        <v>874</v>
      </c>
      <c r="D192" s="269"/>
      <c r="E192" s="269"/>
      <c r="F192" s="291" t="s">
        <v>780</v>
      </c>
      <c r="G192" s="269"/>
      <c r="H192" s="269" t="s">
        <v>875</v>
      </c>
      <c r="I192" s="269" t="s">
        <v>815</v>
      </c>
      <c r="J192" s="269"/>
      <c r="K192" s="313"/>
    </row>
    <row r="193" spans="2:11" ht="15" customHeight="1">
      <c r="B193" s="292"/>
      <c r="C193" s="276" t="s">
        <v>876</v>
      </c>
      <c r="D193" s="269"/>
      <c r="E193" s="269"/>
      <c r="F193" s="291" t="s">
        <v>786</v>
      </c>
      <c r="G193" s="269"/>
      <c r="H193" s="269" t="s">
        <v>877</v>
      </c>
      <c r="I193" s="269" t="s">
        <v>815</v>
      </c>
      <c r="J193" s="269"/>
      <c r="K193" s="313"/>
    </row>
    <row r="194" spans="2:11" ht="15" customHeight="1">
      <c r="B194" s="319"/>
      <c r="C194" s="327"/>
      <c r="D194" s="301"/>
      <c r="E194" s="301"/>
      <c r="F194" s="301"/>
      <c r="G194" s="301"/>
      <c r="H194" s="301"/>
      <c r="I194" s="301"/>
      <c r="J194" s="301"/>
      <c r="K194" s="320"/>
    </row>
    <row r="195" spans="2:11" ht="18.75" customHeight="1">
      <c r="B195" s="266"/>
      <c r="C195" s="269"/>
      <c r="D195" s="269"/>
      <c r="E195" s="269"/>
      <c r="F195" s="291"/>
      <c r="G195" s="269"/>
      <c r="H195" s="269"/>
      <c r="I195" s="269"/>
      <c r="J195" s="269"/>
      <c r="K195" s="266"/>
    </row>
    <row r="196" spans="2:11" ht="18.75" customHeight="1">
      <c r="B196" s="266"/>
      <c r="C196" s="269"/>
      <c r="D196" s="269"/>
      <c r="E196" s="269"/>
      <c r="F196" s="291"/>
      <c r="G196" s="269"/>
      <c r="H196" s="269"/>
      <c r="I196" s="269"/>
      <c r="J196" s="269"/>
      <c r="K196" s="266"/>
    </row>
    <row r="197" spans="2:11" ht="18.75" customHeight="1">
      <c r="B197" s="277"/>
      <c r="C197" s="277"/>
      <c r="D197" s="277"/>
      <c r="E197" s="277"/>
      <c r="F197" s="277"/>
      <c r="G197" s="277"/>
      <c r="H197" s="277"/>
      <c r="I197" s="277"/>
      <c r="J197" s="277"/>
      <c r="K197" s="277"/>
    </row>
    <row r="198" spans="2:11" ht="13.5">
      <c r="B198" s="256"/>
      <c r="C198" s="257"/>
      <c r="D198" s="257"/>
      <c r="E198" s="257"/>
      <c r="F198" s="257"/>
      <c r="G198" s="257"/>
      <c r="H198" s="257"/>
      <c r="I198" s="257"/>
      <c r="J198" s="257"/>
      <c r="K198" s="258"/>
    </row>
    <row r="199" spans="2:11" ht="21">
      <c r="B199" s="259"/>
      <c r="C199" s="260" t="s">
        <v>878</v>
      </c>
      <c r="D199" s="260"/>
      <c r="E199" s="260"/>
      <c r="F199" s="260"/>
      <c r="G199" s="260"/>
      <c r="H199" s="260"/>
      <c r="I199" s="260"/>
      <c r="J199" s="260"/>
      <c r="K199" s="261"/>
    </row>
    <row r="200" spans="2:11" ht="25.5" customHeight="1">
      <c r="B200" s="259"/>
      <c r="C200" s="328" t="s">
        <v>879</v>
      </c>
      <c r="D200" s="328"/>
      <c r="E200" s="328"/>
      <c r="F200" s="328" t="s">
        <v>880</v>
      </c>
      <c r="G200" s="329"/>
      <c r="H200" s="328" t="s">
        <v>881</v>
      </c>
      <c r="I200" s="328"/>
      <c r="J200" s="328"/>
      <c r="K200" s="261"/>
    </row>
    <row r="201" spans="2:11" ht="5.25" customHeight="1">
      <c r="B201" s="292"/>
      <c r="C201" s="289"/>
      <c r="D201" s="289"/>
      <c r="E201" s="289"/>
      <c r="F201" s="289"/>
      <c r="G201" s="269"/>
      <c r="H201" s="289"/>
      <c r="I201" s="289"/>
      <c r="J201" s="289"/>
      <c r="K201" s="313"/>
    </row>
    <row r="202" spans="2:11" ht="15" customHeight="1">
      <c r="B202" s="292"/>
      <c r="C202" s="269" t="s">
        <v>871</v>
      </c>
      <c r="D202" s="269"/>
      <c r="E202" s="269"/>
      <c r="F202" s="291" t="s">
        <v>42</v>
      </c>
      <c r="G202" s="269"/>
      <c r="H202" s="269" t="s">
        <v>882</v>
      </c>
      <c r="I202" s="269"/>
      <c r="J202" s="269"/>
      <c r="K202" s="313"/>
    </row>
    <row r="203" spans="2:11" ht="15" customHeight="1">
      <c r="B203" s="292"/>
      <c r="C203" s="298"/>
      <c r="D203" s="269"/>
      <c r="E203" s="269"/>
      <c r="F203" s="291" t="s">
        <v>43</v>
      </c>
      <c r="G203" s="269"/>
      <c r="H203" s="269" t="s">
        <v>883</v>
      </c>
      <c r="I203" s="269"/>
      <c r="J203" s="269"/>
      <c r="K203" s="313"/>
    </row>
    <row r="204" spans="2:11" ht="15" customHeight="1">
      <c r="B204" s="292"/>
      <c r="C204" s="298"/>
      <c r="D204" s="269"/>
      <c r="E204" s="269"/>
      <c r="F204" s="291" t="s">
        <v>46</v>
      </c>
      <c r="G204" s="269"/>
      <c r="H204" s="269" t="s">
        <v>884</v>
      </c>
      <c r="I204" s="269"/>
      <c r="J204" s="269"/>
      <c r="K204" s="313"/>
    </row>
    <row r="205" spans="2:11" ht="15" customHeight="1">
      <c r="B205" s="292"/>
      <c r="C205" s="269"/>
      <c r="D205" s="269"/>
      <c r="E205" s="269"/>
      <c r="F205" s="291" t="s">
        <v>44</v>
      </c>
      <c r="G205" s="269"/>
      <c r="H205" s="269" t="s">
        <v>885</v>
      </c>
      <c r="I205" s="269"/>
      <c r="J205" s="269"/>
      <c r="K205" s="313"/>
    </row>
    <row r="206" spans="2:11" ht="15" customHeight="1">
      <c r="B206" s="292"/>
      <c r="C206" s="269"/>
      <c r="D206" s="269"/>
      <c r="E206" s="269"/>
      <c r="F206" s="291" t="s">
        <v>45</v>
      </c>
      <c r="G206" s="269"/>
      <c r="H206" s="269" t="s">
        <v>886</v>
      </c>
      <c r="I206" s="269"/>
      <c r="J206" s="269"/>
      <c r="K206" s="313"/>
    </row>
    <row r="207" spans="2:11" ht="15" customHeight="1">
      <c r="B207" s="292"/>
      <c r="C207" s="269"/>
      <c r="D207" s="269"/>
      <c r="E207" s="269"/>
      <c r="F207" s="291"/>
      <c r="G207" s="269"/>
      <c r="H207" s="269"/>
      <c r="I207" s="269"/>
      <c r="J207" s="269"/>
      <c r="K207" s="313"/>
    </row>
    <row r="208" spans="2:11" ht="15" customHeight="1">
      <c r="B208" s="292"/>
      <c r="C208" s="269" t="s">
        <v>827</v>
      </c>
      <c r="D208" s="269"/>
      <c r="E208" s="269"/>
      <c r="F208" s="291" t="s">
        <v>78</v>
      </c>
      <c r="G208" s="269"/>
      <c r="H208" s="269" t="s">
        <v>887</v>
      </c>
      <c r="I208" s="269"/>
      <c r="J208" s="269"/>
      <c r="K208" s="313"/>
    </row>
    <row r="209" spans="2:11" ht="15" customHeight="1">
      <c r="B209" s="292"/>
      <c r="C209" s="298"/>
      <c r="D209" s="269"/>
      <c r="E209" s="269"/>
      <c r="F209" s="291" t="s">
        <v>722</v>
      </c>
      <c r="G209" s="269"/>
      <c r="H209" s="269" t="s">
        <v>723</v>
      </c>
      <c r="I209" s="269"/>
      <c r="J209" s="269"/>
      <c r="K209" s="313"/>
    </row>
    <row r="210" spans="2:11" ht="15" customHeight="1">
      <c r="B210" s="292"/>
      <c r="C210" s="269"/>
      <c r="D210" s="269"/>
      <c r="E210" s="269"/>
      <c r="F210" s="291" t="s">
        <v>720</v>
      </c>
      <c r="G210" s="269"/>
      <c r="H210" s="269" t="s">
        <v>888</v>
      </c>
      <c r="I210" s="269"/>
      <c r="J210" s="269"/>
      <c r="K210" s="313"/>
    </row>
    <row r="211" spans="2:11" ht="15" customHeight="1">
      <c r="B211" s="330"/>
      <c r="C211" s="298"/>
      <c r="D211" s="298"/>
      <c r="E211" s="298"/>
      <c r="F211" s="291" t="s">
        <v>724</v>
      </c>
      <c r="G211" s="276"/>
      <c r="H211" s="317" t="s">
        <v>725</v>
      </c>
      <c r="I211" s="317"/>
      <c r="J211" s="317"/>
      <c r="K211" s="331"/>
    </row>
    <row r="212" spans="2:11" ht="15" customHeight="1">
      <c r="B212" s="330"/>
      <c r="C212" s="298"/>
      <c r="D212" s="298"/>
      <c r="E212" s="298"/>
      <c r="F212" s="291" t="s">
        <v>726</v>
      </c>
      <c r="G212" s="276"/>
      <c r="H212" s="317" t="s">
        <v>889</v>
      </c>
      <c r="I212" s="317"/>
      <c r="J212" s="317"/>
      <c r="K212" s="331"/>
    </row>
    <row r="213" spans="2:11" ht="15" customHeight="1">
      <c r="B213" s="330"/>
      <c r="C213" s="298"/>
      <c r="D213" s="298"/>
      <c r="E213" s="298"/>
      <c r="F213" s="332"/>
      <c r="G213" s="276"/>
      <c r="H213" s="333"/>
      <c r="I213" s="333"/>
      <c r="J213" s="333"/>
      <c r="K213" s="331"/>
    </row>
    <row r="214" spans="2:11" ht="15" customHeight="1">
      <c r="B214" s="330"/>
      <c r="C214" s="269" t="s">
        <v>851</v>
      </c>
      <c r="D214" s="298"/>
      <c r="E214" s="298"/>
      <c r="F214" s="291">
        <v>1</v>
      </c>
      <c r="G214" s="276"/>
      <c r="H214" s="317" t="s">
        <v>890</v>
      </c>
      <c r="I214" s="317"/>
      <c r="J214" s="317"/>
      <c r="K214" s="331"/>
    </row>
    <row r="215" spans="2:11" ht="15" customHeight="1">
      <c r="B215" s="330"/>
      <c r="C215" s="298"/>
      <c r="D215" s="298"/>
      <c r="E215" s="298"/>
      <c r="F215" s="291">
        <v>2</v>
      </c>
      <c r="G215" s="276"/>
      <c r="H215" s="317" t="s">
        <v>891</v>
      </c>
      <c r="I215" s="317"/>
      <c r="J215" s="317"/>
      <c r="K215" s="331"/>
    </row>
    <row r="216" spans="2:11" ht="15" customHeight="1">
      <c r="B216" s="330"/>
      <c r="C216" s="298"/>
      <c r="D216" s="298"/>
      <c r="E216" s="298"/>
      <c r="F216" s="291">
        <v>3</v>
      </c>
      <c r="G216" s="276"/>
      <c r="H216" s="317" t="s">
        <v>892</v>
      </c>
      <c r="I216" s="317"/>
      <c r="J216" s="317"/>
      <c r="K216" s="331"/>
    </row>
    <row r="217" spans="2:11" ht="15" customHeight="1">
      <c r="B217" s="330"/>
      <c r="C217" s="298"/>
      <c r="D217" s="298"/>
      <c r="E217" s="298"/>
      <c r="F217" s="291">
        <v>4</v>
      </c>
      <c r="G217" s="276"/>
      <c r="H217" s="317" t="s">
        <v>893</v>
      </c>
      <c r="I217" s="317"/>
      <c r="J217" s="317"/>
      <c r="K217" s="331"/>
    </row>
    <row r="218" spans="2:11" ht="12.75" customHeight="1">
      <c r="B218" s="334"/>
      <c r="C218" s="335"/>
      <c r="D218" s="335"/>
      <c r="E218" s="335"/>
      <c r="F218" s="335"/>
      <c r="G218" s="335"/>
      <c r="H218" s="335"/>
      <c r="I218" s="335"/>
      <c r="J218" s="335"/>
      <c r="K218" s="336"/>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PC05VYROBA\Kutnohorska stavebni</dc:creator>
  <cp:keywords/>
  <dc:description/>
  <cp:lastModifiedBy>PC05VYROBA\Kutnohorska stavebni</cp:lastModifiedBy>
  <dcterms:created xsi:type="dcterms:W3CDTF">2019-11-25T09:56:46Z</dcterms:created>
  <dcterms:modified xsi:type="dcterms:W3CDTF">2019-11-25T09:56:58Z</dcterms:modified>
  <cp:category/>
  <cp:version/>
  <cp:contentType/>
  <cp:contentStatus/>
</cp:coreProperties>
</file>