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00 - Vedlejší rozpočt..." sheetId="2" r:id="rId2"/>
    <sheet name="SO 101 - Oprava svahu" sheetId="3" r:id="rId3"/>
    <sheet name="SO 401 - Veřejné osvětlení" sheetId="4" r:id="rId4"/>
  </sheets>
  <definedNames>
    <definedName name="_xlnm._FilterDatabase" localSheetId="1" hidden="1">'SO 000 - Vedlejší rozpočt...'!$C$116:$K$142</definedName>
    <definedName name="_xlnm._FilterDatabase" localSheetId="2" hidden="1">'SO 101 - Oprava svahu'!$C$124:$K$445</definedName>
    <definedName name="_xlnm._FilterDatabase" localSheetId="3" hidden="1">'SO 401 - Veřejné osvětlení'!$C$117:$K$123</definedName>
    <definedName name="_xlnm.Print_Area" localSheetId="0">'Rekapitulace stavby'!$D$4:$AO$76,'Rekapitulace stavby'!$C$82:$AQ$98</definedName>
    <definedName name="_xlnm.Print_Area" localSheetId="1">'SO 000 - Vedlejší rozpočt...'!$C$104:$J$142</definedName>
    <definedName name="_xlnm.Print_Area" localSheetId="2">'SO 101 - Oprava svahu'!$C$112:$J$445</definedName>
    <definedName name="_xlnm.Print_Area" localSheetId="3">'SO 401 - Veřejné osvětlení'!$C$105:$J$123</definedName>
    <definedName name="_xlnm.Print_Titles" localSheetId="0">'Rekapitulace stavby'!$92:$92</definedName>
    <definedName name="_xlnm.Print_Titles" localSheetId="1">'SO 000 - Vedlejší rozpočt...'!$116:$116</definedName>
    <definedName name="_xlnm.Print_Titles" localSheetId="2">'SO 101 - Oprava svahu'!$124:$124</definedName>
    <definedName name="_xlnm.Print_Titles" localSheetId="3">'SO 401 - Veřejné osvětlení'!$117:$117</definedName>
  </definedNames>
  <calcPr calcId="162913"/>
</workbook>
</file>

<file path=xl/sharedStrings.xml><?xml version="1.0" encoding="utf-8"?>
<sst xmlns="http://schemas.openxmlformats.org/spreadsheetml/2006/main" count="3283" uniqueCount="588">
  <si>
    <t>Export Komplet</t>
  </si>
  <si>
    <t/>
  </si>
  <si>
    <t>2.0</t>
  </si>
  <si>
    <t>False</t>
  </si>
  <si>
    <t>{1843e2a2-0be0-48d6-913e-d868b87aab4c}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</si>
  <si>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</si>
  <si>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</si>
  <si>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</si>
  <si>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</si>
  <si>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</si>
  <si>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</si>
  <si>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</si>
  <si>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</si>
  <si>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</si>
  <si>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</si>
  <si>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</si>
  <si>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</si>
  <si>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III_27954 Seletice, svah</t>
  </si>
  <si>
    <t>KSO:</t>
  </si>
  <si>
    <t>CC-CZ:</t>
  </si>
  <si>
    <t>Místo:</t>
  </si>
  <si>
    <t xml:space="preserve"> </t>
  </si>
  <si>
    <t>Datum:</t>
  </si>
  <si>
    <t>17. 3. 2022</t>
  </si>
  <si>
    <t>Zadavatel:</t>
  </si>
  <si>
    <t>IČ:</t>
  </si>
  <si>
    <t>KSÚS Středočeského kraje</t>
  </si>
  <si>
    <t>DIČ:</t>
  </si>
  <si>
    <t>Uchazeč:</t>
  </si>
  <si>
    <t>Vyplň údaj</t>
  </si>
  <si>
    <t>Projektant:</t>
  </si>
  <si>
    <t>02992485</t>
  </si>
  <si>
    <t>FORVIA CZ, s.r.o.</t>
  </si>
  <si>
    <t>CZ02992485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</si>
  <si>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</si>
  <si>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</si>
  <si>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</si>
  <si>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</si>
  <si>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</si>
  <si>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</si>
  <si>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</si>
  <si>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</si>
  <si>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</si>
  <si>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</si>
  <si>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</si>
  <si>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</si>
  <si>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</si>
  <si>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</si>
  <si>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</si>
  <si>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</si>
  <si>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</si>
  <si>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</si>
  <si>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</si>
  <si>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</si>
  <si>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</si>
  <si>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</si>
  <si>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</si>
  <si>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</si>
  <si>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</si>
  <si>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</si>
  <si>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</si>
  <si>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</si>
  <si>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</si>
  <si>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</si>
  <si>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</si>
  <si>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</si>
  <si>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</si>
  <si>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</si>
  <si>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</si>
  <si>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</si>
  <si>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</si>
  <si>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</si>
  <si>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</si>
  <si>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</si>
  <si>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</si>
  <si>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</si>
  <si>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</si>
  <si>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</si>
  <si>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</si>
  <si>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</si>
  <si>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</si>
  <si>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</si>
  <si>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</si>
  <si>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rozpočtové náklady</t>
  </si>
  <si>
    <t>STA</t>
  </si>
  <si>
    <t>1</t>
  </si>
  <si>
    <t>{4ac154e0-6bbb-4654-9356-22dccd94344e}</t>
  </si>
  <si>
    <t>2</t>
  </si>
  <si>
    <t>SO 101</t>
  </si>
  <si>
    <t>Oprava svahu</t>
  </si>
  <si>
    <t>{5756f127-a42a-4381-9bb4-880e33cb25c3}</t>
  </si>
  <si>
    <t>SO 401</t>
  </si>
  <si>
    <t>Veřejné osvětlení</t>
  </si>
  <si>
    <t>{9ef48512-be65-4598-bb4e-3fa37a58b8ad}</t>
  </si>
  <si>
    <t>KRYCÍ LIST SOUPISU PRACÍ</t>
  </si>
  <si>
    <t>Objekt:</t>
  </si>
  <si>
    <t>SO 000 -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</si>
  <si>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</si>
  <si>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</si>
  <si>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</si>
  <si>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</si>
  <si>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</si>
  <si>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</si>
  <si>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</si>
  <si>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</si>
  <si>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</si>
  <si>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</si>
  <si>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</si>
  <si>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</si>
  <si>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</si>
  <si>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</si>
  <si>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</si>
  <si>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</si>
  <si>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</si>
  <si>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</si>
  <si>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</si>
  <si>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</si>
  <si>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</si>
  <si>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ROZPOCET</t>
  </si>
  <si>
    <t>K</t>
  </si>
  <si>
    <t>02720</t>
  </si>
  <si>
    <t>POMOC PRÁCE ZŘÍZ NEBO ZAJIŠŤ REGULACI A OCHRANU DOPRAVY</t>
  </si>
  <si>
    <t>KPL</t>
  </si>
  <si>
    <t>512</t>
  </si>
  <si>
    <t>1594131320</t>
  </si>
  <si>
    <t>PP</t>
  </si>
  <si>
    <t>POMOC PRÁCE ZŘÍZ NEBO ZAJIŠŤ REGULACI A OCHRANU DOPRAVY
Zajištění DIO během výstavby včetně projektu a povolení.</t>
  </si>
  <si>
    <t>PSC</t>
  </si>
  <si>
    <t>Poznámka k souboru cen:
zahrnuje veškeré náklady spojené s objednatelem požadovanými zařízeními</t>
  </si>
  <si>
    <t>02730</t>
  </si>
  <si>
    <t>POMOC PRÁCE ZŘÍZ NEBO ZAJIŠŤ OCHRANU INŽENÝRSKÝCH SÍTÍ</t>
  </si>
  <si>
    <t>KČ</t>
  </si>
  <si>
    <t>4</t>
  </si>
  <si>
    <t>1854427146</t>
  </si>
  <si>
    <t>3</t>
  </si>
  <si>
    <t>02910</t>
  </si>
  <si>
    <t>OSTATNÍ POŽADAVKY - ZEMĚMĚŘIČSKÁ MĚŘENÍ</t>
  </si>
  <si>
    <t>-21744246</t>
  </si>
  <si>
    <t>OSTATNÍ POŽADAVKY - ZEMĚMĚŘIČSKÁ MĚŘENÍ
Geodetická činnost v průběhu provádění stavebních prací.</t>
  </si>
  <si>
    <t>Poznámka k souboru cen:
zahrnuje veškeré náklady spojené s objednatelem požadovanými pracemi, - pro stanovení orientační investorské ceny určete jednotkovou cenu jako 1% odhadované ceny stavby</t>
  </si>
  <si>
    <t>02911</t>
  </si>
  <si>
    <t>OSTATNÍ POŽADAVKY - GEODETICKÉ ZAMĚŘENÍ</t>
  </si>
  <si>
    <t>-584763799</t>
  </si>
  <si>
    <t>OSTATNÍ POŽADAVKY - GEODETICKÉ ZAMĚŘENÍ
Geodetické zaměření stavby.</t>
  </si>
  <si>
    <t>Poznámka k souboru cen:
zahrnuje veškeré náklady spojené s objednatelem požadovanými pracemi</t>
  </si>
  <si>
    <t>5</t>
  </si>
  <si>
    <t>02911.R1</t>
  </si>
  <si>
    <t>OSTATNÍ POŽADAVKY - VYTYČENÍ ING. SÍTÍ</t>
  </si>
  <si>
    <t>2098990197</t>
  </si>
  <si>
    <t>OSTATNÍ POŽADAVKY - GEODETICKÉ ZAMĚŘENÍ
Geodetická činnost v průběhu provádění stavebních prací.</t>
  </si>
  <si>
    <t>6</t>
  </si>
  <si>
    <t>02943</t>
  </si>
  <si>
    <t>OSTATNÍ POŽADAVKY - VYPRACOVÁNÍ RDS</t>
  </si>
  <si>
    <t>627123345</t>
  </si>
  <si>
    <t>7</t>
  </si>
  <si>
    <t>02944.R1</t>
  </si>
  <si>
    <t>OSTAT POŽADAVKY - DOKUMENTACE SKUTEČ PROVEDENÍ</t>
  </si>
  <si>
    <t>985664731</t>
  </si>
  <si>
    <t>OSTAT POŽADAVKY - DOKUMENTACE SKUTEČ PROVEDENÍ V DIGIT FORMĚ</t>
  </si>
  <si>
    <t>8</t>
  </si>
  <si>
    <t>03100</t>
  </si>
  <si>
    <t>ZAŘÍZENÍ STAVENIŠTĚ - ZŘÍZENÍ, PROVOZ, DEMONTÁŽ</t>
  </si>
  <si>
    <t>-1298177826</t>
  </si>
  <si>
    <t>Všeobecné podmínky Staveništní náklady zhotovitele ZAŘÍZENÍ STAVENIŠTĚ - ZŘÍZENÍ, PROVOZ, DEMONTÁŽ</t>
  </si>
  <si>
    <t>Poznámka k souboru cen:
zahrnuje objednatelem povolené náklady na pořízení (event. pronájem), provozování, udržování a likvidaci zhotovitelova zařízení</t>
  </si>
  <si>
    <t>SO 101 - Oprava svahu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</si>
  <si>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</si>
  <si>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</si>
  <si>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</si>
  <si>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</si>
  <si>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</si>
  <si>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</si>
  <si>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</si>
  <si>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</si>
  <si>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HSV</t>
  </si>
  <si>
    <t>Práce a dodávky HSV</t>
  </si>
  <si>
    <t>Zemní práce</t>
  </si>
  <si>
    <t>112018</t>
  </si>
  <si>
    <t>KÁCENÍ STROMŮ D KMENE DO 0,5M S ODSTRANĚNÍM PAŘEZŮ, ODVOZ DO 20KM</t>
  </si>
  <si>
    <t>KUS</t>
  </si>
  <si>
    <t>1985633178</t>
  </si>
  <si>
    <t>Poznámka k souboru cen:
Kácení stromů se měří v [ks] poražených stromů (průměr stromů se měří ve výšce 1,3m nad terénem) a zahrnuje zejména: - poražení stromu a osekání větví - spálení větví na hromadách nebo štěpkování - dopravu a uložení kmenů, případné další práce s nimi dle pokynů zadávací dokumentace Odstranění pařezů se měří v [ks] vytrhaných nebo vykopaných pařezů a zahrnuje zejména: - vytrhání nebo vykopání pařezů - veškeré zemní práce spojené s odstraněním pařezů - dopravu a uložení pařezů, případně další práce s nimi dle pokynů zadávací dokumentace - zásyp jam po pařezech</t>
  </si>
  <si>
    <t>VV</t>
  </si>
  <si>
    <t>"kácení stromů"33</t>
  </si>
  <si>
    <t>113338</t>
  </si>
  <si>
    <t>ODSTRAN PODKL ZPEVNĚNÝCH PLOCH S ASFALT POJIVEM, ODVOZ DO 20KM</t>
  </si>
  <si>
    <t>M3</t>
  </si>
  <si>
    <t>572848708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</si>
  <si>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</si>
  <si>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"dobourání na hloubku 450 mm - hlavní trasa"(1375)*(0,45-0,12)</t>
  </si>
  <si>
    <t>"dobourání na průměrnou hloubku 250 mm - napojení"(13+32)*(0,45-0,12)</t>
  </si>
  <si>
    <t>113728</t>
  </si>
  <si>
    <t>FRÉZOVÁNÍ ZPEVNĚNÝCH PLOCH ASFALTOVÝCH, ODVOZ DO 20KM</t>
  </si>
  <si>
    <t>-491468353</t>
  </si>
  <si>
    <t xml:space="preserve">FRÉZOVÁNÍ ZPEVNĚNÝCH PLOCH ASFALTOVÝCH, ODVOZ DO 20KM
Materiál byl zatříděn dle vyhlášky 130/2019 Sb. do kvalitativní třídy ZAS-T1.
Stanovení tloušťky dle výsledků diagnostiky vozovky. 
</t>
  </si>
  <si>
    <t>"fréza tl. 120 mm - hlavní trasa"(1375)*0,12</t>
  </si>
  <si>
    <t>"fréza tl. 120 mm - napojení"(13+32)*0,12</t>
  </si>
  <si>
    <t>"fréza tl. 100 mm - spodní komunikace"(730)*0,1</t>
  </si>
  <si>
    <t>11524</t>
  </si>
  <si>
    <t>PŘEVEDENÍ VODY POTRUBÍM DN 400 NEBO ŽLABY R.O. DO 1,4M</t>
  </si>
  <si>
    <t>M</t>
  </si>
  <si>
    <t>1136642900</t>
  </si>
  <si>
    <t>Poznámka k souboru cen:
Položka převedení vody na povrchu zahrnuje zřízení, udržování a odstranění příslušného zařízení. Převedení vody se uvádí buď průměrem potrubí (DN) nebo délkou rozvinutého obvodu žlabu (r.o.).</t>
  </si>
  <si>
    <t>"převedení vody v prostoru propustku 1P"8</t>
  </si>
  <si>
    <t>121108</t>
  </si>
  <si>
    <t>SEJMUTÍ ORNICE NEBO LESNÍ PŮDY S ODVOZEM DO 20KM</t>
  </si>
  <si>
    <t>-32913772</t>
  </si>
  <si>
    <t>Poznámka k souboru cen:
položka zahrnuje sejmutí ornice bez ohledu na tloušťku vrstvy a její vodorovnou dopravu nezahrnuje uložení na trvalou skládku</t>
  </si>
  <si>
    <t>"svah - sejmutí tl. 200 mm"20*(1,8+3,8+4,5+5,4+6,7+8+7,6+5,9+5+4,4+2,3)*0,2</t>
  </si>
  <si>
    <t>"okolí komunikace - sejmutí tl. 200 mm"(170+68*1,2+30)*0,2</t>
  </si>
  <si>
    <t>122738</t>
  </si>
  <si>
    <t>ODKOPÁVKY A PROKOPÁVKY OBECNÉ TŘ. I, ODVOZ DO 20KM</t>
  </si>
  <si>
    <t>1380300517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</si>
  <si>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</si>
  <si>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"odkop stávajícího svahu - plocha x délka"</t>
  </si>
  <si>
    <t>"VPR 5"13*20</t>
  </si>
  <si>
    <t>"VPR 6"18*20</t>
  </si>
  <si>
    <t>"VPR 7"17*20</t>
  </si>
  <si>
    <t>"VPR 8"17*20</t>
  </si>
  <si>
    <t>"VPR 9"18*20</t>
  </si>
  <si>
    <t>"VPR 10"15*20</t>
  </si>
  <si>
    <t>"VPR 11"9*20</t>
  </si>
  <si>
    <t>122738.1</t>
  </si>
  <si>
    <t>996904932</t>
  </si>
  <si>
    <t>ODKOPÁVKY A PROKOPÁVKY OBECNÉ TŘ. I, ODVOZ DO 20KM
Čerpání položky se souhlasem investora a TDI.</t>
  </si>
  <si>
    <t>"sanace AZ - ŠDA 0/63 tl. 400 mm, km 0,0 - 0,9 a km 0,23 - 0,27, předpoklad 70 %"(90+40)*5*0,4*0,7</t>
  </si>
  <si>
    <t>"sanace paty svahu - MZK tl. 300 mm, km 0,9 - 0,23"2,7*140*0,3</t>
  </si>
  <si>
    <t>125738</t>
  </si>
  <si>
    <t>VYKOPÁVKY ZE ZEMNÍKŮ A SKLÁDEK TŘ. I, ODVOZ DO 20KM</t>
  </si>
  <si>
    <t>871265470</t>
  </si>
  <si>
    <t xml:space="preserve"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ruční vykopávky, odstranění kořenů a napadávek - pažení, vzepření a rozepření vč. přepažování (vyjma štětových stěn) - úpravu, ochranu a očištění dna, základové spáry, stěn a svahů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položka nezahrnuje: - práce spojené s otvírkou zemníku </t>
  </si>
  <si>
    <t>"odkop zeminy z mezideponie"13,125</t>
  </si>
  <si>
    <t>"odkop ornice z mezideponie"277,92</t>
  </si>
  <si>
    <t>9</t>
  </si>
  <si>
    <t>17120</t>
  </si>
  <si>
    <t>ULOŽENÍ SYPANINY DO NÁSYPŮ A NA SKLÁDKY BEZ ZHUTNĚNÍ</t>
  </si>
  <si>
    <t>-1804025357</t>
  </si>
  <si>
    <t>Poznámka k souboru cen:
položka zahrnuje: - kompletní provedení zemní konstrukce do předepsaného tvaru - ošetření úložiště po celou dobu práce v něm vč. klimatických opatření - ztížení v okolí vedení, konstrukcí a objektů a jejich dočasné zajištění - ztížení provádění ve ztížených podmínkách a stísněných prostorech - ztížené ukládání sypaniny pod vodu - ukládání po vrstvách a po jiných nutných částech (figurách) vč. dosypávek - spouštění a nošení materiálu - úprava, očištění a ochrana podloží a svahů - svahování,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</si>
  <si>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"viz pol. 113338 - uložení na skládku"468,60-13,125</t>
  </si>
  <si>
    <t>"viz pol. 113338 - uložení na mezideponii - využití v pol. 17411"13,125</t>
  </si>
  <si>
    <t>"viz pol. 121108 - uložení ornice na mezideponii - využití v pol. 18220"277,92</t>
  </si>
  <si>
    <t>"viz pol. 122738 - uložení na skládku"2140</t>
  </si>
  <si>
    <t>10</t>
  </si>
  <si>
    <t>17120.1</t>
  </si>
  <si>
    <t>-958132006</t>
  </si>
  <si>
    <t>ULOŽENÍ SYPANINY DO NÁSYPŮ A NA SKLÁDKY BEZ ZHUTNĚNÍ
Čerpání položky se souhlasem investora a TDI.</t>
  </si>
  <si>
    <t>"viz pol. 122738.1 - uložení na skládku"295,4</t>
  </si>
  <si>
    <t>11</t>
  </si>
  <si>
    <t>17411</t>
  </si>
  <si>
    <t>ZÁSYP JAM A RÝH ZEMINOU SE ZHUTNĚNÍM</t>
  </si>
  <si>
    <t>-1028865913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</si>
  <si>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</si>
  <si>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"obsyp vytěženou zeminou"</t>
  </si>
  <si>
    <t>"propustek 1P - obsyp, vtokový objekt"1,9*(3,25+0,25)+1*(1,5+0,25)</t>
  </si>
  <si>
    <t>"propustek 1 - obsyp, horská vpusť"(1,3+1,4)*(1,5+0,25)</t>
  </si>
  <si>
    <t>12</t>
  </si>
  <si>
    <t>17481</t>
  </si>
  <si>
    <t>ZÁSYP JAM A RÝH Z NAKUPOVANÝCH MATERIÁLŮ</t>
  </si>
  <si>
    <t>-1429890306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</si>
  <si>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</si>
  <si>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"propustek 1P - podkladní vrstva ŠP 0/16 tl. 250 mm"0,38*6,9</t>
  </si>
  <si>
    <t>"propustek 1P - podkladní vrstva ŠP 0/16, vtokový objekt"1,85*3,9*0,2</t>
  </si>
  <si>
    <t>"propustek 1P - podkladní vrstva ŠP 0/16, výtok"2,2*1+4,5*(0,4+0,35)</t>
  </si>
  <si>
    <t>"propustek 1 - podkladní vrstva ŠP 0/16 tl. 250 mm"0,36*18,25</t>
  </si>
  <si>
    <t>"propustek 1 - podkladní vrstva ŠP 0/16, horská vpusť"1,95*1,95*0,25</t>
  </si>
  <si>
    <t>"propustek 1 - obsyp ŠP 0/32, horská vpusť"1,1*(1,5+0,25)</t>
  </si>
  <si>
    <t>13</t>
  </si>
  <si>
    <t>17581</t>
  </si>
  <si>
    <t>OBSYP POTRUBÍ A OBJEKTŮ Z NAKUPOVANÝCH MATERIÁLŮ</t>
  </si>
  <si>
    <t>-984307777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</si>
  <si>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</si>
  <si>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"propustek 1P - obsyp a nadsyp ŠP 0/32"3*7,5</t>
  </si>
  <si>
    <t>"propustek 1 - obsyp a nadsyp ŠP 0/32"2,9*18,9</t>
  </si>
  <si>
    <t>14</t>
  </si>
  <si>
    <t>18110</t>
  </si>
  <si>
    <t>ÚPRAVA PLÁNĚ SE ZHUTNĚNÍM V HORNINĚ TŘ. I</t>
  </si>
  <si>
    <t>M2</t>
  </si>
  <si>
    <t>-238043064</t>
  </si>
  <si>
    <t>Poznámka k souboru cen:
položka zahrnuje úpravu pláně včetně vyrovnání výškových rozdílů. Míru zhutnění určuje projekt.</t>
  </si>
  <si>
    <t>"komunikace - hlavní trasa"1375</t>
  </si>
  <si>
    <t>"propustek 1P"1,3*6,9</t>
  </si>
  <si>
    <t>"propustek 1"1,2*18,9</t>
  </si>
  <si>
    <t>18110.1</t>
  </si>
  <si>
    <t>-1165241917</t>
  </si>
  <si>
    <t>ÚPRAVA PLÁNĚ SE ZHUTNĚNÍM V HORNINĚ TŘ. I
Čerpání položky se souhlasem investora a TDI.</t>
  </si>
  <si>
    <t>"sanace AZ - hlavní trasa, km 0,00 - 0,09 a km 0,23 - 0,27, předpoklad 70 %"(90+40)*5*0,4*0,7</t>
  </si>
  <si>
    <t>"sanace paty svahu, km 0,09 - 0,23"2,7*140*0,3</t>
  </si>
  <si>
    <t>16</t>
  </si>
  <si>
    <t>18220</t>
  </si>
  <si>
    <t>ROZPROSTŘENÍ ORNICE VE SVAHU</t>
  </si>
  <si>
    <t>-1482432350</t>
  </si>
  <si>
    <t>Poznámka k souboru cen:
položka zahrnuje: nutné přemístění ornice z dočasných skládek vzdálených do 50m rozprostření ornice v předepsané tloušťce ve svahu přes 1:5</t>
  </si>
  <si>
    <t>"svah - ohumusování tl. 200 mm"20*(2+2,8+3,3+4,9+5+4,4+3,3+2,5+1,7)*0,26</t>
  </si>
  <si>
    <t>"rozprostření ornice v okolí komunikace"122,44</t>
  </si>
  <si>
    <t>17</t>
  </si>
  <si>
    <t>18241</t>
  </si>
  <si>
    <t>ZALOŽENÍ TRÁVNÍKU RUČNÍM VÝSEVEM</t>
  </si>
  <si>
    <t>-58080697</t>
  </si>
  <si>
    <t>Poznámka k souboru cen:
Zahrnuje dodání předepsané travní směsi, její výsev na ornici, zalévání, první pokosení, to vše bez ohledu na sklon terénu</t>
  </si>
  <si>
    <t>"okolí komunikace"(170+68*1,2+30)</t>
  </si>
  <si>
    <t>18</t>
  </si>
  <si>
    <t>18242</t>
  </si>
  <si>
    <t>ZALOŽENÍ TRÁVNÍKU HYDROOSEVEM NA ORNICI</t>
  </si>
  <si>
    <t>-1208619083</t>
  </si>
  <si>
    <t>Poznámka k souboru cen:
Zahrnuje dodání předepsané travní směsi, hydroosev na ornici, zalévání, první pokosení, to vše bez ohledu na sklon terénu</t>
  </si>
  <si>
    <t>"zatravnění svahu hydroosevem"20*(2+2,8+3,3+4,9+5+4,4+3,3+2,5+1,7)</t>
  </si>
  <si>
    <t>Zakládání</t>
  </si>
  <si>
    <t>19</t>
  </si>
  <si>
    <t>21264</t>
  </si>
  <si>
    <t>TRATIVODY KOMPLET Z TRUB Z PLAST HMOT DN DO 200MM</t>
  </si>
  <si>
    <t>2097073352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</si>
  <si>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</si>
  <si>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"drenáž v patě svahu"151</t>
  </si>
  <si>
    <t>"drenáž pod žlabovkami"250</t>
  </si>
  <si>
    <t>20</t>
  </si>
  <si>
    <t>21452</t>
  </si>
  <si>
    <t>SANAČNÍ VRSTVY Z KAMENIVA DRCENÉHO</t>
  </si>
  <si>
    <t>-579639839</t>
  </si>
  <si>
    <t>SANAČNÍ VRSTVY Z KAMENIVA DRCENÉHO
Čerpání položky se souhlasem investora a TDI.</t>
  </si>
  <si>
    <t>Poznámka k souboru cen:
položka zahrnuje dodávku předepsaného kameniva, mimostaveništní a vnitrostaveništní dopravu a jeho uložení není-li v zadávací dokumentaci uvedeno jinak, jedná se o nakupovaný materiál</t>
  </si>
  <si>
    <t>272315</t>
  </si>
  <si>
    <t>ZÁKLADY Z PROSTÉHO BETONU DO C30/37</t>
  </si>
  <si>
    <t>-604404339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</si>
  <si>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proudů,</t>
  </si>
  <si>
    <t>"Propustek 1P - základ, beton C 30/37"4,3*0,8*1</t>
  </si>
  <si>
    <t>22</t>
  </si>
  <si>
    <t>289971</t>
  </si>
  <si>
    <t>OPLÁŠTĚNÍ (ZPEVNĚNÍ) Z GEOTEXTILIE</t>
  </si>
  <si>
    <t>1795262178</t>
  </si>
  <si>
    <t>Poznámka k souboru cen:
Položka zahrnuje: - dodávku předepsané geotextilie - úpravu, očištění a ochranu podkladu - přichycení k podkladu, případně zatížení - úpravy spojů a zajištění okrajů - úpravy pro odvodnění - nutné přesahy - mimostaveništní a vnitrostaveništní dopravu</t>
  </si>
  <si>
    <t>"drenáž v patě svahu"1,6*151</t>
  </si>
  <si>
    <t>"drenáž pod žlabovkami"1,8*250</t>
  </si>
  <si>
    <t>23</t>
  </si>
  <si>
    <t>289972</t>
  </si>
  <si>
    <t>OPLÁŠTĚNÍ (ZPEVNĚNÍ) Z GEOMŘÍŽOVIN</t>
  </si>
  <si>
    <t>-470334705</t>
  </si>
  <si>
    <t>Poznámka k souboru cen:
Položka zahrnuje: - dodávku předepsané geomřížoviny - úpravu, očištění a ochranu podkladu - přichycení k podkladu, případně zatížení - úpravy spojů a zajištění okrajů - úpravy pro odvodnění - nutné přesahy - mimostaveništní a vnitrostaveništní dopravu</t>
  </si>
  <si>
    <t>"zpevnění svahu geomříží, parametry dle statického výpočtu, + 20 % přesahy"</t>
  </si>
  <si>
    <t>"kotevní dl. 7 m, km 0,90 - 0,23 - 1 vrstva"9*140*1,2</t>
  </si>
  <si>
    <t>"kotevní dl. 6 m, km 0,21 - 0,23 - 1 vrstva"8*20*1*1,2</t>
  </si>
  <si>
    <t>"kotevní dl. 6 m, km 0,90 - 0,11 a km 0,19 - 0,21 - 2 vrstvy"8*(20+20)*2*1,2</t>
  </si>
  <si>
    <t>"kotevní dl. 6 m, km 0,11 - 0,19 - 3 vrstvy"8*80*3*1,2</t>
  </si>
  <si>
    <t>"kotevní dl. 3 m, km 0,90 - 0,21 - 3 vrstvy"5*120*3*1,2</t>
  </si>
  <si>
    <t>"kotevní dl. 3 m, km 0,21 - 0,23 - 2 vrstvy"5*20*2*1,2</t>
  </si>
  <si>
    <t>24</t>
  </si>
  <si>
    <t>289972.1</t>
  </si>
  <si>
    <t>1092448475</t>
  </si>
  <si>
    <t>OPLÁŠTĚNÍ (ZPEVNĚNÍ) Z GEOMŘÍŽOVIN
Čerpání položky se souhlasem investora a TDI.</t>
  </si>
  <si>
    <t>"sanace paty svahu - stabilizační geomříž, km 0,9 - 0,23"2,7*140</t>
  </si>
  <si>
    <t>25</t>
  </si>
  <si>
    <t>289973</t>
  </si>
  <si>
    <t>OPLÁŠTĚNÍ (ZPEVNĚNÍ) Z GEOSÍTÍ A GEOROHOŽÍ</t>
  </si>
  <si>
    <t>1250534658</t>
  </si>
  <si>
    <t>Poznámka k souboru cen:
Položka zahrnuje: - dodávku předepsané geosítě nebi georohože - úpravu, očištění a ochranu podkladu - přichycení k podkladu, případně zatížení - úpravy spojů a zajištění okrajů - úpravy pro odvodnění - nutné přesahy - mimostaveništní a vnitrostaveništní dopravu</t>
  </si>
  <si>
    <t>"líc svahu - biogradační georohož"1*140</t>
  </si>
  <si>
    <t>Svislé a kompletní konstrukce</t>
  </si>
  <si>
    <t>26</t>
  </si>
  <si>
    <t>327325</t>
  </si>
  <si>
    <t>ZDI OPĚRNÉ, ZÁRUBNÍ, NÁBŘEŽNÍ ZE ŽELEZOVÉHO BETONU DO C30/37</t>
  </si>
  <si>
    <t>1006568611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</si>
  <si>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</si>
  <si>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"propustek 1P, beton C 30/37"1,5*4*0,4</t>
  </si>
  <si>
    <t>Vodorovné konstrukce</t>
  </si>
  <si>
    <t>27</t>
  </si>
  <si>
    <t>451314</t>
  </si>
  <si>
    <t>PODKLADNÍ A VÝPLŇOVÉ VRSTVY Z PROSTÉHO BETONU C25/30</t>
  </si>
  <si>
    <t>1124179599</t>
  </si>
  <si>
    <t>"propustek 1P -  odláždení výtoku, betonové lože tl. 150 mm"3,5*0,15</t>
  </si>
  <si>
    <t>28</t>
  </si>
  <si>
    <t>465512</t>
  </si>
  <si>
    <t>DLAŽBY Z LOMOVÉHO KAMENE NA MC</t>
  </si>
  <si>
    <t>669636466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</si>
  <si>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</si>
  <si>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"propustek 1P -  odláždení výtoku tl. 100 mm"3,5*0,1</t>
  </si>
  <si>
    <t>Komunikace pozemní</t>
  </si>
  <si>
    <t>29</t>
  </si>
  <si>
    <t>56330</t>
  </si>
  <si>
    <t>VOZOVKOVÉ VRSTVY ZE ŠTĚRKODRTI</t>
  </si>
  <si>
    <t>859445636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</si>
  <si>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</si>
  <si>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"hlavní trasa - ŠDA 0/32 tl. 150 mm - 2 vrstvy"(1375)*0,15*2</t>
  </si>
  <si>
    <t>"napojení - ŠDA 0/32 průměrné tl. 100 mm - 2 vrstvy"(13+32)*0,15</t>
  </si>
  <si>
    <t>30</t>
  </si>
  <si>
    <t>56330.1</t>
  </si>
  <si>
    <t>-249116195</t>
  </si>
  <si>
    <t>"sanace paty svahu - ŠDA 0/63 tl. 300 mm, km 0,9 - 0,23"2,7*140*0,3</t>
  </si>
  <si>
    <t>31</t>
  </si>
  <si>
    <t>567303</t>
  </si>
  <si>
    <t>VRSTVY PRO OBNOVU A OPRAVY ZE ŠTĚRKODRTI</t>
  </si>
  <si>
    <t>-1417647681</t>
  </si>
  <si>
    <t>"kce svahu - ŠDA 0/63, plocha x délka"</t>
  </si>
  <si>
    <t>"VPR 6"16*20</t>
  </si>
  <si>
    <t>"VPR 7"16*20</t>
  </si>
  <si>
    <t>"VPR 8"16*20</t>
  </si>
  <si>
    <t>"VPR 9"15*20</t>
  </si>
  <si>
    <t>"VPR 10"12*20</t>
  </si>
  <si>
    <t>"VPR 11"7*20</t>
  </si>
  <si>
    <t>"Zásyp u paty svahu ŠDA 0/32"0,25*140</t>
  </si>
  <si>
    <t>32</t>
  </si>
  <si>
    <t>56963</t>
  </si>
  <si>
    <t>ZPEVNĚNÍ KRAJNIC Z RECYKLOVANÉHO MATERIÁLU TL DO 150MM</t>
  </si>
  <si>
    <t>-2136591247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</si>
  <si>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</si>
  <si>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"nezpevněná krajnice"130+11+61+291</t>
  </si>
  <si>
    <t>33</t>
  </si>
  <si>
    <t>572123</t>
  </si>
  <si>
    <t>INFILTRAČNÍ POSTŘIK Z EMULZE DO 1,0KG/M2</t>
  </si>
  <si>
    <t>-1268758534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</si>
  <si>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</si>
  <si>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"pod ACP 16+ - hlavní trasa"1375</t>
  </si>
  <si>
    <t>"pod ACP 16+ - napojení"13+32</t>
  </si>
  <si>
    <t>"pod ACL 16+ - spodní komunikace"730</t>
  </si>
  <si>
    <t>34</t>
  </si>
  <si>
    <t>572214</t>
  </si>
  <si>
    <t>SPOJOVACÍ POSTŘIK Z MODIFIK EMULZE DO 0,5KG/M2</t>
  </si>
  <si>
    <t>-503305837</t>
  </si>
  <si>
    <t>"pod ACO 11+ - napojení"13+32</t>
  </si>
  <si>
    <t>"pod ACO 11+ - spodní komunikace"730</t>
  </si>
  <si>
    <t>"pod ACL 16+ - hlavní trasa"1375</t>
  </si>
  <si>
    <t>"pod ACL 16+ - hlavní trasa"32+13</t>
  </si>
  <si>
    <t>35</t>
  </si>
  <si>
    <t>574A34</t>
  </si>
  <si>
    <t>ASFALTOVÝ BETON PRO OBRUSNÉ VRSTVY ACO 11+, 11S TL. 40MM</t>
  </si>
  <si>
    <t>1353270003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</si>
  <si>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</si>
  <si>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11+ - hlavní trasa"1375</t>
  </si>
  <si>
    <t>"ACO 11+ - napojení"13+32</t>
  </si>
  <si>
    <t>"ACO 11+ - spodní komunikace"730</t>
  </si>
  <si>
    <t>36</t>
  </si>
  <si>
    <t>574C56</t>
  </si>
  <si>
    <t>ASFALTOVÝ BETON PRO LOŽNÍ VRSTVY ACL 16+, 16S TL. 60MM</t>
  </si>
  <si>
    <t>450544761</t>
  </si>
  <si>
    <t>"ACL 16+ - hlavní trasa"1375</t>
  </si>
  <si>
    <t>"ACL 16+ - spodní komunikace"730</t>
  </si>
  <si>
    <t>37</t>
  </si>
  <si>
    <t>574E46</t>
  </si>
  <si>
    <t>ASFALTOVÝ BETON PRO PODKLADNÍ VRSTVY ACP 16+, 16S TL. 50MM</t>
  </si>
  <si>
    <t>-1798087080</t>
  </si>
  <si>
    <t>"ACP 16+ - hlavní trasa"1375</t>
  </si>
  <si>
    <t>"ACP 16+ - napojení"13+32</t>
  </si>
  <si>
    <t>Trubní vedení</t>
  </si>
  <si>
    <t>38</t>
  </si>
  <si>
    <t>895822</t>
  </si>
  <si>
    <t>DRENÁŽNÍ ŠACHTICE KONTROLNÍ Z PLAST DÍLCŮ ŠK 80</t>
  </si>
  <si>
    <t>-585270838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</si>
  <si>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</si>
  <si>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"drenážní šachtice na začátku úseku"1</t>
  </si>
  <si>
    <t>39</t>
  </si>
  <si>
    <t>89712</t>
  </si>
  <si>
    <t>VPUSŤ KANALIZAČNÍ ULIČNÍ KOMPLETNÍ Z BETONOVÝCH DÍLCŮ</t>
  </si>
  <si>
    <t>569015746</t>
  </si>
  <si>
    <t>Poznámka k souboru cen:
položka zahrnuje: - dodávku a osazení předepsaných dílů včetně mříže - výplň, těsnění a tmelení spar a spojů, - opatření povrchů betonu izolací proti zemní vlhkosti v částech, kde přijdou do styku se zeminou nebo kamenivem, - předepsané podkladní konstrukce</t>
  </si>
  <si>
    <t>"uliční vpušť, km 0,72 - zaústění do drenáže"1</t>
  </si>
  <si>
    <t>40</t>
  </si>
  <si>
    <t>89721</t>
  </si>
  <si>
    <t>VPUSŤ KANALIZAČNÍ HORSKÁ KOMPLETNÍ MONOLITICKÁ BETONOVÁ</t>
  </si>
  <si>
    <t>132889751</t>
  </si>
  <si>
    <t>Poznámka k souboru cen:
položka zahrnuje: - mříže s rámem, koše na bahno, 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zřízení všech požadovaných otvorů, kapes, výklenků, prostupů, dutin, drážek a pod., vč. ztížení práce a úprav kolem nich, - nátěry zabraňující soudržnost betonu a bednění, - výplň, těsnění a tmelení spar a spojů, - opatření povrchů betonu izolací proti zemní vlhkosti v částech, kde přijdou do styku se zeminou nebo kamenivem, - předepsané podkladní konstrukce</t>
  </si>
  <si>
    <t>"horská vpusť - propustek 1"1</t>
  </si>
  <si>
    <t>41</t>
  </si>
  <si>
    <t>899123</t>
  </si>
  <si>
    <t>MŘÍŽE Z KOMPOZITU SAMOSTATNÉ</t>
  </si>
  <si>
    <t>-983631908</t>
  </si>
  <si>
    <t>Poznámka k souboru cen:
Položka zahrnuje dodávku a osazení předepsané mříže včetně rámu</t>
  </si>
  <si>
    <t>"propustek 1 - horská vpusť"1</t>
  </si>
  <si>
    <t>"propustek 1P - vtokový objekt"1</t>
  </si>
  <si>
    <t>Ostatní konstrukce a práce, bourání</t>
  </si>
  <si>
    <t>42</t>
  </si>
  <si>
    <t>9113A1</t>
  </si>
  <si>
    <t>SVODIDLO OCEL SILNIČ JEDNOSTR, ÚROVEŇ ZADRŽ N1, N2 - DODÁVKA A MONTÁŽ</t>
  </si>
  <si>
    <t>562315999</t>
  </si>
  <si>
    <t>Poznámka k souboru cen:
položka zahrnuje: - kompletní dodávku všech dílů ocelového svodidla s předepsanou povrchovou úpravou včetně spojovacích prvků - montáž a osazení svodidla, osazení sloupků zaberaněním nebo osazením do betonových bloků (včetně betonových bloků a nutných zemních prací - ukončení zapuštěním do betonových bloků (včetně betonového bloku a nutných zemních prací) nebo koncovkou - přechod na jiný typ svodidla nebo přes mostní závěr - ochranu proti bludným proudům a vývody pro jejich měření nezahrnuje odrazky nebo retroreflexní fólie</t>
  </si>
  <si>
    <t>"svah - silniční svodidlo N2"175+2*4</t>
  </si>
  <si>
    <t>"propustek 1P - silniční svodidlo N2"30+2*4</t>
  </si>
  <si>
    <t>43</t>
  </si>
  <si>
    <t>91297</t>
  </si>
  <si>
    <t>DOPRAVNÍ ZRCADLO</t>
  </si>
  <si>
    <t>-960180326</t>
  </si>
  <si>
    <t>Poznámka k souboru cen:
položka zahrnuje: - dodání a osazení zrcadla včetně nutných zemních prací - předepsaná povrchová úprava - vnitrostaveništní a mimostaveništní doprava - odrazky plastové nebo z retroreflexní fólie.</t>
  </si>
  <si>
    <t>"výměna dopravního zrcadla"1</t>
  </si>
  <si>
    <t>44</t>
  </si>
  <si>
    <t>914131</t>
  </si>
  <si>
    <t>DOPRAVNÍ ZNAČKY ZÁKLADNÍ VELIKOSTI OCELOVÉ FÓLIE TŘ 2 - DODÁVKA A MONTÁŽ</t>
  </si>
  <si>
    <t>1489840237</t>
  </si>
  <si>
    <t xml:space="preserve">Poznámka k souboru cen:
položka zahrnuje: - dodávku a montáž značek v požadovaném provedení </t>
  </si>
  <si>
    <t>"P2+E2b"2*2</t>
  </si>
  <si>
    <t>"B1+E13"1*2</t>
  </si>
  <si>
    <t>"B28"2*1</t>
  </si>
  <si>
    <t>"P4"2*1</t>
  </si>
  <si>
    <t>"B11+E13"2*2</t>
  </si>
  <si>
    <t>45</t>
  </si>
  <si>
    <t>914133</t>
  </si>
  <si>
    <t>DOPRAVNÍ ZNAČKY ZÁKLADNÍ VELIKOSTI OCELOVÉ FÓLIE TŘ 2 - DEMONTÁŽ</t>
  </si>
  <si>
    <t>-1159504354</t>
  </si>
  <si>
    <t>Poznámka k souboru cen:
Položka zahrnuje odstranění, demontáž a odklizení materiálu s odvozem na předepsané místo</t>
  </si>
  <si>
    <t>"E13"2*1</t>
  </si>
  <si>
    <t>"DZ"1*1</t>
  </si>
  <si>
    <t>46</t>
  </si>
  <si>
    <t>914913</t>
  </si>
  <si>
    <t>SLOUPKY A STOJKY DZ Z OCEL TRUBEK ZABETON DEMONTÁŽ</t>
  </si>
  <si>
    <t>-1254442062</t>
  </si>
  <si>
    <t>"P2+E2b"2</t>
  </si>
  <si>
    <t>"B1+E13"1</t>
  </si>
  <si>
    <t>"B28"2</t>
  </si>
  <si>
    <t>"P4"2</t>
  </si>
  <si>
    <t>"B11+E13"2</t>
  </si>
  <si>
    <t>"E13"2</t>
  </si>
  <si>
    <t>"DZ"1</t>
  </si>
  <si>
    <t>47</t>
  </si>
  <si>
    <t>914981</t>
  </si>
  <si>
    <t>SLOUPKY A STOJKY DZ Z PŘÍHRAD KONSTR DOD A MONTÁŽ</t>
  </si>
  <si>
    <t>-1161584718</t>
  </si>
  <si>
    <t xml:space="preserve">Poznámka k souboru cen:
položka zahrnuje: - sloupky a upevňovací zařízení včetně jejich osazení (betonová patka, zemní práce) </t>
  </si>
  <si>
    <t>48</t>
  </si>
  <si>
    <t>9182D</t>
  </si>
  <si>
    <t>VTOKOVÉ JÍMKY BETONOVÉ VČETNĚ DLAŽBY PROPUSTU Z TRUB DN DO 600MM</t>
  </si>
  <si>
    <t>-21545664</t>
  </si>
  <si>
    <t>Poznámka k souboru cen:
Položka zahrnuje: - dodání čerstvého betonu (betonové směsi) požadované kvality, jeho uložení do požadovaného tvaru při jakékoliv hustotě výztuže, konzistenci čerstvého betonu a způsobu hutnění, ošetření a ochranu betonu, - dodání a osazení výztuže, - dlažbu dna z lomového kamene, případně dokumentací předepsaný kamenný obklad stěn,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proudů. Nezahrnuje mříž a zábradlí.</t>
  </si>
  <si>
    <t>49</t>
  </si>
  <si>
    <t>9183C1</t>
  </si>
  <si>
    <t>PROPUSTY Z TRUB DN 500MM BETONOVÝCH</t>
  </si>
  <si>
    <t>-1793889709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</si>
  <si>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</si>
  <si>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"propustek 1"19,3</t>
  </si>
  <si>
    <t>50</t>
  </si>
  <si>
    <t>9183D1</t>
  </si>
  <si>
    <t>PROPUSTY Z TRUB DN 600MM BETONOVÝCH</t>
  </si>
  <si>
    <t>-326771870</t>
  </si>
  <si>
    <t>"propustek 1P"8,1</t>
  </si>
  <si>
    <t>51</t>
  </si>
  <si>
    <t>935212</t>
  </si>
  <si>
    <t>PŘÍKOPOVÉ ŽLABY Z BETON TVÁRNIC ŠÍŘ DO 600MM DO BETONU TL 100MM</t>
  </si>
  <si>
    <t>-645143542</t>
  </si>
  <si>
    <t>Poznámka k souboru cen:
položka zahrnuje: - dodávku a uložení příkopových tvárnic předepsaného rozměru a kvality - dodání a rozprostření lože z předepsaného materiálu v předepsané kvalitěa v předepsané tloušťce - veškerou manipulaci s materiálem, vnitrostaveništní i mimostaveništní dopravu - ukončení, patky, spárování - měří se v metrech běžných délky osy žlabu</t>
  </si>
  <si>
    <t>"betonové žlaby"250</t>
  </si>
  <si>
    <t>52</t>
  </si>
  <si>
    <t>966128</t>
  </si>
  <si>
    <t>BOURÁNÍ KONSTRUKCÍ Z KAMENE NA SUCHO S ODVOZEM DO 20KM</t>
  </si>
  <si>
    <t>-182741118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</si>
  <si>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</si>
  <si>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"kamenné patníky"77*1,3*0,3*0,3</t>
  </si>
  <si>
    <t>53</t>
  </si>
  <si>
    <t>96687</t>
  </si>
  <si>
    <t>VYBOURÁNÍ ULIČNÍCH VPUSTÍ KOMPLETNÍCH</t>
  </si>
  <si>
    <t>-1306140112</t>
  </si>
  <si>
    <t>Poznámka k souboru cen:
položka zahrnuje: - kompletní bourací práce včetně nezbytného rozsahu zemních prací, - veškerou manipulaci s vybouranou sutí a hmotami včetně uložení na skládku, - veškeré další práce plynoucí z technologického předpisu a z platných předpisů, 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</si>
  <si>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"vybourání stávajících vpustí"3</t>
  </si>
  <si>
    <t>54</t>
  </si>
  <si>
    <t>967158</t>
  </si>
  <si>
    <t>VYBOURÁNÍ ČÁSTÍ KONSTRUKCÍ BETON S ODVOZEM DO 20KM</t>
  </si>
  <si>
    <t>-506272709</t>
  </si>
  <si>
    <t>Poznámka k souboru cen:
položka zahrnuje: - veškerou manipulaci s vybouranou sutí a hmotami včetně uložení na skládku, - veškeré další práce plynoucí z technologického předpisu a z platných předpisů, 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</si>
  <si>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"ostranění schodů ve svahu"1*0,3*0,15*10</t>
  </si>
  <si>
    <t>55</t>
  </si>
  <si>
    <t>969245</t>
  </si>
  <si>
    <t>VYBOURÁNÍ POTRUBÍ DN DO 300MM KANALIZAČ</t>
  </si>
  <si>
    <t>2049739158</t>
  </si>
  <si>
    <t>Poznámka k souboru cen:
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položka zahrnuje veškeré další práce plynoucí z technologického předpisu a z platných předpisů</t>
  </si>
  <si>
    <t>"odstranění stávajícího zatrubnění, odhad"240+15</t>
  </si>
  <si>
    <t>58</t>
  </si>
  <si>
    <t>014112</t>
  </si>
  <si>
    <t>POPLATKY ZA SKLÁDKU TYP S-IO (INERTNÍ ODPAD)</t>
  </si>
  <si>
    <t>T</t>
  </si>
  <si>
    <t>1659991869</t>
  </si>
  <si>
    <t>Poznámka k souboru cen:
zahrnuje veškeré poplatky provozovateli skládky související s uložením odpadu na skládce.</t>
  </si>
  <si>
    <t>"pol. 967158 - bourání betonu"0,45*2,6</t>
  </si>
  <si>
    <t>56</t>
  </si>
  <si>
    <t>014122</t>
  </si>
  <si>
    <t>POPLATKY ZA SKLÁDKU TYP S-OO (OSTATNÍ ODPAD)</t>
  </si>
  <si>
    <t>-2071469991</t>
  </si>
  <si>
    <t>"pol 113338 - odstr podklad vrstev"(468,6-13,125)*2,4</t>
  </si>
  <si>
    <t>"pol 122738 - odkop"2140*2,4</t>
  </si>
  <si>
    <t>57</t>
  </si>
  <si>
    <t>014122.1</t>
  </si>
  <si>
    <t>342842763</t>
  </si>
  <si>
    <t>"pol 122738.1 - odkop"295,4*2,4</t>
  </si>
  <si>
    <t>SO 401 - Veřejné osvětlení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</si>
  <si>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</si>
  <si>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</si>
  <si>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</si>
  <si>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</si>
  <si>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</si>
  <si>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</si>
  <si>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74000</t>
  </si>
  <si>
    <t>SO 401 - VEŘEJNÉ OSVĚTLENÍ</t>
  </si>
  <si>
    <t>1949372163</t>
  </si>
  <si>
    <t>g</t>
  </si>
  <si>
    <t>"Rezepsaný výkaz výměr je v příloze tohoto soupisu prací"1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</si>
</sst>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167" fontId="22" fillId="0" borderId="20" xfId="0" applyNumberFormat="1" applyFont="1" applyBorder="1" applyAlignment="1" applyProtection="1">
      <alignment vertical="center"/>
      <protection locked="0"/>
    </xf>
    <xf numFmtId="4" fontId="22" fillId="2" borderId="20" xfId="0" applyNumberFormat="1" applyFont="1" applyFill="1" applyBorder="1" applyAlignment="1" applyProtection="1">
      <alignment vertical="center"/>
      <protection locked="0"/>
    </xf>
    <xf numFmtId="4" fontId="22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BE93" sqref="BE9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0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04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9"/>
      <c r="BE5" s="201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06" t="s">
        <v>17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9"/>
      <c r="BE6" s="202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2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2"/>
      <c r="BS8" s="16" t="s">
        <v>6</v>
      </c>
    </row>
    <row r="9" spans="2:71" s="1" customFormat="1" ht="14.45" customHeight="1">
      <c r="B9" s="19"/>
      <c r="AR9" s="19"/>
      <c r="BE9" s="202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2"/>
      <c r="BS10" s="16" t="s">
        <v>6</v>
      </c>
    </row>
    <row r="11" spans="2:71" s="1" customFormat="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02"/>
      <c r="BS11" s="16" t="s">
        <v>6</v>
      </c>
    </row>
    <row r="12" spans="2:71" s="1" customFormat="1" ht="6.95" customHeight="1">
      <c r="B12" s="19"/>
      <c r="AR12" s="19"/>
      <c r="BE12" s="202"/>
      <c r="BS12" s="16" t="s">
        <v>6</v>
      </c>
    </row>
    <row r="13" spans="2:71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02"/>
      <c r="BS13" s="16" t="s">
        <v>6</v>
      </c>
    </row>
    <row r="14" spans="2:71" ht="12.75">
      <c r="B14" s="19"/>
      <c r="E14" s="207" t="s">
        <v>29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6" t="s">
        <v>27</v>
      </c>
      <c r="AN14" s="28" t="s">
        <v>29</v>
      </c>
      <c r="AR14" s="19"/>
      <c r="BE14" s="202"/>
      <c r="BS14" s="16" t="s">
        <v>6</v>
      </c>
    </row>
    <row r="15" spans="2:71" s="1" customFormat="1" ht="6.95" customHeight="1">
      <c r="B15" s="19"/>
      <c r="AR15" s="19"/>
      <c r="BE15" s="202"/>
      <c r="BS15" s="16" t="s">
        <v>3</v>
      </c>
    </row>
    <row r="16" spans="2:71" s="1" customFormat="1" ht="12" customHeight="1">
      <c r="B16" s="19"/>
      <c r="D16" s="26" t="s">
        <v>30</v>
      </c>
      <c r="AK16" s="26" t="s">
        <v>25</v>
      </c>
      <c r="AN16" s="24" t="s">
        <v>31</v>
      </c>
      <c r="AR16" s="19"/>
      <c r="BE16" s="202"/>
      <c r="BS16" s="16" t="s">
        <v>3</v>
      </c>
    </row>
    <row r="17" spans="2:71" s="1" customFormat="1" ht="18.4" customHeight="1">
      <c r="B17" s="19"/>
      <c r="E17" s="24" t="s">
        <v>32</v>
      </c>
      <c r="AK17" s="26" t="s">
        <v>27</v>
      </c>
      <c r="AN17" s="24" t="s">
        <v>33</v>
      </c>
      <c r="AR17" s="19"/>
      <c r="BE17" s="202"/>
      <c r="BS17" s="16" t="s">
        <v>34</v>
      </c>
    </row>
    <row r="18" spans="2:71" s="1" customFormat="1" ht="6.95" customHeight="1">
      <c r="B18" s="19"/>
      <c r="AR18" s="19"/>
      <c r="BE18" s="202"/>
      <c r="BS18" s="16" t="s">
        <v>6</v>
      </c>
    </row>
    <row r="19" spans="2:71" s="1" customFormat="1" ht="12" customHeight="1">
      <c r="B19" s="19"/>
      <c r="D19" s="26" t="s">
        <v>35</v>
      </c>
      <c r="AK19" s="26" t="s">
        <v>25</v>
      </c>
      <c r="AN19" s="24" t="s">
        <v>1</v>
      </c>
      <c r="AR19" s="19"/>
      <c r="BE19" s="202"/>
      <c r="BS19" s="16" t="s">
        <v>6</v>
      </c>
    </row>
    <row r="20" spans="2:71" s="1" customFormat="1" ht="18.4" customHeight="1">
      <c r="B20" s="19"/>
      <c r="E20" s="24" t="s">
        <v>21</v>
      </c>
      <c r="AK20" s="26" t="s">
        <v>27</v>
      </c>
      <c r="AN20" s="24" t="s">
        <v>1</v>
      </c>
      <c r="AR20" s="19"/>
      <c r="BE20" s="202"/>
      <c r="BS20" s="16" t="s">
        <v>34</v>
      </c>
    </row>
    <row r="21" spans="2:57" s="1" customFormat="1" ht="6.95" customHeight="1">
      <c r="B21" s="19"/>
      <c r="AR21" s="19"/>
      <c r="BE21" s="202"/>
    </row>
    <row r="22" spans="2:57" s="1" customFormat="1" ht="12" customHeight="1">
      <c r="B22" s="19"/>
      <c r="D22" s="26" t="s">
        <v>36</v>
      </c>
      <c r="AR22" s="19"/>
      <c r="BE22" s="202"/>
    </row>
    <row r="23" spans="2:57" s="1" customFormat="1" ht="16.5" customHeight="1">
      <c r="B23" s="19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19"/>
      <c r="BE23" s="202"/>
    </row>
    <row r="24" spans="2:57" s="1" customFormat="1" ht="6.95" customHeight="1">
      <c r="B24" s="19"/>
      <c r="AR24" s="19"/>
      <c r="BE24" s="202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2"/>
    </row>
    <row r="26" spans="1:57" s="2" customFormat="1" ht="25.9" customHeight="1">
      <c r="A26" s="31"/>
      <c r="B26" s="32"/>
      <c r="C26" s="31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0">
        <f>ROUND(AG94,2)</f>
        <v>0</v>
      </c>
      <c r="AL26" s="211"/>
      <c r="AM26" s="211"/>
      <c r="AN26" s="211"/>
      <c r="AO26" s="211"/>
      <c r="AP26" s="31"/>
      <c r="AQ26" s="31"/>
      <c r="AR26" s="32"/>
      <c r="BE26" s="202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02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12" t="s">
        <v>38</v>
      </c>
      <c r="M28" s="212"/>
      <c r="N28" s="212"/>
      <c r="O28" s="212"/>
      <c r="P28" s="212"/>
      <c r="Q28" s="31"/>
      <c r="R28" s="31"/>
      <c r="S28" s="31"/>
      <c r="T28" s="31"/>
      <c r="U28" s="31"/>
      <c r="V28" s="31"/>
      <c r="W28" s="212" t="s">
        <v>39</v>
      </c>
      <c r="X28" s="212"/>
      <c r="Y28" s="212"/>
      <c r="Z28" s="212"/>
      <c r="AA28" s="212"/>
      <c r="AB28" s="212"/>
      <c r="AC28" s="212"/>
      <c r="AD28" s="212"/>
      <c r="AE28" s="212"/>
      <c r="AF28" s="31"/>
      <c r="AG28" s="31"/>
      <c r="AH28" s="31"/>
      <c r="AI28" s="31"/>
      <c r="AJ28" s="31"/>
      <c r="AK28" s="212" t="s">
        <v>40</v>
      </c>
      <c r="AL28" s="212"/>
      <c r="AM28" s="212"/>
      <c r="AN28" s="212"/>
      <c r="AO28" s="212"/>
      <c r="AP28" s="31"/>
      <c r="AQ28" s="31"/>
      <c r="AR28" s="32"/>
      <c r="BE28" s="202"/>
    </row>
    <row r="29" spans="2:57" s="3" customFormat="1" ht="14.45" customHeight="1">
      <c r="B29" s="36"/>
      <c r="D29" s="26" t="s">
        <v>41</v>
      </c>
      <c r="F29" s="26" t="s">
        <v>42</v>
      </c>
      <c r="L29" s="215">
        <v>0.21</v>
      </c>
      <c r="M29" s="214"/>
      <c r="N29" s="214"/>
      <c r="O29" s="214"/>
      <c r="P29" s="214"/>
      <c r="W29" s="213">
        <f>ROUND(AZ94,2)</f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f>ROUND(AV94,2)</f>
        <v>0</v>
      </c>
      <c r="AL29" s="214"/>
      <c r="AM29" s="214"/>
      <c r="AN29" s="214"/>
      <c r="AO29" s="214"/>
      <c r="AR29" s="36"/>
      <c r="BE29" s="203"/>
    </row>
    <row r="30" spans="2:57" s="3" customFormat="1" ht="14.45" customHeight="1">
      <c r="B30" s="36"/>
      <c r="F30" s="26" t="s">
        <v>43</v>
      </c>
      <c r="L30" s="215">
        <v>0.15</v>
      </c>
      <c r="M30" s="214"/>
      <c r="N30" s="214"/>
      <c r="O30" s="214"/>
      <c r="P30" s="214"/>
      <c r="W30" s="213">
        <f>ROUND(BA94,2)</f>
        <v>0</v>
      </c>
      <c r="X30" s="214"/>
      <c r="Y30" s="214"/>
      <c r="Z30" s="214"/>
      <c r="AA30" s="214"/>
      <c r="AB30" s="214"/>
      <c r="AC30" s="214"/>
      <c r="AD30" s="214"/>
      <c r="AE30" s="214"/>
      <c r="AK30" s="213">
        <f>ROUND(AW94,2)</f>
        <v>0</v>
      </c>
      <c r="AL30" s="214"/>
      <c r="AM30" s="214"/>
      <c r="AN30" s="214"/>
      <c r="AO30" s="214"/>
      <c r="AR30" s="36"/>
      <c r="BE30" s="203"/>
    </row>
    <row r="31" spans="2:57" s="3" customFormat="1" ht="14.45" customHeight="1" hidden="1">
      <c r="B31" s="36"/>
      <c r="F31" s="26" t="s">
        <v>44</v>
      </c>
      <c r="L31" s="215">
        <v>0.21</v>
      </c>
      <c r="M31" s="214"/>
      <c r="N31" s="214"/>
      <c r="O31" s="214"/>
      <c r="P31" s="214"/>
      <c r="W31" s="213">
        <f>ROUND(BB94,2)</f>
        <v>0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36"/>
      <c r="BE31" s="203"/>
    </row>
    <row r="32" spans="2:57" s="3" customFormat="1" ht="14.45" customHeight="1" hidden="1">
      <c r="B32" s="36"/>
      <c r="F32" s="26" t="s">
        <v>45</v>
      </c>
      <c r="L32" s="215">
        <v>0.15</v>
      </c>
      <c r="M32" s="214"/>
      <c r="N32" s="214"/>
      <c r="O32" s="214"/>
      <c r="P32" s="214"/>
      <c r="W32" s="213">
        <f>ROUND(BC94,2)</f>
        <v>0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36"/>
      <c r="BE32" s="203"/>
    </row>
    <row r="33" spans="2:57" s="3" customFormat="1" ht="14.45" customHeight="1" hidden="1">
      <c r="B33" s="36"/>
      <c r="F33" s="26" t="s">
        <v>46</v>
      </c>
      <c r="L33" s="215">
        <v>0</v>
      </c>
      <c r="M33" s="214"/>
      <c r="N33" s="214"/>
      <c r="O33" s="214"/>
      <c r="P33" s="214"/>
      <c r="W33" s="213">
        <f>ROUND(BD94,2)</f>
        <v>0</v>
      </c>
      <c r="X33" s="214"/>
      <c r="Y33" s="214"/>
      <c r="Z33" s="214"/>
      <c r="AA33" s="214"/>
      <c r="AB33" s="214"/>
      <c r="AC33" s="214"/>
      <c r="AD33" s="214"/>
      <c r="AE33" s="214"/>
      <c r="AK33" s="213">
        <v>0</v>
      </c>
      <c r="AL33" s="214"/>
      <c r="AM33" s="214"/>
      <c r="AN33" s="214"/>
      <c r="AO33" s="214"/>
      <c r="AR33" s="36"/>
      <c r="BE33" s="203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02"/>
    </row>
    <row r="35" spans="1:57" s="2" customFormat="1" ht="25.9" customHeight="1">
      <c r="A35" s="31"/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219" t="s">
        <v>49</v>
      </c>
      <c r="Y35" s="217"/>
      <c r="Z35" s="217"/>
      <c r="AA35" s="217"/>
      <c r="AB35" s="217"/>
      <c r="AC35" s="39"/>
      <c r="AD35" s="39"/>
      <c r="AE35" s="39"/>
      <c r="AF35" s="39"/>
      <c r="AG35" s="39"/>
      <c r="AH35" s="39"/>
      <c r="AI35" s="39"/>
      <c r="AJ35" s="39"/>
      <c r="AK35" s="216">
        <f>SUM(AK26:AK33)</f>
        <v>0</v>
      </c>
      <c r="AL35" s="217"/>
      <c r="AM35" s="217"/>
      <c r="AN35" s="217"/>
      <c r="AO35" s="218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50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51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1"/>
      <c r="B60" s="32"/>
      <c r="C60" s="31"/>
      <c r="D60" s="44" t="s">
        <v>52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53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52</v>
      </c>
      <c r="AI60" s="34"/>
      <c r="AJ60" s="34"/>
      <c r="AK60" s="34"/>
      <c r="AL60" s="34"/>
      <c r="AM60" s="44" t="s">
        <v>53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1"/>
      <c r="B64" s="32"/>
      <c r="C64" s="31"/>
      <c r="D64" s="42" t="s">
        <v>54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55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1"/>
      <c r="B75" s="32"/>
      <c r="C75" s="31"/>
      <c r="D75" s="44" t="s">
        <v>52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53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52</v>
      </c>
      <c r="AI75" s="34"/>
      <c r="AJ75" s="34"/>
      <c r="AK75" s="34"/>
      <c r="AL75" s="34"/>
      <c r="AM75" s="44" t="s">
        <v>53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201830</v>
      </c>
      <c r="AR84" s="50"/>
    </row>
    <row r="85" spans="2:44" s="5" customFormat="1" ht="36.95" customHeight="1">
      <c r="B85" s="51"/>
      <c r="C85" s="52" t="s">
        <v>16</v>
      </c>
      <c r="L85" s="182" t="str">
        <f>K6</f>
        <v>III_27954 Seletice, svah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184" t="str">
        <f>IF(AN8="","",AN8)</f>
        <v>17. 3. 2022</v>
      </c>
      <c r="AN87" s="184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KSÚS Středočeského kraje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30</v>
      </c>
      <c r="AJ89" s="31"/>
      <c r="AK89" s="31"/>
      <c r="AL89" s="31"/>
      <c r="AM89" s="185" t="str">
        <f>IF(E17="","",E17)</f>
        <v>FORVIA CZ, s.r.o.</v>
      </c>
      <c r="AN89" s="186"/>
      <c r="AO89" s="186"/>
      <c r="AP89" s="186"/>
      <c r="AQ89" s="31"/>
      <c r="AR89" s="32"/>
      <c r="AS89" s="187" t="s">
        <v>57</v>
      </c>
      <c r="AT89" s="188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35</v>
      </c>
      <c r="AJ90" s="31"/>
      <c r="AK90" s="31"/>
      <c r="AL90" s="31"/>
      <c r="AM90" s="185" t="str">
        <f>IF(E20="","",E20)</f>
        <v xml:space="preserve"> </v>
      </c>
      <c r="AN90" s="186"/>
      <c r="AO90" s="186"/>
      <c r="AP90" s="186"/>
      <c r="AQ90" s="31"/>
      <c r="AR90" s="32"/>
      <c r="AS90" s="189"/>
      <c r="AT90" s="190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189"/>
      <c r="AT91" s="190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191" t="s">
        <v>58</v>
      </c>
      <c r="D92" s="192"/>
      <c r="E92" s="192"/>
      <c r="F92" s="192"/>
      <c r="G92" s="192"/>
      <c r="H92" s="59"/>
      <c r="I92" s="194" t="s">
        <v>59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3" t="s">
        <v>60</v>
      </c>
      <c r="AH92" s="192"/>
      <c r="AI92" s="192"/>
      <c r="AJ92" s="192"/>
      <c r="AK92" s="192"/>
      <c r="AL92" s="192"/>
      <c r="AM92" s="192"/>
      <c r="AN92" s="194" t="s">
        <v>61</v>
      </c>
      <c r="AO92" s="192"/>
      <c r="AP92" s="195"/>
      <c r="AQ92" s="60" t="s">
        <v>62</v>
      </c>
      <c r="AR92" s="32"/>
      <c r="AS92" s="61" t="s">
        <v>63</v>
      </c>
      <c r="AT92" s="62" t="s">
        <v>64</v>
      </c>
      <c r="AU92" s="62" t="s">
        <v>65</v>
      </c>
      <c r="AV92" s="62" t="s">
        <v>66</v>
      </c>
      <c r="AW92" s="62" t="s">
        <v>67</v>
      </c>
      <c r="AX92" s="62" t="s">
        <v>68</v>
      </c>
      <c r="AY92" s="62" t="s">
        <v>69</v>
      </c>
      <c r="AZ92" s="62" t="s">
        <v>70</v>
      </c>
      <c r="BA92" s="62" t="s">
        <v>71</v>
      </c>
      <c r="BB92" s="62" t="s">
        <v>72</v>
      </c>
      <c r="BC92" s="62" t="s">
        <v>73</v>
      </c>
      <c r="BD92" s="63" t="s">
        <v>74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9">
        <f>ROUND(SUM(AG95:AG97),2)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71" t="s">
        <v>1</v>
      </c>
      <c r="AR94" s="67"/>
      <c r="AS94" s="72">
        <f>ROUND(SUM(AS95:AS97),2)</f>
        <v>0</v>
      </c>
      <c r="AT94" s="73">
        <f>ROUND(SUM(AV94:AW94),2)</f>
        <v>0</v>
      </c>
      <c r="AU94" s="74">
        <f>ROUND(SUM(AU95:AU97),5)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ROUND(SUM(AZ95:AZ97),2)</f>
        <v>0</v>
      </c>
      <c r="BA94" s="73">
        <f>ROUND(SUM(BA95:BA97),2)</f>
        <v>0</v>
      </c>
      <c r="BB94" s="73">
        <f>ROUND(SUM(BB95:BB97),2)</f>
        <v>0</v>
      </c>
      <c r="BC94" s="73">
        <f>ROUND(SUM(BC95:BC97),2)</f>
        <v>0</v>
      </c>
      <c r="BD94" s="75">
        <f>ROUND(SUM(BD95:BD97),2)</f>
        <v>0</v>
      </c>
      <c r="BS94" s="76" t="s">
        <v>76</v>
      </c>
      <c r="BT94" s="76" t="s">
        <v>77</v>
      </c>
      <c r="BU94" s="77" t="s">
        <v>78</v>
      </c>
      <c r="BV94" s="76" t="s">
        <v>79</v>
      </c>
      <c r="BW94" s="76" t="s">
        <v>4</v>
      </c>
      <c r="BX94" s="76" t="s">
        <v>80</v>
      </c>
      <c r="CL94" s="76" t="s">
        <v>1</v>
      </c>
    </row>
    <row r="95" spans="1:91" s="7" customFormat="1" ht="16.5" customHeight="1">
      <c r="A95" s="78" t="s">
        <v>81</v>
      </c>
      <c r="B95" s="79"/>
      <c r="C95" s="80"/>
      <c r="D95" s="196" t="s">
        <v>82</v>
      </c>
      <c r="E95" s="196"/>
      <c r="F95" s="196"/>
      <c r="G95" s="196"/>
      <c r="H95" s="196"/>
      <c r="I95" s="81"/>
      <c r="J95" s="196" t="s">
        <v>83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7">
        <f>'SO 000 - Vedlejší rozpočt...'!J30</f>
        <v>0</v>
      </c>
      <c r="AH95" s="198"/>
      <c r="AI95" s="198"/>
      <c r="AJ95" s="198"/>
      <c r="AK95" s="198"/>
      <c r="AL95" s="198"/>
      <c r="AM95" s="198"/>
      <c r="AN95" s="197">
        <f>SUM(AG95,AT95)</f>
        <v>0</v>
      </c>
      <c r="AO95" s="198"/>
      <c r="AP95" s="198"/>
      <c r="AQ95" s="82" t="s">
        <v>84</v>
      </c>
      <c r="AR95" s="79"/>
      <c r="AS95" s="83">
        <v>0</v>
      </c>
      <c r="AT95" s="84">
        <f>ROUND(SUM(AV95:AW95),2)</f>
        <v>0</v>
      </c>
      <c r="AU95" s="85">
        <f>'SO 000 - Vedlejší rozpočt...'!P117</f>
        <v>0</v>
      </c>
      <c r="AV95" s="84">
        <f>'SO 000 - Vedlejší rozpočt...'!J33</f>
        <v>0</v>
      </c>
      <c r="AW95" s="84">
        <f>'SO 000 - Vedlejší rozpočt...'!J34</f>
        <v>0</v>
      </c>
      <c r="AX95" s="84">
        <f>'SO 000 - Vedlejší rozpočt...'!J35</f>
        <v>0</v>
      </c>
      <c r="AY95" s="84">
        <f>'SO 000 - Vedlejší rozpočt...'!J36</f>
        <v>0</v>
      </c>
      <c r="AZ95" s="84">
        <f>'SO 000 - Vedlejší rozpočt...'!F33</f>
        <v>0</v>
      </c>
      <c r="BA95" s="84">
        <f>'SO 000 - Vedlejší rozpočt...'!F34</f>
        <v>0</v>
      </c>
      <c r="BB95" s="84">
        <f>'SO 000 - Vedlejší rozpočt...'!F35</f>
        <v>0</v>
      </c>
      <c r="BC95" s="84">
        <f>'SO 000 - Vedlejší rozpočt...'!F36</f>
        <v>0</v>
      </c>
      <c r="BD95" s="86">
        <f>'SO 000 - Vedlejší rozpočt...'!F37</f>
        <v>0</v>
      </c>
      <c r="BT95" s="87" t="s">
        <v>85</v>
      </c>
      <c r="BV95" s="87" t="s">
        <v>79</v>
      </c>
      <c r="BW95" s="87" t="s">
        <v>86</v>
      </c>
      <c r="BX95" s="87" t="s">
        <v>4</v>
      </c>
      <c r="CL95" s="87" t="s">
        <v>1</v>
      </c>
      <c r="CM95" s="87" t="s">
        <v>87</v>
      </c>
    </row>
    <row r="96" spans="1:91" s="7" customFormat="1" ht="16.5" customHeight="1">
      <c r="A96" s="78" t="s">
        <v>81</v>
      </c>
      <c r="B96" s="79"/>
      <c r="C96" s="80"/>
      <c r="D96" s="196" t="s">
        <v>88</v>
      </c>
      <c r="E96" s="196"/>
      <c r="F96" s="196"/>
      <c r="G96" s="196"/>
      <c r="H96" s="196"/>
      <c r="I96" s="81"/>
      <c r="J96" s="196" t="s">
        <v>89</v>
      </c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7">
        <f>'SO 101 - Oprava svahu'!J30</f>
        <v>0</v>
      </c>
      <c r="AH96" s="198"/>
      <c r="AI96" s="198"/>
      <c r="AJ96" s="198"/>
      <c r="AK96" s="198"/>
      <c r="AL96" s="198"/>
      <c r="AM96" s="198"/>
      <c r="AN96" s="197">
        <f>SUM(AG96,AT96)</f>
        <v>0</v>
      </c>
      <c r="AO96" s="198"/>
      <c r="AP96" s="198"/>
      <c r="AQ96" s="82" t="s">
        <v>84</v>
      </c>
      <c r="AR96" s="79"/>
      <c r="AS96" s="83">
        <v>0</v>
      </c>
      <c r="AT96" s="84">
        <f>ROUND(SUM(AV96:AW96),2)</f>
        <v>0</v>
      </c>
      <c r="AU96" s="85">
        <f>'SO 101 - Oprava svahu'!P125</f>
        <v>0</v>
      </c>
      <c r="AV96" s="84">
        <f>'SO 101 - Oprava svahu'!J33</f>
        <v>0</v>
      </c>
      <c r="AW96" s="84">
        <f>'SO 101 - Oprava svahu'!J34</f>
        <v>0</v>
      </c>
      <c r="AX96" s="84">
        <f>'SO 101 - Oprava svahu'!J35</f>
        <v>0</v>
      </c>
      <c r="AY96" s="84">
        <f>'SO 101 - Oprava svahu'!J36</f>
        <v>0</v>
      </c>
      <c r="AZ96" s="84">
        <f>'SO 101 - Oprava svahu'!F33</f>
        <v>0</v>
      </c>
      <c r="BA96" s="84">
        <f>'SO 101 - Oprava svahu'!F34</f>
        <v>0</v>
      </c>
      <c r="BB96" s="84">
        <f>'SO 101 - Oprava svahu'!F35</f>
        <v>0</v>
      </c>
      <c r="BC96" s="84">
        <f>'SO 101 - Oprava svahu'!F36</f>
        <v>0</v>
      </c>
      <c r="BD96" s="86">
        <f>'SO 101 - Oprava svahu'!F37</f>
        <v>0</v>
      </c>
      <c r="BT96" s="87" t="s">
        <v>85</v>
      </c>
      <c r="BV96" s="87" t="s">
        <v>79</v>
      </c>
      <c r="BW96" s="87" t="s">
        <v>90</v>
      </c>
      <c r="BX96" s="87" t="s">
        <v>4</v>
      </c>
      <c r="CL96" s="87" t="s">
        <v>1</v>
      </c>
      <c r="CM96" s="87" t="s">
        <v>87</v>
      </c>
    </row>
    <row r="97" spans="1:91" s="7" customFormat="1" ht="16.5" customHeight="1">
      <c r="A97" s="78" t="s">
        <v>81</v>
      </c>
      <c r="B97" s="79"/>
      <c r="C97" s="80"/>
      <c r="D97" s="196" t="s">
        <v>91</v>
      </c>
      <c r="E97" s="196"/>
      <c r="F97" s="196"/>
      <c r="G97" s="196"/>
      <c r="H97" s="196"/>
      <c r="I97" s="81"/>
      <c r="J97" s="196" t="s">
        <v>92</v>
      </c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7">
        <f>'SO 401 - Veřejné osvětlení'!J30</f>
        <v>0</v>
      </c>
      <c r="AH97" s="198"/>
      <c r="AI97" s="198"/>
      <c r="AJ97" s="198"/>
      <c r="AK97" s="198"/>
      <c r="AL97" s="198"/>
      <c r="AM97" s="198"/>
      <c r="AN97" s="197">
        <f>SUM(AG97,AT97)</f>
        <v>0</v>
      </c>
      <c r="AO97" s="198"/>
      <c r="AP97" s="198"/>
      <c r="AQ97" s="82" t="s">
        <v>84</v>
      </c>
      <c r="AR97" s="79"/>
      <c r="AS97" s="83">
        <v>0</v>
      </c>
      <c r="AT97" s="84">
        <f>ROUND(SUM(AV97:AW97),2)</f>
        <v>0</v>
      </c>
      <c r="AU97" s="85">
        <f>'SO 401 - Veřejné osvětlení'!P118</f>
        <v>0</v>
      </c>
      <c r="AV97" s="84">
        <f>'SO 401 - Veřejné osvětlení'!J33</f>
        <v>0</v>
      </c>
      <c r="AW97" s="84">
        <f>'SO 401 - Veřejné osvětlení'!J34</f>
        <v>0</v>
      </c>
      <c r="AX97" s="84">
        <f>'SO 401 - Veřejné osvětlení'!J35</f>
        <v>0</v>
      </c>
      <c r="AY97" s="84">
        <f>'SO 401 - Veřejné osvětlení'!J36</f>
        <v>0</v>
      </c>
      <c r="AZ97" s="84">
        <f>'SO 401 - Veřejné osvětlení'!F33</f>
        <v>0</v>
      </c>
      <c r="BA97" s="84">
        <f>'SO 401 - Veřejné osvětlení'!F34</f>
        <v>0</v>
      </c>
      <c r="BB97" s="84">
        <f>'SO 401 - Veřejné osvětlení'!F35</f>
        <v>0</v>
      </c>
      <c r="BC97" s="84">
        <f>'SO 401 - Veřejné osvětlení'!F36</f>
        <v>0</v>
      </c>
      <c r="BD97" s="86">
        <f>'SO 401 - Veřejné osvětlení'!F37</f>
        <v>0</v>
      </c>
      <c r="BT97" s="87" t="s">
        <v>85</v>
      </c>
      <c r="BV97" s="87" t="s">
        <v>79</v>
      </c>
      <c r="BW97" s="87" t="s">
        <v>93</v>
      </c>
      <c r="BX97" s="87" t="s">
        <v>4</v>
      </c>
      <c r="CL97" s="87" t="s">
        <v>1</v>
      </c>
      <c r="CM97" s="87" t="s">
        <v>87</v>
      </c>
    </row>
    <row r="98" spans="1:57" s="2" customFormat="1" ht="30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6.95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ht="11.25"/>
  </sheetData>
  <mergeCells count="5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O 000 - Vedlejší rozpočt...'!C2" display="/"/>
    <hyperlink ref="A96" location="'SO 101 - Oprava svahu'!C2" display="/"/>
    <hyperlink ref="A97" location="'SO 40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0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86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s="1" customFormat="1" ht="24.95" customHeight="1" hidden="1">
      <c r="B4" s="19"/>
      <c r="D4" s="20" t="s">
        <v>94</v>
      </c>
      <c r="L4" s="19"/>
      <c r="M4" s="88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6" t="s">
        <v>16</v>
      </c>
      <c r="L6" s="19"/>
    </row>
    <row r="7" spans="2:12" s="1" customFormat="1" ht="16.5" customHeight="1" hidden="1">
      <c r="B7" s="19"/>
      <c r="E7" s="221" t="str">
        <f>'Rekapitulace stavby'!K6</f>
        <v>III_27954 Seletice, svah</v>
      </c>
      <c r="F7" s="222"/>
      <c r="G7" s="222"/>
      <c r="H7" s="222"/>
      <c r="L7" s="19"/>
    </row>
    <row r="8" spans="1:31" s="2" customFormat="1" ht="12" customHeight="1" hidden="1">
      <c r="A8" s="31"/>
      <c r="B8" s="32"/>
      <c r="C8" s="31"/>
      <c r="D8" s="26" t="s">
        <v>95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2"/>
      <c r="C9" s="31"/>
      <c r="D9" s="31"/>
      <c r="E9" s="182" t="s">
        <v>96</v>
      </c>
      <c r="F9" s="223"/>
      <c r="G9" s="223"/>
      <c r="H9" s="223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 hidden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 t="str">
        <f>'Rekapitulace stavby'!AN8</f>
        <v>17. 3. 2022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2"/>
      <c r="C14" s="31"/>
      <c r="D14" s="26" t="s">
        <v>24</v>
      </c>
      <c r="E14" s="31"/>
      <c r="F14" s="31"/>
      <c r="G14" s="31"/>
      <c r="H14" s="31"/>
      <c r="I14" s="26" t="s">
        <v>25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2"/>
      <c r="C15" s="31"/>
      <c r="D15" s="31"/>
      <c r="E15" s="24" t="s">
        <v>26</v>
      </c>
      <c r="F15" s="31"/>
      <c r="G15" s="31"/>
      <c r="H15" s="31"/>
      <c r="I15" s="26" t="s">
        <v>27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2"/>
      <c r="C18" s="31"/>
      <c r="D18" s="31"/>
      <c r="E18" s="224" t="str">
        <f>'Rekapitulace stavby'!E14</f>
        <v>Vyplň údaj</v>
      </c>
      <c r="F18" s="204"/>
      <c r="G18" s="204"/>
      <c r="H18" s="204"/>
      <c r="I18" s="26" t="s">
        <v>27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25</v>
      </c>
      <c r="J20" s="24" t="s">
        <v>31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2"/>
      <c r="C21" s="31"/>
      <c r="D21" s="31"/>
      <c r="E21" s="24" t="s">
        <v>32</v>
      </c>
      <c r="F21" s="31"/>
      <c r="G21" s="31"/>
      <c r="H21" s="31"/>
      <c r="I21" s="26" t="s">
        <v>27</v>
      </c>
      <c r="J21" s="24" t="s">
        <v>33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2"/>
      <c r="C23" s="31"/>
      <c r="D23" s="26" t="s">
        <v>35</v>
      </c>
      <c r="E23" s="31"/>
      <c r="F23" s="31"/>
      <c r="G23" s="31"/>
      <c r="H23" s="31"/>
      <c r="I23" s="2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27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89"/>
      <c r="B27" s="90"/>
      <c r="C27" s="89"/>
      <c r="D27" s="89"/>
      <c r="E27" s="209" t="s">
        <v>1</v>
      </c>
      <c r="F27" s="209"/>
      <c r="G27" s="209"/>
      <c r="H27" s="209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 hidden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2"/>
      <c r="C30" s="31"/>
      <c r="D30" s="92" t="s">
        <v>37</v>
      </c>
      <c r="E30" s="31"/>
      <c r="F30" s="31"/>
      <c r="G30" s="31"/>
      <c r="H30" s="31"/>
      <c r="I30" s="31"/>
      <c r="J30" s="70">
        <f>ROUND(J117,2)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31"/>
      <c r="D33" s="93" t="s">
        <v>41</v>
      </c>
      <c r="E33" s="26" t="s">
        <v>42</v>
      </c>
      <c r="F33" s="94">
        <f>ROUND((SUM(BE117:BE142)),2)</f>
        <v>0</v>
      </c>
      <c r="G33" s="31"/>
      <c r="H33" s="31"/>
      <c r="I33" s="95">
        <v>0.21</v>
      </c>
      <c r="J33" s="94">
        <f>ROUND(((SUM(BE117:BE142))*I33),2)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31"/>
      <c r="D34" s="31"/>
      <c r="E34" s="26" t="s">
        <v>43</v>
      </c>
      <c r="F34" s="94">
        <f>ROUND((SUM(BF117:BF142)),2)</f>
        <v>0</v>
      </c>
      <c r="G34" s="31"/>
      <c r="H34" s="31"/>
      <c r="I34" s="95">
        <v>0.15</v>
      </c>
      <c r="J34" s="94">
        <f>ROUND(((SUM(BF117:BF142))*I34),2)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44</v>
      </c>
      <c r="F35" s="94">
        <f>ROUND((SUM(BG117:BG142)),2)</f>
        <v>0</v>
      </c>
      <c r="G35" s="31"/>
      <c r="H35" s="31"/>
      <c r="I35" s="95">
        <v>0.21</v>
      </c>
      <c r="J35" s="94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45</v>
      </c>
      <c r="F36" s="94">
        <f>ROUND((SUM(BH117:BH142)),2)</f>
        <v>0</v>
      </c>
      <c r="G36" s="31"/>
      <c r="H36" s="31"/>
      <c r="I36" s="95">
        <v>0.15</v>
      </c>
      <c r="J36" s="94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46</v>
      </c>
      <c r="F37" s="94">
        <f>ROUND((SUM(BI117:BI142)),2)</f>
        <v>0</v>
      </c>
      <c r="G37" s="31"/>
      <c r="H37" s="31"/>
      <c r="I37" s="95">
        <v>0</v>
      </c>
      <c r="J37" s="9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2"/>
      <c r="C39" s="96"/>
      <c r="D39" s="97" t="s">
        <v>47</v>
      </c>
      <c r="E39" s="59"/>
      <c r="F39" s="59"/>
      <c r="G39" s="98" t="s">
        <v>48</v>
      </c>
      <c r="H39" s="99" t="s">
        <v>49</v>
      </c>
      <c r="I39" s="59"/>
      <c r="J39" s="100">
        <f>SUM(J30:J37)</f>
        <v>0</v>
      </c>
      <c r="K39" s="10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41"/>
      <c r="D50" s="42" t="s">
        <v>50</v>
      </c>
      <c r="E50" s="43"/>
      <c r="F50" s="43"/>
      <c r="G50" s="42" t="s">
        <v>51</v>
      </c>
      <c r="H50" s="43"/>
      <c r="I50" s="43"/>
      <c r="J50" s="43"/>
      <c r="K50" s="43"/>
      <c r="L50" s="41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1"/>
      <c r="B61" s="32"/>
      <c r="C61" s="31"/>
      <c r="D61" s="44" t="s">
        <v>52</v>
      </c>
      <c r="E61" s="34"/>
      <c r="F61" s="102" t="s">
        <v>53</v>
      </c>
      <c r="G61" s="44" t="s">
        <v>52</v>
      </c>
      <c r="H61" s="34"/>
      <c r="I61" s="34"/>
      <c r="J61" s="103" t="s">
        <v>53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1"/>
      <c r="B65" s="32"/>
      <c r="C65" s="31"/>
      <c r="D65" s="42" t="s">
        <v>54</v>
      </c>
      <c r="E65" s="45"/>
      <c r="F65" s="45"/>
      <c r="G65" s="42" t="s">
        <v>55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1"/>
      <c r="B76" s="32"/>
      <c r="C76" s="31"/>
      <c r="D76" s="44" t="s">
        <v>52</v>
      </c>
      <c r="E76" s="34"/>
      <c r="F76" s="102" t="s">
        <v>53</v>
      </c>
      <c r="G76" s="44" t="s">
        <v>52</v>
      </c>
      <c r="H76" s="34"/>
      <c r="I76" s="34"/>
      <c r="J76" s="103" t="s">
        <v>53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1.25" hidden="1"/>
    <row r="79" ht="11.25" hidden="1"/>
    <row r="80" ht="11.25" hidden="1"/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97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21" t="str">
        <f>E7</f>
        <v>III_27954 Seletice, svah</v>
      </c>
      <c r="F85" s="222"/>
      <c r="G85" s="222"/>
      <c r="H85" s="22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95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182" t="str">
        <f>E9</f>
        <v>SO 000 - Vedlejší rozpočtové náklady</v>
      </c>
      <c r="F87" s="223"/>
      <c r="G87" s="223"/>
      <c r="H87" s="223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>17. 3. 2022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>KSÚS Středočeského kraje</v>
      </c>
      <c r="G91" s="31"/>
      <c r="H91" s="31"/>
      <c r="I91" s="26" t="s">
        <v>30</v>
      </c>
      <c r="J91" s="29" t="str">
        <f>E21</f>
        <v>FORVIA CZ,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26" t="s">
        <v>35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04" t="s">
        <v>98</v>
      </c>
      <c r="D94" s="96"/>
      <c r="E94" s="96"/>
      <c r="F94" s="96"/>
      <c r="G94" s="96"/>
      <c r="H94" s="96"/>
      <c r="I94" s="96"/>
      <c r="J94" s="105" t="s">
        <v>99</v>
      </c>
      <c r="K94" s="96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06" t="s">
        <v>100</v>
      </c>
      <c r="D96" s="31"/>
      <c r="E96" s="31"/>
      <c r="F96" s="31"/>
      <c r="G96" s="31"/>
      <c r="H96" s="31"/>
      <c r="I96" s="31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101</v>
      </c>
    </row>
    <row r="97" spans="2:12" s="9" customFormat="1" ht="24.95" customHeight="1" hidden="1">
      <c r="B97" s="107"/>
      <c r="D97" s="108" t="s">
        <v>102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1:31" s="2" customFormat="1" ht="21.75" customHeight="1" hidden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 hidden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ht="11.25" hidden="1"/>
    <row r="101" ht="11.25" hidden="1"/>
    <row r="102" ht="11.25" hidden="1"/>
    <row r="103" spans="1:31" s="2" customFormat="1" ht="6.95" customHeight="1">
      <c r="A103" s="31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20" t="s">
        <v>103</v>
      </c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1"/>
      <c r="D107" s="31"/>
      <c r="E107" s="221" t="str">
        <f>E7</f>
        <v>III_27954 Seletice, svah</v>
      </c>
      <c r="F107" s="222"/>
      <c r="G107" s="222"/>
      <c r="H107" s="222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95</v>
      </c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182" t="str">
        <f>E9</f>
        <v>SO 000 - Vedlejší rozpočtové náklady</v>
      </c>
      <c r="F109" s="223"/>
      <c r="G109" s="223"/>
      <c r="H109" s="223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1"/>
      <c r="E111" s="31"/>
      <c r="F111" s="24" t="str">
        <f>F12</f>
        <v xml:space="preserve"> </v>
      </c>
      <c r="G111" s="31"/>
      <c r="H111" s="31"/>
      <c r="I111" s="26" t="s">
        <v>22</v>
      </c>
      <c r="J111" s="54" t="str">
        <f>IF(J12="","",J12)</f>
        <v>17. 3. 2022</v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6" t="s">
        <v>24</v>
      </c>
      <c r="D113" s="31"/>
      <c r="E113" s="31"/>
      <c r="F113" s="24" t="str">
        <f>E15</f>
        <v>KSÚS Středočeského kraje</v>
      </c>
      <c r="G113" s="31"/>
      <c r="H113" s="31"/>
      <c r="I113" s="26" t="s">
        <v>30</v>
      </c>
      <c r="J113" s="29" t="str">
        <f>E21</f>
        <v>FORVIA CZ, s.r.o.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28</v>
      </c>
      <c r="D114" s="31"/>
      <c r="E114" s="31"/>
      <c r="F114" s="24" t="str">
        <f>IF(E18="","",E18)</f>
        <v>Vyplň údaj</v>
      </c>
      <c r="G114" s="31"/>
      <c r="H114" s="31"/>
      <c r="I114" s="26" t="s">
        <v>35</v>
      </c>
      <c r="J114" s="29" t="str">
        <f>E24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0" customFormat="1" ht="29.25" customHeight="1">
      <c r="A116" s="111"/>
      <c r="B116" s="112"/>
      <c r="C116" s="113" t="s">
        <v>104</v>
      </c>
      <c r="D116" s="114" t="s">
        <v>62</v>
      </c>
      <c r="E116" s="114" t="s">
        <v>58</v>
      </c>
      <c r="F116" s="114" t="s">
        <v>59</v>
      </c>
      <c r="G116" s="114" t="s">
        <v>105</v>
      </c>
      <c r="H116" s="114" t="s">
        <v>106</v>
      </c>
      <c r="I116" s="114" t="s">
        <v>107</v>
      </c>
      <c r="J116" s="115" t="s">
        <v>99</v>
      </c>
      <c r="K116" s="116" t="s">
        <v>108</v>
      </c>
      <c r="L116" s="117"/>
      <c r="M116" s="61" t="s">
        <v>1</v>
      </c>
      <c r="N116" s="62" t="s">
        <v>41</v>
      </c>
      <c r="O116" s="62" t="s">
        <v>109</v>
      </c>
      <c r="P116" s="62" t="s">
        <v>110</v>
      </c>
      <c r="Q116" s="62" t="s">
        <v>111</v>
      </c>
      <c r="R116" s="62" t="s">
        <v>112</v>
      </c>
      <c r="S116" s="62" t="s">
        <v>113</v>
      </c>
      <c r="T116" s="63" t="s">
        <v>114</v>
      </c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</row>
    <row r="117" spans="1:63" s="2" customFormat="1" ht="22.9" customHeight="1">
      <c r="A117" s="31"/>
      <c r="B117" s="32"/>
      <c r="C117" s="68" t="s">
        <v>115</v>
      </c>
      <c r="D117" s="31"/>
      <c r="E117" s="31"/>
      <c r="F117" s="31"/>
      <c r="G117" s="31"/>
      <c r="H117" s="31"/>
      <c r="I117" s="31"/>
      <c r="J117" s="118">
        <f>BK117</f>
        <v>0</v>
      </c>
      <c r="K117" s="31"/>
      <c r="L117" s="32"/>
      <c r="M117" s="64"/>
      <c r="N117" s="55"/>
      <c r="O117" s="65"/>
      <c r="P117" s="119">
        <f>P118</f>
        <v>0</v>
      </c>
      <c r="Q117" s="65"/>
      <c r="R117" s="119">
        <f>R118</f>
        <v>0</v>
      </c>
      <c r="S117" s="65"/>
      <c r="T117" s="120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76</v>
      </c>
      <c r="AU117" s="16" t="s">
        <v>101</v>
      </c>
      <c r="BK117" s="121">
        <f>BK118</f>
        <v>0</v>
      </c>
    </row>
    <row r="118" spans="2:63" s="11" customFormat="1" ht="25.9" customHeight="1">
      <c r="B118" s="122"/>
      <c r="D118" s="123" t="s">
        <v>76</v>
      </c>
      <c r="E118" s="124" t="s">
        <v>116</v>
      </c>
      <c r="F118" s="124" t="s">
        <v>117</v>
      </c>
      <c r="I118" s="125"/>
      <c r="J118" s="126">
        <f>BK118</f>
        <v>0</v>
      </c>
      <c r="L118" s="122"/>
      <c r="M118" s="127"/>
      <c r="N118" s="128"/>
      <c r="O118" s="128"/>
      <c r="P118" s="129">
        <f>SUM(P119:P142)</f>
        <v>0</v>
      </c>
      <c r="Q118" s="128"/>
      <c r="R118" s="129">
        <f>SUM(R119:R142)</f>
        <v>0</v>
      </c>
      <c r="S118" s="128"/>
      <c r="T118" s="130">
        <f>SUM(T119:T142)</f>
        <v>0</v>
      </c>
      <c r="AR118" s="123" t="s">
        <v>85</v>
      </c>
      <c r="AT118" s="131" t="s">
        <v>76</v>
      </c>
      <c r="AU118" s="131" t="s">
        <v>77</v>
      </c>
      <c r="AY118" s="123" t="s">
        <v>118</v>
      </c>
      <c r="BK118" s="132">
        <f>SUM(BK119:BK142)</f>
        <v>0</v>
      </c>
    </row>
    <row r="119" spans="1:65" s="2" customFormat="1" ht="24.2" customHeight="1">
      <c r="A119" s="31"/>
      <c r="B119" s="133"/>
      <c r="C119" s="134" t="s">
        <v>85</v>
      </c>
      <c r="D119" s="134" t="s">
        <v>119</v>
      </c>
      <c r="E119" s="135" t="s">
        <v>120</v>
      </c>
      <c r="F119" s="136" t="s">
        <v>121</v>
      </c>
      <c r="G119" s="137" t="s">
        <v>122</v>
      </c>
      <c r="H119" s="138">
        <v>1</v>
      </c>
      <c r="I119" s="139"/>
      <c r="J119" s="140">
        <f>ROUND(I119*H119,2)</f>
        <v>0</v>
      </c>
      <c r="K119" s="141"/>
      <c r="L119" s="32"/>
      <c r="M119" s="142" t="s">
        <v>1</v>
      </c>
      <c r="N119" s="143" t="s">
        <v>42</v>
      </c>
      <c r="O119" s="57"/>
      <c r="P119" s="144">
        <f>O119*H119</f>
        <v>0</v>
      </c>
      <c r="Q119" s="144">
        <v>0</v>
      </c>
      <c r="R119" s="144">
        <f>Q119*H119</f>
        <v>0</v>
      </c>
      <c r="S119" s="144">
        <v>0</v>
      </c>
      <c r="T119" s="145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46" t="s">
        <v>123</v>
      </c>
      <c r="AT119" s="146" t="s">
        <v>119</v>
      </c>
      <c r="AU119" s="146" t="s">
        <v>85</v>
      </c>
      <c r="AY119" s="16" t="s">
        <v>118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6" t="s">
        <v>85</v>
      </c>
      <c r="BK119" s="147">
        <f>ROUND(I119*H119,2)</f>
        <v>0</v>
      </c>
      <c r="BL119" s="16" t="s">
        <v>123</v>
      </c>
      <c r="BM119" s="146" t="s">
        <v>124</v>
      </c>
    </row>
    <row r="120" spans="1:47" s="2" customFormat="1" ht="29.25">
      <c r="A120" s="31"/>
      <c r="B120" s="32"/>
      <c r="C120" s="31"/>
      <c r="D120" s="148" t="s">
        <v>125</v>
      </c>
      <c r="E120" s="31"/>
      <c r="F120" s="149" t="s">
        <v>126</v>
      </c>
      <c r="G120" s="31"/>
      <c r="H120" s="31"/>
      <c r="I120" s="150"/>
      <c r="J120" s="31"/>
      <c r="K120" s="31"/>
      <c r="L120" s="32"/>
      <c r="M120" s="151"/>
      <c r="N120" s="152"/>
      <c r="O120" s="57"/>
      <c r="P120" s="57"/>
      <c r="Q120" s="57"/>
      <c r="R120" s="57"/>
      <c r="S120" s="57"/>
      <c r="T120" s="58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125</v>
      </c>
      <c r="AU120" s="16" t="s">
        <v>85</v>
      </c>
    </row>
    <row r="121" spans="1:47" s="2" customFormat="1" ht="29.25">
      <c r="A121" s="31"/>
      <c r="B121" s="32"/>
      <c r="C121" s="31"/>
      <c r="D121" s="148" t="s">
        <v>127</v>
      </c>
      <c r="E121" s="31"/>
      <c r="F121" s="153" t="s">
        <v>128</v>
      </c>
      <c r="G121" s="31"/>
      <c r="H121" s="31"/>
      <c r="I121" s="150"/>
      <c r="J121" s="31"/>
      <c r="K121" s="31"/>
      <c r="L121" s="32"/>
      <c r="M121" s="151"/>
      <c r="N121" s="152"/>
      <c r="O121" s="57"/>
      <c r="P121" s="57"/>
      <c r="Q121" s="57"/>
      <c r="R121" s="57"/>
      <c r="S121" s="57"/>
      <c r="T121" s="58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127</v>
      </c>
      <c r="AU121" s="16" t="s">
        <v>85</v>
      </c>
    </row>
    <row r="122" spans="1:65" s="2" customFormat="1" ht="24.2" customHeight="1">
      <c r="A122" s="31"/>
      <c r="B122" s="133"/>
      <c r="C122" s="134" t="s">
        <v>87</v>
      </c>
      <c r="D122" s="134" t="s">
        <v>119</v>
      </c>
      <c r="E122" s="135" t="s">
        <v>129</v>
      </c>
      <c r="F122" s="136" t="s">
        <v>130</v>
      </c>
      <c r="G122" s="137" t="s">
        <v>131</v>
      </c>
      <c r="H122" s="138">
        <v>1</v>
      </c>
      <c r="I122" s="139"/>
      <c r="J122" s="140">
        <f>ROUND(I122*H122,2)</f>
        <v>0</v>
      </c>
      <c r="K122" s="141"/>
      <c r="L122" s="32"/>
      <c r="M122" s="142" t="s">
        <v>1</v>
      </c>
      <c r="N122" s="143" t="s">
        <v>42</v>
      </c>
      <c r="O122" s="57"/>
      <c r="P122" s="144">
        <f>O122*H122</f>
        <v>0</v>
      </c>
      <c r="Q122" s="144">
        <v>0</v>
      </c>
      <c r="R122" s="144">
        <f>Q122*H122</f>
        <v>0</v>
      </c>
      <c r="S122" s="144">
        <v>0</v>
      </c>
      <c r="T122" s="14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46" t="s">
        <v>132</v>
      </c>
      <c r="AT122" s="146" t="s">
        <v>119</v>
      </c>
      <c r="AU122" s="146" t="s">
        <v>85</v>
      </c>
      <c r="AY122" s="16" t="s">
        <v>118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6" t="s">
        <v>85</v>
      </c>
      <c r="BK122" s="147">
        <f>ROUND(I122*H122,2)</f>
        <v>0</v>
      </c>
      <c r="BL122" s="16" t="s">
        <v>132</v>
      </c>
      <c r="BM122" s="146" t="s">
        <v>133</v>
      </c>
    </row>
    <row r="123" spans="1:47" s="2" customFormat="1" ht="19.5">
      <c r="A123" s="31"/>
      <c r="B123" s="32"/>
      <c r="C123" s="31"/>
      <c r="D123" s="148" t="s">
        <v>125</v>
      </c>
      <c r="E123" s="31"/>
      <c r="F123" s="149" t="s">
        <v>130</v>
      </c>
      <c r="G123" s="31"/>
      <c r="H123" s="31"/>
      <c r="I123" s="150"/>
      <c r="J123" s="31"/>
      <c r="K123" s="31"/>
      <c r="L123" s="32"/>
      <c r="M123" s="151"/>
      <c r="N123" s="152"/>
      <c r="O123" s="57"/>
      <c r="P123" s="57"/>
      <c r="Q123" s="57"/>
      <c r="R123" s="57"/>
      <c r="S123" s="57"/>
      <c r="T123" s="5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125</v>
      </c>
      <c r="AU123" s="16" t="s">
        <v>85</v>
      </c>
    </row>
    <row r="124" spans="1:47" s="2" customFormat="1" ht="29.25">
      <c r="A124" s="31"/>
      <c r="B124" s="32"/>
      <c r="C124" s="31"/>
      <c r="D124" s="148" t="s">
        <v>127</v>
      </c>
      <c r="E124" s="31"/>
      <c r="F124" s="153" t="s">
        <v>128</v>
      </c>
      <c r="G124" s="31"/>
      <c r="H124" s="31"/>
      <c r="I124" s="150"/>
      <c r="J124" s="31"/>
      <c r="K124" s="31"/>
      <c r="L124" s="32"/>
      <c r="M124" s="151"/>
      <c r="N124" s="152"/>
      <c r="O124" s="57"/>
      <c r="P124" s="57"/>
      <c r="Q124" s="57"/>
      <c r="R124" s="57"/>
      <c r="S124" s="57"/>
      <c r="T124" s="58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127</v>
      </c>
      <c r="AU124" s="16" t="s">
        <v>85</v>
      </c>
    </row>
    <row r="125" spans="1:65" s="2" customFormat="1" ht="16.5" customHeight="1">
      <c r="A125" s="31"/>
      <c r="B125" s="133"/>
      <c r="C125" s="134" t="s">
        <v>134</v>
      </c>
      <c r="D125" s="134" t="s">
        <v>119</v>
      </c>
      <c r="E125" s="135" t="s">
        <v>135</v>
      </c>
      <c r="F125" s="136" t="s">
        <v>136</v>
      </c>
      <c r="G125" s="137" t="s">
        <v>122</v>
      </c>
      <c r="H125" s="138">
        <v>1</v>
      </c>
      <c r="I125" s="139"/>
      <c r="J125" s="140">
        <f>ROUND(I125*H125,2)</f>
        <v>0</v>
      </c>
      <c r="K125" s="141"/>
      <c r="L125" s="32"/>
      <c r="M125" s="142" t="s">
        <v>1</v>
      </c>
      <c r="N125" s="143" t="s">
        <v>42</v>
      </c>
      <c r="O125" s="57"/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46" t="s">
        <v>123</v>
      </c>
      <c r="AT125" s="146" t="s">
        <v>119</v>
      </c>
      <c r="AU125" s="146" t="s">
        <v>85</v>
      </c>
      <c r="AY125" s="16" t="s">
        <v>118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85</v>
      </c>
      <c r="BK125" s="147">
        <f>ROUND(I125*H125,2)</f>
        <v>0</v>
      </c>
      <c r="BL125" s="16" t="s">
        <v>123</v>
      </c>
      <c r="BM125" s="146" t="s">
        <v>137</v>
      </c>
    </row>
    <row r="126" spans="1:47" s="2" customFormat="1" ht="19.5">
      <c r="A126" s="31"/>
      <c r="B126" s="32"/>
      <c r="C126" s="31"/>
      <c r="D126" s="148" t="s">
        <v>125</v>
      </c>
      <c r="E126" s="31"/>
      <c r="F126" s="149" t="s">
        <v>138</v>
      </c>
      <c r="G126" s="31"/>
      <c r="H126" s="31"/>
      <c r="I126" s="150"/>
      <c r="J126" s="31"/>
      <c r="K126" s="31"/>
      <c r="L126" s="32"/>
      <c r="M126" s="151"/>
      <c r="N126" s="152"/>
      <c r="O126" s="57"/>
      <c r="P126" s="57"/>
      <c r="Q126" s="57"/>
      <c r="R126" s="57"/>
      <c r="S126" s="57"/>
      <c r="T126" s="58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125</v>
      </c>
      <c r="AU126" s="16" t="s">
        <v>85</v>
      </c>
    </row>
    <row r="127" spans="1:47" s="2" customFormat="1" ht="39">
      <c r="A127" s="31"/>
      <c r="B127" s="32"/>
      <c r="C127" s="31"/>
      <c r="D127" s="148" t="s">
        <v>127</v>
      </c>
      <c r="E127" s="31"/>
      <c r="F127" s="153" t="s">
        <v>139</v>
      </c>
      <c r="G127" s="31"/>
      <c r="H127" s="31"/>
      <c r="I127" s="150"/>
      <c r="J127" s="31"/>
      <c r="K127" s="31"/>
      <c r="L127" s="32"/>
      <c r="M127" s="151"/>
      <c r="N127" s="152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127</v>
      </c>
      <c r="AU127" s="16" t="s">
        <v>85</v>
      </c>
    </row>
    <row r="128" spans="1:65" s="2" customFormat="1" ht="16.5" customHeight="1">
      <c r="A128" s="31"/>
      <c r="B128" s="133"/>
      <c r="C128" s="134" t="s">
        <v>132</v>
      </c>
      <c r="D128" s="134" t="s">
        <v>119</v>
      </c>
      <c r="E128" s="135" t="s">
        <v>140</v>
      </c>
      <c r="F128" s="136" t="s">
        <v>141</v>
      </c>
      <c r="G128" s="137" t="s">
        <v>122</v>
      </c>
      <c r="H128" s="138">
        <v>1</v>
      </c>
      <c r="I128" s="139"/>
      <c r="J128" s="140">
        <f>ROUND(I128*H128,2)</f>
        <v>0</v>
      </c>
      <c r="K128" s="141"/>
      <c r="L128" s="32"/>
      <c r="M128" s="142" t="s">
        <v>1</v>
      </c>
      <c r="N128" s="143" t="s">
        <v>42</v>
      </c>
      <c r="O128" s="57"/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46" t="s">
        <v>132</v>
      </c>
      <c r="AT128" s="146" t="s">
        <v>119</v>
      </c>
      <c r="AU128" s="146" t="s">
        <v>85</v>
      </c>
      <c r="AY128" s="16" t="s">
        <v>118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85</v>
      </c>
      <c r="BK128" s="147">
        <f>ROUND(I128*H128,2)</f>
        <v>0</v>
      </c>
      <c r="BL128" s="16" t="s">
        <v>132</v>
      </c>
      <c r="BM128" s="146" t="s">
        <v>142</v>
      </c>
    </row>
    <row r="129" spans="1:47" s="2" customFormat="1" ht="19.5">
      <c r="A129" s="31"/>
      <c r="B129" s="32"/>
      <c r="C129" s="31"/>
      <c r="D129" s="148" t="s">
        <v>125</v>
      </c>
      <c r="E129" s="31"/>
      <c r="F129" s="149" t="s">
        <v>143</v>
      </c>
      <c r="G129" s="31"/>
      <c r="H129" s="31"/>
      <c r="I129" s="150"/>
      <c r="J129" s="31"/>
      <c r="K129" s="31"/>
      <c r="L129" s="32"/>
      <c r="M129" s="151"/>
      <c r="N129" s="152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125</v>
      </c>
      <c r="AU129" s="16" t="s">
        <v>85</v>
      </c>
    </row>
    <row r="130" spans="1:47" s="2" customFormat="1" ht="29.25">
      <c r="A130" s="31"/>
      <c r="B130" s="32"/>
      <c r="C130" s="31"/>
      <c r="D130" s="148" t="s">
        <v>127</v>
      </c>
      <c r="E130" s="31"/>
      <c r="F130" s="153" t="s">
        <v>144</v>
      </c>
      <c r="G130" s="31"/>
      <c r="H130" s="31"/>
      <c r="I130" s="150"/>
      <c r="J130" s="31"/>
      <c r="K130" s="31"/>
      <c r="L130" s="32"/>
      <c r="M130" s="151"/>
      <c r="N130" s="152"/>
      <c r="O130" s="57"/>
      <c r="P130" s="57"/>
      <c r="Q130" s="57"/>
      <c r="R130" s="57"/>
      <c r="S130" s="57"/>
      <c r="T130" s="58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127</v>
      </c>
      <c r="AU130" s="16" t="s">
        <v>85</v>
      </c>
    </row>
    <row r="131" spans="1:65" s="2" customFormat="1" ht="16.5" customHeight="1">
      <c r="A131" s="31"/>
      <c r="B131" s="133"/>
      <c r="C131" s="134" t="s">
        <v>145</v>
      </c>
      <c r="D131" s="134" t="s">
        <v>119</v>
      </c>
      <c r="E131" s="135" t="s">
        <v>146</v>
      </c>
      <c r="F131" s="136" t="s">
        <v>147</v>
      </c>
      <c r="G131" s="137" t="s">
        <v>122</v>
      </c>
      <c r="H131" s="138">
        <v>1</v>
      </c>
      <c r="I131" s="139"/>
      <c r="J131" s="140">
        <f>ROUND(I131*H131,2)</f>
        <v>0</v>
      </c>
      <c r="K131" s="141"/>
      <c r="L131" s="32"/>
      <c r="M131" s="142" t="s">
        <v>1</v>
      </c>
      <c r="N131" s="143" t="s">
        <v>42</v>
      </c>
      <c r="O131" s="57"/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46" t="s">
        <v>132</v>
      </c>
      <c r="AT131" s="146" t="s">
        <v>119</v>
      </c>
      <c r="AU131" s="146" t="s">
        <v>85</v>
      </c>
      <c r="AY131" s="16" t="s">
        <v>118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85</v>
      </c>
      <c r="BK131" s="147">
        <f>ROUND(I131*H131,2)</f>
        <v>0</v>
      </c>
      <c r="BL131" s="16" t="s">
        <v>132</v>
      </c>
      <c r="BM131" s="146" t="s">
        <v>148</v>
      </c>
    </row>
    <row r="132" spans="1:47" s="2" customFormat="1" ht="19.5">
      <c r="A132" s="31"/>
      <c r="B132" s="32"/>
      <c r="C132" s="31"/>
      <c r="D132" s="148" t="s">
        <v>125</v>
      </c>
      <c r="E132" s="31"/>
      <c r="F132" s="149" t="s">
        <v>149</v>
      </c>
      <c r="G132" s="31"/>
      <c r="H132" s="31"/>
      <c r="I132" s="150"/>
      <c r="J132" s="31"/>
      <c r="K132" s="31"/>
      <c r="L132" s="32"/>
      <c r="M132" s="151"/>
      <c r="N132" s="152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125</v>
      </c>
      <c r="AU132" s="16" t="s">
        <v>85</v>
      </c>
    </row>
    <row r="133" spans="1:47" s="2" customFormat="1" ht="29.25">
      <c r="A133" s="31"/>
      <c r="B133" s="32"/>
      <c r="C133" s="31"/>
      <c r="D133" s="148" t="s">
        <v>127</v>
      </c>
      <c r="E133" s="31"/>
      <c r="F133" s="153" t="s">
        <v>144</v>
      </c>
      <c r="G133" s="31"/>
      <c r="H133" s="31"/>
      <c r="I133" s="150"/>
      <c r="J133" s="31"/>
      <c r="K133" s="31"/>
      <c r="L133" s="32"/>
      <c r="M133" s="151"/>
      <c r="N133" s="152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127</v>
      </c>
      <c r="AU133" s="16" t="s">
        <v>85</v>
      </c>
    </row>
    <row r="134" spans="1:65" s="2" customFormat="1" ht="16.5" customHeight="1">
      <c r="A134" s="31"/>
      <c r="B134" s="133"/>
      <c r="C134" s="134" t="s">
        <v>150</v>
      </c>
      <c r="D134" s="134" t="s">
        <v>119</v>
      </c>
      <c r="E134" s="135" t="s">
        <v>151</v>
      </c>
      <c r="F134" s="136" t="s">
        <v>152</v>
      </c>
      <c r="G134" s="137" t="s">
        <v>122</v>
      </c>
      <c r="H134" s="138">
        <v>1</v>
      </c>
      <c r="I134" s="139"/>
      <c r="J134" s="140">
        <f>ROUND(I134*H134,2)</f>
        <v>0</v>
      </c>
      <c r="K134" s="141"/>
      <c r="L134" s="32"/>
      <c r="M134" s="142" t="s">
        <v>1</v>
      </c>
      <c r="N134" s="143" t="s">
        <v>42</v>
      </c>
      <c r="O134" s="57"/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46" t="s">
        <v>132</v>
      </c>
      <c r="AT134" s="146" t="s">
        <v>119</v>
      </c>
      <c r="AU134" s="146" t="s">
        <v>85</v>
      </c>
      <c r="AY134" s="16" t="s">
        <v>118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85</v>
      </c>
      <c r="BK134" s="147">
        <f>ROUND(I134*H134,2)</f>
        <v>0</v>
      </c>
      <c r="BL134" s="16" t="s">
        <v>132</v>
      </c>
      <c r="BM134" s="146" t="s">
        <v>153</v>
      </c>
    </row>
    <row r="135" spans="1:47" s="2" customFormat="1" ht="11.25">
      <c r="A135" s="31"/>
      <c r="B135" s="32"/>
      <c r="C135" s="31"/>
      <c r="D135" s="148" t="s">
        <v>125</v>
      </c>
      <c r="E135" s="31"/>
      <c r="F135" s="149" t="s">
        <v>152</v>
      </c>
      <c r="G135" s="31"/>
      <c r="H135" s="31"/>
      <c r="I135" s="150"/>
      <c r="J135" s="31"/>
      <c r="K135" s="31"/>
      <c r="L135" s="32"/>
      <c r="M135" s="151"/>
      <c r="N135" s="152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125</v>
      </c>
      <c r="AU135" s="16" t="s">
        <v>85</v>
      </c>
    </row>
    <row r="136" spans="1:47" s="2" customFormat="1" ht="29.25">
      <c r="A136" s="31"/>
      <c r="B136" s="32"/>
      <c r="C136" s="31"/>
      <c r="D136" s="148" t="s">
        <v>127</v>
      </c>
      <c r="E136" s="31"/>
      <c r="F136" s="153" t="s">
        <v>144</v>
      </c>
      <c r="G136" s="31"/>
      <c r="H136" s="31"/>
      <c r="I136" s="150"/>
      <c r="J136" s="31"/>
      <c r="K136" s="31"/>
      <c r="L136" s="32"/>
      <c r="M136" s="151"/>
      <c r="N136" s="152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127</v>
      </c>
      <c r="AU136" s="16" t="s">
        <v>85</v>
      </c>
    </row>
    <row r="137" spans="1:65" s="2" customFormat="1" ht="24.2" customHeight="1">
      <c r="A137" s="31"/>
      <c r="B137" s="133"/>
      <c r="C137" s="134" t="s">
        <v>154</v>
      </c>
      <c r="D137" s="134" t="s">
        <v>119</v>
      </c>
      <c r="E137" s="135" t="s">
        <v>155</v>
      </c>
      <c r="F137" s="136" t="s">
        <v>156</v>
      </c>
      <c r="G137" s="137" t="s">
        <v>122</v>
      </c>
      <c r="H137" s="138">
        <v>1</v>
      </c>
      <c r="I137" s="139"/>
      <c r="J137" s="140">
        <f>ROUND(I137*H137,2)</f>
        <v>0</v>
      </c>
      <c r="K137" s="141"/>
      <c r="L137" s="32"/>
      <c r="M137" s="142" t="s">
        <v>1</v>
      </c>
      <c r="N137" s="143" t="s">
        <v>42</v>
      </c>
      <c r="O137" s="57"/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46" t="s">
        <v>123</v>
      </c>
      <c r="AT137" s="146" t="s">
        <v>119</v>
      </c>
      <c r="AU137" s="146" t="s">
        <v>85</v>
      </c>
      <c r="AY137" s="16" t="s">
        <v>118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85</v>
      </c>
      <c r="BK137" s="147">
        <f>ROUND(I137*H137,2)</f>
        <v>0</v>
      </c>
      <c r="BL137" s="16" t="s">
        <v>123</v>
      </c>
      <c r="BM137" s="146" t="s">
        <v>157</v>
      </c>
    </row>
    <row r="138" spans="1:47" s="2" customFormat="1" ht="19.5">
      <c r="A138" s="31"/>
      <c r="B138" s="32"/>
      <c r="C138" s="31"/>
      <c r="D138" s="148" t="s">
        <v>125</v>
      </c>
      <c r="E138" s="31"/>
      <c r="F138" s="149" t="s">
        <v>158</v>
      </c>
      <c r="G138" s="31"/>
      <c r="H138" s="31"/>
      <c r="I138" s="150"/>
      <c r="J138" s="31"/>
      <c r="K138" s="31"/>
      <c r="L138" s="32"/>
      <c r="M138" s="151"/>
      <c r="N138" s="152"/>
      <c r="O138" s="57"/>
      <c r="P138" s="57"/>
      <c r="Q138" s="57"/>
      <c r="R138" s="57"/>
      <c r="S138" s="57"/>
      <c r="T138" s="5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125</v>
      </c>
      <c r="AU138" s="16" t="s">
        <v>85</v>
      </c>
    </row>
    <row r="139" spans="1:47" s="2" customFormat="1" ht="29.25">
      <c r="A139" s="31"/>
      <c r="B139" s="32"/>
      <c r="C139" s="31"/>
      <c r="D139" s="148" t="s">
        <v>127</v>
      </c>
      <c r="E139" s="31"/>
      <c r="F139" s="153" t="s">
        <v>144</v>
      </c>
      <c r="G139" s="31"/>
      <c r="H139" s="31"/>
      <c r="I139" s="150"/>
      <c r="J139" s="31"/>
      <c r="K139" s="31"/>
      <c r="L139" s="32"/>
      <c r="M139" s="151"/>
      <c r="N139" s="152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127</v>
      </c>
      <c r="AU139" s="16" t="s">
        <v>85</v>
      </c>
    </row>
    <row r="140" spans="1:65" s="2" customFormat="1" ht="24.2" customHeight="1">
      <c r="A140" s="31"/>
      <c r="B140" s="133"/>
      <c r="C140" s="134" t="s">
        <v>159</v>
      </c>
      <c r="D140" s="134" t="s">
        <v>119</v>
      </c>
      <c r="E140" s="135" t="s">
        <v>160</v>
      </c>
      <c r="F140" s="136" t="s">
        <v>161</v>
      </c>
      <c r="G140" s="137" t="s">
        <v>122</v>
      </c>
      <c r="H140" s="138">
        <v>1</v>
      </c>
      <c r="I140" s="139"/>
      <c r="J140" s="140">
        <f>ROUND(I140*H140,2)</f>
        <v>0</v>
      </c>
      <c r="K140" s="141"/>
      <c r="L140" s="32"/>
      <c r="M140" s="142" t="s">
        <v>1</v>
      </c>
      <c r="N140" s="143" t="s">
        <v>42</v>
      </c>
      <c r="O140" s="57"/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46" t="s">
        <v>132</v>
      </c>
      <c r="AT140" s="146" t="s">
        <v>119</v>
      </c>
      <c r="AU140" s="146" t="s">
        <v>85</v>
      </c>
      <c r="AY140" s="16" t="s">
        <v>118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6" t="s">
        <v>85</v>
      </c>
      <c r="BK140" s="147">
        <f>ROUND(I140*H140,2)</f>
        <v>0</v>
      </c>
      <c r="BL140" s="16" t="s">
        <v>132</v>
      </c>
      <c r="BM140" s="146" t="s">
        <v>162</v>
      </c>
    </row>
    <row r="141" spans="1:47" s="2" customFormat="1" ht="19.5">
      <c r="A141" s="31"/>
      <c r="B141" s="32"/>
      <c r="C141" s="31"/>
      <c r="D141" s="148" t="s">
        <v>125</v>
      </c>
      <c r="E141" s="31"/>
      <c r="F141" s="149" t="s">
        <v>163</v>
      </c>
      <c r="G141" s="31"/>
      <c r="H141" s="31"/>
      <c r="I141" s="150"/>
      <c r="J141" s="31"/>
      <c r="K141" s="31"/>
      <c r="L141" s="32"/>
      <c r="M141" s="151"/>
      <c r="N141" s="152"/>
      <c r="O141" s="57"/>
      <c r="P141" s="57"/>
      <c r="Q141" s="57"/>
      <c r="R141" s="57"/>
      <c r="S141" s="57"/>
      <c r="T141" s="5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125</v>
      </c>
      <c r="AU141" s="16" t="s">
        <v>85</v>
      </c>
    </row>
    <row r="142" spans="1:47" s="2" customFormat="1" ht="29.25">
      <c r="A142" s="31"/>
      <c r="B142" s="32"/>
      <c r="C142" s="31"/>
      <c r="D142" s="148" t="s">
        <v>127</v>
      </c>
      <c r="E142" s="31"/>
      <c r="F142" s="153" t="s">
        <v>164</v>
      </c>
      <c r="G142" s="31"/>
      <c r="H142" s="31"/>
      <c r="I142" s="150"/>
      <c r="J142" s="31"/>
      <c r="K142" s="31"/>
      <c r="L142" s="32"/>
      <c r="M142" s="154"/>
      <c r="N142" s="155"/>
      <c r="O142" s="156"/>
      <c r="P142" s="156"/>
      <c r="Q142" s="156"/>
      <c r="R142" s="156"/>
      <c r="S142" s="156"/>
      <c r="T142" s="157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127</v>
      </c>
      <c r="AU142" s="16" t="s">
        <v>85</v>
      </c>
    </row>
    <row r="143" spans="1:31" s="2" customFormat="1" ht="6.95" customHeight="1">
      <c r="A143" s="31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32"/>
      <c r="M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</sheetData>
  <autoFilter ref="C116:K14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0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90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s="1" customFormat="1" ht="24.95" customHeight="1" hidden="1">
      <c r="B4" s="19"/>
      <c r="D4" s="20" t="s">
        <v>94</v>
      </c>
      <c r="L4" s="19"/>
      <c r="M4" s="88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6" t="s">
        <v>16</v>
      </c>
      <c r="L6" s="19"/>
    </row>
    <row r="7" spans="2:12" s="1" customFormat="1" ht="16.5" customHeight="1" hidden="1">
      <c r="B7" s="19"/>
      <c r="E7" s="221" t="str">
        <f>'Rekapitulace stavby'!K6</f>
        <v>III_27954 Seletice, svah</v>
      </c>
      <c r="F7" s="222"/>
      <c r="G7" s="222"/>
      <c r="H7" s="222"/>
      <c r="L7" s="19"/>
    </row>
    <row r="8" spans="1:31" s="2" customFormat="1" ht="12" customHeight="1" hidden="1">
      <c r="A8" s="31"/>
      <c r="B8" s="32"/>
      <c r="C8" s="31"/>
      <c r="D8" s="26" t="s">
        <v>95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2"/>
      <c r="C9" s="31"/>
      <c r="D9" s="31"/>
      <c r="E9" s="182" t="s">
        <v>165</v>
      </c>
      <c r="F9" s="223"/>
      <c r="G9" s="223"/>
      <c r="H9" s="223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 hidden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 t="str">
        <f>'Rekapitulace stavby'!AN8</f>
        <v>17. 3. 2022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2"/>
      <c r="C14" s="31"/>
      <c r="D14" s="26" t="s">
        <v>24</v>
      </c>
      <c r="E14" s="31"/>
      <c r="F14" s="31"/>
      <c r="G14" s="31"/>
      <c r="H14" s="31"/>
      <c r="I14" s="26" t="s">
        <v>25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2"/>
      <c r="C15" s="31"/>
      <c r="D15" s="31"/>
      <c r="E15" s="24" t="s">
        <v>26</v>
      </c>
      <c r="F15" s="31"/>
      <c r="G15" s="31"/>
      <c r="H15" s="31"/>
      <c r="I15" s="26" t="s">
        <v>27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2"/>
      <c r="C18" s="31"/>
      <c r="D18" s="31"/>
      <c r="E18" s="224" t="str">
        <f>'Rekapitulace stavby'!E14</f>
        <v>Vyplň údaj</v>
      </c>
      <c r="F18" s="204"/>
      <c r="G18" s="204"/>
      <c r="H18" s="204"/>
      <c r="I18" s="26" t="s">
        <v>27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25</v>
      </c>
      <c r="J20" s="24" t="s">
        <v>31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2"/>
      <c r="C21" s="31"/>
      <c r="D21" s="31"/>
      <c r="E21" s="24" t="s">
        <v>32</v>
      </c>
      <c r="F21" s="31"/>
      <c r="G21" s="31"/>
      <c r="H21" s="31"/>
      <c r="I21" s="26" t="s">
        <v>27</v>
      </c>
      <c r="J21" s="24" t="s">
        <v>33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2"/>
      <c r="C23" s="31"/>
      <c r="D23" s="26" t="s">
        <v>35</v>
      </c>
      <c r="E23" s="31"/>
      <c r="F23" s="31"/>
      <c r="G23" s="31"/>
      <c r="H23" s="31"/>
      <c r="I23" s="2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27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89"/>
      <c r="B27" s="90"/>
      <c r="C27" s="89"/>
      <c r="D27" s="89"/>
      <c r="E27" s="209" t="s">
        <v>1</v>
      </c>
      <c r="F27" s="209"/>
      <c r="G27" s="209"/>
      <c r="H27" s="209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 hidden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2"/>
      <c r="C30" s="31"/>
      <c r="D30" s="92" t="s">
        <v>37</v>
      </c>
      <c r="E30" s="31"/>
      <c r="F30" s="31"/>
      <c r="G30" s="31"/>
      <c r="H30" s="31"/>
      <c r="I30" s="31"/>
      <c r="J30" s="70">
        <f>ROUND(J125,2)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31"/>
      <c r="D33" s="93" t="s">
        <v>41</v>
      </c>
      <c r="E33" s="26" t="s">
        <v>42</v>
      </c>
      <c r="F33" s="94">
        <f>ROUND((SUM(BE125:BE445)),2)</f>
        <v>0</v>
      </c>
      <c r="G33" s="31"/>
      <c r="H33" s="31"/>
      <c r="I33" s="95">
        <v>0.21</v>
      </c>
      <c r="J33" s="94">
        <f>ROUND(((SUM(BE125:BE445))*I33),2)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31"/>
      <c r="D34" s="31"/>
      <c r="E34" s="26" t="s">
        <v>43</v>
      </c>
      <c r="F34" s="94">
        <f>ROUND((SUM(BF125:BF445)),2)</f>
        <v>0</v>
      </c>
      <c r="G34" s="31"/>
      <c r="H34" s="31"/>
      <c r="I34" s="95">
        <v>0.15</v>
      </c>
      <c r="J34" s="94">
        <f>ROUND(((SUM(BF125:BF445))*I34),2)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44</v>
      </c>
      <c r="F35" s="94">
        <f>ROUND((SUM(BG125:BG445)),2)</f>
        <v>0</v>
      </c>
      <c r="G35" s="31"/>
      <c r="H35" s="31"/>
      <c r="I35" s="95">
        <v>0.21</v>
      </c>
      <c r="J35" s="94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45</v>
      </c>
      <c r="F36" s="94">
        <f>ROUND((SUM(BH125:BH445)),2)</f>
        <v>0</v>
      </c>
      <c r="G36" s="31"/>
      <c r="H36" s="31"/>
      <c r="I36" s="95">
        <v>0.15</v>
      </c>
      <c r="J36" s="94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46</v>
      </c>
      <c r="F37" s="94">
        <f>ROUND((SUM(BI125:BI445)),2)</f>
        <v>0</v>
      </c>
      <c r="G37" s="31"/>
      <c r="H37" s="31"/>
      <c r="I37" s="95">
        <v>0</v>
      </c>
      <c r="J37" s="9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2"/>
      <c r="C39" s="96"/>
      <c r="D39" s="97" t="s">
        <v>47</v>
      </c>
      <c r="E39" s="59"/>
      <c r="F39" s="59"/>
      <c r="G39" s="98" t="s">
        <v>48</v>
      </c>
      <c r="H39" s="99" t="s">
        <v>49</v>
      </c>
      <c r="I39" s="59"/>
      <c r="J39" s="100">
        <f>SUM(J30:J37)</f>
        <v>0</v>
      </c>
      <c r="K39" s="10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41"/>
      <c r="D50" s="42" t="s">
        <v>50</v>
      </c>
      <c r="E50" s="43"/>
      <c r="F50" s="43"/>
      <c r="G50" s="42" t="s">
        <v>51</v>
      </c>
      <c r="H50" s="43"/>
      <c r="I50" s="43"/>
      <c r="J50" s="43"/>
      <c r="K50" s="43"/>
      <c r="L50" s="41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1"/>
      <c r="B61" s="32"/>
      <c r="C61" s="31"/>
      <c r="D61" s="44" t="s">
        <v>52</v>
      </c>
      <c r="E61" s="34"/>
      <c r="F61" s="102" t="s">
        <v>53</v>
      </c>
      <c r="G61" s="44" t="s">
        <v>52</v>
      </c>
      <c r="H61" s="34"/>
      <c r="I61" s="34"/>
      <c r="J61" s="103" t="s">
        <v>53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1"/>
      <c r="B65" s="32"/>
      <c r="C65" s="31"/>
      <c r="D65" s="42" t="s">
        <v>54</v>
      </c>
      <c r="E65" s="45"/>
      <c r="F65" s="45"/>
      <c r="G65" s="42" t="s">
        <v>55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1"/>
      <c r="B76" s="32"/>
      <c r="C76" s="31"/>
      <c r="D76" s="44" t="s">
        <v>52</v>
      </c>
      <c r="E76" s="34"/>
      <c r="F76" s="102" t="s">
        <v>53</v>
      </c>
      <c r="G76" s="44" t="s">
        <v>52</v>
      </c>
      <c r="H76" s="34"/>
      <c r="I76" s="34"/>
      <c r="J76" s="103" t="s">
        <v>53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1.25" hidden="1"/>
    <row r="79" ht="11.25" hidden="1"/>
    <row r="80" ht="11.25" hidden="1"/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97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21" t="str">
        <f>E7</f>
        <v>III_27954 Seletice, svah</v>
      </c>
      <c r="F85" s="222"/>
      <c r="G85" s="222"/>
      <c r="H85" s="22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95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182" t="str">
        <f>E9</f>
        <v>SO 101 - Oprava svahu</v>
      </c>
      <c r="F87" s="223"/>
      <c r="G87" s="223"/>
      <c r="H87" s="223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>17. 3. 2022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>KSÚS Středočeského kraje</v>
      </c>
      <c r="G91" s="31"/>
      <c r="H91" s="31"/>
      <c r="I91" s="26" t="s">
        <v>30</v>
      </c>
      <c r="J91" s="29" t="str">
        <f>E21</f>
        <v>FORVIA CZ,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26" t="s">
        <v>35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04" t="s">
        <v>98</v>
      </c>
      <c r="D94" s="96"/>
      <c r="E94" s="96"/>
      <c r="F94" s="96"/>
      <c r="G94" s="96"/>
      <c r="H94" s="96"/>
      <c r="I94" s="96"/>
      <c r="J94" s="105" t="s">
        <v>99</v>
      </c>
      <c r="K94" s="96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06" t="s">
        <v>100</v>
      </c>
      <c r="D96" s="31"/>
      <c r="E96" s="31"/>
      <c r="F96" s="31"/>
      <c r="G96" s="31"/>
      <c r="H96" s="31"/>
      <c r="I96" s="31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101</v>
      </c>
    </row>
    <row r="97" spans="2:12" s="9" customFormat="1" ht="24.95" customHeight="1" hidden="1">
      <c r="B97" s="107"/>
      <c r="D97" s="108" t="s">
        <v>166</v>
      </c>
      <c r="E97" s="109"/>
      <c r="F97" s="109"/>
      <c r="G97" s="109"/>
      <c r="H97" s="109"/>
      <c r="I97" s="109"/>
      <c r="J97" s="110">
        <f>J126</f>
        <v>0</v>
      </c>
      <c r="L97" s="107"/>
    </row>
    <row r="98" spans="2:12" s="12" customFormat="1" ht="19.9" customHeight="1" hidden="1">
      <c r="B98" s="158"/>
      <c r="D98" s="159" t="s">
        <v>167</v>
      </c>
      <c r="E98" s="160"/>
      <c r="F98" s="160"/>
      <c r="G98" s="160"/>
      <c r="H98" s="160"/>
      <c r="I98" s="160"/>
      <c r="J98" s="161">
        <f>J127</f>
        <v>0</v>
      </c>
      <c r="L98" s="158"/>
    </row>
    <row r="99" spans="2:12" s="12" customFormat="1" ht="19.9" customHeight="1" hidden="1">
      <c r="B99" s="158"/>
      <c r="D99" s="159" t="s">
        <v>168</v>
      </c>
      <c r="E99" s="160"/>
      <c r="F99" s="160"/>
      <c r="G99" s="160"/>
      <c r="H99" s="160"/>
      <c r="I99" s="160"/>
      <c r="J99" s="161">
        <f>J228</f>
        <v>0</v>
      </c>
      <c r="L99" s="158"/>
    </row>
    <row r="100" spans="2:12" s="12" customFormat="1" ht="19.9" customHeight="1" hidden="1">
      <c r="B100" s="158"/>
      <c r="D100" s="159" t="s">
        <v>169</v>
      </c>
      <c r="E100" s="160"/>
      <c r="F100" s="160"/>
      <c r="G100" s="160"/>
      <c r="H100" s="160"/>
      <c r="I100" s="160"/>
      <c r="J100" s="161">
        <f>J266</f>
        <v>0</v>
      </c>
      <c r="L100" s="158"/>
    </row>
    <row r="101" spans="2:12" s="12" customFormat="1" ht="19.9" customHeight="1" hidden="1">
      <c r="B101" s="158"/>
      <c r="D101" s="159" t="s">
        <v>170</v>
      </c>
      <c r="E101" s="160"/>
      <c r="F101" s="160"/>
      <c r="G101" s="160"/>
      <c r="H101" s="160"/>
      <c r="I101" s="160"/>
      <c r="J101" s="161">
        <f>J271</f>
        <v>0</v>
      </c>
      <c r="L101" s="158"/>
    </row>
    <row r="102" spans="2:12" s="12" customFormat="1" ht="19.9" customHeight="1" hidden="1">
      <c r="B102" s="158"/>
      <c r="D102" s="159" t="s">
        <v>171</v>
      </c>
      <c r="E102" s="160"/>
      <c r="F102" s="160"/>
      <c r="G102" s="160"/>
      <c r="H102" s="160"/>
      <c r="I102" s="160"/>
      <c r="J102" s="161">
        <f>J280</f>
        <v>0</v>
      </c>
      <c r="L102" s="158"/>
    </row>
    <row r="103" spans="2:12" s="12" customFormat="1" ht="19.9" customHeight="1" hidden="1">
      <c r="B103" s="158"/>
      <c r="D103" s="159" t="s">
        <v>172</v>
      </c>
      <c r="E103" s="160"/>
      <c r="F103" s="160"/>
      <c r="G103" s="160"/>
      <c r="H103" s="160"/>
      <c r="I103" s="160"/>
      <c r="J103" s="161">
        <f>J335</f>
        <v>0</v>
      </c>
      <c r="L103" s="158"/>
    </row>
    <row r="104" spans="2:12" s="12" customFormat="1" ht="19.9" customHeight="1" hidden="1">
      <c r="B104" s="158"/>
      <c r="D104" s="159" t="s">
        <v>173</v>
      </c>
      <c r="E104" s="160"/>
      <c r="F104" s="160"/>
      <c r="G104" s="160"/>
      <c r="H104" s="160"/>
      <c r="I104" s="160"/>
      <c r="J104" s="161">
        <f>J353</f>
        <v>0</v>
      </c>
      <c r="L104" s="158"/>
    </row>
    <row r="105" spans="2:12" s="9" customFormat="1" ht="24.95" customHeight="1" hidden="1">
      <c r="B105" s="107"/>
      <c r="D105" s="108" t="s">
        <v>102</v>
      </c>
      <c r="E105" s="109"/>
      <c r="F105" s="109"/>
      <c r="G105" s="109"/>
      <c r="H105" s="109"/>
      <c r="I105" s="109"/>
      <c r="J105" s="110">
        <f>J432</f>
        <v>0</v>
      </c>
      <c r="L105" s="107"/>
    </row>
    <row r="106" spans="1:31" s="2" customFormat="1" ht="21.75" customHeight="1" hidden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 hidden="1">
      <c r="A107" s="31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ht="11.25" hidden="1"/>
    <row r="109" ht="11.25" hidden="1"/>
    <row r="110" ht="11.25" hidden="1"/>
    <row r="111" spans="1:31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103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21" t="str">
        <f>E7</f>
        <v>III_27954 Seletice, svah</v>
      </c>
      <c r="F115" s="222"/>
      <c r="G115" s="222"/>
      <c r="H115" s="222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95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182" t="str">
        <f>E9</f>
        <v>SO 101 - Oprava svahu</v>
      </c>
      <c r="F117" s="223"/>
      <c r="G117" s="223"/>
      <c r="H117" s="223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1"/>
      <c r="E119" s="31"/>
      <c r="F119" s="24" t="str">
        <f>F12</f>
        <v xml:space="preserve"> </v>
      </c>
      <c r="G119" s="31"/>
      <c r="H119" s="31"/>
      <c r="I119" s="26" t="s">
        <v>22</v>
      </c>
      <c r="J119" s="54" t="str">
        <f>IF(J12="","",J12)</f>
        <v>17. 3. 2022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1"/>
      <c r="E121" s="31"/>
      <c r="F121" s="24" t="str">
        <f>E15</f>
        <v>KSÚS Středočeského kraje</v>
      </c>
      <c r="G121" s="31"/>
      <c r="H121" s="31"/>
      <c r="I121" s="26" t="s">
        <v>30</v>
      </c>
      <c r="J121" s="29" t="str">
        <f>E21</f>
        <v>FORVIA CZ, s.r.o.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28</v>
      </c>
      <c r="D122" s="31"/>
      <c r="E122" s="31"/>
      <c r="F122" s="24" t="str">
        <f>IF(E18="","",E18)</f>
        <v>Vyplň údaj</v>
      </c>
      <c r="G122" s="31"/>
      <c r="H122" s="31"/>
      <c r="I122" s="26" t="s">
        <v>35</v>
      </c>
      <c r="J122" s="29" t="str">
        <f>E24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0" customFormat="1" ht="29.25" customHeight="1">
      <c r="A124" s="111"/>
      <c r="B124" s="112"/>
      <c r="C124" s="113" t="s">
        <v>104</v>
      </c>
      <c r="D124" s="114" t="s">
        <v>62</v>
      </c>
      <c r="E124" s="114" t="s">
        <v>58</v>
      </c>
      <c r="F124" s="114" t="s">
        <v>59</v>
      </c>
      <c r="G124" s="114" t="s">
        <v>105</v>
      </c>
      <c r="H124" s="114" t="s">
        <v>106</v>
      </c>
      <c r="I124" s="114" t="s">
        <v>107</v>
      </c>
      <c r="J124" s="115" t="s">
        <v>99</v>
      </c>
      <c r="K124" s="116" t="s">
        <v>108</v>
      </c>
      <c r="L124" s="117"/>
      <c r="M124" s="61" t="s">
        <v>1</v>
      </c>
      <c r="N124" s="62" t="s">
        <v>41</v>
      </c>
      <c r="O124" s="62" t="s">
        <v>109</v>
      </c>
      <c r="P124" s="62" t="s">
        <v>110</v>
      </c>
      <c r="Q124" s="62" t="s">
        <v>111</v>
      </c>
      <c r="R124" s="62" t="s">
        <v>112</v>
      </c>
      <c r="S124" s="62" t="s">
        <v>113</v>
      </c>
      <c r="T124" s="63" t="s">
        <v>114</v>
      </c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</row>
    <row r="125" spans="1:63" s="2" customFormat="1" ht="22.9" customHeight="1">
      <c r="A125" s="31"/>
      <c r="B125" s="32"/>
      <c r="C125" s="68" t="s">
        <v>115</v>
      </c>
      <c r="D125" s="31"/>
      <c r="E125" s="31"/>
      <c r="F125" s="31"/>
      <c r="G125" s="31"/>
      <c r="H125" s="31"/>
      <c r="I125" s="31"/>
      <c r="J125" s="118">
        <f>BK125</f>
        <v>0</v>
      </c>
      <c r="K125" s="31"/>
      <c r="L125" s="32"/>
      <c r="M125" s="64"/>
      <c r="N125" s="55"/>
      <c r="O125" s="65"/>
      <c r="P125" s="119">
        <f>P126+P432</f>
        <v>0</v>
      </c>
      <c r="Q125" s="65"/>
      <c r="R125" s="119">
        <f>R126+R432</f>
        <v>0</v>
      </c>
      <c r="S125" s="65"/>
      <c r="T125" s="120">
        <f>T126+T432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76</v>
      </c>
      <c r="AU125" s="16" t="s">
        <v>101</v>
      </c>
      <c r="BK125" s="121">
        <f>BK126+BK432</f>
        <v>0</v>
      </c>
    </row>
    <row r="126" spans="2:63" s="11" customFormat="1" ht="25.9" customHeight="1">
      <c r="B126" s="122"/>
      <c r="D126" s="123" t="s">
        <v>76</v>
      </c>
      <c r="E126" s="124" t="s">
        <v>174</v>
      </c>
      <c r="F126" s="124" t="s">
        <v>175</v>
      </c>
      <c r="I126" s="125"/>
      <c r="J126" s="126">
        <f>BK126</f>
        <v>0</v>
      </c>
      <c r="L126" s="122"/>
      <c r="M126" s="127"/>
      <c r="N126" s="128"/>
      <c r="O126" s="128"/>
      <c r="P126" s="129">
        <f>P127+P228+P266+P271+P280+P335+P353</f>
        <v>0</v>
      </c>
      <c r="Q126" s="128"/>
      <c r="R126" s="129">
        <f>R127+R228+R266+R271+R280+R335+R353</f>
        <v>0</v>
      </c>
      <c r="S126" s="128"/>
      <c r="T126" s="130">
        <f>T127+T228+T266+T271+T280+T335+T353</f>
        <v>0</v>
      </c>
      <c r="AR126" s="123" t="s">
        <v>85</v>
      </c>
      <c r="AT126" s="131" t="s">
        <v>76</v>
      </c>
      <c r="AU126" s="131" t="s">
        <v>77</v>
      </c>
      <c r="AY126" s="123" t="s">
        <v>118</v>
      </c>
      <c r="BK126" s="132">
        <f>BK127+BK228+BK266+BK271+BK280+BK335+BK353</f>
        <v>0</v>
      </c>
    </row>
    <row r="127" spans="2:63" s="11" customFormat="1" ht="22.9" customHeight="1">
      <c r="B127" s="122"/>
      <c r="D127" s="123" t="s">
        <v>76</v>
      </c>
      <c r="E127" s="162" t="s">
        <v>85</v>
      </c>
      <c r="F127" s="162" t="s">
        <v>176</v>
      </c>
      <c r="I127" s="125"/>
      <c r="J127" s="163">
        <f>BK127</f>
        <v>0</v>
      </c>
      <c r="L127" s="122"/>
      <c r="M127" s="127"/>
      <c r="N127" s="128"/>
      <c r="O127" s="128"/>
      <c r="P127" s="129">
        <f>SUM(P128:P227)</f>
        <v>0</v>
      </c>
      <c r="Q127" s="128"/>
      <c r="R127" s="129">
        <f>SUM(R128:R227)</f>
        <v>0</v>
      </c>
      <c r="S127" s="128"/>
      <c r="T127" s="130">
        <f>SUM(T128:T227)</f>
        <v>0</v>
      </c>
      <c r="AR127" s="123" t="s">
        <v>85</v>
      </c>
      <c r="AT127" s="131" t="s">
        <v>76</v>
      </c>
      <c r="AU127" s="131" t="s">
        <v>85</v>
      </c>
      <c r="AY127" s="123" t="s">
        <v>118</v>
      </c>
      <c r="BK127" s="132">
        <f>SUM(BK128:BK227)</f>
        <v>0</v>
      </c>
    </row>
    <row r="128" spans="1:65" s="2" customFormat="1" ht="24.2" customHeight="1">
      <c r="A128" s="31"/>
      <c r="B128" s="133"/>
      <c r="C128" s="134" t="s">
        <v>85</v>
      </c>
      <c r="D128" s="134" t="s">
        <v>119</v>
      </c>
      <c r="E128" s="135" t="s">
        <v>177</v>
      </c>
      <c r="F128" s="136" t="s">
        <v>178</v>
      </c>
      <c r="G128" s="137" t="s">
        <v>179</v>
      </c>
      <c r="H128" s="138">
        <v>33</v>
      </c>
      <c r="I128" s="139"/>
      <c r="J128" s="140">
        <f>ROUND(I128*H128,2)</f>
        <v>0</v>
      </c>
      <c r="K128" s="141"/>
      <c r="L128" s="32"/>
      <c r="M128" s="142" t="s">
        <v>1</v>
      </c>
      <c r="N128" s="143" t="s">
        <v>42</v>
      </c>
      <c r="O128" s="57"/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46" t="s">
        <v>132</v>
      </c>
      <c r="AT128" s="146" t="s">
        <v>119</v>
      </c>
      <c r="AU128" s="146" t="s">
        <v>87</v>
      </c>
      <c r="AY128" s="16" t="s">
        <v>118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85</v>
      </c>
      <c r="BK128" s="147">
        <f>ROUND(I128*H128,2)</f>
        <v>0</v>
      </c>
      <c r="BL128" s="16" t="s">
        <v>132</v>
      </c>
      <c r="BM128" s="146" t="s">
        <v>180</v>
      </c>
    </row>
    <row r="129" spans="1:47" s="2" customFormat="1" ht="19.5">
      <c r="A129" s="31"/>
      <c r="B129" s="32"/>
      <c r="C129" s="31"/>
      <c r="D129" s="148" t="s">
        <v>125</v>
      </c>
      <c r="E129" s="31"/>
      <c r="F129" s="149" t="s">
        <v>178</v>
      </c>
      <c r="G129" s="31"/>
      <c r="H129" s="31"/>
      <c r="I129" s="150"/>
      <c r="J129" s="31"/>
      <c r="K129" s="31"/>
      <c r="L129" s="32"/>
      <c r="M129" s="151"/>
      <c r="N129" s="152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125</v>
      </c>
      <c r="AU129" s="16" t="s">
        <v>87</v>
      </c>
    </row>
    <row r="130" spans="1:47" s="2" customFormat="1" ht="97.5">
      <c r="A130" s="31"/>
      <c r="B130" s="32"/>
      <c r="C130" s="31"/>
      <c r="D130" s="148" t="s">
        <v>127</v>
      </c>
      <c r="E130" s="31"/>
      <c r="F130" s="153" t="s">
        <v>181</v>
      </c>
      <c r="G130" s="31"/>
      <c r="H130" s="31"/>
      <c r="I130" s="150"/>
      <c r="J130" s="31"/>
      <c r="K130" s="31"/>
      <c r="L130" s="32"/>
      <c r="M130" s="151"/>
      <c r="N130" s="152"/>
      <c r="O130" s="57"/>
      <c r="P130" s="57"/>
      <c r="Q130" s="57"/>
      <c r="R130" s="57"/>
      <c r="S130" s="57"/>
      <c r="T130" s="58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127</v>
      </c>
      <c r="AU130" s="16" t="s">
        <v>87</v>
      </c>
    </row>
    <row r="131" spans="2:51" s="13" customFormat="1" ht="11.25">
      <c r="B131" s="164"/>
      <c r="D131" s="148" t="s">
        <v>182</v>
      </c>
      <c r="E131" s="165" t="s">
        <v>1</v>
      </c>
      <c r="F131" s="166" t="s">
        <v>183</v>
      </c>
      <c r="H131" s="167">
        <v>33</v>
      </c>
      <c r="I131" s="168"/>
      <c r="L131" s="164"/>
      <c r="M131" s="169"/>
      <c r="N131" s="170"/>
      <c r="O131" s="170"/>
      <c r="P131" s="170"/>
      <c r="Q131" s="170"/>
      <c r="R131" s="170"/>
      <c r="S131" s="170"/>
      <c r="T131" s="171"/>
      <c r="AT131" s="165" t="s">
        <v>182</v>
      </c>
      <c r="AU131" s="165" t="s">
        <v>87</v>
      </c>
      <c r="AV131" s="13" t="s">
        <v>87</v>
      </c>
      <c r="AW131" s="13" t="s">
        <v>34</v>
      </c>
      <c r="AX131" s="13" t="s">
        <v>85</v>
      </c>
      <c r="AY131" s="165" t="s">
        <v>118</v>
      </c>
    </row>
    <row r="132" spans="1:65" s="2" customFormat="1" ht="24.2" customHeight="1">
      <c r="A132" s="31"/>
      <c r="B132" s="133"/>
      <c r="C132" s="134" t="s">
        <v>87</v>
      </c>
      <c r="D132" s="134" t="s">
        <v>119</v>
      </c>
      <c r="E132" s="135" t="s">
        <v>184</v>
      </c>
      <c r="F132" s="136" t="s">
        <v>185</v>
      </c>
      <c r="G132" s="137" t="s">
        <v>186</v>
      </c>
      <c r="H132" s="138">
        <v>468.6</v>
      </c>
      <c r="I132" s="139"/>
      <c r="J132" s="140">
        <f>ROUND(I132*H132,2)</f>
        <v>0</v>
      </c>
      <c r="K132" s="141"/>
      <c r="L132" s="32"/>
      <c r="M132" s="142" t="s">
        <v>1</v>
      </c>
      <c r="N132" s="143" t="s">
        <v>42</v>
      </c>
      <c r="O132" s="57"/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46" t="s">
        <v>132</v>
      </c>
      <c r="AT132" s="146" t="s">
        <v>119</v>
      </c>
      <c r="AU132" s="146" t="s">
        <v>87</v>
      </c>
      <c r="AY132" s="16" t="s">
        <v>118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6" t="s">
        <v>85</v>
      </c>
      <c r="BK132" s="147">
        <f>ROUND(I132*H132,2)</f>
        <v>0</v>
      </c>
      <c r="BL132" s="16" t="s">
        <v>132</v>
      </c>
      <c r="BM132" s="146" t="s">
        <v>187</v>
      </c>
    </row>
    <row r="133" spans="1:47" s="2" customFormat="1" ht="19.5">
      <c r="A133" s="31"/>
      <c r="B133" s="32"/>
      <c r="C133" s="31"/>
      <c r="D133" s="148" t="s">
        <v>125</v>
      </c>
      <c r="E133" s="31"/>
      <c r="F133" s="149" t="s">
        <v>185</v>
      </c>
      <c r="G133" s="31"/>
      <c r="H133" s="31"/>
      <c r="I133" s="150"/>
      <c r="J133" s="31"/>
      <c r="K133" s="31"/>
      <c r="L133" s="32"/>
      <c r="M133" s="151"/>
      <c r="N133" s="152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125</v>
      </c>
      <c r="AU133" s="16" t="s">
        <v>87</v>
      </c>
    </row>
    <row r="134" spans="1:47" s="2" customFormat="1" ht="68.25">
      <c r="A134" s="31"/>
      <c r="B134" s="32"/>
      <c r="C134" s="31"/>
      <c r="D134" s="148" t="s">
        <v>127</v>
      </c>
      <c r="E134" s="31"/>
      <c r="F134" s="153" t="s">
        <v>188</v>
      </c>
      <c r="G134" s="31"/>
      <c r="H134" s="31"/>
      <c r="I134" s="150"/>
      <c r="J134" s="31"/>
      <c r="K134" s="31"/>
      <c r="L134" s="32"/>
      <c r="M134" s="151"/>
      <c r="N134" s="152"/>
      <c r="O134" s="57"/>
      <c r="P134" s="57"/>
      <c r="Q134" s="57"/>
      <c r="R134" s="57"/>
      <c r="S134" s="57"/>
      <c r="T134" s="58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127</v>
      </c>
      <c r="AU134" s="16" t="s">
        <v>87</v>
      </c>
    </row>
    <row r="135" spans="2:51" s="13" customFormat="1" ht="22.5">
      <c r="B135" s="164"/>
      <c r="D135" s="148" t="s">
        <v>182</v>
      </c>
      <c r="E135" s="165" t="s">
        <v>1</v>
      </c>
      <c r="F135" s="166" t="s">
        <v>189</v>
      </c>
      <c r="H135" s="167">
        <v>453.75</v>
      </c>
      <c r="I135" s="168"/>
      <c r="L135" s="164"/>
      <c r="M135" s="169"/>
      <c r="N135" s="170"/>
      <c r="O135" s="170"/>
      <c r="P135" s="170"/>
      <c r="Q135" s="170"/>
      <c r="R135" s="170"/>
      <c r="S135" s="170"/>
      <c r="T135" s="171"/>
      <c r="AT135" s="165" t="s">
        <v>182</v>
      </c>
      <c r="AU135" s="165" t="s">
        <v>87</v>
      </c>
      <c r="AV135" s="13" t="s">
        <v>87</v>
      </c>
      <c r="AW135" s="13" t="s">
        <v>34</v>
      </c>
      <c r="AX135" s="13" t="s">
        <v>77</v>
      </c>
      <c r="AY135" s="165" t="s">
        <v>118</v>
      </c>
    </row>
    <row r="136" spans="2:51" s="13" customFormat="1" ht="22.5">
      <c r="B136" s="164"/>
      <c r="D136" s="148" t="s">
        <v>182</v>
      </c>
      <c r="E136" s="165" t="s">
        <v>1</v>
      </c>
      <c r="F136" s="166" t="s">
        <v>190</v>
      </c>
      <c r="H136" s="167">
        <v>14.85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65" t="s">
        <v>182</v>
      </c>
      <c r="AU136" s="165" t="s">
        <v>87</v>
      </c>
      <c r="AV136" s="13" t="s">
        <v>87</v>
      </c>
      <c r="AW136" s="13" t="s">
        <v>34</v>
      </c>
      <c r="AX136" s="13" t="s">
        <v>77</v>
      </c>
      <c r="AY136" s="165" t="s">
        <v>118</v>
      </c>
    </row>
    <row r="137" spans="1:65" s="2" customFormat="1" ht="24.2" customHeight="1">
      <c r="A137" s="31"/>
      <c r="B137" s="133"/>
      <c r="C137" s="134" t="s">
        <v>134</v>
      </c>
      <c r="D137" s="134" t="s">
        <v>119</v>
      </c>
      <c r="E137" s="135" t="s">
        <v>191</v>
      </c>
      <c r="F137" s="136" t="s">
        <v>192</v>
      </c>
      <c r="G137" s="137" t="s">
        <v>186</v>
      </c>
      <c r="H137" s="138">
        <v>243.4</v>
      </c>
      <c r="I137" s="139"/>
      <c r="J137" s="140">
        <f>ROUND(I137*H137,2)</f>
        <v>0</v>
      </c>
      <c r="K137" s="141"/>
      <c r="L137" s="32"/>
      <c r="M137" s="142" t="s">
        <v>1</v>
      </c>
      <c r="N137" s="143" t="s">
        <v>42</v>
      </c>
      <c r="O137" s="57"/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46" t="s">
        <v>132</v>
      </c>
      <c r="AT137" s="146" t="s">
        <v>119</v>
      </c>
      <c r="AU137" s="146" t="s">
        <v>87</v>
      </c>
      <c r="AY137" s="16" t="s">
        <v>118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85</v>
      </c>
      <c r="BK137" s="147">
        <f>ROUND(I137*H137,2)</f>
        <v>0</v>
      </c>
      <c r="BL137" s="16" t="s">
        <v>132</v>
      </c>
      <c r="BM137" s="146" t="s">
        <v>193</v>
      </c>
    </row>
    <row r="138" spans="1:47" s="2" customFormat="1" ht="58.5">
      <c r="A138" s="31"/>
      <c r="B138" s="32"/>
      <c r="C138" s="31"/>
      <c r="D138" s="148" t="s">
        <v>125</v>
      </c>
      <c r="E138" s="31"/>
      <c r="F138" s="149" t="s">
        <v>194</v>
      </c>
      <c r="G138" s="31"/>
      <c r="H138" s="31"/>
      <c r="I138" s="150"/>
      <c r="J138" s="31"/>
      <c r="K138" s="31"/>
      <c r="L138" s="32"/>
      <c r="M138" s="151"/>
      <c r="N138" s="152"/>
      <c r="O138" s="57"/>
      <c r="P138" s="57"/>
      <c r="Q138" s="57"/>
      <c r="R138" s="57"/>
      <c r="S138" s="57"/>
      <c r="T138" s="5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125</v>
      </c>
      <c r="AU138" s="16" t="s">
        <v>87</v>
      </c>
    </row>
    <row r="139" spans="1:47" s="2" customFormat="1" ht="68.25">
      <c r="A139" s="31"/>
      <c r="B139" s="32"/>
      <c r="C139" s="31"/>
      <c r="D139" s="148" t="s">
        <v>127</v>
      </c>
      <c r="E139" s="31"/>
      <c r="F139" s="153" t="s">
        <v>188</v>
      </c>
      <c r="G139" s="31"/>
      <c r="H139" s="31"/>
      <c r="I139" s="150"/>
      <c r="J139" s="31"/>
      <c r="K139" s="31"/>
      <c r="L139" s="32"/>
      <c r="M139" s="151"/>
      <c r="N139" s="152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127</v>
      </c>
      <c r="AU139" s="16" t="s">
        <v>87</v>
      </c>
    </row>
    <row r="140" spans="2:51" s="13" customFormat="1" ht="11.25">
      <c r="B140" s="164"/>
      <c r="D140" s="148" t="s">
        <v>182</v>
      </c>
      <c r="E140" s="165" t="s">
        <v>1</v>
      </c>
      <c r="F140" s="166" t="s">
        <v>195</v>
      </c>
      <c r="H140" s="167">
        <v>165</v>
      </c>
      <c r="I140" s="168"/>
      <c r="L140" s="164"/>
      <c r="M140" s="169"/>
      <c r="N140" s="170"/>
      <c r="O140" s="170"/>
      <c r="P140" s="170"/>
      <c r="Q140" s="170"/>
      <c r="R140" s="170"/>
      <c r="S140" s="170"/>
      <c r="T140" s="171"/>
      <c r="AT140" s="165" t="s">
        <v>182</v>
      </c>
      <c r="AU140" s="165" t="s">
        <v>87</v>
      </c>
      <c r="AV140" s="13" t="s">
        <v>87</v>
      </c>
      <c r="AW140" s="13" t="s">
        <v>34</v>
      </c>
      <c r="AX140" s="13" t="s">
        <v>77</v>
      </c>
      <c r="AY140" s="165" t="s">
        <v>118</v>
      </c>
    </row>
    <row r="141" spans="2:51" s="13" customFormat="1" ht="11.25">
      <c r="B141" s="164"/>
      <c r="D141" s="148" t="s">
        <v>182</v>
      </c>
      <c r="E141" s="165" t="s">
        <v>1</v>
      </c>
      <c r="F141" s="166" t="s">
        <v>196</v>
      </c>
      <c r="H141" s="167">
        <v>5.4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1"/>
      <c r="AT141" s="165" t="s">
        <v>182</v>
      </c>
      <c r="AU141" s="165" t="s">
        <v>87</v>
      </c>
      <c r="AV141" s="13" t="s">
        <v>87</v>
      </c>
      <c r="AW141" s="13" t="s">
        <v>34</v>
      </c>
      <c r="AX141" s="13" t="s">
        <v>77</v>
      </c>
      <c r="AY141" s="165" t="s">
        <v>118</v>
      </c>
    </row>
    <row r="142" spans="2:51" s="13" customFormat="1" ht="11.25">
      <c r="B142" s="164"/>
      <c r="D142" s="148" t="s">
        <v>182</v>
      </c>
      <c r="E142" s="165" t="s">
        <v>1</v>
      </c>
      <c r="F142" s="166" t="s">
        <v>197</v>
      </c>
      <c r="H142" s="167">
        <v>73</v>
      </c>
      <c r="I142" s="168"/>
      <c r="L142" s="164"/>
      <c r="M142" s="169"/>
      <c r="N142" s="170"/>
      <c r="O142" s="170"/>
      <c r="P142" s="170"/>
      <c r="Q142" s="170"/>
      <c r="R142" s="170"/>
      <c r="S142" s="170"/>
      <c r="T142" s="171"/>
      <c r="AT142" s="165" t="s">
        <v>182</v>
      </c>
      <c r="AU142" s="165" t="s">
        <v>87</v>
      </c>
      <c r="AV142" s="13" t="s">
        <v>87</v>
      </c>
      <c r="AW142" s="13" t="s">
        <v>34</v>
      </c>
      <c r="AX142" s="13" t="s">
        <v>77</v>
      </c>
      <c r="AY142" s="165" t="s">
        <v>118</v>
      </c>
    </row>
    <row r="143" spans="1:65" s="2" customFormat="1" ht="24.2" customHeight="1">
      <c r="A143" s="31"/>
      <c r="B143" s="133"/>
      <c r="C143" s="134" t="s">
        <v>132</v>
      </c>
      <c r="D143" s="134" t="s">
        <v>119</v>
      </c>
      <c r="E143" s="135" t="s">
        <v>198</v>
      </c>
      <c r="F143" s="136" t="s">
        <v>199</v>
      </c>
      <c r="G143" s="137" t="s">
        <v>200</v>
      </c>
      <c r="H143" s="138">
        <v>8</v>
      </c>
      <c r="I143" s="139"/>
      <c r="J143" s="140">
        <f>ROUND(I143*H143,2)</f>
        <v>0</v>
      </c>
      <c r="K143" s="141"/>
      <c r="L143" s="32"/>
      <c r="M143" s="142" t="s">
        <v>1</v>
      </c>
      <c r="N143" s="143" t="s">
        <v>42</v>
      </c>
      <c r="O143" s="57"/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46" t="s">
        <v>132</v>
      </c>
      <c r="AT143" s="146" t="s">
        <v>119</v>
      </c>
      <c r="AU143" s="146" t="s">
        <v>87</v>
      </c>
      <c r="AY143" s="16" t="s">
        <v>118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6" t="s">
        <v>85</v>
      </c>
      <c r="BK143" s="147">
        <f>ROUND(I143*H143,2)</f>
        <v>0</v>
      </c>
      <c r="BL143" s="16" t="s">
        <v>132</v>
      </c>
      <c r="BM143" s="146" t="s">
        <v>201</v>
      </c>
    </row>
    <row r="144" spans="1:47" s="2" customFormat="1" ht="19.5">
      <c r="A144" s="31"/>
      <c r="B144" s="32"/>
      <c r="C144" s="31"/>
      <c r="D144" s="148" t="s">
        <v>125</v>
      </c>
      <c r="E144" s="31"/>
      <c r="F144" s="149" t="s">
        <v>199</v>
      </c>
      <c r="G144" s="31"/>
      <c r="H144" s="31"/>
      <c r="I144" s="150"/>
      <c r="J144" s="31"/>
      <c r="K144" s="31"/>
      <c r="L144" s="32"/>
      <c r="M144" s="151"/>
      <c r="N144" s="152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125</v>
      </c>
      <c r="AU144" s="16" t="s">
        <v>87</v>
      </c>
    </row>
    <row r="145" spans="1:47" s="2" customFormat="1" ht="39">
      <c r="A145" s="31"/>
      <c r="B145" s="32"/>
      <c r="C145" s="31"/>
      <c r="D145" s="148" t="s">
        <v>127</v>
      </c>
      <c r="E145" s="31"/>
      <c r="F145" s="153" t="s">
        <v>202</v>
      </c>
      <c r="G145" s="31"/>
      <c r="H145" s="31"/>
      <c r="I145" s="150"/>
      <c r="J145" s="31"/>
      <c r="K145" s="31"/>
      <c r="L145" s="32"/>
      <c r="M145" s="151"/>
      <c r="N145" s="152"/>
      <c r="O145" s="57"/>
      <c r="P145" s="57"/>
      <c r="Q145" s="57"/>
      <c r="R145" s="57"/>
      <c r="S145" s="57"/>
      <c r="T145" s="58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6" t="s">
        <v>127</v>
      </c>
      <c r="AU145" s="16" t="s">
        <v>87</v>
      </c>
    </row>
    <row r="146" spans="2:51" s="13" customFormat="1" ht="11.25">
      <c r="B146" s="164"/>
      <c r="D146" s="148" t="s">
        <v>182</v>
      </c>
      <c r="E146" s="165" t="s">
        <v>1</v>
      </c>
      <c r="F146" s="166" t="s">
        <v>203</v>
      </c>
      <c r="H146" s="167">
        <v>8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65" t="s">
        <v>182</v>
      </c>
      <c r="AU146" s="165" t="s">
        <v>87</v>
      </c>
      <c r="AV146" s="13" t="s">
        <v>87</v>
      </c>
      <c r="AW146" s="13" t="s">
        <v>34</v>
      </c>
      <c r="AX146" s="13" t="s">
        <v>85</v>
      </c>
      <c r="AY146" s="165" t="s">
        <v>118</v>
      </c>
    </row>
    <row r="147" spans="1:65" s="2" customFormat="1" ht="24.2" customHeight="1">
      <c r="A147" s="31"/>
      <c r="B147" s="133"/>
      <c r="C147" s="134" t="s">
        <v>145</v>
      </c>
      <c r="D147" s="134" t="s">
        <v>119</v>
      </c>
      <c r="E147" s="135" t="s">
        <v>204</v>
      </c>
      <c r="F147" s="136" t="s">
        <v>205</v>
      </c>
      <c r="G147" s="137" t="s">
        <v>186</v>
      </c>
      <c r="H147" s="138">
        <v>277.92</v>
      </c>
      <c r="I147" s="139"/>
      <c r="J147" s="140">
        <f>ROUND(I147*H147,2)</f>
        <v>0</v>
      </c>
      <c r="K147" s="141"/>
      <c r="L147" s="32"/>
      <c r="M147" s="142" t="s">
        <v>1</v>
      </c>
      <c r="N147" s="143" t="s">
        <v>42</v>
      </c>
      <c r="O147" s="57"/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46" t="s">
        <v>132</v>
      </c>
      <c r="AT147" s="146" t="s">
        <v>119</v>
      </c>
      <c r="AU147" s="146" t="s">
        <v>87</v>
      </c>
      <c r="AY147" s="16" t="s">
        <v>118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6" t="s">
        <v>85</v>
      </c>
      <c r="BK147" s="147">
        <f>ROUND(I147*H147,2)</f>
        <v>0</v>
      </c>
      <c r="BL147" s="16" t="s">
        <v>132</v>
      </c>
      <c r="BM147" s="146" t="s">
        <v>206</v>
      </c>
    </row>
    <row r="148" spans="1:47" s="2" customFormat="1" ht="11.25">
      <c r="A148" s="31"/>
      <c r="B148" s="32"/>
      <c r="C148" s="31"/>
      <c r="D148" s="148" t="s">
        <v>125</v>
      </c>
      <c r="E148" s="31"/>
      <c r="F148" s="149" t="s">
        <v>205</v>
      </c>
      <c r="G148" s="31"/>
      <c r="H148" s="31"/>
      <c r="I148" s="150"/>
      <c r="J148" s="31"/>
      <c r="K148" s="31"/>
      <c r="L148" s="32"/>
      <c r="M148" s="151"/>
      <c r="N148" s="152"/>
      <c r="O148" s="57"/>
      <c r="P148" s="57"/>
      <c r="Q148" s="57"/>
      <c r="R148" s="57"/>
      <c r="S148" s="57"/>
      <c r="T148" s="58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125</v>
      </c>
      <c r="AU148" s="16" t="s">
        <v>87</v>
      </c>
    </row>
    <row r="149" spans="1:47" s="2" customFormat="1" ht="29.25">
      <c r="A149" s="31"/>
      <c r="B149" s="32"/>
      <c r="C149" s="31"/>
      <c r="D149" s="148" t="s">
        <v>127</v>
      </c>
      <c r="E149" s="31"/>
      <c r="F149" s="153" t="s">
        <v>207</v>
      </c>
      <c r="G149" s="31"/>
      <c r="H149" s="31"/>
      <c r="I149" s="150"/>
      <c r="J149" s="31"/>
      <c r="K149" s="31"/>
      <c r="L149" s="32"/>
      <c r="M149" s="151"/>
      <c r="N149" s="152"/>
      <c r="O149" s="57"/>
      <c r="P149" s="57"/>
      <c r="Q149" s="57"/>
      <c r="R149" s="57"/>
      <c r="S149" s="57"/>
      <c r="T149" s="58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6" t="s">
        <v>127</v>
      </c>
      <c r="AU149" s="16" t="s">
        <v>87</v>
      </c>
    </row>
    <row r="150" spans="2:51" s="13" customFormat="1" ht="22.5">
      <c r="B150" s="164"/>
      <c r="D150" s="148" t="s">
        <v>182</v>
      </c>
      <c r="E150" s="165" t="s">
        <v>1</v>
      </c>
      <c r="F150" s="166" t="s">
        <v>208</v>
      </c>
      <c r="H150" s="167">
        <v>221.6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65" t="s">
        <v>182</v>
      </c>
      <c r="AU150" s="165" t="s">
        <v>87</v>
      </c>
      <c r="AV150" s="13" t="s">
        <v>87</v>
      </c>
      <c r="AW150" s="13" t="s">
        <v>34</v>
      </c>
      <c r="AX150" s="13" t="s">
        <v>77</v>
      </c>
      <c r="AY150" s="165" t="s">
        <v>118</v>
      </c>
    </row>
    <row r="151" spans="2:51" s="13" customFormat="1" ht="11.25">
      <c r="B151" s="164"/>
      <c r="D151" s="148" t="s">
        <v>182</v>
      </c>
      <c r="E151" s="165" t="s">
        <v>1</v>
      </c>
      <c r="F151" s="166" t="s">
        <v>209</v>
      </c>
      <c r="H151" s="167">
        <v>56.32</v>
      </c>
      <c r="I151" s="168"/>
      <c r="L151" s="164"/>
      <c r="M151" s="169"/>
      <c r="N151" s="170"/>
      <c r="O151" s="170"/>
      <c r="P151" s="170"/>
      <c r="Q151" s="170"/>
      <c r="R151" s="170"/>
      <c r="S151" s="170"/>
      <c r="T151" s="171"/>
      <c r="AT151" s="165" t="s">
        <v>182</v>
      </c>
      <c r="AU151" s="165" t="s">
        <v>87</v>
      </c>
      <c r="AV151" s="13" t="s">
        <v>87</v>
      </c>
      <c r="AW151" s="13" t="s">
        <v>34</v>
      </c>
      <c r="AX151" s="13" t="s">
        <v>77</v>
      </c>
      <c r="AY151" s="165" t="s">
        <v>118</v>
      </c>
    </row>
    <row r="152" spans="1:65" s="2" customFormat="1" ht="24.2" customHeight="1">
      <c r="A152" s="31"/>
      <c r="B152" s="133"/>
      <c r="C152" s="134" t="s">
        <v>150</v>
      </c>
      <c r="D152" s="134" t="s">
        <v>119</v>
      </c>
      <c r="E152" s="135" t="s">
        <v>210</v>
      </c>
      <c r="F152" s="136" t="s">
        <v>211</v>
      </c>
      <c r="G152" s="137" t="s">
        <v>186</v>
      </c>
      <c r="H152" s="138">
        <v>2140</v>
      </c>
      <c r="I152" s="139"/>
      <c r="J152" s="140">
        <f>ROUND(I152*H152,2)</f>
        <v>0</v>
      </c>
      <c r="K152" s="141"/>
      <c r="L152" s="32"/>
      <c r="M152" s="142" t="s">
        <v>1</v>
      </c>
      <c r="N152" s="143" t="s">
        <v>42</v>
      </c>
      <c r="O152" s="57"/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46" t="s">
        <v>132</v>
      </c>
      <c r="AT152" s="146" t="s">
        <v>119</v>
      </c>
      <c r="AU152" s="146" t="s">
        <v>87</v>
      </c>
      <c r="AY152" s="16" t="s">
        <v>118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6" t="s">
        <v>85</v>
      </c>
      <c r="BK152" s="147">
        <f>ROUND(I152*H152,2)</f>
        <v>0</v>
      </c>
      <c r="BL152" s="16" t="s">
        <v>132</v>
      </c>
      <c r="BM152" s="146" t="s">
        <v>212</v>
      </c>
    </row>
    <row r="153" spans="1:47" s="2" customFormat="1" ht="11.25">
      <c r="A153" s="31"/>
      <c r="B153" s="32"/>
      <c r="C153" s="31"/>
      <c r="D153" s="148" t="s">
        <v>125</v>
      </c>
      <c r="E153" s="31"/>
      <c r="F153" s="149" t="s">
        <v>211</v>
      </c>
      <c r="G153" s="31"/>
      <c r="H153" s="31"/>
      <c r="I153" s="150"/>
      <c r="J153" s="31"/>
      <c r="K153" s="31"/>
      <c r="L153" s="32"/>
      <c r="M153" s="151"/>
      <c r="N153" s="152"/>
      <c r="O153" s="57"/>
      <c r="P153" s="57"/>
      <c r="Q153" s="57"/>
      <c r="R153" s="57"/>
      <c r="S153" s="57"/>
      <c r="T153" s="58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125</v>
      </c>
      <c r="AU153" s="16" t="s">
        <v>87</v>
      </c>
    </row>
    <row r="154" spans="1:47" s="2" customFormat="1" ht="243.75">
      <c r="A154" s="31"/>
      <c r="B154" s="32"/>
      <c r="C154" s="31"/>
      <c r="D154" s="148" t="s">
        <v>127</v>
      </c>
      <c r="E154" s="31"/>
      <c r="F154" s="153" t="s">
        <v>213</v>
      </c>
      <c r="G154" s="31"/>
      <c r="H154" s="31"/>
      <c r="I154" s="150"/>
      <c r="J154" s="31"/>
      <c r="K154" s="31"/>
      <c r="L154" s="32"/>
      <c r="M154" s="151"/>
      <c r="N154" s="152"/>
      <c r="O154" s="57"/>
      <c r="P154" s="57"/>
      <c r="Q154" s="57"/>
      <c r="R154" s="57"/>
      <c r="S154" s="57"/>
      <c r="T154" s="58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127</v>
      </c>
      <c r="AU154" s="16" t="s">
        <v>87</v>
      </c>
    </row>
    <row r="155" spans="2:51" s="14" customFormat="1" ht="11.25">
      <c r="B155" s="172"/>
      <c r="D155" s="148" t="s">
        <v>182</v>
      </c>
      <c r="E155" s="173" t="s">
        <v>1</v>
      </c>
      <c r="F155" s="174" t="s">
        <v>214</v>
      </c>
      <c r="H155" s="173" t="s">
        <v>1</v>
      </c>
      <c r="I155" s="175"/>
      <c r="L155" s="172"/>
      <c r="M155" s="176"/>
      <c r="N155" s="177"/>
      <c r="O155" s="177"/>
      <c r="P155" s="177"/>
      <c r="Q155" s="177"/>
      <c r="R155" s="177"/>
      <c r="S155" s="177"/>
      <c r="T155" s="178"/>
      <c r="AT155" s="173" t="s">
        <v>182</v>
      </c>
      <c r="AU155" s="173" t="s">
        <v>87</v>
      </c>
      <c r="AV155" s="14" t="s">
        <v>85</v>
      </c>
      <c r="AW155" s="14" t="s">
        <v>34</v>
      </c>
      <c r="AX155" s="14" t="s">
        <v>77</v>
      </c>
      <c r="AY155" s="173" t="s">
        <v>118</v>
      </c>
    </row>
    <row r="156" spans="2:51" s="13" customFormat="1" ht="11.25">
      <c r="B156" s="164"/>
      <c r="D156" s="148" t="s">
        <v>182</v>
      </c>
      <c r="E156" s="165" t="s">
        <v>1</v>
      </c>
      <c r="F156" s="166" t="s">
        <v>215</v>
      </c>
      <c r="H156" s="167">
        <v>260</v>
      </c>
      <c r="I156" s="168"/>
      <c r="L156" s="164"/>
      <c r="M156" s="169"/>
      <c r="N156" s="170"/>
      <c r="O156" s="170"/>
      <c r="P156" s="170"/>
      <c r="Q156" s="170"/>
      <c r="R156" s="170"/>
      <c r="S156" s="170"/>
      <c r="T156" s="171"/>
      <c r="AT156" s="165" t="s">
        <v>182</v>
      </c>
      <c r="AU156" s="165" t="s">
        <v>87</v>
      </c>
      <c r="AV156" s="13" t="s">
        <v>87</v>
      </c>
      <c r="AW156" s="13" t="s">
        <v>34</v>
      </c>
      <c r="AX156" s="13" t="s">
        <v>77</v>
      </c>
      <c r="AY156" s="165" t="s">
        <v>118</v>
      </c>
    </row>
    <row r="157" spans="2:51" s="13" customFormat="1" ht="11.25">
      <c r="B157" s="164"/>
      <c r="D157" s="148" t="s">
        <v>182</v>
      </c>
      <c r="E157" s="165" t="s">
        <v>1</v>
      </c>
      <c r="F157" s="166" t="s">
        <v>216</v>
      </c>
      <c r="H157" s="167">
        <v>360</v>
      </c>
      <c r="I157" s="168"/>
      <c r="L157" s="164"/>
      <c r="M157" s="169"/>
      <c r="N157" s="170"/>
      <c r="O157" s="170"/>
      <c r="P157" s="170"/>
      <c r="Q157" s="170"/>
      <c r="R157" s="170"/>
      <c r="S157" s="170"/>
      <c r="T157" s="171"/>
      <c r="AT157" s="165" t="s">
        <v>182</v>
      </c>
      <c r="AU157" s="165" t="s">
        <v>87</v>
      </c>
      <c r="AV157" s="13" t="s">
        <v>87</v>
      </c>
      <c r="AW157" s="13" t="s">
        <v>34</v>
      </c>
      <c r="AX157" s="13" t="s">
        <v>77</v>
      </c>
      <c r="AY157" s="165" t="s">
        <v>118</v>
      </c>
    </row>
    <row r="158" spans="2:51" s="13" customFormat="1" ht="11.25">
      <c r="B158" s="164"/>
      <c r="D158" s="148" t="s">
        <v>182</v>
      </c>
      <c r="E158" s="165" t="s">
        <v>1</v>
      </c>
      <c r="F158" s="166" t="s">
        <v>217</v>
      </c>
      <c r="H158" s="167">
        <v>340</v>
      </c>
      <c r="I158" s="168"/>
      <c r="L158" s="164"/>
      <c r="M158" s="169"/>
      <c r="N158" s="170"/>
      <c r="O158" s="170"/>
      <c r="P158" s="170"/>
      <c r="Q158" s="170"/>
      <c r="R158" s="170"/>
      <c r="S158" s="170"/>
      <c r="T158" s="171"/>
      <c r="AT158" s="165" t="s">
        <v>182</v>
      </c>
      <c r="AU158" s="165" t="s">
        <v>87</v>
      </c>
      <c r="AV158" s="13" t="s">
        <v>87</v>
      </c>
      <c r="AW158" s="13" t="s">
        <v>34</v>
      </c>
      <c r="AX158" s="13" t="s">
        <v>77</v>
      </c>
      <c r="AY158" s="165" t="s">
        <v>118</v>
      </c>
    </row>
    <row r="159" spans="2:51" s="13" customFormat="1" ht="11.25">
      <c r="B159" s="164"/>
      <c r="D159" s="148" t="s">
        <v>182</v>
      </c>
      <c r="E159" s="165" t="s">
        <v>1</v>
      </c>
      <c r="F159" s="166" t="s">
        <v>218</v>
      </c>
      <c r="H159" s="167">
        <v>340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1"/>
      <c r="AT159" s="165" t="s">
        <v>182</v>
      </c>
      <c r="AU159" s="165" t="s">
        <v>87</v>
      </c>
      <c r="AV159" s="13" t="s">
        <v>87</v>
      </c>
      <c r="AW159" s="13" t="s">
        <v>34</v>
      </c>
      <c r="AX159" s="13" t="s">
        <v>77</v>
      </c>
      <c r="AY159" s="165" t="s">
        <v>118</v>
      </c>
    </row>
    <row r="160" spans="2:51" s="13" customFormat="1" ht="11.25">
      <c r="B160" s="164"/>
      <c r="D160" s="148" t="s">
        <v>182</v>
      </c>
      <c r="E160" s="165" t="s">
        <v>1</v>
      </c>
      <c r="F160" s="166" t="s">
        <v>219</v>
      </c>
      <c r="H160" s="167">
        <v>360</v>
      </c>
      <c r="I160" s="168"/>
      <c r="L160" s="164"/>
      <c r="M160" s="169"/>
      <c r="N160" s="170"/>
      <c r="O160" s="170"/>
      <c r="P160" s="170"/>
      <c r="Q160" s="170"/>
      <c r="R160" s="170"/>
      <c r="S160" s="170"/>
      <c r="T160" s="171"/>
      <c r="AT160" s="165" t="s">
        <v>182</v>
      </c>
      <c r="AU160" s="165" t="s">
        <v>87</v>
      </c>
      <c r="AV160" s="13" t="s">
        <v>87</v>
      </c>
      <c r="AW160" s="13" t="s">
        <v>34</v>
      </c>
      <c r="AX160" s="13" t="s">
        <v>77</v>
      </c>
      <c r="AY160" s="165" t="s">
        <v>118</v>
      </c>
    </row>
    <row r="161" spans="2:51" s="13" customFormat="1" ht="11.25">
      <c r="B161" s="164"/>
      <c r="D161" s="148" t="s">
        <v>182</v>
      </c>
      <c r="E161" s="165" t="s">
        <v>1</v>
      </c>
      <c r="F161" s="166" t="s">
        <v>220</v>
      </c>
      <c r="H161" s="167">
        <v>300</v>
      </c>
      <c r="I161" s="168"/>
      <c r="L161" s="164"/>
      <c r="M161" s="169"/>
      <c r="N161" s="170"/>
      <c r="O161" s="170"/>
      <c r="P161" s="170"/>
      <c r="Q161" s="170"/>
      <c r="R161" s="170"/>
      <c r="S161" s="170"/>
      <c r="T161" s="171"/>
      <c r="AT161" s="165" t="s">
        <v>182</v>
      </c>
      <c r="AU161" s="165" t="s">
        <v>87</v>
      </c>
      <c r="AV161" s="13" t="s">
        <v>87</v>
      </c>
      <c r="AW161" s="13" t="s">
        <v>34</v>
      </c>
      <c r="AX161" s="13" t="s">
        <v>77</v>
      </c>
      <c r="AY161" s="165" t="s">
        <v>118</v>
      </c>
    </row>
    <row r="162" spans="2:51" s="13" customFormat="1" ht="11.25">
      <c r="B162" s="164"/>
      <c r="D162" s="148" t="s">
        <v>182</v>
      </c>
      <c r="E162" s="165" t="s">
        <v>1</v>
      </c>
      <c r="F162" s="166" t="s">
        <v>221</v>
      </c>
      <c r="H162" s="167">
        <v>180</v>
      </c>
      <c r="I162" s="168"/>
      <c r="L162" s="164"/>
      <c r="M162" s="169"/>
      <c r="N162" s="170"/>
      <c r="O162" s="170"/>
      <c r="P162" s="170"/>
      <c r="Q162" s="170"/>
      <c r="R162" s="170"/>
      <c r="S162" s="170"/>
      <c r="T162" s="171"/>
      <c r="AT162" s="165" t="s">
        <v>182</v>
      </c>
      <c r="AU162" s="165" t="s">
        <v>87</v>
      </c>
      <c r="AV162" s="13" t="s">
        <v>87</v>
      </c>
      <c r="AW162" s="13" t="s">
        <v>34</v>
      </c>
      <c r="AX162" s="13" t="s">
        <v>77</v>
      </c>
      <c r="AY162" s="165" t="s">
        <v>118</v>
      </c>
    </row>
    <row r="163" spans="1:65" s="2" customFormat="1" ht="24.2" customHeight="1">
      <c r="A163" s="31"/>
      <c r="B163" s="133"/>
      <c r="C163" s="134" t="s">
        <v>154</v>
      </c>
      <c r="D163" s="134" t="s">
        <v>119</v>
      </c>
      <c r="E163" s="135" t="s">
        <v>222</v>
      </c>
      <c r="F163" s="136" t="s">
        <v>211</v>
      </c>
      <c r="G163" s="137" t="s">
        <v>186</v>
      </c>
      <c r="H163" s="138">
        <v>295.4</v>
      </c>
      <c r="I163" s="139"/>
      <c r="J163" s="140">
        <f>ROUND(I163*H163,2)</f>
        <v>0</v>
      </c>
      <c r="K163" s="141"/>
      <c r="L163" s="32"/>
      <c r="M163" s="142" t="s">
        <v>1</v>
      </c>
      <c r="N163" s="143" t="s">
        <v>42</v>
      </c>
      <c r="O163" s="57"/>
      <c r="P163" s="144">
        <f>O163*H163</f>
        <v>0</v>
      </c>
      <c r="Q163" s="144">
        <v>0</v>
      </c>
      <c r="R163" s="144">
        <f>Q163*H163</f>
        <v>0</v>
      </c>
      <c r="S163" s="144">
        <v>0</v>
      </c>
      <c r="T163" s="14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46" t="s">
        <v>132</v>
      </c>
      <c r="AT163" s="146" t="s">
        <v>119</v>
      </c>
      <c r="AU163" s="146" t="s">
        <v>87</v>
      </c>
      <c r="AY163" s="16" t="s">
        <v>118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6" t="s">
        <v>85</v>
      </c>
      <c r="BK163" s="147">
        <f>ROUND(I163*H163,2)</f>
        <v>0</v>
      </c>
      <c r="BL163" s="16" t="s">
        <v>132</v>
      </c>
      <c r="BM163" s="146" t="s">
        <v>223</v>
      </c>
    </row>
    <row r="164" spans="1:47" s="2" customFormat="1" ht="19.5">
      <c r="A164" s="31"/>
      <c r="B164" s="32"/>
      <c r="C164" s="31"/>
      <c r="D164" s="148" t="s">
        <v>125</v>
      </c>
      <c r="E164" s="31"/>
      <c r="F164" s="149" t="s">
        <v>224</v>
      </c>
      <c r="G164" s="31"/>
      <c r="H164" s="31"/>
      <c r="I164" s="150"/>
      <c r="J164" s="31"/>
      <c r="K164" s="31"/>
      <c r="L164" s="32"/>
      <c r="M164" s="151"/>
      <c r="N164" s="152"/>
      <c r="O164" s="57"/>
      <c r="P164" s="57"/>
      <c r="Q164" s="57"/>
      <c r="R164" s="57"/>
      <c r="S164" s="57"/>
      <c r="T164" s="58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125</v>
      </c>
      <c r="AU164" s="16" t="s">
        <v>87</v>
      </c>
    </row>
    <row r="165" spans="1:47" s="2" customFormat="1" ht="243.75">
      <c r="A165" s="31"/>
      <c r="B165" s="32"/>
      <c r="C165" s="31"/>
      <c r="D165" s="148" t="s">
        <v>127</v>
      </c>
      <c r="E165" s="31"/>
      <c r="F165" s="153" t="s">
        <v>213</v>
      </c>
      <c r="G165" s="31"/>
      <c r="H165" s="31"/>
      <c r="I165" s="150"/>
      <c r="J165" s="31"/>
      <c r="K165" s="31"/>
      <c r="L165" s="32"/>
      <c r="M165" s="151"/>
      <c r="N165" s="152"/>
      <c r="O165" s="57"/>
      <c r="P165" s="57"/>
      <c r="Q165" s="57"/>
      <c r="R165" s="57"/>
      <c r="S165" s="57"/>
      <c r="T165" s="58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6" t="s">
        <v>127</v>
      </c>
      <c r="AU165" s="16" t="s">
        <v>87</v>
      </c>
    </row>
    <row r="166" spans="2:51" s="13" customFormat="1" ht="22.5">
      <c r="B166" s="164"/>
      <c r="D166" s="148" t="s">
        <v>182</v>
      </c>
      <c r="E166" s="165" t="s">
        <v>1</v>
      </c>
      <c r="F166" s="166" t="s">
        <v>225</v>
      </c>
      <c r="H166" s="167">
        <v>182</v>
      </c>
      <c r="I166" s="168"/>
      <c r="L166" s="164"/>
      <c r="M166" s="169"/>
      <c r="N166" s="170"/>
      <c r="O166" s="170"/>
      <c r="P166" s="170"/>
      <c r="Q166" s="170"/>
      <c r="R166" s="170"/>
      <c r="S166" s="170"/>
      <c r="T166" s="171"/>
      <c r="AT166" s="165" t="s">
        <v>182</v>
      </c>
      <c r="AU166" s="165" t="s">
        <v>87</v>
      </c>
      <c r="AV166" s="13" t="s">
        <v>87</v>
      </c>
      <c r="AW166" s="13" t="s">
        <v>34</v>
      </c>
      <c r="AX166" s="13" t="s">
        <v>77</v>
      </c>
      <c r="AY166" s="165" t="s">
        <v>118</v>
      </c>
    </row>
    <row r="167" spans="2:51" s="13" customFormat="1" ht="22.5">
      <c r="B167" s="164"/>
      <c r="D167" s="148" t="s">
        <v>182</v>
      </c>
      <c r="E167" s="165" t="s">
        <v>1</v>
      </c>
      <c r="F167" s="166" t="s">
        <v>226</v>
      </c>
      <c r="H167" s="167">
        <v>113.4</v>
      </c>
      <c r="I167" s="168"/>
      <c r="L167" s="164"/>
      <c r="M167" s="169"/>
      <c r="N167" s="170"/>
      <c r="O167" s="170"/>
      <c r="P167" s="170"/>
      <c r="Q167" s="170"/>
      <c r="R167" s="170"/>
      <c r="S167" s="170"/>
      <c r="T167" s="171"/>
      <c r="AT167" s="165" t="s">
        <v>182</v>
      </c>
      <c r="AU167" s="165" t="s">
        <v>87</v>
      </c>
      <c r="AV167" s="13" t="s">
        <v>87</v>
      </c>
      <c r="AW167" s="13" t="s">
        <v>34</v>
      </c>
      <c r="AX167" s="13" t="s">
        <v>77</v>
      </c>
      <c r="AY167" s="165" t="s">
        <v>118</v>
      </c>
    </row>
    <row r="168" spans="1:65" s="2" customFormat="1" ht="24.2" customHeight="1">
      <c r="A168" s="31"/>
      <c r="B168" s="133"/>
      <c r="C168" s="134" t="s">
        <v>159</v>
      </c>
      <c r="D168" s="134" t="s">
        <v>119</v>
      </c>
      <c r="E168" s="135" t="s">
        <v>227</v>
      </c>
      <c r="F168" s="136" t="s">
        <v>228</v>
      </c>
      <c r="G168" s="137" t="s">
        <v>186</v>
      </c>
      <c r="H168" s="138">
        <v>291.045</v>
      </c>
      <c r="I168" s="139"/>
      <c r="J168" s="140">
        <f>ROUND(I168*H168,2)</f>
        <v>0</v>
      </c>
      <c r="K168" s="141"/>
      <c r="L168" s="32"/>
      <c r="M168" s="142" t="s">
        <v>1</v>
      </c>
      <c r="N168" s="143" t="s">
        <v>42</v>
      </c>
      <c r="O168" s="57"/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46" t="s">
        <v>132</v>
      </c>
      <c r="AT168" s="146" t="s">
        <v>119</v>
      </c>
      <c r="AU168" s="146" t="s">
        <v>87</v>
      </c>
      <c r="AY168" s="16" t="s">
        <v>118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6" t="s">
        <v>85</v>
      </c>
      <c r="BK168" s="147">
        <f>ROUND(I168*H168,2)</f>
        <v>0</v>
      </c>
      <c r="BL168" s="16" t="s">
        <v>132</v>
      </c>
      <c r="BM168" s="146" t="s">
        <v>229</v>
      </c>
    </row>
    <row r="169" spans="1:47" s="2" customFormat="1" ht="11.25">
      <c r="A169" s="31"/>
      <c r="B169" s="32"/>
      <c r="C169" s="31"/>
      <c r="D169" s="148" t="s">
        <v>125</v>
      </c>
      <c r="E169" s="31"/>
      <c r="F169" s="149" t="s">
        <v>228</v>
      </c>
      <c r="G169" s="31"/>
      <c r="H169" s="31"/>
      <c r="I169" s="150"/>
      <c r="J169" s="31"/>
      <c r="K169" s="31"/>
      <c r="L169" s="32"/>
      <c r="M169" s="151"/>
      <c r="N169" s="152"/>
      <c r="O169" s="57"/>
      <c r="P169" s="57"/>
      <c r="Q169" s="57"/>
      <c r="R169" s="57"/>
      <c r="S169" s="57"/>
      <c r="T169" s="58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6" t="s">
        <v>125</v>
      </c>
      <c r="AU169" s="16" t="s">
        <v>87</v>
      </c>
    </row>
    <row r="170" spans="1:47" s="2" customFormat="1" ht="204.75">
      <c r="A170" s="31"/>
      <c r="B170" s="32"/>
      <c r="C170" s="31"/>
      <c r="D170" s="148" t="s">
        <v>127</v>
      </c>
      <c r="E170" s="31"/>
      <c r="F170" s="153" t="s">
        <v>230</v>
      </c>
      <c r="G170" s="31"/>
      <c r="H170" s="31"/>
      <c r="I170" s="150"/>
      <c r="J170" s="31"/>
      <c r="K170" s="31"/>
      <c r="L170" s="32"/>
      <c r="M170" s="151"/>
      <c r="N170" s="152"/>
      <c r="O170" s="57"/>
      <c r="P170" s="57"/>
      <c r="Q170" s="57"/>
      <c r="R170" s="57"/>
      <c r="S170" s="57"/>
      <c r="T170" s="58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127</v>
      </c>
      <c r="AU170" s="16" t="s">
        <v>87</v>
      </c>
    </row>
    <row r="171" spans="2:51" s="13" customFormat="1" ht="11.25">
      <c r="B171" s="164"/>
      <c r="D171" s="148" t="s">
        <v>182</v>
      </c>
      <c r="E171" s="165" t="s">
        <v>1</v>
      </c>
      <c r="F171" s="166" t="s">
        <v>231</v>
      </c>
      <c r="H171" s="167">
        <v>13.125</v>
      </c>
      <c r="I171" s="168"/>
      <c r="L171" s="164"/>
      <c r="M171" s="169"/>
      <c r="N171" s="170"/>
      <c r="O171" s="170"/>
      <c r="P171" s="170"/>
      <c r="Q171" s="170"/>
      <c r="R171" s="170"/>
      <c r="S171" s="170"/>
      <c r="T171" s="171"/>
      <c r="AT171" s="165" t="s">
        <v>182</v>
      </c>
      <c r="AU171" s="165" t="s">
        <v>87</v>
      </c>
      <c r="AV171" s="13" t="s">
        <v>87</v>
      </c>
      <c r="AW171" s="13" t="s">
        <v>34</v>
      </c>
      <c r="AX171" s="13" t="s">
        <v>77</v>
      </c>
      <c r="AY171" s="165" t="s">
        <v>118</v>
      </c>
    </row>
    <row r="172" spans="2:51" s="13" customFormat="1" ht="11.25">
      <c r="B172" s="164"/>
      <c r="D172" s="148" t="s">
        <v>182</v>
      </c>
      <c r="E172" s="165" t="s">
        <v>1</v>
      </c>
      <c r="F172" s="166" t="s">
        <v>232</v>
      </c>
      <c r="H172" s="167">
        <v>277.92</v>
      </c>
      <c r="I172" s="168"/>
      <c r="L172" s="164"/>
      <c r="M172" s="169"/>
      <c r="N172" s="170"/>
      <c r="O172" s="170"/>
      <c r="P172" s="170"/>
      <c r="Q172" s="170"/>
      <c r="R172" s="170"/>
      <c r="S172" s="170"/>
      <c r="T172" s="171"/>
      <c r="AT172" s="165" t="s">
        <v>182</v>
      </c>
      <c r="AU172" s="165" t="s">
        <v>87</v>
      </c>
      <c r="AV172" s="13" t="s">
        <v>87</v>
      </c>
      <c r="AW172" s="13" t="s">
        <v>34</v>
      </c>
      <c r="AX172" s="13" t="s">
        <v>77</v>
      </c>
      <c r="AY172" s="165" t="s">
        <v>118</v>
      </c>
    </row>
    <row r="173" spans="1:65" s="2" customFormat="1" ht="24.2" customHeight="1">
      <c r="A173" s="31"/>
      <c r="B173" s="133"/>
      <c r="C173" s="134" t="s">
        <v>233</v>
      </c>
      <c r="D173" s="134" t="s">
        <v>119</v>
      </c>
      <c r="E173" s="135" t="s">
        <v>234</v>
      </c>
      <c r="F173" s="136" t="s">
        <v>235</v>
      </c>
      <c r="G173" s="137" t="s">
        <v>186</v>
      </c>
      <c r="H173" s="138">
        <v>2886.52</v>
      </c>
      <c r="I173" s="139"/>
      <c r="J173" s="140">
        <f>ROUND(I173*H173,2)</f>
        <v>0</v>
      </c>
      <c r="K173" s="141"/>
      <c r="L173" s="32"/>
      <c r="M173" s="142" t="s">
        <v>1</v>
      </c>
      <c r="N173" s="143" t="s">
        <v>42</v>
      </c>
      <c r="O173" s="57"/>
      <c r="P173" s="144">
        <f>O173*H173</f>
        <v>0</v>
      </c>
      <c r="Q173" s="144">
        <v>0</v>
      </c>
      <c r="R173" s="144">
        <f>Q173*H173</f>
        <v>0</v>
      </c>
      <c r="S173" s="144">
        <v>0</v>
      </c>
      <c r="T173" s="14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46" t="s">
        <v>132</v>
      </c>
      <c r="AT173" s="146" t="s">
        <v>119</v>
      </c>
      <c r="AU173" s="146" t="s">
        <v>87</v>
      </c>
      <c r="AY173" s="16" t="s">
        <v>118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6" t="s">
        <v>85</v>
      </c>
      <c r="BK173" s="147">
        <f>ROUND(I173*H173,2)</f>
        <v>0</v>
      </c>
      <c r="BL173" s="16" t="s">
        <v>132</v>
      </c>
      <c r="BM173" s="146" t="s">
        <v>236</v>
      </c>
    </row>
    <row r="174" spans="1:47" s="2" customFormat="1" ht="19.5">
      <c r="A174" s="31"/>
      <c r="B174" s="32"/>
      <c r="C174" s="31"/>
      <c r="D174" s="148" t="s">
        <v>125</v>
      </c>
      <c r="E174" s="31"/>
      <c r="F174" s="149" t="s">
        <v>235</v>
      </c>
      <c r="G174" s="31"/>
      <c r="H174" s="31"/>
      <c r="I174" s="150"/>
      <c r="J174" s="31"/>
      <c r="K174" s="31"/>
      <c r="L174" s="32"/>
      <c r="M174" s="151"/>
      <c r="N174" s="152"/>
      <c r="O174" s="57"/>
      <c r="P174" s="57"/>
      <c r="Q174" s="57"/>
      <c r="R174" s="57"/>
      <c r="S174" s="57"/>
      <c r="T174" s="58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125</v>
      </c>
      <c r="AU174" s="16" t="s">
        <v>87</v>
      </c>
    </row>
    <row r="175" spans="1:47" s="2" customFormat="1" ht="136.5">
      <c r="A175" s="31"/>
      <c r="B175" s="32"/>
      <c r="C175" s="31"/>
      <c r="D175" s="148" t="s">
        <v>127</v>
      </c>
      <c r="E175" s="31"/>
      <c r="F175" s="153" t="s">
        <v>237</v>
      </c>
      <c r="G175" s="31"/>
      <c r="H175" s="31"/>
      <c r="I175" s="150"/>
      <c r="J175" s="31"/>
      <c r="K175" s="31"/>
      <c r="L175" s="32"/>
      <c r="M175" s="151"/>
      <c r="N175" s="152"/>
      <c r="O175" s="57"/>
      <c r="P175" s="57"/>
      <c r="Q175" s="57"/>
      <c r="R175" s="57"/>
      <c r="S175" s="57"/>
      <c r="T175" s="58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127</v>
      </c>
      <c r="AU175" s="16" t="s">
        <v>87</v>
      </c>
    </row>
    <row r="176" spans="2:51" s="13" customFormat="1" ht="11.25">
      <c r="B176" s="164"/>
      <c r="D176" s="148" t="s">
        <v>182</v>
      </c>
      <c r="E176" s="165" t="s">
        <v>1</v>
      </c>
      <c r="F176" s="166" t="s">
        <v>238</v>
      </c>
      <c r="H176" s="167">
        <v>455.475</v>
      </c>
      <c r="I176" s="168"/>
      <c r="L176" s="164"/>
      <c r="M176" s="169"/>
      <c r="N176" s="170"/>
      <c r="O176" s="170"/>
      <c r="P176" s="170"/>
      <c r="Q176" s="170"/>
      <c r="R176" s="170"/>
      <c r="S176" s="170"/>
      <c r="T176" s="171"/>
      <c r="AT176" s="165" t="s">
        <v>182</v>
      </c>
      <c r="AU176" s="165" t="s">
        <v>87</v>
      </c>
      <c r="AV176" s="13" t="s">
        <v>87</v>
      </c>
      <c r="AW176" s="13" t="s">
        <v>34</v>
      </c>
      <c r="AX176" s="13" t="s">
        <v>77</v>
      </c>
      <c r="AY176" s="165" t="s">
        <v>118</v>
      </c>
    </row>
    <row r="177" spans="2:51" s="13" customFormat="1" ht="22.5">
      <c r="B177" s="164"/>
      <c r="D177" s="148" t="s">
        <v>182</v>
      </c>
      <c r="E177" s="165" t="s">
        <v>1</v>
      </c>
      <c r="F177" s="166" t="s">
        <v>239</v>
      </c>
      <c r="H177" s="167">
        <v>13.125</v>
      </c>
      <c r="I177" s="168"/>
      <c r="L177" s="164"/>
      <c r="M177" s="169"/>
      <c r="N177" s="170"/>
      <c r="O177" s="170"/>
      <c r="P177" s="170"/>
      <c r="Q177" s="170"/>
      <c r="R177" s="170"/>
      <c r="S177" s="170"/>
      <c r="T177" s="171"/>
      <c r="AT177" s="165" t="s">
        <v>182</v>
      </c>
      <c r="AU177" s="165" t="s">
        <v>87</v>
      </c>
      <c r="AV177" s="13" t="s">
        <v>87</v>
      </c>
      <c r="AW177" s="13" t="s">
        <v>34</v>
      </c>
      <c r="AX177" s="13" t="s">
        <v>77</v>
      </c>
      <c r="AY177" s="165" t="s">
        <v>118</v>
      </c>
    </row>
    <row r="178" spans="2:51" s="13" customFormat="1" ht="22.5">
      <c r="B178" s="164"/>
      <c r="D178" s="148" t="s">
        <v>182</v>
      </c>
      <c r="E178" s="165" t="s">
        <v>1</v>
      </c>
      <c r="F178" s="166" t="s">
        <v>240</v>
      </c>
      <c r="H178" s="167">
        <v>277.92</v>
      </c>
      <c r="I178" s="168"/>
      <c r="L178" s="164"/>
      <c r="M178" s="169"/>
      <c r="N178" s="170"/>
      <c r="O178" s="170"/>
      <c r="P178" s="170"/>
      <c r="Q178" s="170"/>
      <c r="R178" s="170"/>
      <c r="S178" s="170"/>
      <c r="T178" s="171"/>
      <c r="AT178" s="165" t="s">
        <v>182</v>
      </c>
      <c r="AU178" s="165" t="s">
        <v>87</v>
      </c>
      <c r="AV178" s="13" t="s">
        <v>87</v>
      </c>
      <c r="AW178" s="13" t="s">
        <v>34</v>
      </c>
      <c r="AX178" s="13" t="s">
        <v>77</v>
      </c>
      <c r="AY178" s="165" t="s">
        <v>118</v>
      </c>
    </row>
    <row r="179" spans="2:51" s="13" customFormat="1" ht="11.25">
      <c r="B179" s="164"/>
      <c r="D179" s="148" t="s">
        <v>182</v>
      </c>
      <c r="E179" s="165" t="s">
        <v>1</v>
      </c>
      <c r="F179" s="166" t="s">
        <v>241</v>
      </c>
      <c r="H179" s="167">
        <v>2140</v>
      </c>
      <c r="I179" s="168"/>
      <c r="L179" s="164"/>
      <c r="M179" s="169"/>
      <c r="N179" s="170"/>
      <c r="O179" s="170"/>
      <c r="P179" s="170"/>
      <c r="Q179" s="170"/>
      <c r="R179" s="170"/>
      <c r="S179" s="170"/>
      <c r="T179" s="171"/>
      <c r="AT179" s="165" t="s">
        <v>182</v>
      </c>
      <c r="AU179" s="165" t="s">
        <v>87</v>
      </c>
      <c r="AV179" s="13" t="s">
        <v>87</v>
      </c>
      <c r="AW179" s="13" t="s">
        <v>34</v>
      </c>
      <c r="AX179" s="13" t="s">
        <v>77</v>
      </c>
      <c r="AY179" s="165" t="s">
        <v>118</v>
      </c>
    </row>
    <row r="180" spans="1:65" s="2" customFormat="1" ht="24.2" customHeight="1">
      <c r="A180" s="31"/>
      <c r="B180" s="133"/>
      <c r="C180" s="134" t="s">
        <v>242</v>
      </c>
      <c r="D180" s="134" t="s">
        <v>119</v>
      </c>
      <c r="E180" s="135" t="s">
        <v>243</v>
      </c>
      <c r="F180" s="136" t="s">
        <v>235</v>
      </c>
      <c r="G180" s="137" t="s">
        <v>186</v>
      </c>
      <c r="H180" s="138">
        <v>295.4</v>
      </c>
      <c r="I180" s="139"/>
      <c r="J180" s="140">
        <f>ROUND(I180*H180,2)</f>
        <v>0</v>
      </c>
      <c r="K180" s="141"/>
      <c r="L180" s="32"/>
      <c r="M180" s="142" t="s">
        <v>1</v>
      </c>
      <c r="N180" s="143" t="s">
        <v>42</v>
      </c>
      <c r="O180" s="57"/>
      <c r="P180" s="144">
        <f>O180*H180</f>
        <v>0</v>
      </c>
      <c r="Q180" s="144">
        <v>0</v>
      </c>
      <c r="R180" s="144">
        <f>Q180*H180</f>
        <v>0</v>
      </c>
      <c r="S180" s="144">
        <v>0</v>
      </c>
      <c r="T180" s="14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46" t="s">
        <v>132</v>
      </c>
      <c r="AT180" s="146" t="s">
        <v>119</v>
      </c>
      <c r="AU180" s="146" t="s">
        <v>87</v>
      </c>
      <c r="AY180" s="16" t="s">
        <v>118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6" t="s">
        <v>85</v>
      </c>
      <c r="BK180" s="147">
        <f>ROUND(I180*H180,2)</f>
        <v>0</v>
      </c>
      <c r="BL180" s="16" t="s">
        <v>132</v>
      </c>
      <c r="BM180" s="146" t="s">
        <v>244</v>
      </c>
    </row>
    <row r="181" spans="1:47" s="2" customFormat="1" ht="29.25">
      <c r="A181" s="31"/>
      <c r="B181" s="32"/>
      <c r="C181" s="31"/>
      <c r="D181" s="148" t="s">
        <v>125</v>
      </c>
      <c r="E181" s="31"/>
      <c r="F181" s="149" t="s">
        <v>245</v>
      </c>
      <c r="G181" s="31"/>
      <c r="H181" s="31"/>
      <c r="I181" s="150"/>
      <c r="J181" s="31"/>
      <c r="K181" s="31"/>
      <c r="L181" s="32"/>
      <c r="M181" s="151"/>
      <c r="N181" s="152"/>
      <c r="O181" s="57"/>
      <c r="P181" s="57"/>
      <c r="Q181" s="57"/>
      <c r="R181" s="57"/>
      <c r="S181" s="57"/>
      <c r="T181" s="58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125</v>
      </c>
      <c r="AU181" s="16" t="s">
        <v>87</v>
      </c>
    </row>
    <row r="182" spans="1:47" s="2" customFormat="1" ht="136.5">
      <c r="A182" s="31"/>
      <c r="B182" s="32"/>
      <c r="C182" s="31"/>
      <c r="D182" s="148" t="s">
        <v>127</v>
      </c>
      <c r="E182" s="31"/>
      <c r="F182" s="153" t="s">
        <v>237</v>
      </c>
      <c r="G182" s="31"/>
      <c r="H182" s="31"/>
      <c r="I182" s="150"/>
      <c r="J182" s="31"/>
      <c r="K182" s="31"/>
      <c r="L182" s="32"/>
      <c r="M182" s="151"/>
      <c r="N182" s="152"/>
      <c r="O182" s="57"/>
      <c r="P182" s="57"/>
      <c r="Q182" s="57"/>
      <c r="R182" s="57"/>
      <c r="S182" s="57"/>
      <c r="T182" s="58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6" t="s">
        <v>127</v>
      </c>
      <c r="AU182" s="16" t="s">
        <v>87</v>
      </c>
    </row>
    <row r="183" spans="2:51" s="13" customFormat="1" ht="11.25">
      <c r="B183" s="164"/>
      <c r="D183" s="148" t="s">
        <v>182</v>
      </c>
      <c r="E183" s="165" t="s">
        <v>1</v>
      </c>
      <c r="F183" s="166" t="s">
        <v>246</v>
      </c>
      <c r="H183" s="167">
        <v>295.4</v>
      </c>
      <c r="I183" s="168"/>
      <c r="L183" s="164"/>
      <c r="M183" s="169"/>
      <c r="N183" s="170"/>
      <c r="O183" s="170"/>
      <c r="P183" s="170"/>
      <c r="Q183" s="170"/>
      <c r="R183" s="170"/>
      <c r="S183" s="170"/>
      <c r="T183" s="171"/>
      <c r="AT183" s="165" t="s">
        <v>182</v>
      </c>
      <c r="AU183" s="165" t="s">
        <v>87</v>
      </c>
      <c r="AV183" s="13" t="s">
        <v>87</v>
      </c>
      <c r="AW183" s="13" t="s">
        <v>34</v>
      </c>
      <c r="AX183" s="13" t="s">
        <v>77</v>
      </c>
      <c r="AY183" s="165" t="s">
        <v>118</v>
      </c>
    </row>
    <row r="184" spans="1:65" s="2" customFormat="1" ht="16.5" customHeight="1">
      <c r="A184" s="31"/>
      <c r="B184" s="133"/>
      <c r="C184" s="134" t="s">
        <v>247</v>
      </c>
      <c r="D184" s="134" t="s">
        <v>119</v>
      </c>
      <c r="E184" s="135" t="s">
        <v>248</v>
      </c>
      <c r="F184" s="136" t="s">
        <v>249</v>
      </c>
      <c r="G184" s="137" t="s">
        <v>186</v>
      </c>
      <c r="H184" s="138">
        <v>13.125</v>
      </c>
      <c r="I184" s="139"/>
      <c r="J184" s="140">
        <f>ROUND(I184*H184,2)</f>
        <v>0</v>
      </c>
      <c r="K184" s="141"/>
      <c r="L184" s="32"/>
      <c r="M184" s="142" t="s">
        <v>1</v>
      </c>
      <c r="N184" s="143" t="s">
        <v>42</v>
      </c>
      <c r="O184" s="57"/>
      <c r="P184" s="144">
        <f>O184*H184</f>
        <v>0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46" t="s">
        <v>132</v>
      </c>
      <c r="AT184" s="146" t="s">
        <v>119</v>
      </c>
      <c r="AU184" s="146" t="s">
        <v>87</v>
      </c>
      <c r="AY184" s="16" t="s">
        <v>118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6" t="s">
        <v>85</v>
      </c>
      <c r="BK184" s="147">
        <f>ROUND(I184*H184,2)</f>
        <v>0</v>
      </c>
      <c r="BL184" s="16" t="s">
        <v>132</v>
      </c>
      <c r="BM184" s="146" t="s">
        <v>250</v>
      </c>
    </row>
    <row r="185" spans="1:47" s="2" customFormat="1" ht="11.25">
      <c r="A185" s="31"/>
      <c r="B185" s="32"/>
      <c r="C185" s="31"/>
      <c r="D185" s="148" t="s">
        <v>125</v>
      </c>
      <c r="E185" s="31"/>
      <c r="F185" s="149" t="s">
        <v>249</v>
      </c>
      <c r="G185" s="31"/>
      <c r="H185" s="31"/>
      <c r="I185" s="150"/>
      <c r="J185" s="31"/>
      <c r="K185" s="31"/>
      <c r="L185" s="32"/>
      <c r="M185" s="151"/>
      <c r="N185" s="152"/>
      <c r="O185" s="57"/>
      <c r="P185" s="57"/>
      <c r="Q185" s="57"/>
      <c r="R185" s="57"/>
      <c r="S185" s="57"/>
      <c r="T185" s="58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6" t="s">
        <v>125</v>
      </c>
      <c r="AU185" s="16" t="s">
        <v>87</v>
      </c>
    </row>
    <row r="186" spans="1:47" s="2" customFormat="1" ht="156">
      <c r="A186" s="31"/>
      <c r="B186" s="32"/>
      <c r="C186" s="31"/>
      <c r="D186" s="148" t="s">
        <v>127</v>
      </c>
      <c r="E186" s="31"/>
      <c r="F186" s="153" t="s">
        <v>251</v>
      </c>
      <c r="G186" s="31"/>
      <c r="H186" s="31"/>
      <c r="I186" s="150"/>
      <c r="J186" s="31"/>
      <c r="K186" s="31"/>
      <c r="L186" s="32"/>
      <c r="M186" s="151"/>
      <c r="N186" s="152"/>
      <c r="O186" s="57"/>
      <c r="P186" s="57"/>
      <c r="Q186" s="57"/>
      <c r="R186" s="57"/>
      <c r="S186" s="57"/>
      <c r="T186" s="58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6" t="s">
        <v>127</v>
      </c>
      <c r="AU186" s="16" t="s">
        <v>87</v>
      </c>
    </row>
    <row r="187" spans="2:51" s="14" customFormat="1" ht="11.25">
      <c r="B187" s="172"/>
      <c r="D187" s="148" t="s">
        <v>182</v>
      </c>
      <c r="E187" s="173" t="s">
        <v>1</v>
      </c>
      <c r="F187" s="174" t="s">
        <v>252</v>
      </c>
      <c r="H187" s="173" t="s">
        <v>1</v>
      </c>
      <c r="I187" s="175"/>
      <c r="L187" s="172"/>
      <c r="M187" s="176"/>
      <c r="N187" s="177"/>
      <c r="O187" s="177"/>
      <c r="P187" s="177"/>
      <c r="Q187" s="177"/>
      <c r="R187" s="177"/>
      <c r="S187" s="177"/>
      <c r="T187" s="178"/>
      <c r="AT187" s="173" t="s">
        <v>182</v>
      </c>
      <c r="AU187" s="173" t="s">
        <v>87</v>
      </c>
      <c r="AV187" s="14" t="s">
        <v>85</v>
      </c>
      <c r="AW187" s="14" t="s">
        <v>34</v>
      </c>
      <c r="AX187" s="14" t="s">
        <v>77</v>
      </c>
      <c r="AY187" s="173" t="s">
        <v>118</v>
      </c>
    </row>
    <row r="188" spans="2:51" s="13" customFormat="1" ht="22.5">
      <c r="B188" s="164"/>
      <c r="D188" s="148" t="s">
        <v>182</v>
      </c>
      <c r="E188" s="165" t="s">
        <v>1</v>
      </c>
      <c r="F188" s="166" t="s">
        <v>253</v>
      </c>
      <c r="H188" s="167">
        <v>8.4</v>
      </c>
      <c r="I188" s="168"/>
      <c r="L188" s="164"/>
      <c r="M188" s="169"/>
      <c r="N188" s="170"/>
      <c r="O188" s="170"/>
      <c r="P188" s="170"/>
      <c r="Q188" s="170"/>
      <c r="R188" s="170"/>
      <c r="S188" s="170"/>
      <c r="T188" s="171"/>
      <c r="AT188" s="165" t="s">
        <v>182</v>
      </c>
      <c r="AU188" s="165" t="s">
        <v>87</v>
      </c>
      <c r="AV188" s="13" t="s">
        <v>87</v>
      </c>
      <c r="AW188" s="13" t="s">
        <v>34</v>
      </c>
      <c r="AX188" s="13" t="s">
        <v>77</v>
      </c>
      <c r="AY188" s="165" t="s">
        <v>118</v>
      </c>
    </row>
    <row r="189" spans="2:51" s="13" customFormat="1" ht="11.25">
      <c r="B189" s="164"/>
      <c r="D189" s="148" t="s">
        <v>182</v>
      </c>
      <c r="E189" s="165" t="s">
        <v>1</v>
      </c>
      <c r="F189" s="166" t="s">
        <v>254</v>
      </c>
      <c r="H189" s="167">
        <v>4.725</v>
      </c>
      <c r="I189" s="168"/>
      <c r="L189" s="164"/>
      <c r="M189" s="169"/>
      <c r="N189" s="170"/>
      <c r="O189" s="170"/>
      <c r="P189" s="170"/>
      <c r="Q189" s="170"/>
      <c r="R189" s="170"/>
      <c r="S189" s="170"/>
      <c r="T189" s="171"/>
      <c r="AT189" s="165" t="s">
        <v>182</v>
      </c>
      <c r="AU189" s="165" t="s">
        <v>87</v>
      </c>
      <c r="AV189" s="13" t="s">
        <v>87</v>
      </c>
      <c r="AW189" s="13" t="s">
        <v>34</v>
      </c>
      <c r="AX189" s="13" t="s">
        <v>77</v>
      </c>
      <c r="AY189" s="165" t="s">
        <v>118</v>
      </c>
    </row>
    <row r="190" spans="1:65" s="2" customFormat="1" ht="21.75" customHeight="1">
      <c r="A190" s="31"/>
      <c r="B190" s="133"/>
      <c r="C190" s="134" t="s">
        <v>255</v>
      </c>
      <c r="D190" s="134" t="s">
        <v>119</v>
      </c>
      <c r="E190" s="135" t="s">
        <v>256</v>
      </c>
      <c r="F190" s="136" t="s">
        <v>257</v>
      </c>
      <c r="G190" s="137" t="s">
        <v>186</v>
      </c>
      <c r="H190" s="138">
        <v>19.086</v>
      </c>
      <c r="I190" s="139"/>
      <c r="J190" s="140">
        <f>ROUND(I190*H190,2)</f>
        <v>0</v>
      </c>
      <c r="K190" s="141"/>
      <c r="L190" s="32"/>
      <c r="M190" s="142" t="s">
        <v>1</v>
      </c>
      <c r="N190" s="143" t="s">
        <v>42</v>
      </c>
      <c r="O190" s="57"/>
      <c r="P190" s="144">
        <f>O190*H190</f>
        <v>0</v>
      </c>
      <c r="Q190" s="144">
        <v>0</v>
      </c>
      <c r="R190" s="144">
        <f>Q190*H190</f>
        <v>0</v>
      </c>
      <c r="S190" s="144">
        <v>0</v>
      </c>
      <c r="T190" s="14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46" t="s">
        <v>132</v>
      </c>
      <c r="AT190" s="146" t="s">
        <v>119</v>
      </c>
      <c r="AU190" s="146" t="s">
        <v>87</v>
      </c>
      <c r="AY190" s="16" t="s">
        <v>118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6" t="s">
        <v>85</v>
      </c>
      <c r="BK190" s="147">
        <f>ROUND(I190*H190,2)</f>
        <v>0</v>
      </c>
      <c r="BL190" s="16" t="s">
        <v>132</v>
      </c>
      <c r="BM190" s="146" t="s">
        <v>258</v>
      </c>
    </row>
    <row r="191" spans="1:47" s="2" customFormat="1" ht="11.25">
      <c r="A191" s="31"/>
      <c r="B191" s="32"/>
      <c r="C191" s="31"/>
      <c r="D191" s="148" t="s">
        <v>125</v>
      </c>
      <c r="E191" s="31"/>
      <c r="F191" s="149" t="s">
        <v>257</v>
      </c>
      <c r="G191" s="31"/>
      <c r="H191" s="31"/>
      <c r="I191" s="150"/>
      <c r="J191" s="31"/>
      <c r="K191" s="31"/>
      <c r="L191" s="32"/>
      <c r="M191" s="151"/>
      <c r="N191" s="152"/>
      <c r="O191" s="57"/>
      <c r="P191" s="57"/>
      <c r="Q191" s="57"/>
      <c r="R191" s="57"/>
      <c r="S191" s="57"/>
      <c r="T191" s="58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6" t="s">
        <v>125</v>
      </c>
      <c r="AU191" s="16" t="s">
        <v>87</v>
      </c>
    </row>
    <row r="192" spans="1:47" s="2" customFormat="1" ht="165.75">
      <c r="A192" s="31"/>
      <c r="B192" s="32"/>
      <c r="C192" s="31"/>
      <c r="D192" s="148" t="s">
        <v>127</v>
      </c>
      <c r="E192" s="31"/>
      <c r="F192" s="153" t="s">
        <v>259</v>
      </c>
      <c r="G192" s="31"/>
      <c r="H192" s="31"/>
      <c r="I192" s="150"/>
      <c r="J192" s="31"/>
      <c r="K192" s="31"/>
      <c r="L192" s="32"/>
      <c r="M192" s="151"/>
      <c r="N192" s="152"/>
      <c r="O192" s="57"/>
      <c r="P192" s="57"/>
      <c r="Q192" s="57"/>
      <c r="R192" s="57"/>
      <c r="S192" s="57"/>
      <c r="T192" s="58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127</v>
      </c>
      <c r="AU192" s="16" t="s">
        <v>87</v>
      </c>
    </row>
    <row r="193" spans="2:51" s="13" customFormat="1" ht="22.5">
      <c r="B193" s="164"/>
      <c r="D193" s="148" t="s">
        <v>182</v>
      </c>
      <c r="E193" s="165" t="s">
        <v>1</v>
      </c>
      <c r="F193" s="166" t="s">
        <v>260</v>
      </c>
      <c r="H193" s="167">
        <v>2.622</v>
      </c>
      <c r="I193" s="168"/>
      <c r="L193" s="164"/>
      <c r="M193" s="169"/>
      <c r="N193" s="170"/>
      <c r="O193" s="170"/>
      <c r="P193" s="170"/>
      <c r="Q193" s="170"/>
      <c r="R193" s="170"/>
      <c r="S193" s="170"/>
      <c r="T193" s="171"/>
      <c r="AT193" s="165" t="s">
        <v>182</v>
      </c>
      <c r="AU193" s="165" t="s">
        <v>87</v>
      </c>
      <c r="AV193" s="13" t="s">
        <v>87</v>
      </c>
      <c r="AW193" s="13" t="s">
        <v>34</v>
      </c>
      <c r="AX193" s="13" t="s">
        <v>77</v>
      </c>
      <c r="AY193" s="165" t="s">
        <v>118</v>
      </c>
    </row>
    <row r="194" spans="2:51" s="13" customFormat="1" ht="22.5">
      <c r="B194" s="164"/>
      <c r="D194" s="148" t="s">
        <v>182</v>
      </c>
      <c r="E194" s="165" t="s">
        <v>1</v>
      </c>
      <c r="F194" s="166" t="s">
        <v>261</v>
      </c>
      <c r="H194" s="167">
        <v>1.443</v>
      </c>
      <c r="I194" s="168"/>
      <c r="L194" s="164"/>
      <c r="M194" s="169"/>
      <c r="N194" s="170"/>
      <c r="O194" s="170"/>
      <c r="P194" s="170"/>
      <c r="Q194" s="170"/>
      <c r="R194" s="170"/>
      <c r="S194" s="170"/>
      <c r="T194" s="171"/>
      <c r="AT194" s="165" t="s">
        <v>182</v>
      </c>
      <c r="AU194" s="165" t="s">
        <v>87</v>
      </c>
      <c r="AV194" s="13" t="s">
        <v>87</v>
      </c>
      <c r="AW194" s="13" t="s">
        <v>34</v>
      </c>
      <c r="AX194" s="13" t="s">
        <v>77</v>
      </c>
      <c r="AY194" s="165" t="s">
        <v>118</v>
      </c>
    </row>
    <row r="195" spans="2:51" s="13" customFormat="1" ht="22.5">
      <c r="B195" s="164"/>
      <c r="D195" s="148" t="s">
        <v>182</v>
      </c>
      <c r="E195" s="165" t="s">
        <v>1</v>
      </c>
      <c r="F195" s="166" t="s">
        <v>262</v>
      </c>
      <c r="H195" s="167">
        <v>5.575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1"/>
      <c r="AT195" s="165" t="s">
        <v>182</v>
      </c>
      <c r="AU195" s="165" t="s">
        <v>87</v>
      </c>
      <c r="AV195" s="13" t="s">
        <v>87</v>
      </c>
      <c r="AW195" s="13" t="s">
        <v>34</v>
      </c>
      <c r="AX195" s="13" t="s">
        <v>77</v>
      </c>
      <c r="AY195" s="165" t="s">
        <v>118</v>
      </c>
    </row>
    <row r="196" spans="2:51" s="13" customFormat="1" ht="22.5">
      <c r="B196" s="164"/>
      <c r="D196" s="148" t="s">
        <v>182</v>
      </c>
      <c r="E196" s="165" t="s">
        <v>1</v>
      </c>
      <c r="F196" s="166" t="s">
        <v>263</v>
      </c>
      <c r="H196" s="167">
        <v>6.57</v>
      </c>
      <c r="I196" s="168"/>
      <c r="L196" s="164"/>
      <c r="M196" s="169"/>
      <c r="N196" s="170"/>
      <c r="O196" s="170"/>
      <c r="P196" s="170"/>
      <c r="Q196" s="170"/>
      <c r="R196" s="170"/>
      <c r="S196" s="170"/>
      <c r="T196" s="171"/>
      <c r="AT196" s="165" t="s">
        <v>182</v>
      </c>
      <c r="AU196" s="165" t="s">
        <v>87</v>
      </c>
      <c r="AV196" s="13" t="s">
        <v>87</v>
      </c>
      <c r="AW196" s="13" t="s">
        <v>34</v>
      </c>
      <c r="AX196" s="13" t="s">
        <v>77</v>
      </c>
      <c r="AY196" s="165" t="s">
        <v>118</v>
      </c>
    </row>
    <row r="197" spans="2:51" s="13" customFormat="1" ht="22.5">
      <c r="B197" s="164"/>
      <c r="D197" s="148" t="s">
        <v>182</v>
      </c>
      <c r="E197" s="165" t="s">
        <v>1</v>
      </c>
      <c r="F197" s="166" t="s">
        <v>264</v>
      </c>
      <c r="H197" s="167">
        <v>0.951</v>
      </c>
      <c r="I197" s="168"/>
      <c r="L197" s="164"/>
      <c r="M197" s="169"/>
      <c r="N197" s="170"/>
      <c r="O197" s="170"/>
      <c r="P197" s="170"/>
      <c r="Q197" s="170"/>
      <c r="R197" s="170"/>
      <c r="S197" s="170"/>
      <c r="T197" s="171"/>
      <c r="AT197" s="165" t="s">
        <v>182</v>
      </c>
      <c r="AU197" s="165" t="s">
        <v>87</v>
      </c>
      <c r="AV197" s="13" t="s">
        <v>87</v>
      </c>
      <c r="AW197" s="13" t="s">
        <v>34</v>
      </c>
      <c r="AX197" s="13" t="s">
        <v>77</v>
      </c>
      <c r="AY197" s="165" t="s">
        <v>118</v>
      </c>
    </row>
    <row r="198" spans="2:51" s="13" customFormat="1" ht="11.25">
      <c r="B198" s="164"/>
      <c r="D198" s="148" t="s">
        <v>182</v>
      </c>
      <c r="E198" s="165" t="s">
        <v>1</v>
      </c>
      <c r="F198" s="166" t="s">
        <v>265</v>
      </c>
      <c r="H198" s="167">
        <v>1.925</v>
      </c>
      <c r="I198" s="168"/>
      <c r="L198" s="164"/>
      <c r="M198" s="169"/>
      <c r="N198" s="170"/>
      <c r="O198" s="170"/>
      <c r="P198" s="170"/>
      <c r="Q198" s="170"/>
      <c r="R198" s="170"/>
      <c r="S198" s="170"/>
      <c r="T198" s="171"/>
      <c r="AT198" s="165" t="s">
        <v>182</v>
      </c>
      <c r="AU198" s="165" t="s">
        <v>87</v>
      </c>
      <c r="AV198" s="13" t="s">
        <v>87</v>
      </c>
      <c r="AW198" s="13" t="s">
        <v>34</v>
      </c>
      <c r="AX198" s="13" t="s">
        <v>77</v>
      </c>
      <c r="AY198" s="165" t="s">
        <v>118</v>
      </c>
    </row>
    <row r="199" spans="1:65" s="2" customFormat="1" ht="24.2" customHeight="1">
      <c r="A199" s="31"/>
      <c r="B199" s="133"/>
      <c r="C199" s="134" t="s">
        <v>266</v>
      </c>
      <c r="D199" s="134" t="s">
        <v>119</v>
      </c>
      <c r="E199" s="135" t="s">
        <v>267</v>
      </c>
      <c r="F199" s="136" t="s">
        <v>268</v>
      </c>
      <c r="G199" s="137" t="s">
        <v>186</v>
      </c>
      <c r="H199" s="138">
        <v>77.31</v>
      </c>
      <c r="I199" s="139"/>
      <c r="J199" s="140">
        <f>ROUND(I199*H199,2)</f>
        <v>0</v>
      </c>
      <c r="K199" s="141"/>
      <c r="L199" s="32"/>
      <c r="M199" s="142" t="s">
        <v>1</v>
      </c>
      <c r="N199" s="143" t="s">
        <v>42</v>
      </c>
      <c r="O199" s="57"/>
      <c r="P199" s="144">
        <f>O199*H199</f>
        <v>0</v>
      </c>
      <c r="Q199" s="144">
        <v>0</v>
      </c>
      <c r="R199" s="144">
        <f>Q199*H199</f>
        <v>0</v>
      </c>
      <c r="S199" s="144">
        <v>0</v>
      </c>
      <c r="T199" s="14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46" t="s">
        <v>132</v>
      </c>
      <c r="AT199" s="146" t="s">
        <v>119</v>
      </c>
      <c r="AU199" s="146" t="s">
        <v>87</v>
      </c>
      <c r="AY199" s="16" t="s">
        <v>118</v>
      </c>
      <c r="BE199" s="147">
        <f>IF(N199="základní",J199,0)</f>
        <v>0</v>
      </c>
      <c r="BF199" s="147">
        <f>IF(N199="snížená",J199,0)</f>
        <v>0</v>
      </c>
      <c r="BG199" s="147">
        <f>IF(N199="zákl. přenesená",J199,0)</f>
        <v>0</v>
      </c>
      <c r="BH199" s="147">
        <f>IF(N199="sníž. přenesená",J199,0)</f>
        <v>0</v>
      </c>
      <c r="BI199" s="147">
        <f>IF(N199="nulová",J199,0)</f>
        <v>0</v>
      </c>
      <c r="BJ199" s="16" t="s">
        <v>85</v>
      </c>
      <c r="BK199" s="147">
        <f>ROUND(I199*H199,2)</f>
        <v>0</v>
      </c>
      <c r="BL199" s="16" t="s">
        <v>132</v>
      </c>
      <c r="BM199" s="146" t="s">
        <v>269</v>
      </c>
    </row>
    <row r="200" spans="1:47" s="2" customFormat="1" ht="11.25">
      <c r="A200" s="31"/>
      <c r="B200" s="32"/>
      <c r="C200" s="31"/>
      <c r="D200" s="148" t="s">
        <v>125</v>
      </c>
      <c r="E200" s="31"/>
      <c r="F200" s="149" t="s">
        <v>268</v>
      </c>
      <c r="G200" s="31"/>
      <c r="H200" s="31"/>
      <c r="I200" s="150"/>
      <c r="J200" s="31"/>
      <c r="K200" s="31"/>
      <c r="L200" s="32"/>
      <c r="M200" s="151"/>
      <c r="N200" s="152"/>
      <c r="O200" s="57"/>
      <c r="P200" s="57"/>
      <c r="Q200" s="57"/>
      <c r="R200" s="57"/>
      <c r="S200" s="57"/>
      <c r="T200" s="58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125</v>
      </c>
      <c r="AU200" s="16" t="s">
        <v>87</v>
      </c>
    </row>
    <row r="201" spans="1:47" s="2" customFormat="1" ht="204.75">
      <c r="A201" s="31"/>
      <c r="B201" s="32"/>
      <c r="C201" s="31"/>
      <c r="D201" s="148" t="s">
        <v>127</v>
      </c>
      <c r="E201" s="31"/>
      <c r="F201" s="153" t="s">
        <v>270</v>
      </c>
      <c r="G201" s="31"/>
      <c r="H201" s="31"/>
      <c r="I201" s="150"/>
      <c r="J201" s="31"/>
      <c r="K201" s="31"/>
      <c r="L201" s="32"/>
      <c r="M201" s="151"/>
      <c r="N201" s="152"/>
      <c r="O201" s="57"/>
      <c r="P201" s="57"/>
      <c r="Q201" s="57"/>
      <c r="R201" s="57"/>
      <c r="S201" s="57"/>
      <c r="T201" s="58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6" t="s">
        <v>127</v>
      </c>
      <c r="AU201" s="16" t="s">
        <v>87</v>
      </c>
    </row>
    <row r="202" spans="2:51" s="13" customFormat="1" ht="11.25">
      <c r="B202" s="164"/>
      <c r="D202" s="148" t="s">
        <v>182</v>
      </c>
      <c r="E202" s="165" t="s">
        <v>1</v>
      </c>
      <c r="F202" s="166" t="s">
        <v>271</v>
      </c>
      <c r="H202" s="167">
        <v>22.5</v>
      </c>
      <c r="I202" s="168"/>
      <c r="L202" s="164"/>
      <c r="M202" s="169"/>
      <c r="N202" s="170"/>
      <c r="O202" s="170"/>
      <c r="P202" s="170"/>
      <c r="Q202" s="170"/>
      <c r="R202" s="170"/>
      <c r="S202" s="170"/>
      <c r="T202" s="171"/>
      <c r="AT202" s="165" t="s">
        <v>182</v>
      </c>
      <c r="AU202" s="165" t="s">
        <v>87</v>
      </c>
      <c r="AV202" s="13" t="s">
        <v>87</v>
      </c>
      <c r="AW202" s="13" t="s">
        <v>34</v>
      </c>
      <c r="AX202" s="13" t="s">
        <v>77</v>
      </c>
      <c r="AY202" s="165" t="s">
        <v>118</v>
      </c>
    </row>
    <row r="203" spans="2:51" s="13" customFormat="1" ht="11.25">
      <c r="B203" s="164"/>
      <c r="D203" s="148" t="s">
        <v>182</v>
      </c>
      <c r="E203" s="165" t="s">
        <v>1</v>
      </c>
      <c r="F203" s="166" t="s">
        <v>272</v>
      </c>
      <c r="H203" s="167">
        <v>54.81</v>
      </c>
      <c r="I203" s="168"/>
      <c r="L203" s="164"/>
      <c r="M203" s="169"/>
      <c r="N203" s="170"/>
      <c r="O203" s="170"/>
      <c r="P203" s="170"/>
      <c r="Q203" s="170"/>
      <c r="R203" s="170"/>
      <c r="S203" s="170"/>
      <c r="T203" s="171"/>
      <c r="AT203" s="165" t="s">
        <v>182</v>
      </c>
      <c r="AU203" s="165" t="s">
        <v>87</v>
      </c>
      <c r="AV203" s="13" t="s">
        <v>87</v>
      </c>
      <c r="AW203" s="13" t="s">
        <v>34</v>
      </c>
      <c r="AX203" s="13" t="s">
        <v>77</v>
      </c>
      <c r="AY203" s="165" t="s">
        <v>118</v>
      </c>
    </row>
    <row r="204" spans="1:65" s="2" customFormat="1" ht="21.75" customHeight="1">
      <c r="A204" s="31"/>
      <c r="B204" s="133"/>
      <c r="C204" s="134" t="s">
        <v>273</v>
      </c>
      <c r="D204" s="134" t="s">
        <v>119</v>
      </c>
      <c r="E204" s="135" t="s">
        <v>274</v>
      </c>
      <c r="F204" s="136" t="s">
        <v>275</v>
      </c>
      <c r="G204" s="137" t="s">
        <v>276</v>
      </c>
      <c r="H204" s="138">
        <v>1406.65</v>
      </c>
      <c r="I204" s="139"/>
      <c r="J204" s="140">
        <f>ROUND(I204*H204,2)</f>
        <v>0</v>
      </c>
      <c r="K204" s="141"/>
      <c r="L204" s="32"/>
      <c r="M204" s="142" t="s">
        <v>1</v>
      </c>
      <c r="N204" s="143" t="s">
        <v>42</v>
      </c>
      <c r="O204" s="57"/>
      <c r="P204" s="144">
        <f>O204*H204</f>
        <v>0</v>
      </c>
      <c r="Q204" s="144">
        <v>0</v>
      </c>
      <c r="R204" s="144">
        <f>Q204*H204</f>
        <v>0</v>
      </c>
      <c r="S204" s="144">
        <v>0</v>
      </c>
      <c r="T204" s="14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46" t="s">
        <v>132</v>
      </c>
      <c r="AT204" s="146" t="s">
        <v>119</v>
      </c>
      <c r="AU204" s="146" t="s">
        <v>87</v>
      </c>
      <c r="AY204" s="16" t="s">
        <v>118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6" t="s">
        <v>85</v>
      </c>
      <c r="BK204" s="147">
        <f>ROUND(I204*H204,2)</f>
        <v>0</v>
      </c>
      <c r="BL204" s="16" t="s">
        <v>132</v>
      </c>
      <c r="BM204" s="146" t="s">
        <v>277</v>
      </c>
    </row>
    <row r="205" spans="1:47" s="2" customFormat="1" ht="11.25">
      <c r="A205" s="31"/>
      <c r="B205" s="32"/>
      <c r="C205" s="31"/>
      <c r="D205" s="148" t="s">
        <v>125</v>
      </c>
      <c r="E205" s="31"/>
      <c r="F205" s="149" t="s">
        <v>275</v>
      </c>
      <c r="G205" s="31"/>
      <c r="H205" s="31"/>
      <c r="I205" s="150"/>
      <c r="J205" s="31"/>
      <c r="K205" s="31"/>
      <c r="L205" s="32"/>
      <c r="M205" s="151"/>
      <c r="N205" s="152"/>
      <c r="O205" s="57"/>
      <c r="P205" s="57"/>
      <c r="Q205" s="57"/>
      <c r="R205" s="57"/>
      <c r="S205" s="57"/>
      <c r="T205" s="58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6" t="s">
        <v>125</v>
      </c>
      <c r="AU205" s="16" t="s">
        <v>87</v>
      </c>
    </row>
    <row r="206" spans="1:47" s="2" customFormat="1" ht="29.25">
      <c r="A206" s="31"/>
      <c r="B206" s="32"/>
      <c r="C206" s="31"/>
      <c r="D206" s="148" t="s">
        <v>127</v>
      </c>
      <c r="E206" s="31"/>
      <c r="F206" s="153" t="s">
        <v>278</v>
      </c>
      <c r="G206" s="31"/>
      <c r="H206" s="31"/>
      <c r="I206" s="150"/>
      <c r="J206" s="31"/>
      <c r="K206" s="31"/>
      <c r="L206" s="32"/>
      <c r="M206" s="151"/>
      <c r="N206" s="152"/>
      <c r="O206" s="57"/>
      <c r="P206" s="57"/>
      <c r="Q206" s="57"/>
      <c r="R206" s="57"/>
      <c r="S206" s="57"/>
      <c r="T206" s="58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127</v>
      </c>
      <c r="AU206" s="16" t="s">
        <v>87</v>
      </c>
    </row>
    <row r="207" spans="2:51" s="13" customFormat="1" ht="11.25">
      <c r="B207" s="164"/>
      <c r="D207" s="148" t="s">
        <v>182</v>
      </c>
      <c r="E207" s="165" t="s">
        <v>1</v>
      </c>
      <c r="F207" s="166" t="s">
        <v>279</v>
      </c>
      <c r="H207" s="167">
        <v>1375</v>
      </c>
      <c r="I207" s="168"/>
      <c r="L207" s="164"/>
      <c r="M207" s="169"/>
      <c r="N207" s="170"/>
      <c r="O207" s="170"/>
      <c r="P207" s="170"/>
      <c r="Q207" s="170"/>
      <c r="R207" s="170"/>
      <c r="S207" s="170"/>
      <c r="T207" s="171"/>
      <c r="AT207" s="165" t="s">
        <v>182</v>
      </c>
      <c r="AU207" s="165" t="s">
        <v>87</v>
      </c>
      <c r="AV207" s="13" t="s">
        <v>87</v>
      </c>
      <c r="AW207" s="13" t="s">
        <v>34</v>
      </c>
      <c r="AX207" s="13" t="s">
        <v>77</v>
      </c>
      <c r="AY207" s="165" t="s">
        <v>118</v>
      </c>
    </row>
    <row r="208" spans="2:51" s="13" customFormat="1" ht="11.25">
      <c r="B208" s="164"/>
      <c r="D208" s="148" t="s">
        <v>182</v>
      </c>
      <c r="E208" s="165" t="s">
        <v>1</v>
      </c>
      <c r="F208" s="166" t="s">
        <v>280</v>
      </c>
      <c r="H208" s="167">
        <v>8.97</v>
      </c>
      <c r="I208" s="168"/>
      <c r="L208" s="164"/>
      <c r="M208" s="169"/>
      <c r="N208" s="170"/>
      <c r="O208" s="170"/>
      <c r="P208" s="170"/>
      <c r="Q208" s="170"/>
      <c r="R208" s="170"/>
      <c r="S208" s="170"/>
      <c r="T208" s="171"/>
      <c r="AT208" s="165" t="s">
        <v>182</v>
      </c>
      <c r="AU208" s="165" t="s">
        <v>87</v>
      </c>
      <c r="AV208" s="13" t="s">
        <v>87</v>
      </c>
      <c r="AW208" s="13" t="s">
        <v>34</v>
      </c>
      <c r="AX208" s="13" t="s">
        <v>77</v>
      </c>
      <c r="AY208" s="165" t="s">
        <v>118</v>
      </c>
    </row>
    <row r="209" spans="2:51" s="13" customFormat="1" ht="11.25">
      <c r="B209" s="164"/>
      <c r="D209" s="148" t="s">
        <v>182</v>
      </c>
      <c r="E209" s="165" t="s">
        <v>1</v>
      </c>
      <c r="F209" s="166" t="s">
        <v>281</v>
      </c>
      <c r="H209" s="167">
        <v>22.68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1"/>
      <c r="AT209" s="165" t="s">
        <v>182</v>
      </c>
      <c r="AU209" s="165" t="s">
        <v>87</v>
      </c>
      <c r="AV209" s="13" t="s">
        <v>87</v>
      </c>
      <c r="AW209" s="13" t="s">
        <v>34</v>
      </c>
      <c r="AX209" s="13" t="s">
        <v>77</v>
      </c>
      <c r="AY209" s="165" t="s">
        <v>118</v>
      </c>
    </row>
    <row r="210" spans="1:65" s="2" customFormat="1" ht="21.75" customHeight="1">
      <c r="A210" s="31"/>
      <c r="B210" s="133"/>
      <c r="C210" s="134" t="s">
        <v>8</v>
      </c>
      <c r="D210" s="134" t="s">
        <v>119</v>
      </c>
      <c r="E210" s="135" t="s">
        <v>282</v>
      </c>
      <c r="F210" s="136" t="s">
        <v>275</v>
      </c>
      <c r="G210" s="137" t="s">
        <v>276</v>
      </c>
      <c r="H210" s="138">
        <v>295.4</v>
      </c>
      <c r="I210" s="139"/>
      <c r="J210" s="140">
        <f>ROUND(I210*H210,2)</f>
        <v>0</v>
      </c>
      <c r="K210" s="141"/>
      <c r="L210" s="32"/>
      <c r="M210" s="142" t="s">
        <v>1</v>
      </c>
      <c r="N210" s="143" t="s">
        <v>42</v>
      </c>
      <c r="O210" s="57"/>
      <c r="P210" s="144">
        <f>O210*H210</f>
        <v>0</v>
      </c>
      <c r="Q210" s="144">
        <v>0</v>
      </c>
      <c r="R210" s="144">
        <f>Q210*H210</f>
        <v>0</v>
      </c>
      <c r="S210" s="144">
        <v>0</v>
      </c>
      <c r="T210" s="14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46" t="s">
        <v>132</v>
      </c>
      <c r="AT210" s="146" t="s">
        <v>119</v>
      </c>
      <c r="AU210" s="146" t="s">
        <v>87</v>
      </c>
      <c r="AY210" s="16" t="s">
        <v>118</v>
      </c>
      <c r="BE210" s="147">
        <f>IF(N210="základní",J210,0)</f>
        <v>0</v>
      </c>
      <c r="BF210" s="147">
        <f>IF(N210="snížená",J210,0)</f>
        <v>0</v>
      </c>
      <c r="BG210" s="147">
        <f>IF(N210="zákl. přenesená",J210,0)</f>
        <v>0</v>
      </c>
      <c r="BH210" s="147">
        <f>IF(N210="sníž. přenesená",J210,0)</f>
        <v>0</v>
      </c>
      <c r="BI210" s="147">
        <f>IF(N210="nulová",J210,0)</f>
        <v>0</v>
      </c>
      <c r="BJ210" s="16" t="s">
        <v>85</v>
      </c>
      <c r="BK210" s="147">
        <f>ROUND(I210*H210,2)</f>
        <v>0</v>
      </c>
      <c r="BL210" s="16" t="s">
        <v>132</v>
      </c>
      <c r="BM210" s="146" t="s">
        <v>283</v>
      </c>
    </row>
    <row r="211" spans="1:47" s="2" customFormat="1" ht="19.5">
      <c r="A211" s="31"/>
      <c r="B211" s="32"/>
      <c r="C211" s="31"/>
      <c r="D211" s="148" t="s">
        <v>125</v>
      </c>
      <c r="E211" s="31"/>
      <c r="F211" s="149" t="s">
        <v>284</v>
      </c>
      <c r="G211" s="31"/>
      <c r="H211" s="31"/>
      <c r="I211" s="150"/>
      <c r="J211" s="31"/>
      <c r="K211" s="31"/>
      <c r="L211" s="32"/>
      <c r="M211" s="151"/>
      <c r="N211" s="152"/>
      <c r="O211" s="57"/>
      <c r="P211" s="57"/>
      <c r="Q211" s="57"/>
      <c r="R211" s="57"/>
      <c r="S211" s="57"/>
      <c r="T211" s="58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125</v>
      </c>
      <c r="AU211" s="16" t="s">
        <v>87</v>
      </c>
    </row>
    <row r="212" spans="1:47" s="2" customFormat="1" ht="29.25">
      <c r="A212" s="31"/>
      <c r="B212" s="32"/>
      <c r="C212" s="31"/>
      <c r="D212" s="148" t="s">
        <v>127</v>
      </c>
      <c r="E212" s="31"/>
      <c r="F212" s="153" t="s">
        <v>278</v>
      </c>
      <c r="G212" s="31"/>
      <c r="H212" s="31"/>
      <c r="I212" s="150"/>
      <c r="J212" s="31"/>
      <c r="K212" s="31"/>
      <c r="L212" s="32"/>
      <c r="M212" s="151"/>
      <c r="N212" s="152"/>
      <c r="O212" s="57"/>
      <c r="P212" s="57"/>
      <c r="Q212" s="57"/>
      <c r="R212" s="57"/>
      <c r="S212" s="57"/>
      <c r="T212" s="58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127</v>
      </c>
      <c r="AU212" s="16" t="s">
        <v>87</v>
      </c>
    </row>
    <row r="213" spans="2:51" s="13" customFormat="1" ht="22.5">
      <c r="B213" s="164"/>
      <c r="D213" s="148" t="s">
        <v>182</v>
      </c>
      <c r="E213" s="165" t="s">
        <v>1</v>
      </c>
      <c r="F213" s="166" t="s">
        <v>285</v>
      </c>
      <c r="H213" s="167">
        <v>182</v>
      </c>
      <c r="I213" s="168"/>
      <c r="L213" s="164"/>
      <c r="M213" s="169"/>
      <c r="N213" s="170"/>
      <c r="O213" s="170"/>
      <c r="P213" s="170"/>
      <c r="Q213" s="170"/>
      <c r="R213" s="170"/>
      <c r="S213" s="170"/>
      <c r="T213" s="171"/>
      <c r="AT213" s="165" t="s">
        <v>182</v>
      </c>
      <c r="AU213" s="165" t="s">
        <v>87</v>
      </c>
      <c r="AV213" s="13" t="s">
        <v>87</v>
      </c>
      <c r="AW213" s="13" t="s">
        <v>34</v>
      </c>
      <c r="AX213" s="13" t="s">
        <v>77</v>
      </c>
      <c r="AY213" s="165" t="s">
        <v>118</v>
      </c>
    </row>
    <row r="214" spans="2:51" s="13" customFormat="1" ht="11.25">
      <c r="B214" s="164"/>
      <c r="D214" s="148" t="s">
        <v>182</v>
      </c>
      <c r="E214" s="165" t="s">
        <v>1</v>
      </c>
      <c r="F214" s="166" t="s">
        <v>286</v>
      </c>
      <c r="H214" s="167">
        <v>113.4</v>
      </c>
      <c r="I214" s="168"/>
      <c r="L214" s="164"/>
      <c r="M214" s="169"/>
      <c r="N214" s="170"/>
      <c r="O214" s="170"/>
      <c r="P214" s="170"/>
      <c r="Q214" s="170"/>
      <c r="R214" s="170"/>
      <c r="S214" s="170"/>
      <c r="T214" s="171"/>
      <c r="AT214" s="165" t="s">
        <v>182</v>
      </c>
      <c r="AU214" s="165" t="s">
        <v>87</v>
      </c>
      <c r="AV214" s="13" t="s">
        <v>87</v>
      </c>
      <c r="AW214" s="13" t="s">
        <v>34</v>
      </c>
      <c r="AX214" s="13" t="s">
        <v>77</v>
      </c>
      <c r="AY214" s="165" t="s">
        <v>118</v>
      </c>
    </row>
    <row r="215" spans="1:65" s="2" customFormat="1" ht="16.5" customHeight="1">
      <c r="A215" s="31"/>
      <c r="B215" s="133"/>
      <c r="C215" s="134" t="s">
        <v>287</v>
      </c>
      <c r="D215" s="134" t="s">
        <v>119</v>
      </c>
      <c r="E215" s="135" t="s">
        <v>288</v>
      </c>
      <c r="F215" s="136" t="s">
        <v>289</v>
      </c>
      <c r="G215" s="137" t="s">
        <v>186</v>
      </c>
      <c r="H215" s="138">
        <v>277.92</v>
      </c>
      <c r="I215" s="139"/>
      <c r="J215" s="140">
        <f>ROUND(I215*H215,2)</f>
        <v>0</v>
      </c>
      <c r="K215" s="141"/>
      <c r="L215" s="32"/>
      <c r="M215" s="142" t="s">
        <v>1</v>
      </c>
      <c r="N215" s="143" t="s">
        <v>42</v>
      </c>
      <c r="O215" s="57"/>
      <c r="P215" s="144">
        <f>O215*H215</f>
        <v>0</v>
      </c>
      <c r="Q215" s="144">
        <v>0</v>
      </c>
      <c r="R215" s="144">
        <f>Q215*H215</f>
        <v>0</v>
      </c>
      <c r="S215" s="144">
        <v>0</v>
      </c>
      <c r="T215" s="14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46" t="s">
        <v>132</v>
      </c>
      <c r="AT215" s="146" t="s">
        <v>119</v>
      </c>
      <c r="AU215" s="146" t="s">
        <v>87</v>
      </c>
      <c r="AY215" s="16" t="s">
        <v>118</v>
      </c>
      <c r="BE215" s="147">
        <f>IF(N215="základní",J215,0)</f>
        <v>0</v>
      </c>
      <c r="BF215" s="147">
        <f>IF(N215="snížená",J215,0)</f>
        <v>0</v>
      </c>
      <c r="BG215" s="147">
        <f>IF(N215="zákl. přenesená",J215,0)</f>
        <v>0</v>
      </c>
      <c r="BH215" s="147">
        <f>IF(N215="sníž. přenesená",J215,0)</f>
        <v>0</v>
      </c>
      <c r="BI215" s="147">
        <f>IF(N215="nulová",J215,0)</f>
        <v>0</v>
      </c>
      <c r="BJ215" s="16" t="s">
        <v>85</v>
      </c>
      <c r="BK215" s="147">
        <f>ROUND(I215*H215,2)</f>
        <v>0</v>
      </c>
      <c r="BL215" s="16" t="s">
        <v>132</v>
      </c>
      <c r="BM215" s="146" t="s">
        <v>290</v>
      </c>
    </row>
    <row r="216" spans="1:47" s="2" customFormat="1" ht="11.25">
      <c r="A216" s="31"/>
      <c r="B216" s="32"/>
      <c r="C216" s="31"/>
      <c r="D216" s="148" t="s">
        <v>125</v>
      </c>
      <c r="E216" s="31"/>
      <c r="F216" s="149" t="s">
        <v>289</v>
      </c>
      <c r="G216" s="31"/>
      <c r="H216" s="31"/>
      <c r="I216" s="150"/>
      <c r="J216" s="31"/>
      <c r="K216" s="31"/>
      <c r="L216" s="32"/>
      <c r="M216" s="151"/>
      <c r="N216" s="152"/>
      <c r="O216" s="57"/>
      <c r="P216" s="57"/>
      <c r="Q216" s="57"/>
      <c r="R216" s="57"/>
      <c r="S216" s="57"/>
      <c r="T216" s="58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125</v>
      </c>
      <c r="AU216" s="16" t="s">
        <v>87</v>
      </c>
    </row>
    <row r="217" spans="1:47" s="2" customFormat="1" ht="39">
      <c r="A217" s="31"/>
      <c r="B217" s="32"/>
      <c r="C217" s="31"/>
      <c r="D217" s="148" t="s">
        <v>127</v>
      </c>
      <c r="E217" s="31"/>
      <c r="F217" s="153" t="s">
        <v>291</v>
      </c>
      <c r="G217" s="31"/>
      <c r="H217" s="31"/>
      <c r="I217" s="150"/>
      <c r="J217" s="31"/>
      <c r="K217" s="31"/>
      <c r="L217" s="32"/>
      <c r="M217" s="151"/>
      <c r="N217" s="152"/>
      <c r="O217" s="57"/>
      <c r="P217" s="57"/>
      <c r="Q217" s="57"/>
      <c r="R217" s="57"/>
      <c r="S217" s="57"/>
      <c r="T217" s="58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6" t="s">
        <v>127</v>
      </c>
      <c r="AU217" s="16" t="s">
        <v>87</v>
      </c>
    </row>
    <row r="218" spans="2:51" s="13" customFormat="1" ht="22.5">
      <c r="B218" s="164"/>
      <c r="D218" s="148" t="s">
        <v>182</v>
      </c>
      <c r="E218" s="165" t="s">
        <v>1</v>
      </c>
      <c r="F218" s="166" t="s">
        <v>292</v>
      </c>
      <c r="H218" s="167">
        <v>155.48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1"/>
      <c r="AT218" s="165" t="s">
        <v>182</v>
      </c>
      <c r="AU218" s="165" t="s">
        <v>87</v>
      </c>
      <c r="AV218" s="13" t="s">
        <v>87</v>
      </c>
      <c r="AW218" s="13" t="s">
        <v>34</v>
      </c>
      <c r="AX218" s="13" t="s">
        <v>77</v>
      </c>
      <c r="AY218" s="165" t="s">
        <v>118</v>
      </c>
    </row>
    <row r="219" spans="2:51" s="13" customFormat="1" ht="11.25">
      <c r="B219" s="164"/>
      <c r="D219" s="148" t="s">
        <v>182</v>
      </c>
      <c r="E219" s="165" t="s">
        <v>1</v>
      </c>
      <c r="F219" s="166" t="s">
        <v>293</v>
      </c>
      <c r="H219" s="167">
        <v>122.44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1"/>
      <c r="AT219" s="165" t="s">
        <v>182</v>
      </c>
      <c r="AU219" s="165" t="s">
        <v>87</v>
      </c>
      <c r="AV219" s="13" t="s">
        <v>87</v>
      </c>
      <c r="AW219" s="13" t="s">
        <v>34</v>
      </c>
      <c r="AX219" s="13" t="s">
        <v>77</v>
      </c>
      <c r="AY219" s="165" t="s">
        <v>118</v>
      </c>
    </row>
    <row r="220" spans="1:65" s="2" customFormat="1" ht="16.5" customHeight="1">
      <c r="A220" s="31"/>
      <c r="B220" s="133"/>
      <c r="C220" s="134" t="s">
        <v>294</v>
      </c>
      <c r="D220" s="134" t="s">
        <v>119</v>
      </c>
      <c r="E220" s="135" t="s">
        <v>295</v>
      </c>
      <c r="F220" s="136" t="s">
        <v>296</v>
      </c>
      <c r="G220" s="137" t="s">
        <v>276</v>
      </c>
      <c r="H220" s="138">
        <v>281.6</v>
      </c>
      <c r="I220" s="139"/>
      <c r="J220" s="140">
        <f>ROUND(I220*H220,2)</f>
        <v>0</v>
      </c>
      <c r="K220" s="141"/>
      <c r="L220" s="32"/>
      <c r="M220" s="142" t="s">
        <v>1</v>
      </c>
      <c r="N220" s="143" t="s">
        <v>42</v>
      </c>
      <c r="O220" s="57"/>
      <c r="P220" s="144">
        <f>O220*H220</f>
        <v>0</v>
      </c>
      <c r="Q220" s="144">
        <v>0</v>
      </c>
      <c r="R220" s="144">
        <f>Q220*H220</f>
        <v>0</v>
      </c>
      <c r="S220" s="144">
        <v>0</v>
      </c>
      <c r="T220" s="14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46" t="s">
        <v>132</v>
      </c>
      <c r="AT220" s="146" t="s">
        <v>119</v>
      </c>
      <c r="AU220" s="146" t="s">
        <v>87</v>
      </c>
      <c r="AY220" s="16" t="s">
        <v>118</v>
      </c>
      <c r="BE220" s="147">
        <f>IF(N220="základní",J220,0)</f>
        <v>0</v>
      </c>
      <c r="BF220" s="147">
        <f>IF(N220="snížená",J220,0)</f>
        <v>0</v>
      </c>
      <c r="BG220" s="147">
        <f>IF(N220="zákl. přenesená",J220,0)</f>
        <v>0</v>
      </c>
      <c r="BH220" s="147">
        <f>IF(N220="sníž. přenesená",J220,0)</f>
        <v>0</v>
      </c>
      <c r="BI220" s="147">
        <f>IF(N220="nulová",J220,0)</f>
        <v>0</v>
      </c>
      <c r="BJ220" s="16" t="s">
        <v>85</v>
      </c>
      <c r="BK220" s="147">
        <f>ROUND(I220*H220,2)</f>
        <v>0</v>
      </c>
      <c r="BL220" s="16" t="s">
        <v>132</v>
      </c>
      <c r="BM220" s="146" t="s">
        <v>297</v>
      </c>
    </row>
    <row r="221" spans="1:47" s="2" customFormat="1" ht="11.25">
      <c r="A221" s="31"/>
      <c r="B221" s="32"/>
      <c r="C221" s="31"/>
      <c r="D221" s="148" t="s">
        <v>125</v>
      </c>
      <c r="E221" s="31"/>
      <c r="F221" s="149" t="s">
        <v>296</v>
      </c>
      <c r="G221" s="31"/>
      <c r="H221" s="31"/>
      <c r="I221" s="150"/>
      <c r="J221" s="31"/>
      <c r="K221" s="31"/>
      <c r="L221" s="32"/>
      <c r="M221" s="151"/>
      <c r="N221" s="152"/>
      <c r="O221" s="57"/>
      <c r="P221" s="57"/>
      <c r="Q221" s="57"/>
      <c r="R221" s="57"/>
      <c r="S221" s="57"/>
      <c r="T221" s="58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6" t="s">
        <v>125</v>
      </c>
      <c r="AU221" s="16" t="s">
        <v>87</v>
      </c>
    </row>
    <row r="222" spans="1:47" s="2" customFormat="1" ht="29.25">
      <c r="A222" s="31"/>
      <c r="B222" s="32"/>
      <c r="C222" s="31"/>
      <c r="D222" s="148" t="s">
        <v>127</v>
      </c>
      <c r="E222" s="31"/>
      <c r="F222" s="153" t="s">
        <v>298</v>
      </c>
      <c r="G222" s="31"/>
      <c r="H222" s="31"/>
      <c r="I222" s="150"/>
      <c r="J222" s="31"/>
      <c r="K222" s="31"/>
      <c r="L222" s="32"/>
      <c r="M222" s="151"/>
      <c r="N222" s="152"/>
      <c r="O222" s="57"/>
      <c r="P222" s="57"/>
      <c r="Q222" s="57"/>
      <c r="R222" s="57"/>
      <c r="S222" s="57"/>
      <c r="T222" s="58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6" t="s">
        <v>127</v>
      </c>
      <c r="AU222" s="16" t="s">
        <v>87</v>
      </c>
    </row>
    <row r="223" spans="2:51" s="13" customFormat="1" ht="11.25">
      <c r="B223" s="164"/>
      <c r="D223" s="148" t="s">
        <v>182</v>
      </c>
      <c r="E223" s="165" t="s">
        <v>1</v>
      </c>
      <c r="F223" s="166" t="s">
        <v>299</v>
      </c>
      <c r="H223" s="167">
        <v>281.6</v>
      </c>
      <c r="I223" s="168"/>
      <c r="L223" s="164"/>
      <c r="M223" s="169"/>
      <c r="N223" s="170"/>
      <c r="O223" s="170"/>
      <c r="P223" s="170"/>
      <c r="Q223" s="170"/>
      <c r="R223" s="170"/>
      <c r="S223" s="170"/>
      <c r="T223" s="171"/>
      <c r="AT223" s="165" t="s">
        <v>182</v>
      </c>
      <c r="AU223" s="165" t="s">
        <v>87</v>
      </c>
      <c r="AV223" s="13" t="s">
        <v>87</v>
      </c>
      <c r="AW223" s="13" t="s">
        <v>34</v>
      </c>
      <c r="AX223" s="13" t="s">
        <v>85</v>
      </c>
      <c r="AY223" s="165" t="s">
        <v>118</v>
      </c>
    </row>
    <row r="224" spans="1:65" s="2" customFormat="1" ht="21.75" customHeight="1">
      <c r="A224" s="31"/>
      <c r="B224" s="133"/>
      <c r="C224" s="134" t="s">
        <v>300</v>
      </c>
      <c r="D224" s="134" t="s">
        <v>119</v>
      </c>
      <c r="E224" s="135" t="s">
        <v>301</v>
      </c>
      <c r="F224" s="136" t="s">
        <v>302</v>
      </c>
      <c r="G224" s="137" t="s">
        <v>276</v>
      </c>
      <c r="H224" s="138">
        <v>598</v>
      </c>
      <c r="I224" s="139"/>
      <c r="J224" s="140">
        <f>ROUND(I224*H224,2)</f>
        <v>0</v>
      </c>
      <c r="K224" s="141"/>
      <c r="L224" s="32"/>
      <c r="M224" s="142" t="s">
        <v>1</v>
      </c>
      <c r="N224" s="143" t="s">
        <v>42</v>
      </c>
      <c r="O224" s="57"/>
      <c r="P224" s="144">
        <f>O224*H224</f>
        <v>0</v>
      </c>
      <c r="Q224" s="144">
        <v>0</v>
      </c>
      <c r="R224" s="144">
        <f>Q224*H224</f>
        <v>0</v>
      </c>
      <c r="S224" s="144">
        <v>0</v>
      </c>
      <c r="T224" s="145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46" t="s">
        <v>132</v>
      </c>
      <c r="AT224" s="146" t="s">
        <v>119</v>
      </c>
      <c r="AU224" s="146" t="s">
        <v>87</v>
      </c>
      <c r="AY224" s="16" t="s">
        <v>118</v>
      </c>
      <c r="BE224" s="147">
        <f>IF(N224="základní",J224,0)</f>
        <v>0</v>
      </c>
      <c r="BF224" s="147">
        <f>IF(N224="snížená",J224,0)</f>
        <v>0</v>
      </c>
      <c r="BG224" s="147">
        <f>IF(N224="zákl. přenesená",J224,0)</f>
        <v>0</v>
      </c>
      <c r="BH224" s="147">
        <f>IF(N224="sníž. přenesená",J224,0)</f>
        <v>0</v>
      </c>
      <c r="BI224" s="147">
        <f>IF(N224="nulová",J224,0)</f>
        <v>0</v>
      </c>
      <c r="BJ224" s="16" t="s">
        <v>85</v>
      </c>
      <c r="BK224" s="147">
        <f>ROUND(I224*H224,2)</f>
        <v>0</v>
      </c>
      <c r="BL224" s="16" t="s">
        <v>132</v>
      </c>
      <c r="BM224" s="146" t="s">
        <v>303</v>
      </c>
    </row>
    <row r="225" spans="1:47" s="2" customFormat="1" ht="11.25">
      <c r="A225" s="31"/>
      <c r="B225" s="32"/>
      <c r="C225" s="31"/>
      <c r="D225" s="148" t="s">
        <v>125</v>
      </c>
      <c r="E225" s="31"/>
      <c r="F225" s="149" t="s">
        <v>302</v>
      </c>
      <c r="G225" s="31"/>
      <c r="H225" s="31"/>
      <c r="I225" s="150"/>
      <c r="J225" s="31"/>
      <c r="K225" s="31"/>
      <c r="L225" s="32"/>
      <c r="M225" s="151"/>
      <c r="N225" s="152"/>
      <c r="O225" s="57"/>
      <c r="P225" s="57"/>
      <c r="Q225" s="57"/>
      <c r="R225" s="57"/>
      <c r="S225" s="57"/>
      <c r="T225" s="58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6" t="s">
        <v>125</v>
      </c>
      <c r="AU225" s="16" t="s">
        <v>87</v>
      </c>
    </row>
    <row r="226" spans="1:47" s="2" customFormat="1" ht="29.25">
      <c r="A226" s="31"/>
      <c r="B226" s="32"/>
      <c r="C226" s="31"/>
      <c r="D226" s="148" t="s">
        <v>127</v>
      </c>
      <c r="E226" s="31"/>
      <c r="F226" s="153" t="s">
        <v>304</v>
      </c>
      <c r="G226" s="31"/>
      <c r="H226" s="31"/>
      <c r="I226" s="150"/>
      <c r="J226" s="31"/>
      <c r="K226" s="31"/>
      <c r="L226" s="32"/>
      <c r="M226" s="151"/>
      <c r="N226" s="152"/>
      <c r="O226" s="57"/>
      <c r="P226" s="57"/>
      <c r="Q226" s="57"/>
      <c r="R226" s="57"/>
      <c r="S226" s="57"/>
      <c r="T226" s="58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T226" s="16" t="s">
        <v>127</v>
      </c>
      <c r="AU226" s="16" t="s">
        <v>87</v>
      </c>
    </row>
    <row r="227" spans="2:51" s="13" customFormat="1" ht="22.5">
      <c r="B227" s="164"/>
      <c r="D227" s="148" t="s">
        <v>182</v>
      </c>
      <c r="E227" s="165" t="s">
        <v>1</v>
      </c>
      <c r="F227" s="166" t="s">
        <v>305</v>
      </c>
      <c r="H227" s="167">
        <v>598</v>
      </c>
      <c r="I227" s="168"/>
      <c r="L227" s="164"/>
      <c r="M227" s="169"/>
      <c r="N227" s="170"/>
      <c r="O227" s="170"/>
      <c r="P227" s="170"/>
      <c r="Q227" s="170"/>
      <c r="R227" s="170"/>
      <c r="S227" s="170"/>
      <c r="T227" s="171"/>
      <c r="AT227" s="165" t="s">
        <v>182</v>
      </c>
      <c r="AU227" s="165" t="s">
        <v>87</v>
      </c>
      <c r="AV227" s="13" t="s">
        <v>87</v>
      </c>
      <c r="AW227" s="13" t="s">
        <v>34</v>
      </c>
      <c r="AX227" s="13" t="s">
        <v>85</v>
      </c>
      <c r="AY227" s="165" t="s">
        <v>118</v>
      </c>
    </row>
    <row r="228" spans="2:63" s="11" customFormat="1" ht="22.9" customHeight="1">
      <c r="B228" s="122"/>
      <c r="D228" s="123" t="s">
        <v>76</v>
      </c>
      <c r="E228" s="162" t="s">
        <v>87</v>
      </c>
      <c r="F228" s="162" t="s">
        <v>306</v>
      </c>
      <c r="I228" s="125"/>
      <c r="J228" s="163">
        <f>BK228</f>
        <v>0</v>
      </c>
      <c r="L228" s="122"/>
      <c r="M228" s="127"/>
      <c r="N228" s="128"/>
      <c r="O228" s="128"/>
      <c r="P228" s="129">
        <f>SUM(P229:P265)</f>
        <v>0</v>
      </c>
      <c r="Q228" s="128"/>
      <c r="R228" s="129">
        <f>SUM(R229:R265)</f>
        <v>0</v>
      </c>
      <c r="S228" s="128"/>
      <c r="T228" s="130">
        <f>SUM(T229:T265)</f>
        <v>0</v>
      </c>
      <c r="AR228" s="123" t="s">
        <v>85</v>
      </c>
      <c r="AT228" s="131" t="s">
        <v>76</v>
      </c>
      <c r="AU228" s="131" t="s">
        <v>85</v>
      </c>
      <c r="AY228" s="123" t="s">
        <v>118</v>
      </c>
      <c r="BK228" s="132">
        <f>SUM(BK229:BK265)</f>
        <v>0</v>
      </c>
    </row>
    <row r="229" spans="1:65" s="2" customFormat="1" ht="24.2" customHeight="1">
      <c r="A229" s="31"/>
      <c r="B229" s="133"/>
      <c r="C229" s="134" t="s">
        <v>307</v>
      </c>
      <c r="D229" s="134" t="s">
        <v>119</v>
      </c>
      <c r="E229" s="135" t="s">
        <v>308</v>
      </c>
      <c r="F229" s="136" t="s">
        <v>309</v>
      </c>
      <c r="G229" s="137" t="s">
        <v>200</v>
      </c>
      <c r="H229" s="138">
        <v>401</v>
      </c>
      <c r="I229" s="139"/>
      <c r="J229" s="140">
        <f>ROUND(I229*H229,2)</f>
        <v>0</v>
      </c>
      <c r="K229" s="141"/>
      <c r="L229" s="32"/>
      <c r="M229" s="142" t="s">
        <v>1</v>
      </c>
      <c r="N229" s="143" t="s">
        <v>42</v>
      </c>
      <c r="O229" s="57"/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46" t="s">
        <v>132</v>
      </c>
      <c r="AT229" s="146" t="s">
        <v>119</v>
      </c>
      <c r="AU229" s="146" t="s">
        <v>87</v>
      </c>
      <c r="AY229" s="16" t="s">
        <v>118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6" t="s">
        <v>85</v>
      </c>
      <c r="BK229" s="147">
        <f>ROUND(I229*H229,2)</f>
        <v>0</v>
      </c>
      <c r="BL229" s="16" t="s">
        <v>132</v>
      </c>
      <c r="BM229" s="146" t="s">
        <v>310</v>
      </c>
    </row>
    <row r="230" spans="1:47" s="2" customFormat="1" ht="11.25">
      <c r="A230" s="31"/>
      <c r="B230" s="32"/>
      <c r="C230" s="31"/>
      <c r="D230" s="148" t="s">
        <v>125</v>
      </c>
      <c r="E230" s="31"/>
      <c r="F230" s="149" t="s">
        <v>309</v>
      </c>
      <c r="G230" s="31"/>
      <c r="H230" s="31"/>
      <c r="I230" s="150"/>
      <c r="J230" s="31"/>
      <c r="K230" s="31"/>
      <c r="L230" s="32"/>
      <c r="M230" s="151"/>
      <c r="N230" s="152"/>
      <c r="O230" s="57"/>
      <c r="P230" s="57"/>
      <c r="Q230" s="57"/>
      <c r="R230" s="57"/>
      <c r="S230" s="57"/>
      <c r="T230" s="58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6" t="s">
        <v>125</v>
      </c>
      <c r="AU230" s="16" t="s">
        <v>87</v>
      </c>
    </row>
    <row r="231" spans="1:47" s="2" customFormat="1" ht="117">
      <c r="A231" s="31"/>
      <c r="B231" s="32"/>
      <c r="C231" s="31"/>
      <c r="D231" s="148" t="s">
        <v>127</v>
      </c>
      <c r="E231" s="31"/>
      <c r="F231" s="153" t="s">
        <v>311</v>
      </c>
      <c r="G231" s="31"/>
      <c r="H231" s="31"/>
      <c r="I231" s="150"/>
      <c r="J231" s="31"/>
      <c r="K231" s="31"/>
      <c r="L231" s="32"/>
      <c r="M231" s="151"/>
      <c r="N231" s="152"/>
      <c r="O231" s="57"/>
      <c r="P231" s="57"/>
      <c r="Q231" s="57"/>
      <c r="R231" s="57"/>
      <c r="S231" s="57"/>
      <c r="T231" s="58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6" t="s">
        <v>127</v>
      </c>
      <c r="AU231" s="16" t="s">
        <v>87</v>
      </c>
    </row>
    <row r="232" spans="2:51" s="13" customFormat="1" ht="11.25">
      <c r="B232" s="164"/>
      <c r="D232" s="148" t="s">
        <v>182</v>
      </c>
      <c r="E232" s="165" t="s">
        <v>1</v>
      </c>
      <c r="F232" s="166" t="s">
        <v>312</v>
      </c>
      <c r="H232" s="167">
        <v>151</v>
      </c>
      <c r="I232" s="168"/>
      <c r="L232" s="164"/>
      <c r="M232" s="169"/>
      <c r="N232" s="170"/>
      <c r="O232" s="170"/>
      <c r="P232" s="170"/>
      <c r="Q232" s="170"/>
      <c r="R232" s="170"/>
      <c r="S232" s="170"/>
      <c r="T232" s="171"/>
      <c r="AT232" s="165" t="s">
        <v>182</v>
      </c>
      <c r="AU232" s="165" t="s">
        <v>87</v>
      </c>
      <c r="AV232" s="13" t="s">
        <v>87</v>
      </c>
      <c r="AW232" s="13" t="s">
        <v>34</v>
      </c>
      <c r="AX232" s="13" t="s">
        <v>77</v>
      </c>
      <c r="AY232" s="165" t="s">
        <v>118</v>
      </c>
    </row>
    <row r="233" spans="2:51" s="13" customFormat="1" ht="11.25">
      <c r="B233" s="164"/>
      <c r="D233" s="148" t="s">
        <v>182</v>
      </c>
      <c r="E233" s="165" t="s">
        <v>1</v>
      </c>
      <c r="F233" s="166" t="s">
        <v>313</v>
      </c>
      <c r="H233" s="167">
        <v>250</v>
      </c>
      <c r="I233" s="168"/>
      <c r="L233" s="164"/>
      <c r="M233" s="169"/>
      <c r="N233" s="170"/>
      <c r="O233" s="170"/>
      <c r="P233" s="170"/>
      <c r="Q233" s="170"/>
      <c r="R233" s="170"/>
      <c r="S233" s="170"/>
      <c r="T233" s="171"/>
      <c r="AT233" s="165" t="s">
        <v>182</v>
      </c>
      <c r="AU233" s="165" t="s">
        <v>87</v>
      </c>
      <c r="AV233" s="13" t="s">
        <v>87</v>
      </c>
      <c r="AW233" s="13" t="s">
        <v>34</v>
      </c>
      <c r="AX233" s="13" t="s">
        <v>77</v>
      </c>
      <c r="AY233" s="165" t="s">
        <v>118</v>
      </c>
    </row>
    <row r="234" spans="1:65" s="2" customFormat="1" ht="16.5" customHeight="1">
      <c r="A234" s="31"/>
      <c r="B234" s="133"/>
      <c r="C234" s="134" t="s">
        <v>314</v>
      </c>
      <c r="D234" s="134" t="s">
        <v>119</v>
      </c>
      <c r="E234" s="135" t="s">
        <v>315</v>
      </c>
      <c r="F234" s="136" t="s">
        <v>316</v>
      </c>
      <c r="G234" s="137" t="s">
        <v>186</v>
      </c>
      <c r="H234" s="138">
        <v>295.4</v>
      </c>
      <c r="I234" s="139"/>
      <c r="J234" s="140">
        <f>ROUND(I234*H234,2)</f>
        <v>0</v>
      </c>
      <c r="K234" s="141"/>
      <c r="L234" s="32"/>
      <c r="M234" s="142" t="s">
        <v>1</v>
      </c>
      <c r="N234" s="143" t="s">
        <v>42</v>
      </c>
      <c r="O234" s="57"/>
      <c r="P234" s="144">
        <f>O234*H234</f>
        <v>0</v>
      </c>
      <c r="Q234" s="144">
        <v>0</v>
      </c>
      <c r="R234" s="144">
        <f>Q234*H234</f>
        <v>0</v>
      </c>
      <c r="S234" s="144">
        <v>0</v>
      </c>
      <c r="T234" s="145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46" t="s">
        <v>132</v>
      </c>
      <c r="AT234" s="146" t="s">
        <v>119</v>
      </c>
      <c r="AU234" s="146" t="s">
        <v>87</v>
      </c>
      <c r="AY234" s="16" t="s">
        <v>118</v>
      </c>
      <c r="BE234" s="147">
        <f>IF(N234="základní",J234,0)</f>
        <v>0</v>
      </c>
      <c r="BF234" s="147">
        <f>IF(N234="snížená",J234,0)</f>
        <v>0</v>
      </c>
      <c r="BG234" s="147">
        <f>IF(N234="zákl. přenesená",J234,0)</f>
        <v>0</v>
      </c>
      <c r="BH234" s="147">
        <f>IF(N234="sníž. přenesená",J234,0)</f>
        <v>0</v>
      </c>
      <c r="BI234" s="147">
        <f>IF(N234="nulová",J234,0)</f>
        <v>0</v>
      </c>
      <c r="BJ234" s="16" t="s">
        <v>85</v>
      </c>
      <c r="BK234" s="147">
        <f>ROUND(I234*H234,2)</f>
        <v>0</v>
      </c>
      <c r="BL234" s="16" t="s">
        <v>132</v>
      </c>
      <c r="BM234" s="146" t="s">
        <v>317</v>
      </c>
    </row>
    <row r="235" spans="1:47" s="2" customFormat="1" ht="19.5">
      <c r="A235" s="31"/>
      <c r="B235" s="32"/>
      <c r="C235" s="31"/>
      <c r="D235" s="148" t="s">
        <v>125</v>
      </c>
      <c r="E235" s="31"/>
      <c r="F235" s="149" t="s">
        <v>318</v>
      </c>
      <c r="G235" s="31"/>
      <c r="H235" s="31"/>
      <c r="I235" s="150"/>
      <c r="J235" s="31"/>
      <c r="K235" s="31"/>
      <c r="L235" s="32"/>
      <c r="M235" s="151"/>
      <c r="N235" s="152"/>
      <c r="O235" s="57"/>
      <c r="P235" s="57"/>
      <c r="Q235" s="57"/>
      <c r="R235" s="57"/>
      <c r="S235" s="57"/>
      <c r="T235" s="58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6" t="s">
        <v>125</v>
      </c>
      <c r="AU235" s="16" t="s">
        <v>87</v>
      </c>
    </row>
    <row r="236" spans="1:47" s="2" customFormat="1" ht="39">
      <c r="A236" s="31"/>
      <c r="B236" s="32"/>
      <c r="C236" s="31"/>
      <c r="D236" s="148" t="s">
        <v>127</v>
      </c>
      <c r="E236" s="31"/>
      <c r="F236" s="153" t="s">
        <v>319</v>
      </c>
      <c r="G236" s="31"/>
      <c r="H236" s="31"/>
      <c r="I236" s="150"/>
      <c r="J236" s="31"/>
      <c r="K236" s="31"/>
      <c r="L236" s="32"/>
      <c r="M236" s="151"/>
      <c r="N236" s="152"/>
      <c r="O236" s="57"/>
      <c r="P236" s="57"/>
      <c r="Q236" s="57"/>
      <c r="R236" s="57"/>
      <c r="S236" s="57"/>
      <c r="T236" s="58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127</v>
      </c>
      <c r="AU236" s="16" t="s">
        <v>87</v>
      </c>
    </row>
    <row r="237" spans="2:51" s="13" customFormat="1" ht="22.5">
      <c r="B237" s="164"/>
      <c r="D237" s="148" t="s">
        <v>182</v>
      </c>
      <c r="E237" s="165" t="s">
        <v>1</v>
      </c>
      <c r="F237" s="166" t="s">
        <v>225</v>
      </c>
      <c r="H237" s="167">
        <v>182</v>
      </c>
      <c r="I237" s="168"/>
      <c r="L237" s="164"/>
      <c r="M237" s="169"/>
      <c r="N237" s="170"/>
      <c r="O237" s="170"/>
      <c r="P237" s="170"/>
      <c r="Q237" s="170"/>
      <c r="R237" s="170"/>
      <c r="S237" s="170"/>
      <c r="T237" s="171"/>
      <c r="AT237" s="165" t="s">
        <v>182</v>
      </c>
      <c r="AU237" s="165" t="s">
        <v>87</v>
      </c>
      <c r="AV237" s="13" t="s">
        <v>87</v>
      </c>
      <c r="AW237" s="13" t="s">
        <v>34</v>
      </c>
      <c r="AX237" s="13" t="s">
        <v>77</v>
      </c>
      <c r="AY237" s="165" t="s">
        <v>118</v>
      </c>
    </row>
    <row r="238" spans="2:51" s="13" customFormat="1" ht="22.5">
      <c r="B238" s="164"/>
      <c r="D238" s="148" t="s">
        <v>182</v>
      </c>
      <c r="E238" s="165" t="s">
        <v>1</v>
      </c>
      <c r="F238" s="166" t="s">
        <v>226</v>
      </c>
      <c r="H238" s="167">
        <v>113.4</v>
      </c>
      <c r="I238" s="168"/>
      <c r="L238" s="164"/>
      <c r="M238" s="169"/>
      <c r="N238" s="170"/>
      <c r="O238" s="170"/>
      <c r="P238" s="170"/>
      <c r="Q238" s="170"/>
      <c r="R238" s="170"/>
      <c r="S238" s="170"/>
      <c r="T238" s="171"/>
      <c r="AT238" s="165" t="s">
        <v>182</v>
      </c>
      <c r="AU238" s="165" t="s">
        <v>87</v>
      </c>
      <c r="AV238" s="13" t="s">
        <v>87</v>
      </c>
      <c r="AW238" s="13" t="s">
        <v>34</v>
      </c>
      <c r="AX238" s="13" t="s">
        <v>77</v>
      </c>
      <c r="AY238" s="165" t="s">
        <v>118</v>
      </c>
    </row>
    <row r="239" spans="1:65" s="2" customFormat="1" ht="16.5" customHeight="1">
      <c r="A239" s="31"/>
      <c r="B239" s="133"/>
      <c r="C239" s="134" t="s">
        <v>7</v>
      </c>
      <c r="D239" s="134" t="s">
        <v>119</v>
      </c>
      <c r="E239" s="135" t="s">
        <v>320</v>
      </c>
      <c r="F239" s="136" t="s">
        <v>321</v>
      </c>
      <c r="G239" s="137" t="s">
        <v>186</v>
      </c>
      <c r="H239" s="138">
        <v>3.44</v>
      </c>
      <c r="I239" s="139"/>
      <c r="J239" s="140">
        <f>ROUND(I239*H239,2)</f>
        <v>0</v>
      </c>
      <c r="K239" s="141"/>
      <c r="L239" s="32"/>
      <c r="M239" s="142" t="s">
        <v>1</v>
      </c>
      <c r="N239" s="143" t="s">
        <v>42</v>
      </c>
      <c r="O239" s="57"/>
      <c r="P239" s="144">
        <f>O239*H239</f>
        <v>0</v>
      </c>
      <c r="Q239" s="144">
        <v>0</v>
      </c>
      <c r="R239" s="144">
        <f>Q239*H239</f>
        <v>0</v>
      </c>
      <c r="S239" s="144">
        <v>0</v>
      </c>
      <c r="T239" s="14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46" t="s">
        <v>132</v>
      </c>
      <c r="AT239" s="146" t="s">
        <v>119</v>
      </c>
      <c r="AU239" s="146" t="s">
        <v>87</v>
      </c>
      <c r="AY239" s="16" t="s">
        <v>118</v>
      </c>
      <c r="BE239" s="147">
        <f>IF(N239="základní",J239,0)</f>
        <v>0</v>
      </c>
      <c r="BF239" s="147">
        <f>IF(N239="snížená",J239,0)</f>
        <v>0</v>
      </c>
      <c r="BG239" s="147">
        <f>IF(N239="zákl. přenesená",J239,0)</f>
        <v>0</v>
      </c>
      <c r="BH239" s="147">
        <f>IF(N239="sníž. přenesená",J239,0)</f>
        <v>0</v>
      </c>
      <c r="BI239" s="147">
        <f>IF(N239="nulová",J239,0)</f>
        <v>0</v>
      </c>
      <c r="BJ239" s="16" t="s">
        <v>85</v>
      </c>
      <c r="BK239" s="147">
        <f>ROUND(I239*H239,2)</f>
        <v>0</v>
      </c>
      <c r="BL239" s="16" t="s">
        <v>132</v>
      </c>
      <c r="BM239" s="146" t="s">
        <v>322</v>
      </c>
    </row>
    <row r="240" spans="1:47" s="2" customFormat="1" ht="11.25">
      <c r="A240" s="31"/>
      <c r="B240" s="32"/>
      <c r="C240" s="31"/>
      <c r="D240" s="148" t="s">
        <v>125</v>
      </c>
      <c r="E240" s="31"/>
      <c r="F240" s="149" t="s">
        <v>321</v>
      </c>
      <c r="G240" s="31"/>
      <c r="H240" s="31"/>
      <c r="I240" s="150"/>
      <c r="J240" s="31"/>
      <c r="K240" s="31"/>
      <c r="L240" s="32"/>
      <c r="M240" s="151"/>
      <c r="N240" s="152"/>
      <c r="O240" s="57"/>
      <c r="P240" s="57"/>
      <c r="Q240" s="57"/>
      <c r="R240" s="57"/>
      <c r="S240" s="57"/>
      <c r="T240" s="58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125</v>
      </c>
      <c r="AU240" s="16" t="s">
        <v>87</v>
      </c>
    </row>
    <row r="241" spans="1:47" s="2" customFormat="1" ht="263.25">
      <c r="A241" s="31"/>
      <c r="B241" s="32"/>
      <c r="C241" s="31"/>
      <c r="D241" s="148" t="s">
        <v>127</v>
      </c>
      <c r="E241" s="31"/>
      <c r="F241" s="153" t="s">
        <v>323</v>
      </c>
      <c r="G241" s="31"/>
      <c r="H241" s="31"/>
      <c r="I241" s="150"/>
      <c r="J241" s="31"/>
      <c r="K241" s="31"/>
      <c r="L241" s="32"/>
      <c r="M241" s="151"/>
      <c r="N241" s="152"/>
      <c r="O241" s="57"/>
      <c r="P241" s="57"/>
      <c r="Q241" s="57"/>
      <c r="R241" s="57"/>
      <c r="S241" s="57"/>
      <c r="T241" s="58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6" t="s">
        <v>127</v>
      </c>
      <c r="AU241" s="16" t="s">
        <v>87</v>
      </c>
    </row>
    <row r="242" spans="2:51" s="13" customFormat="1" ht="11.25">
      <c r="B242" s="164"/>
      <c r="D242" s="148" t="s">
        <v>182</v>
      </c>
      <c r="E242" s="165" t="s">
        <v>1</v>
      </c>
      <c r="F242" s="166" t="s">
        <v>324</v>
      </c>
      <c r="H242" s="167">
        <v>3.44</v>
      </c>
      <c r="I242" s="168"/>
      <c r="L242" s="164"/>
      <c r="M242" s="169"/>
      <c r="N242" s="170"/>
      <c r="O242" s="170"/>
      <c r="P242" s="170"/>
      <c r="Q242" s="170"/>
      <c r="R242" s="170"/>
      <c r="S242" s="170"/>
      <c r="T242" s="171"/>
      <c r="AT242" s="165" t="s">
        <v>182</v>
      </c>
      <c r="AU242" s="165" t="s">
        <v>87</v>
      </c>
      <c r="AV242" s="13" t="s">
        <v>87</v>
      </c>
      <c r="AW242" s="13" t="s">
        <v>34</v>
      </c>
      <c r="AX242" s="13" t="s">
        <v>85</v>
      </c>
      <c r="AY242" s="165" t="s">
        <v>118</v>
      </c>
    </row>
    <row r="243" spans="1:65" s="2" customFormat="1" ht="16.5" customHeight="1">
      <c r="A243" s="31"/>
      <c r="B243" s="133"/>
      <c r="C243" s="134" t="s">
        <v>325</v>
      </c>
      <c r="D243" s="134" t="s">
        <v>119</v>
      </c>
      <c r="E243" s="135" t="s">
        <v>326</v>
      </c>
      <c r="F243" s="136" t="s">
        <v>327</v>
      </c>
      <c r="G243" s="137" t="s">
        <v>276</v>
      </c>
      <c r="H243" s="138">
        <v>691.6</v>
      </c>
      <c r="I243" s="139"/>
      <c r="J243" s="140">
        <f>ROUND(I243*H243,2)</f>
        <v>0</v>
      </c>
      <c r="K243" s="141"/>
      <c r="L243" s="32"/>
      <c r="M243" s="142" t="s">
        <v>1</v>
      </c>
      <c r="N243" s="143" t="s">
        <v>42</v>
      </c>
      <c r="O243" s="57"/>
      <c r="P243" s="144">
        <f>O243*H243</f>
        <v>0</v>
      </c>
      <c r="Q243" s="144">
        <v>0</v>
      </c>
      <c r="R243" s="144">
        <f>Q243*H243</f>
        <v>0</v>
      </c>
      <c r="S243" s="144">
        <v>0</v>
      </c>
      <c r="T243" s="145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46" t="s">
        <v>132</v>
      </c>
      <c r="AT243" s="146" t="s">
        <v>119</v>
      </c>
      <c r="AU243" s="146" t="s">
        <v>87</v>
      </c>
      <c r="AY243" s="16" t="s">
        <v>118</v>
      </c>
      <c r="BE243" s="147">
        <f>IF(N243="základní",J243,0)</f>
        <v>0</v>
      </c>
      <c r="BF243" s="147">
        <f>IF(N243="snížená",J243,0)</f>
        <v>0</v>
      </c>
      <c r="BG243" s="147">
        <f>IF(N243="zákl. přenesená",J243,0)</f>
        <v>0</v>
      </c>
      <c r="BH243" s="147">
        <f>IF(N243="sníž. přenesená",J243,0)</f>
        <v>0</v>
      </c>
      <c r="BI243" s="147">
        <f>IF(N243="nulová",J243,0)</f>
        <v>0</v>
      </c>
      <c r="BJ243" s="16" t="s">
        <v>85</v>
      </c>
      <c r="BK243" s="147">
        <f>ROUND(I243*H243,2)</f>
        <v>0</v>
      </c>
      <c r="BL243" s="16" t="s">
        <v>132</v>
      </c>
      <c r="BM243" s="146" t="s">
        <v>328</v>
      </c>
    </row>
    <row r="244" spans="1:47" s="2" customFormat="1" ht="11.25">
      <c r="A244" s="31"/>
      <c r="B244" s="32"/>
      <c r="C244" s="31"/>
      <c r="D244" s="148" t="s">
        <v>125</v>
      </c>
      <c r="E244" s="31"/>
      <c r="F244" s="149" t="s">
        <v>327</v>
      </c>
      <c r="G244" s="31"/>
      <c r="H244" s="31"/>
      <c r="I244" s="150"/>
      <c r="J244" s="31"/>
      <c r="K244" s="31"/>
      <c r="L244" s="32"/>
      <c r="M244" s="151"/>
      <c r="N244" s="152"/>
      <c r="O244" s="57"/>
      <c r="P244" s="57"/>
      <c r="Q244" s="57"/>
      <c r="R244" s="57"/>
      <c r="S244" s="57"/>
      <c r="T244" s="58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T244" s="16" t="s">
        <v>125</v>
      </c>
      <c r="AU244" s="16" t="s">
        <v>87</v>
      </c>
    </row>
    <row r="245" spans="1:47" s="2" customFormat="1" ht="48.75">
      <c r="A245" s="31"/>
      <c r="B245" s="32"/>
      <c r="C245" s="31"/>
      <c r="D245" s="148" t="s">
        <v>127</v>
      </c>
      <c r="E245" s="31"/>
      <c r="F245" s="153" t="s">
        <v>329</v>
      </c>
      <c r="G245" s="31"/>
      <c r="H245" s="31"/>
      <c r="I245" s="150"/>
      <c r="J245" s="31"/>
      <c r="K245" s="31"/>
      <c r="L245" s="32"/>
      <c r="M245" s="151"/>
      <c r="N245" s="152"/>
      <c r="O245" s="57"/>
      <c r="P245" s="57"/>
      <c r="Q245" s="57"/>
      <c r="R245" s="57"/>
      <c r="S245" s="57"/>
      <c r="T245" s="58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T245" s="16" t="s">
        <v>127</v>
      </c>
      <c r="AU245" s="16" t="s">
        <v>87</v>
      </c>
    </row>
    <row r="246" spans="2:51" s="13" customFormat="1" ht="11.25">
      <c r="B246" s="164"/>
      <c r="D246" s="148" t="s">
        <v>182</v>
      </c>
      <c r="E246" s="165" t="s">
        <v>1</v>
      </c>
      <c r="F246" s="166" t="s">
        <v>330</v>
      </c>
      <c r="H246" s="167">
        <v>241.6</v>
      </c>
      <c r="I246" s="168"/>
      <c r="L246" s="164"/>
      <c r="M246" s="169"/>
      <c r="N246" s="170"/>
      <c r="O246" s="170"/>
      <c r="P246" s="170"/>
      <c r="Q246" s="170"/>
      <c r="R246" s="170"/>
      <c r="S246" s="170"/>
      <c r="T246" s="171"/>
      <c r="AT246" s="165" t="s">
        <v>182</v>
      </c>
      <c r="AU246" s="165" t="s">
        <v>87</v>
      </c>
      <c r="AV246" s="13" t="s">
        <v>87</v>
      </c>
      <c r="AW246" s="13" t="s">
        <v>34</v>
      </c>
      <c r="AX246" s="13" t="s">
        <v>77</v>
      </c>
      <c r="AY246" s="165" t="s">
        <v>118</v>
      </c>
    </row>
    <row r="247" spans="2:51" s="13" customFormat="1" ht="11.25">
      <c r="B247" s="164"/>
      <c r="D247" s="148" t="s">
        <v>182</v>
      </c>
      <c r="E247" s="165" t="s">
        <v>1</v>
      </c>
      <c r="F247" s="166" t="s">
        <v>331</v>
      </c>
      <c r="H247" s="167">
        <v>450</v>
      </c>
      <c r="I247" s="168"/>
      <c r="L247" s="164"/>
      <c r="M247" s="169"/>
      <c r="N247" s="170"/>
      <c r="O247" s="170"/>
      <c r="P247" s="170"/>
      <c r="Q247" s="170"/>
      <c r="R247" s="170"/>
      <c r="S247" s="170"/>
      <c r="T247" s="171"/>
      <c r="AT247" s="165" t="s">
        <v>182</v>
      </c>
      <c r="AU247" s="165" t="s">
        <v>87</v>
      </c>
      <c r="AV247" s="13" t="s">
        <v>87</v>
      </c>
      <c r="AW247" s="13" t="s">
        <v>34</v>
      </c>
      <c r="AX247" s="13" t="s">
        <v>77</v>
      </c>
      <c r="AY247" s="165" t="s">
        <v>118</v>
      </c>
    </row>
    <row r="248" spans="1:65" s="2" customFormat="1" ht="16.5" customHeight="1">
      <c r="A248" s="31"/>
      <c r="B248" s="133"/>
      <c r="C248" s="134" t="s">
        <v>332</v>
      </c>
      <c r="D248" s="134" t="s">
        <v>119</v>
      </c>
      <c r="E248" s="135" t="s">
        <v>333</v>
      </c>
      <c r="F248" s="136" t="s">
        <v>334</v>
      </c>
      <c r="G248" s="137" t="s">
        <v>276</v>
      </c>
      <c r="H248" s="138">
        <v>7176</v>
      </c>
      <c r="I248" s="139"/>
      <c r="J248" s="140">
        <f>ROUND(I248*H248,2)</f>
        <v>0</v>
      </c>
      <c r="K248" s="141"/>
      <c r="L248" s="32"/>
      <c r="M248" s="142" t="s">
        <v>1</v>
      </c>
      <c r="N248" s="143" t="s">
        <v>42</v>
      </c>
      <c r="O248" s="57"/>
      <c r="P248" s="144">
        <f>O248*H248</f>
        <v>0</v>
      </c>
      <c r="Q248" s="144">
        <v>0</v>
      </c>
      <c r="R248" s="144">
        <f>Q248*H248</f>
        <v>0</v>
      </c>
      <c r="S248" s="144">
        <v>0</v>
      </c>
      <c r="T248" s="145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46" t="s">
        <v>132</v>
      </c>
      <c r="AT248" s="146" t="s">
        <v>119</v>
      </c>
      <c r="AU248" s="146" t="s">
        <v>87</v>
      </c>
      <c r="AY248" s="16" t="s">
        <v>118</v>
      </c>
      <c r="BE248" s="147">
        <f>IF(N248="základní",J248,0)</f>
        <v>0</v>
      </c>
      <c r="BF248" s="147">
        <f>IF(N248="snížená",J248,0)</f>
        <v>0</v>
      </c>
      <c r="BG248" s="147">
        <f>IF(N248="zákl. přenesená",J248,0)</f>
        <v>0</v>
      </c>
      <c r="BH248" s="147">
        <f>IF(N248="sníž. přenesená",J248,0)</f>
        <v>0</v>
      </c>
      <c r="BI248" s="147">
        <f>IF(N248="nulová",J248,0)</f>
        <v>0</v>
      </c>
      <c r="BJ248" s="16" t="s">
        <v>85</v>
      </c>
      <c r="BK248" s="147">
        <f>ROUND(I248*H248,2)</f>
        <v>0</v>
      </c>
      <c r="BL248" s="16" t="s">
        <v>132</v>
      </c>
      <c r="BM248" s="146" t="s">
        <v>335</v>
      </c>
    </row>
    <row r="249" spans="1:47" s="2" customFormat="1" ht="11.25">
      <c r="A249" s="31"/>
      <c r="B249" s="32"/>
      <c r="C249" s="31"/>
      <c r="D249" s="148" t="s">
        <v>125</v>
      </c>
      <c r="E249" s="31"/>
      <c r="F249" s="149" t="s">
        <v>334</v>
      </c>
      <c r="G249" s="31"/>
      <c r="H249" s="31"/>
      <c r="I249" s="150"/>
      <c r="J249" s="31"/>
      <c r="K249" s="31"/>
      <c r="L249" s="32"/>
      <c r="M249" s="151"/>
      <c r="N249" s="152"/>
      <c r="O249" s="57"/>
      <c r="P249" s="57"/>
      <c r="Q249" s="57"/>
      <c r="R249" s="57"/>
      <c r="S249" s="57"/>
      <c r="T249" s="58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T249" s="16" t="s">
        <v>125</v>
      </c>
      <c r="AU249" s="16" t="s">
        <v>87</v>
      </c>
    </row>
    <row r="250" spans="1:47" s="2" customFormat="1" ht="48.75">
      <c r="A250" s="31"/>
      <c r="B250" s="32"/>
      <c r="C250" s="31"/>
      <c r="D250" s="148" t="s">
        <v>127</v>
      </c>
      <c r="E250" s="31"/>
      <c r="F250" s="153" t="s">
        <v>336</v>
      </c>
      <c r="G250" s="31"/>
      <c r="H250" s="31"/>
      <c r="I250" s="150"/>
      <c r="J250" s="31"/>
      <c r="K250" s="31"/>
      <c r="L250" s="32"/>
      <c r="M250" s="151"/>
      <c r="N250" s="152"/>
      <c r="O250" s="57"/>
      <c r="P250" s="57"/>
      <c r="Q250" s="57"/>
      <c r="R250" s="57"/>
      <c r="S250" s="57"/>
      <c r="T250" s="58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6" t="s">
        <v>127</v>
      </c>
      <c r="AU250" s="16" t="s">
        <v>87</v>
      </c>
    </row>
    <row r="251" spans="2:51" s="14" customFormat="1" ht="22.5">
      <c r="B251" s="172"/>
      <c r="D251" s="148" t="s">
        <v>182</v>
      </c>
      <c r="E251" s="173" t="s">
        <v>1</v>
      </c>
      <c r="F251" s="174" t="s">
        <v>337</v>
      </c>
      <c r="H251" s="173" t="s">
        <v>1</v>
      </c>
      <c r="I251" s="175"/>
      <c r="L251" s="172"/>
      <c r="M251" s="176"/>
      <c r="N251" s="177"/>
      <c r="O251" s="177"/>
      <c r="P251" s="177"/>
      <c r="Q251" s="177"/>
      <c r="R251" s="177"/>
      <c r="S251" s="177"/>
      <c r="T251" s="178"/>
      <c r="AT251" s="173" t="s">
        <v>182</v>
      </c>
      <c r="AU251" s="173" t="s">
        <v>87</v>
      </c>
      <c r="AV251" s="14" t="s">
        <v>85</v>
      </c>
      <c r="AW251" s="14" t="s">
        <v>34</v>
      </c>
      <c r="AX251" s="14" t="s">
        <v>77</v>
      </c>
      <c r="AY251" s="173" t="s">
        <v>118</v>
      </c>
    </row>
    <row r="252" spans="2:51" s="13" customFormat="1" ht="11.25">
      <c r="B252" s="164"/>
      <c r="D252" s="148" t="s">
        <v>182</v>
      </c>
      <c r="E252" s="165" t="s">
        <v>1</v>
      </c>
      <c r="F252" s="166" t="s">
        <v>338</v>
      </c>
      <c r="H252" s="167">
        <v>1512</v>
      </c>
      <c r="I252" s="168"/>
      <c r="L252" s="164"/>
      <c r="M252" s="169"/>
      <c r="N252" s="170"/>
      <c r="O252" s="170"/>
      <c r="P252" s="170"/>
      <c r="Q252" s="170"/>
      <c r="R252" s="170"/>
      <c r="S252" s="170"/>
      <c r="T252" s="171"/>
      <c r="AT252" s="165" t="s">
        <v>182</v>
      </c>
      <c r="AU252" s="165" t="s">
        <v>87</v>
      </c>
      <c r="AV252" s="13" t="s">
        <v>87</v>
      </c>
      <c r="AW252" s="13" t="s">
        <v>34</v>
      </c>
      <c r="AX252" s="13" t="s">
        <v>77</v>
      </c>
      <c r="AY252" s="165" t="s">
        <v>118</v>
      </c>
    </row>
    <row r="253" spans="2:51" s="13" customFormat="1" ht="11.25">
      <c r="B253" s="164"/>
      <c r="D253" s="148" t="s">
        <v>182</v>
      </c>
      <c r="E253" s="165" t="s">
        <v>1</v>
      </c>
      <c r="F253" s="166" t="s">
        <v>339</v>
      </c>
      <c r="H253" s="167">
        <v>192</v>
      </c>
      <c r="I253" s="168"/>
      <c r="L253" s="164"/>
      <c r="M253" s="169"/>
      <c r="N253" s="170"/>
      <c r="O253" s="170"/>
      <c r="P253" s="170"/>
      <c r="Q253" s="170"/>
      <c r="R253" s="170"/>
      <c r="S253" s="170"/>
      <c r="T253" s="171"/>
      <c r="AT253" s="165" t="s">
        <v>182</v>
      </c>
      <c r="AU253" s="165" t="s">
        <v>87</v>
      </c>
      <c r="AV253" s="13" t="s">
        <v>87</v>
      </c>
      <c r="AW253" s="13" t="s">
        <v>34</v>
      </c>
      <c r="AX253" s="13" t="s">
        <v>77</v>
      </c>
      <c r="AY253" s="165" t="s">
        <v>118</v>
      </c>
    </row>
    <row r="254" spans="2:51" s="13" customFormat="1" ht="22.5">
      <c r="B254" s="164"/>
      <c r="D254" s="148" t="s">
        <v>182</v>
      </c>
      <c r="E254" s="165" t="s">
        <v>1</v>
      </c>
      <c r="F254" s="166" t="s">
        <v>340</v>
      </c>
      <c r="H254" s="167">
        <v>768</v>
      </c>
      <c r="I254" s="168"/>
      <c r="L254" s="164"/>
      <c r="M254" s="169"/>
      <c r="N254" s="170"/>
      <c r="O254" s="170"/>
      <c r="P254" s="170"/>
      <c r="Q254" s="170"/>
      <c r="R254" s="170"/>
      <c r="S254" s="170"/>
      <c r="T254" s="171"/>
      <c r="AT254" s="165" t="s">
        <v>182</v>
      </c>
      <c r="AU254" s="165" t="s">
        <v>87</v>
      </c>
      <c r="AV254" s="13" t="s">
        <v>87</v>
      </c>
      <c r="AW254" s="13" t="s">
        <v>34</v>
      </c>
      <c r="AX254" s="13" t="s">
        <v>77</v>
      </c>
      <c r="AY254" s="165" t="s">
        <v>118</v>
      </c>
    </row>
    <row r="255" spans="2:51" s="13" customFormat="1" ht="11.25">
      <c r="B255" s="164"/>
      <c r="D255" s="148" t="s">
        <v>182</v>
      </c>
      <c r="E255" s="165" t="s">
        <v>1</v>
      </c>
      <c r="F255" s="166" t="s">
        <v>341</v>
      </c>
      <c r="H255" s="167">
        <v>2304</v>
      </c>
      <c r="I255" s="168"/>
      <c r="L255" s="164"/>
      <c r="M255" s="169"/>
      <c r="N255" s="170"/>
      <c r="O255" s="170"/>
      <c r="P255" s="170"/>
      <c r="Q255" s="170"/>
      <c r="R255" s="170"/>
      <c r="S255" s="170"/>
      <c r="T255" s="171"/>
      <c r="AT255" s="165" t="s">
        <v>182</v>
      </c>
      <c r="AU255" s="165" t="s">
        <v>87</v>
      </c>
      <c r="AV255" s="13" t="s">
        <v>87</v>
      </c>
      <c r="AW255" s="13" t="s">
        <v>34</v>
      </c>
      <c r="AX255" s="13" t="s">
        <v>77</v>
      </c>
      <c r="AY255" s="165" t="s">
        <v>118</v>
      </c>
    </row>
    <row r="256" spans="2:51" s="13" customFormat="1" ht="11.25">
      <c r="B256" s="164"/>
      <c r="D256" s="148" t="s">
        <v>182</v>
      </c>
      <c r="E256" s="165" t="s">
        <v>1</v>
      </c>
      <c r="F256" s="166" t="s">
        <v>342</v>
      </c>
      <c r="H256" s="167">
        <v>2160</v>
      </c>
      <c r="I256" s="168"/>
      <c r="L256" s="164"/>
      <c r="M256" s="169"/>
      <c r="N256" s="170"/>
      <c r="O256" s="170"/>
      <c r="P256" s="170"/>
      <c r="Q256" s="170"/>
      <c r="R256" s="170"/>
      <c r="S256" s="170"/>
      <c r="T256" s="171"/>
      <c r="AT256" s="165" t="s">
        <v>182</v>
      </c>
      <c r="AU256" s="165" t="s">
        <v>87</v>
      </c>
      <c r="AV256" s="13" t="s">
        <v>87</v>
      </c>
      <c r="AW256" s="13" t="s">
        <v>34</v>
      </c>
      <c r="AX256" s="13" t="s">
        <v>77</v>
      </c>
      <c r="AY256" s="165" t="s">
        <v>118</v>
      </c>
    </row>
    <row r="257" spans="2:51" s="13" customFormat="1" ht="11.25">
      <c r="B257" s="164"/>
      <c r="D257" s="148" t="s">
        <v>182</v>
      </c>
      <c r="E257" s="165" t="s">
        <v>1</v>
      </c>
      <c r="F257" s="166" t="s">
        <v>343</v>
      </c>
      <c r="H257" s="167">
        <v>240</v>
      </c>
      <c r="I257" s="168"/>
      <c r="L257" s="164"/>
      <c r="M257" s="169"/>
      <c r="N257" s="170"/>
      <c r="O257" s="170"/>
      <c r="P257" s="170"/>
      <c r="Q257" s="170"/>
      <c r="R257" s="170"/>
      <c r="S257" s="170"/>
      <c r="T257" s="171"/>
      <c r="AT257" s="165" t="s">
        <v>182</v>
      </c>
      <c r="AU257" s="165" t="s">
        <v>87</v>
      </c>
      <c r="AV257" s="13" t="s">
        <v>87</v>
      </c>
      <c r="AW257" s="13" t="s">
        <v>34</v>
      </c>
      <c r="AX257" s="13" t="s">
        <v>77</v>
      </c>
      <c r="AY257" s="165" t="s">
        <v>118</v>
      </c>
    </row>
    <row r="258" spans="1:65" s="2" customFormat="1" ht="16.5" customHeight="1">
      <c r="A258" s="31"/>
      <c r="B258" s="133"/>
      <c r="C258" s="134" t="s">
        <v>344</v>
      </c>
      <c r="D258" s="134" t="s">
        <v>119</v>
      </c>
      <c r="E258" s="135" t="s">
        <v>345</v>
      </c>
      <c r="F258" s="136" t="s">
        <v>334</v>
      </c>
      <c r="G258" s="137" t="s">
        <v>276</v>
      </c>
      <c r="H258" s="138">
        <v>378</v>
      </c>
      <c r="I258" s="139"/>
      <c r="J258" s="140">
        <f>ROUND(I258*H258,2)</f>
        <v>0</v>
      </c>
      <c r="K258" s="141"/>
      <c r="L258" s="32"/>
      <c r="M258" s="142" t="s">
        <v>1</v>
      </c>
      <c r="N258" s="143" t="s">
        <v>42</v>
      </c>
      <c r="O258" s="57"/>
      <c r="P258" s="144">
        <f>O258*H258</f>
        <v>0</v>
      </c>
      <c r="Q258" s="144">
        <v>0</v>
      </c>
      <c r="R258" s="144">
        <f>Q258*H258</f>
        <v>0</v>
      </c>
      <c r="S258" s="144">
        <v>0</v>
      </c>
      <c r="T258" s="14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46" t="s">
        <v>132</v>
      </c>
      <c r="AT258" s="146" t="s">
        <v>119</v>
      </c>
      <c r="AU258" s="146" t="s">
        <v>87</v>
      </c>
      <c r="AY258" s="16" t="s">
        <v>118</v>
      </c>
      <c r="BE258" s="147">
        <f>IF(N258="základní",J258,0)</f>
        <v>0</v>
      </c>
      <c r="BF258" s="147">
        <f>IF(N258="snížená",J258,0)</f>
        <v>0</v>
      </c>
      <c r="BG258" s="147">
        <f>IF(N258="zákl. přenesená",J258,0)</f>
        <v>0</v>
      </c>
      <c r="BH258" s="147">
        <f>IF(N258="sníž. přenesená",J258,0)</f>
        <v>0</v>
      </c>
      <c r="BI258" s="147">
        <f>IF(N258="nulová",J258,0)</f>
        <v>0</v>
      </c>
      <c r="BJ258" s="16" t="s">
        <v>85</v>
      </c>
      <c r="BK258" s="147">
        <f>ROUND(I258*H258,2)</f>
        <v>0</v>
      </c>
      <c r="BL258" s="16" t="s">
        <v>132</v>
      </c>
      <c r="BM258" s="146" t="s">
        <v>346</v>
      </c>
    </row>
    <row r="259" spans="1:47" s="2" customFormat="1" ht="19.5">
      <c r="A259" s="31"/>
      <c r="B259" s="32"/>
      <c r="C259" s="31"/>
      <c r="D259" s="148" t="s">
        <v>125</v>
      </c>
      <c r="E259" s="31"/>
      <c r="F259" s="149" t="s">
        <v>347</v>
      </c>
      <c r="G259" s="31"/>
      <c r="H259" s="31"/>
      <c r="I259" s="150"/>
      <c r="J259" s="31"/>
      <c r="K259" s="31"/>
      <c r="L259" s="32"/>
      <c r="M259" s="151"/>
      <c r="N259" s="152"/>
      <c r="O259" s="57"/>
      <c r="P259" s="57"/>
      <c r="Q259" s="57"/>
      <c r="R259" s="57"/>
      <c r="S259" s="57"/>
      <c r="T259" s="58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6" t="s">
        <v>125</v>
      </c>
      <c r="AU259" s="16" t="s">
        <v>87</v>
      </c>
    </row>
    <row r="260" spans="1:47" s="2" customFormat="1" ht="48.75">
      <c r="A260" s="31"/>
      <c r="B260" s="32"/>
      <c r="C260" s="31"/>
      <c r="D260" s="148" t="s">
        <v>127</v>
      </c>
      <c r="E260" s="31"/>
      <c r="F260" s="153" t="s">
        <v>336</v>
      </c>
      <c r="G260" s="31"/>
      <c r="H260" s="31"/>
      <c r="I260" s="150"/>
      <c r="J260" s="31"/>
      <c r="K260" s="31"/>
      <c r="L260" s="32"/>
      <c r="M260" s="151"/>
      <c r="N260" s="152"/>
      <c r="O260" s="57"/>
      <c r="P260" s="57"/>
      <c r="Q260" s="57"/>
      <c r="R260" s="57"/>
      <c r="S260" s="57"/>
      <c r="T260" s="58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T260" s="16" t="s">
        <v>127</v>
      </c>
      <c r="AU260" s="16" t="s">
        <v>87</v>
      </c>
    </row>
    <row r="261" spans="2:51" s="13" customFormat="1" ht="22.5">
      <c r="B261" s="164"/>
      <c r="D261" s="148" t="s">
        <v>182</v>
      </c>
      <c r="E261" s="165" t="s">
        <v>1</v>
      </c>
      <c r="F261" s="166" t="s">
        <v>348</v>
      </c>
      <c r="H261" s="167">
        <v>378</v>
      </c>
      <c r="I261" s="168"/>
      <c r="L261" s="164"/>
      <c r="M261" s="169"/>
      <c r="N261" s="170"/>
      <c r="O261" s="170"/>
      <c r="P261" s="170"/>
      <c r="Q261" s="170"/>
      <c r="R261" s="170"/>
      <c r="S261" s="170"/>
      <c r="T261" s="171"/>
      <c r="AT261" s="165" t="s">
        <v>182</v>
      </c>
      <c r="AU261" s="165" t="s">
        <v>87</v>
      </c>
      <c r="AV261" s="13" t="s">
        <v>87</v>
      </c>
      <c r="AW261" s="13" t="s">
        <v>34</v>
      </c>
      <c r="AX261" s="13" t="s">
        <v>77</v>
      </c>
      <c r="AY261" s="165" t="s">
        <v>118</v>
      </c>
    </row>
    <row r="262" spans="1:65" s="2" customFormat="1" ht="21.75" customHeight="1">
      <c r="A262" s="31"/>
      <c r="B262" s="133"/>
      <c r="C262" s="134" t="s">
        <v>349</v>
      </c>
      <c r="D262" s="134" t="s">
        <v>119</v>
      </c>
      <c r="E262" s="135" t="s">
        <v>350</v>
      </c>
      <c r="F262" s="136" t="s">
        <v>351</v>
      </c>
      <c r="G262" s="137" t="s">
        <v>276</v>
      </c>
      <c r="H262" s="138">
        <v>140</v>
      </c>
      <c r="I262" s="139"/>
      <c r="J262" s="140">
        <f>ROUND(I262*H262,2)</f>
        <v>0</v>
      </c>
      <c r="K262" s="141"/>
      <c r="L262" s="32"/>
      <c r="M262" s="142" t="s">
        <v>1</v>
      </c>
      <c r="N262" s="143" t="s">
        <v>42</v>
      </c>
      <c r="O262" s="57"/>
      <c r="P262" s="144">
        <f>O262*H262</f>
        <v>0</v>
      </c>
      <c r="Q262" s="144">
        <v>0</v>
      </c>
      <c r="R262" s="144">
        <f>Q262*H262</f>
        <v>0</v>
      </c>
      <c r="S262" s="144">
        <v>0</v>
      </c>
      <c r="T262" s="14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46" t="s">
        <v>132</v>
      </c>
      <c r="AT262" s="146" t="s">
        <v>119</v>
      </c>
      <c r="AU262" s="146" t="s">
        <v>87</v>
      </c>
      <c r="AY262" s="16" t="s">
        <v>118</v>
      </c>
      <c r="BE262" s="147">
        <f>IF(N262="základní",J262,0)</f>
        <v>0</v>
      </c>
      <c r="BF262" s="147">
        <f>IF(N262="snížená",J262,0)</f>
        <v>0</v>
      </c>
      <c r="BG262" s="147">
        <f>IF(N262="zákl. přenesená",J262,0)</f>
        <v>0</v>
      </c>
      <c r="BH262" s="147">
        <f>IF(N262="sníž. přenesená",J262,0)</f>
        <v>0</v>
      </c>
      <c r="BI262" s="147">
        <f>IF(N262="nulová",J262,0)</f>
        <v>0</v>
      </c>
      <c r="BJ262" s="16" t="s">
        <v>85</v>
      </c>
      <c r="BK262" s="147">
        <f>ROUND(I262*H262,2)</f>
        <v>0</v>
      </c>
      <c r="BL262" s="16" t="s">
        <v>132</v>
      </c>
      <c r="BM262" s="146" t="s">
        <v>352</v>
      </c>
    </row>
    <row r="263" spans="1:47" s="2" customFormat="1" ht="11.25">
      <c r="A263" s="31"/>
      <c r="B263" s="32"/>
      <c r="C263" s="31"/>
      <c r="D263" s="148" t="s">
        <v>125</v>
      </c>
      <c r="E263" s="31"/>
      <c r="F263" s="149" t="s">
        <v>351</v>
      </c>
      <c r="G263" s="31"/>
      <c r="H263" s="31"/>
      <c r="I263" s="150"/>
      <c r="J263" s="31"/>
      <c r="K263" s="31"/>
      <c r="L263" s="32"/>
      <c r="M263" s="151"/>
      <c r="N263" s="152"/>
      <c r="O263" s="57"/>
      <c r="P263" s="57"/>
      <c r="Q263" s="57"/>
      <c r="R263" s="57"/>
      <c r="S263" s="57"/>
      <c r="T263" s="58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T263" s="16" t="s">
        <v>125</v>
      </c>
      <c r="AU263" s="16" t="s">
        <v>87</v>
      </c>
    </row>
    <row r="264" spans="1:47" s="2" customFormat="1" ht="58.5">
      <c r="A264" s="31"/>
      <c r="B264" s="32"/>
      <c r="C264" s="31"/>
      <c r="D264" s="148" t="s">
        <v>127</v>
      </c>
      <c r="E264" s="31"/>
      <c r="F264" s="153" t="s">
        <v>353</v>
      </c>
      <c r="G264" s="31"/>
      <c r="H264" s="31"/>
      <c r="I264" s="150"/>
      <c r="J264" s="31"/>
      <c r="K264" s="31"/>
      <c r="L264" s="32"/>
      <c r="M264" s="151"/>
      <c r="N264" s="152"/>
      <c r="O264" s="57"/>
      <c r="P264" s="57"/>
      <c r="Q264" s="57"/>
      <c r="R264" s="57"/>
      <c r="S264" s="57"/>
      <c r="T264" s="58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6" t="s">
        <v>127</v>
      </c>
      <c r="AU264" s="16" t="s">
        <v>87</v>
      </c>
    </row>
    <row r="265" spans="2:51" s="13" customFormat="1" ht="11.25">
      <c r="B265" s="164"/>
      <c r="D265" s="148" t="s">
        <v>182</v>
      </c>
      <c r="E265" s="165" t="s">
        <v>1</v>
      </c>
      <c r="F265" s="166" t="s">
        <v>354</v>
      </c>
      <c r="H265" s="167">
        <v>140</v>
      </c>
      <c r="I265" s="168"/>
      <c r="L265" s="164"/>
      <c r="M265" s="169"/>
      <c r="N265" s="170"/>
      <c r="O265" s="170"/>
      <c r="P265" s="170"/>
      <c r="Q265" s="170"/>
      <c r="R265" s="170"/>
      <c r="S265" s="170"/>
      <c r="T265" s="171"/>
      <c r="AT265" s="165" t="s">
        <v>182</v>
      </c>
      <c r="AU265" s="165" t="s">
        <v>87</v>
      </c>
      <c r="AV265" s="13" t="s">
        <v>87</v>
      </c>
      <c r="AW265" s="13" t="s">
        <v>34</v>
      </c>
      <c r="AX265" s="13" t="s">
        <v>85</v>
      </c>
      <c r="AY265" s="165" t="s">
        <v>118</v>
      </c>
    </row>
    <row r="266" spans="2:63" s="11" customFormat="1" ht="22.9" customHeight="1">
      <c r="B266" s="122"/>
      <c r="D266" s="123" t="s">
        <v>76</v>
      </c>
      <c r="E266" s="162" t="s">
        <v>134</v>
      </c>
      <c r="F266" s="162" t="s">
        <v>355</v>
      </c>
      <c r="I266" s="125"/>
      <c r="J266" s="163">
        <f>BK266</f>
        <v>0</v>
      </c>
      <c r="L266" s="122"/>
      <c r="M266" s="127"/>
      <c r="N266" s="128"/>
      <c r="O266" s="128"/>
      <c r="P266" s="129">
        <f>SUM(P267:P270)</f>
        <v>0</v>
      </c>
      <c r="Q266" s="128"/>
      <c r="R266" s="129">
        <f>SUM(R267:R270)</f>
        <v>0</v>
      </c>
      <c r="S266" s="128"/>
      <c r="T266" s="130">
        <f>SUM(T267:T270)</f>
        <v>0</v>
      </c>
      <c r="AR266" s="123" t="s">
        <v>85</v>
      </c>
      <c r="AT266" s="131" t="s">
        <v>76</v>
      </c>
      <c r="AU266" s="131" t="s">
        <v>85</v>
      </c>
      <c r="AY266" s="123" t="s">
        <v>118</v>
      </c>
      <c r="BK266" s="132">
        <f>SUM(BK267:BK270)</f>
        <v>0</v>
      </c>
    </row>
    <row r="267" spans="1:65" s="2" customFormat="1" ht="24.2" customHeight="1">
      <c r="A267" s="31"/>
      <c r="B267" s="133"/>
      <c r="C267" s="134" t="s">
        <v>356</v>
      </c>
      <c r="D267" s="134" t="s">
        <v>119</v>
      </c>
      <c r="E267" s="135" t="s">
        <v>357</v>
      </c>
      <c r="F267" s="136" t="s">
        <v>358</v>
      </c>
      <c r="G267" s="137" t="s">
        <v>186</v>
      </c>
      <c r="H267" s="138">
        <v>2.4</v>
      </c>
      <c r="I267" s="139"/>
      <c r="J267" s="140">
        <f>ROUND(I267*H267,2)</f>
        <v>0</v>
      </c>
      <c r="K267" s="141"/>
      <c r="L267" s="32"/>
      <c r="M267" s="142" t="s">
        <v>1</v>
      </c>
      <c r="N267" s="143" t="s">
        <v>42</v>
      </c>
      <c r="O267" s="57"/>
      <c r="P267" s="144">
        <f>O267*H267</f>
        <v>0</v>
      </c>
      <c r="Q267" s="144">
        <v>0</v>
      </c>
      <c r="R267" s="144">
        <f>Q267*H267</f>
        <v>0</v>
      </c>
      <c r="S267" s="144">
        <v>0</v>
      </c>
      <c r="T267" s="145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46" t="s">
        <v>132</v>
      </c>
      <c r="AT267" s="146" t="s">
        <v>119</v>
      </c>
      <c r="AU267" s="146" t="s">
        <v>87</v>
      </c>
      <c r="AY267" s="16" t="s">
        <v>118</v>
      </c>
      <c r="BE267" s="147">
        <f>IF(N267="základní",J267,0)</f>
        <v>0</v>
      </c>
      <c r="BF267" s="147">
        <f>IF(N267="snížená",J267,0)</f>
        <v>0</v>
      </c>
      <c r="BG267" s="147">
        <f>IF(N267="zákl. přenesená",J267,0)</f>
        <v>0</v>
      </c>
      <c r="BH267" s="147">
        <f>IF(N267="sníž. přenesená",J267,0)</f>
        <v>0</v>
      </c>
      <c r="BI267" s="147">
        <f>IF(N267="nulová",J267,0)</f>
        <v>0</v>
      </c>
      <c r="BJ267" s="16" t="s">
        <v>85</v>
      </c>
      <c r="BK267" s="147">
        <f>ROUND(I267*H267,2)</f>
        <v>0</v>
      </c>
      <c r="BL267" s="16" t="s">
        <v>132</v>
      </c>
      <c r="BM267" s="146" t="s">
        <v>359</v>
      </c>
    </row>
    <row r="268" spans="1:47" s="2" customFormat="1" ht="19.5">
      <c r="A268" s="31"/>
      <c r="B268" s="32"/>
      <c r="C268" s="31"/>
      <c r="D268" s="148" t="s">
        <v>125</v>
      </c>
      <c r="E268" s="31"/>
      <c r="F268" s="149" t="s">
        <v>358</v>
      </c>
      <c r="G268" s="31"/>
      <c r="H268" s="31"/>
      <c r="I268" s="150"/>
      <c r="J268" s="31"/>
      <c r="K268" s="31"/>
      <c r="L268" s="32"/>
      <c r="M268" s="151"/>
      <c r="N268" s="152"/>
      <c r="O268" s="57"/>
      <c r="P268" s="57"/>
      <c r="Q268" s="57"/>
      <c r="R268" s="57"/>
      <c r="S268" s="57"/>
      <c r="T268" s="58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6" t="s">
        <v>125</v>
      </c>
      <c r="AU268" s="16" t="s">
        <v>87</v>
      </c>
    </row>
    <row r="269" spans="1:47" s="2" customFormat="1" ht="263.25">
      <c r="A269" s="31"/>
      <c r="B269" s="32"/>
      <c r="C269" s="31"/>
      <c r="D269" s="148" t="s">
        <v>127</v>
      </c>
      <c r="E269" s="31"/>
      <c r="F269" s="153" t="s">
        <v>360</v>
      </c>
      <c r="G269" s="31"/>
      <c r="H269" s="31"/>
      <c r="I269" s="150"/>
      <c r="J269" s="31"/>
      <c r="K269" s="31"/>
      <c r="L269" s="32"/>
      <c r="M269" s="151"/>
      <c r="N269" s="152"/>
      <c r="O269" s="57"/>
      <c r="P269" s="57"/>
      <c r="Q269" s="57"/>
      <c r="R269" s="57"/>
      <c r="S269" s="57"/>
      <c r="T269" s="58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T269" s="16" t="s">
        <v>127</v>
      </c>
      <c r="AU269" s="16" t="s">
        <v>87</v>
      </c>
    </row>
    <row r="270" spans="2:51" s="13" customFormat="1" ht="11.25">
      <c r="B270" s="164"/>
      <c r="D270" s="148" t="s">
        <v>182</v>
      </c>
      <c r="E270" s="165" t="s">
        <v>1</v>
      </c>
      <c r="F270" s="166" t="s">
        <v>361</v>
      </c>
      <c r="H270" s="167">
        <v>2.4</v>
      </c>
      <c r="I270" s="168"/>
      <c r="L270" s="164"/>
      <c r="M270" s="169"/>
      <c r="N270" s="170"/>
      <c r="O270" s="170"/>
      <c r="P270" s="170"/>
      <c r="Q270" s="170"/>
      <c r="R270" s="170"/>
      <c r="S270" s="170"/>
      <c r="T270" s="171"/>
      <c r="AT270" s="165" t="s">
        <v>182</v>
      </c>
      <c r="AU270" s="165" t="s">
        <v>87</v>
      </c>
      <c r="AV270" s="13" t="s">
        <v>87</v>
      </c>
      <c r="AW270" s="13" t="s">
        <v>34</v>
      </c>
      <c r="AX270" s="13" t="s">
        <v>85</v>
      </c>
      <c r="AY270" s="165" t="s">
        <v>118</v>
      </c>
    </row>
    <row r="271" spans="2:63" s="11" customFormat="1" ht="22.9" customHeight="1">
      <c r="B271" s="122"/>
      <c r="D271" s="123" t="s">
        <v>76</v>
      </c>
      <c r="E271" s="162" t="s">
        <v>132</v>
      </c>
      <c r="F271" s="162" t="s">
        <v>362</v>
      </c>
      <c r="I271" s="125"/>
      <c r="J271" s="163">
        <f>BK271</f>
        <v>0</v>
      </c>
      <c r="L271" s="122"/>
      <c r="M271" s="127"/>
      <c r="N271" s="128"/>
      <c r="O271" s="128"/>
      <c r="P271" s="129">
        <f>SUM(P272:P279)</f>
        <v>0</v>
      </c>
      <c r="Q271" s="128"/>
      <c r="R271" s="129">
        <f>SUM(R272:R279)</f>
        <v>0</v>
      </c>
      <c r="S271" s="128"/>
      <c r="T271" s="130">
        <f>SUM(T272:T279)</f>
        <v>0</v>
      </c>
      <c r="AR271" s="123" t="s">
        <v>85</v>
      </c>
      <c r="AT271" s="131" t="s">
        <v>76</v>
      </c>
      <c r="AU271" s="131" t="s">
        <v>85</v>
      </c>
      <c r="AY271" s="123" t="s">
        <v>118</v>
      </c>
      <c r="BK271" s="132">
        <f>SUM(BK272:BK279)</f>
        <v>0</v>
      </c>
    </row>
    <row r="272" spans="1:65" s="2" customFormat="1" ht="24.2" customHeight="1">
      <c r="A272" s="31"/>
      <c r="B272" s="133"/>
      <c r="C272" s="134" t="s">
        <v>363</v>
      </c>
      <c r="D272" s="134" t="s">
        <v>119</v>
      </c>
      <c r="E272" s="135" t="s">
        <v>364</v>
      </c>
      <c r="F272" s="136" t="s">
        <v>365</v>
      </c>
      <c r="G272" s="137" t="s">
        <v>186</v>
      </c>
      <c r="H272" s="138">
        <v>0.525</v>
      </c>
      <c r="I272" s="139"/>
      <c r="J272" s="140">
        <f>ROUND(I272*H272,2)</f>
        <v>0</v>
      </c>
      <c r="K272" s="141"/>
      <c r="L272" s="32"/>
      <c r="M272" s="142" t="s">
        <v>1</v>
      </c>
      <c r="N272" s="143" t="s">
        <v>42</v>
      </c>
      <c r="O272" s="57"/>
      <c r="P272" s="144">
        <f>O272*H272</f>
        <v>0</v>
      </c>
      <c r="Q272" s="144">
        <v>0</v>
      </c>
      <c r="R272" s="144">
        <f>Q272*H272</f>
        <v>0</v>
      </c>
      <c r="S272" s="144">
        <v>0</v>
      </c>
      <c r="T272" s="145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46" t="s">
        <v>132</v>
      </c>
      <c r="AT272" s="146" t="s">
        <v>119</v>
      </c>
      <c r="AU272" s="146" t="s">
        <v>87</v>
      </c>
      <c r="AY272" s="16" t="s">
        <v>118</v>
      </c>
      <c r="BE272" s="147">
        <f>IF(N272="základní",J272,0)</f>
        <v>0</v>
      </c>
      <c r="BF272" s="147">
        <f>IF(N272="snížená",J272,0)</f>
        <v>0</v>
      </c>
      <c r="BG272" s="147">
        <f>IF(N272="zákl. přenesená",J272,0)</f>
        <v>0</v>
      </c>
      <c r="BH272" s="147">
        <f>IF(N272="sníž. přenesená",J272,0)</f>
        <v>0</v>
      </c>
      <c r="BI272" s="147">
        <f>IF(N272="nulová",J272,0)</f>
        <v>0</v>
      </c>
      <c r="BJ272" s="16" t="s">
        <v>85</v>
      </c>
      <c r="BK272" s="147">
        <f>ROUND(I272*H272,2)</f>
        <v>0</v>
      </c>
      <c r="BL272" s="16" t="s">
        <v>132</v>
      </c>
      <c r="BM272" s="146" t="s">
        <v>366</v>
      </c>
    </row>
    <row r="273" spans="1:47" s="2" customFormat="1" ht="19.5">
      <c r="A273" s="31"/>
      <c r="B273" s="32"/>
      <c r="C273" s="31"/>
      <c r="D273" s="148" t="s">
        <v>125</v>
      </c>
      <c r="E273" s="31"/>
      <c r="F273" s="149" t="s">
        <v>365</v>
      </c>
      <c r="G273" s="31"/>
      <c r="H273" s="31"/>
      <c r="I273" s="150"/>
      <c r="J273" s="31"/>
      <c r="K273" s="31"/>
      <c r="L273" s="32"/>
      <c r="M273" s="151"/>
      <c r="N273" s="152"/>
      <c r="O273" s="57"/>
      <c r="P273" s="57"/>
      <c r="Q273" s="57"/>
      <c r="R273" s="57"/>
      <c r="S273" s="57"/>
      <c r="T273" s="58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T273" s="16" t="s">
        <v>125</v>
      </c>
      <c r="AU273" s="16" t="s">
        <v>87</v>
      </c>
    </row>
    <row r="274" spans="1:47" s="2" customFormat="1" ht="263.25">
      <c r="A274" s="31"/>
      <c r="B274" s="32"/>
      <c r="C274" s="31"/>
      <c r="D274" s="148" t="s">
        <v>127</v>
      </c>
      <c r="E274" s="31"/>
      <c r="F274" s="153" t="s">
        <v>360</v>
      </c>
      <c r="G274" s="31"/>
      <c r="H274" s="31"/>
      <c r="I274" s="150"/>
      <c r="J274" s="31"/>
      <c r="K274" s="31"/>
      <c r="L274" s="32"/>
      <c r="M274" s="151"/>
      <c r="N274" s="152"/>
      <c r="O274" s="57"/>
      <c r="P274" s="57"/>
      <c r="Q274" s="57"/>
      <c r="R274" s="57"/>
      <c r="S274" s="57"/>
      <c r="T274" s="58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T274" s="16" t="s">
        <v>127</v>
      </c>
      <c r="AU274" s="16" t="s">
        <v>87</v>
      </c>
    </row>
    <row r="275" spans="2:51" s="13" customFormat="1" ht="22.5">
      <c r="B275" s="164"/>
      <c r="D275" s="148" t="s">
        <v>182</v>
      </c>
      <c r="E275" s="165" t="s">
        <v>1</v>
      </c>
      <c r="F275" s="166" t="s">
        <v>367</v>
      </c>
      <c r="H275" s="167">
        <v>0.525</v>
      </c>
      <c r="I275" s="168"/>
      <c r="L275" s="164"/>
      <c r="M275" s="169"/>
      <c r="N275" s="170"/>
      <c r="O275" s="170"/>
      <c r="P275" s="170"/>
      <c r="Q275" s="170"/>
      <c r="R275" s="170"/>
      <c r="S275" s="170"/>
      <c r="T275" s="171"/>
      <c r="AT275" s="165" t="s">
        <v>182</v>
      </c>
      <c r="AU275" s="165" t="s">
        <v>87</v>
      </c>
      <c r="AV275" s="13" t="s">
        <v>87</v>
      </c>
      <c r="AW275" s="13" t="s">
        <v>34</v>
      </c>
      <c r="AX275" s="13" t="s">
        <v>85</v>
      </c>
      <c r="AY275" s="165" t="s">
        <v>118</v>
      </c>
    </row>
    <row r="276" spans="1:65" s="2" customFormat="1" ht="16.5" customHeight="1">
      <c r="A276" s="31"/>
      <c r="B276" s="133"/>
      <c r="C276" s="134" t="s">
        <v>368</v>
      </c>
      <c r="D276" s="134" t="s">
        <v>119</v>
      </c>
      <c r="E276" s="135" t="s">
        <v>369</v>
      </c>
      <c r="F276" s="136" t="s">
        <v>370</v>
      </c>
      <c r="G276" s="137" t="s">
        <v>186</v>
      </c>
      <c r="H276" s="138">
        <v>0.35</v>
      </c>
      <c r="I276" s="139"/>
      <c r="J276" s="140">
        <f>ROUND(I276*H276,2)</f>
        <v>0</v>
      </c>
      <c r="K276" s="141"/>
      <c r="L276" s="32"/>
      <c r="M276" s="142" t="s">
        <v>1</v>
      </c>
      <c r="N276" s="143" t="s">
        <v>42</v>
      </c>
      <c r="O276" s="57"/>
      <c r="P276" s="144">
        <f>O276*H276</f>
        <v>0</v>
      </c>
      <c r="Q276" s="144">
        <v>0</v>
      </c>
      <c r="R276" s="144">
        <f>Q276*H276</f>
        <v>0</v>
      </c>
      <c r="S276" s="144">
        <v>0</v>
      </c>
      <c r="T276" s="145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46" t="s">
        <v>132</v>
      </c>
      <c r="AT276" s="146" t="s">
        <v>119</v>
      </c>
      <c r="AU276" s="146" t="s">
        <v>87</v>
      </c>
      <c r="AY276" s="16" t="s">
        <v>118</v>
      </c>
      <c r="BE276" s="147">
        <f>IF(N276="základní",J276,0)</f>
        <v>0</v>
      </c>
      <c r="BF276" s="147">
        <f>IF(N276="snížená",J276,0)</f>
        <v>0</v>
      </c>
      <c r="BG276" s="147">
        <f>IF(N276="zákl. přenesená",J276,0)</f>
        <v>0</v>
      </c>
      <c r="BH276" s="147">
        <f>IF(N276="sníž. přenesená",J276,0)</f>
        <v>0</v>
      </c>
      <c r="BI276" s="147">
        <f>IF(N276="nulová",J276,0)</f>
        <v>0</v>
      </c>
      <c r="BJ276" s="16" t="s">
        <v>85</v>
      </c>
      <c r="BK276" s="147">
        <f>ROUND(I276*H276,2)</f>
        <v>0</v>
      </c>
      <c r="BL276" s="16" t="s">
        <v>132</v>
      </c>
      <c r="BM276" s="146" t="s">
        <v>371</v>
      </c>
    </row>
    <row r="277" spans="1:47" s="2" customFormat="1" ht="11.25">
      <c r="A277" s="31"/>
      <c r="B277" s="32"/>
      <c r="C277" s="31"/>
      <c r="D277" s="148" t="s">
        <v>125</v>
      </c>
      <c r="E277" s="31"/>
      <c r="F277" s="149" t="s">
        <v>370</v>
      </c>
      <c r="G277" s="31"/>
      <c r="H277" s="31"/>
      <c r="I277" s="150"/>
      <c r="J277" s="31"/>
      <c r="K277" s="31"/>
      <c r="L277" s="32"/>
      <c r="M277" s="151"/>
      <c r="N277" s="152"/>
      <c r="O277" s="57"/>
      <c r="P277" s="57"/>
      <c r="Q277" s="57"/>
      <c r="R277" s="57"/>
      <c r="S277" s="57"/>
      <c r="T277" s="58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T277" s="16" t="s">
        <v>125</v>
      </c>
      <c r="AU277" s="16" t="s">
        <v>87</v>
      </c>
    </row>
    <row r="278" spans="1:47" s="2" customFormat="1" ht="78">
      <c r="A278" s="31"/>
      <c r="B278" s="32"/>
      <c r="C278" s="31"/>
      <c r="D278" s="148" t="s">
        <v>127</v>
      </c>
      <c r="E278" s="31"/>
      <c r="F278" s="153" t="s">
        <v>372</v>
      </c>
      <c r="G278" s="31"/>
      <c r="H278" s="31"/>
      <c r="I278" s="150"/>
      <c r="J278" s="31"/>
      <c r="K278" s="31"/>
      <c r="L278" s="32"/>
      <c r="M278" s="151"/>
      <c r="N278" s="152"/>
      <c r="O278" s="57"/>
      <c r="P278" s="57"/>
      <c r="Q278" s="57"/>
      <c r="R278" s="57"/>
      <c r="S278" s="57"/>
      <c r="T278" s="58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6" t="s">
        <v>127</v>
      </c>
      <c r="AU278" s="16" t="s">
        <v>87</v>
      </c>
    </row>
    <row r="279" spans="2:51" s="13" customFormat="1" ht="11.25">
      <c r="B279" s="164"/>
      <c r="D279" s="148" t="s">
        <v>182</v>
      </c>
      <c r="E279" s="165" t="s">
        <v>1</v>
      </c>
      <c r="F279" s="166" t="s">
        <v>373</v>
      </c>
      <c r="H279" s="167">
        <v>0.35</v>
      </c>
      <c r="I279" s="168"/>
      <c r="L279" s="164"/>
      <c r="M279" s="169"/>
      <c r="N279" s="170"/>
      <c r="O279" s="170"/>
      <c r="P279" s="170"/>
      <c r="Q279" s="170"/>
      <c r="R279" s="170"/>
      <c r="S279" s="170"/>
      <c r="T279" s="171"/>
      <c r="AT279" s="165" t="s">
        <v>182</v>
      </c>
      <c r="AU279" s="165" t="s">
        <v>87</v>
      </c>
      <c r="AV279" s="13" t="s">
        <v>87</v>
      </c>
      <c r="AW279" s="13" t="s">
        <v>34</v>
      </c>
      <c r="AX279" s="13" t="s">
        <v>85</v>
      </c>
      <c r="AY279" s="165" t="s">
        <v>118</v>
      </c>
    </row>
    <row r="280" spans="2:63" s="11" customFormat="1" ht="22.9" customHeight="1">
      <c r="B280" s="122"/>
      <c r="D280" s="123" t="s">
        <v>76</v>
      </c>
      <c r="E280" s="162" t="s">
        <v>145</v>
      </c>
      <c r="F280" s="162" t="s">
        <v>374</v>
      </c>
      <c r="I280" s="125"/>
      <c r="J280" s="163">
        <f>BK280</f>
        <v>0</v>
      </c>
      <c r="L280" s="122"/>
      <c r="M280" s="127"/>
      <c r="N280" s="128"/>
      <c r="O280" s="128"/>
      <c r="P280" s="129">
        <f>SUM(P281:P334)</f>
        <v>0</v>
      </c>
      <c r="Q280" s="128"/>
      <c r="R280" s="129">
        <f>SUM(R281:R334)</f>
        <v>0</v>
      </c>
      <c r="S280" s="128"/>
      <c r="T280" s="130">
        <f>SUM(T281:T334)</f>
        <v>0</v>
      </c>
      <c r="AR280" s="123" t="s">
        <v>85</v>
      </c>
      <c r="AT280" s="131" t="s">
        <v>76</v>
      </c>
      <c r="AU280" s="131" t="s">
        <v>85</v>
      </c>
      <c r="AY280" s="123" t="s">
        <v>118</v>
      </c>
      <c r="BK280" s="132">
        <f>SUM(BK281:BK334)</f>
        <v>0</v>
      </c>
    </row>
    <row r="281" spans="1:65" s="2" customFormat="1" ht="16.5" customHeight="1">
      <c r="A281" s="31"/>
      <c r="B281" s="133"/>
      <c r="C281" s="134" t="s">
        <v>375</v>
      </c>
      <c r="D281" s="134" t="s">
        <v>119</v>
      </c>
      <c r="E281" s="135" t="s">
        <v>376</v>
      </c>
      <c r="F281" s="136" t="s">
        <v>377</v>
      </c>
      <c r="G281" s="137" t="s">
        <v>186</v>
      </c>
      <c r="H281" s="138">
        <v>419.25</v>
      </c>
      <c r="I281" s="139"/>
      <c r="J281" s="140">
        <f>ROUND(I281*H281,2)</f>
        <v>0</v>
      </c>
      <c r="K281" s="141"/>
      <c r="L281" s="32"/>
      <c r="M281" s="142" t="s">
        <v>1</v>
      </c>
      <c r="N281" s="143" t="s">
        <v>42</v>
      </c>
      <c r="O281" s="57"/>
      <c r="P281" s="144">
        <f>O281*H281</f>
        <v>0</v>
      </c>
      <c r="Q281" s="144">
        <v>0</v>
      </c>
      <c r="R281" s="144">
        <f>Q281*H281</f>
        <v>0</v>
      </c>
      <c r="S281" s="144">
        <v>0</v>
      </c>
      <c r="T281" s="145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46" t="s">
        <v>132</v>
      </c>
      <c r="AT281" s="146" t="s">
        <v>119</v>
      </c>
      <c r="AU281" s="146" t="s">
        <v>87</v>
      </c>
      <c r="AY281" s="16" t="s">
        <v>118</v>
      </c>
      <c r="BE281" s="147">
        <f>IF(N281="základní",J281,0)</f>
        <v>0</v>
      </c>
      <c r="BF281" s="147">
        <f>IF(N281="snížená",J281,0)</f>
        <v>0</v>
      </c>
      <c r="BG281" s="147">
        <f>IF(N281="zákl. přenesená",J281,0)</f>
        <v>0</v>
      </c>
      <c r="BH281" s="147">
        <f>IF(N281="sníž. přenesená",J281,0)</f>
        <v>0</v>
      </c>
      <c r="BI281" s="147">
        <f>IF(N281="nulová",J281,0)</f>
        <v>0</v>
      </c>
      <c r="BJ281" s="16" t="s">
        <v>85</v>
      </c>
      <c r="BK281" s="147">
        <f>ROUND(I281*H281,2)</f>
        <v>0</v>
      </c>
      <c r="BL281" s="16" t="s">
        <v>132</v>
      </c>
      <c r="BM281" s="146" t="s">
        <v>378</v>
      </c>
    </row>
    <row r="282" spans="1:47" s="2" customFormat="1" ht="11.25">
      <c r="A282" s="31"/>
      <c r="B282" s="32"/>
      <c r="C282" s="31"/>
      <c r="D282" s="148" t="s">
        <v>125</v>
      </c>
      <c r="E282" s="31"/>
      <c r="F282" s="149" t="s">
        <v>377</v>
      </c>
      <c r="G282" s="31"/>
      <c r="H282" s="31"/>
      <c r="I282" s="150"/>
      <c r="J282" s="31"/>
      <c r="K282" s="31"/>
      <c r="L282" s="32"/>
      <c r="M282" s="151"/>
      <c r="N282" s="152"/>
      <c r="O282" s="57"/>
      <c r="P282" s="57"/>
      <c r="Q282" s="57"/>
      <c r="R282" s="57"/>
      <c r="S282" s="57"/>
      <c r="T282" s="58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6" t="s">
        <v>125</v>
      </c>
      <c r="AU282" s="16" t="s">
        <v>87</v>
      </c>
    </row>
    <row r="283" spans="1:47" s="2" customFormat="1" ht="39">
      <c r="A283" s="31"/>
      <c r="B283" s="32"/>
      <c r="C283" s="31"/>
      <c r="D283" s="148" t="s">
        <v>127</v>
      </c>
      <c r="E283" s="31"/>
      <c r="F283" s="153" t="s">
        <v>379</v>
      </c>
      <c r="G283" s="31"/>
      <c r="H283" s="31"/>
      <c r="I283" s="150"/>
      <c r="J283" s="31"/>
      <c r="K283" s="31"/>
      <c r="L283" s="32"/>
      <c r="M283" s="151"/>
      <c r="N283" s="152"/>
      <c r="O283" s="57"/>
      <c r="P283" s="57"/>
      <c r="Q283" s="57"/>
      <c r="R283" s="57"/>
      <c r="S283" s="57"/>
      <c r="T283" s="58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T283" s="16" t="s">
        <v>127</v>
      </c>
      <c r="AU283" s="16" t="s">
        <v>87</v>
      </c>
    </row>
    <row r="284" spans="2:51" s="13" customFormat="1" ht="11.25">
      <c r="B284" s="164"/>
      <c r="D284" s="148" t="s">
        <v>182</v>
      </c>
      <c r="E284" s="165" t="s">
        <v>1</v>
      </c>
      <c r="F284" s="166" t="s">
        <v>380</v>
      </c>
      <c r="H284" s="167">
        <v>412.5</v>
      </c>
      <c r="I284" s="168"/>
      <c r="L284" s="164"/>
      <c r="M284" s="169"/>
      <c r="N284" s="170"/>
      <c r="O284" s="170"/>
      <c r="P284" s="170"/>
      <c r="Q284" s="170"/>
      <c r="R284" s="170"/>
      <c r="S284" s="170"/>
      <c r="T284" s="171"/>
      <c r="AT284" s="165" t="s">
        <v>182</v>
      </c>
      <c r="AU284" s="165" t="s">
        <v>87</v>
      </c>
      <c r="AV284" s="13" t="s">
        <v>87</v>
      </c>
      <c r="AW284" s="13" t="s">
        <v>34</v>
      </c>
      <c r="AX284" s="13" t="s">
        <v>77</v>
      </c>
      <c r="AY284" s="165" t="s">
        <v>118</v>
      </c>
    </row>
    <row r="285" spans="2:51" s="13" customFormat="1" ht="22.5">
      <c r="B285" s="164"/>
      <c r="D285" s="148" t="s">
        <v>182</v>
      </c>
      <c r="E285" s="165" t="s">
        <v>1</v>
      </c>
      <c r="F285" s="166" t="s">
        <v>381</v>
      </c>
      <c r="H285" s="167">
        <v>6.75</v>
      </c>
      <c r="I285" s="168"/>
      <c r="L285" s="164"/>
      <c r="M285" s="169"/>
      <c r="N285" s="170"/>
      <c r="O285" s="170"/>
      <c r="P285" s="170"/>
      <c r="Q285" s="170"/>
      <c r="R285" s="170"/>
      <c r="S285" s="170"/>
      <c r="T285" s="171"/>
      <c r="AT285" s="165" t="s">
        <v>182</v>
      </c>
      <c r="AU285" s="165" t="s">
        <v>87</v>
      </c>
      <c r="AV285" s="13" t="s">
        <v>87</v>
      </c>
      <c r="AW285" s="13" t="s">
        <v>34</v>
      </c>
      <c r="AX285" s="13" t="s">
        <v>77</v>
      </c>
      <c r="AY285" s="165" t="s">
        <v>118</v>
      </c>
    </row>
    <row r="286" spans="1:65" s="2" customFormat="1" ht="16.5" customHeight="1">
      <c r="A286" s="31"/>
      <c r="B286" s="133"/>
      <c r="C286" s="134" t="s">
        <v>382</v>
      </c>
      <c r="D286" s="134" t="s">
        <v>119</v>
      </c>
      <c r="E286" s="135" t="s">
        <v>383</v>
      </c>
      <c r="F286" s="136" t="s">
        <v>377</v>
      </c>
      <c r="G286" s="137" t="s">
        <v>186</v>
      </c>
      <c r="H286" s="138">
        <v>113.4</v>
      </c>
      <c r="I286" s="139"/>
      <c r="J286" s="140">
        <f>ROUND(I286*H286,2)</f>
        <v>0</v>
      </c>
      <c r="K286" s="141"/>
      <c r="L286" s="32"/>
      <c r="M286" s="142" t="s">
        <v>1</v>
      </c>
      <c r="N286" s="143" t="s">
        <v>42</v>
      </c>
      <c r="O286" s="57"/>
      <c r="P286" s="144">
        <f>O286*H286</f>
        <v>0</v>
      </c>
      <c r="Q286" s="144">
        <v>0</v>
      </c>
      <c r="R286" s="144">
        <f>Q286*H286</f>
        <v>0</v>
      </c>
      <c r="S286" s="144">
        <v>0</v>
      </c>
      <c r="T286" s="145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46" t="s">
        <v>132</v>
      </c>
      <c r="AT286" s="146" t="s">
        <v>119</v>
      </c>
      <c r="AU286" s="146" t="s">
        <v>87</v>
      </c>
      <c r="AY286" s="16" t="s">
        <v>118</v>
      </c>
      <c r="BE286" s="147">
        <f>IF(N286="základní",J286,0)</f>
        <v>0</v>
      </c>
      <c r="BF286" s="147">
        <f>IF(N286="snížená",J286,0)</f>
        <v>0</v>
      </c>
      <c r="BG286" s="147">
        <f>IF(N286="zákl. přenesená",J286,0)</f>
        <v>0</v>
      </c>
      <c r="BH286" s="147">
        <f>IF(N286="sníž. přenesená",J286,0)</f>
        <v>0</v>
      </c>
      <c r="BI286" s="147">
        <f>IF(N286="nulová",J286,0)</f>
        <v>0</v>
      </c>
      <c r="BJ286" s="16" t="s">
        <v>85</v>
      </c>
      <c r="BK286" s="147">
        <f>ROUND(I286*H286,2)</f>
        <v>0</v>
      </c>
      <c r="BL286" s="16" t="s">
        <v>132</v>
      </c>
      <c r="BM286" s="146" t="s">
        <v>384</v>
      </c>
    </row>
    <row r="287" spans="1:47" s="2" customFormat="1" ht="11.25">
      <c r="A287" s="31"/>
      <c r="B287" s="32"/>
      <c r="C287" s="31"/>
      <c r="D287" s="148" t="s">
        <v>125</v>
      </c>
      <c r="E287" s="31"/>
      <c r="F287" s="149" t="s">
        <v>377</v>
      </c>
      <c r="G287" s="31"/>
      <c r="H287" s="31"/>
      <c r="I287" s="150"/>
      <c r="J287" s="31"/>
      <c r="K287" s="31"/>
      <c r="L287" s="32"/>
      <c r="M287" s="151"/>
      <c r="N287" s="152"/>
      <c r="O287" s="57"/>
      <c r="P287" s="57"/>
      <c r="Q287" s="57"/>
      <c r="R287" s="57"/>
      <c r="S287" s="57"/>
      <c r="T287" s="58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T287" s="16" t="s">
        <v>125</v>
      </c>
      <c r="AU287" s="16" t="s">
        <v>87</v>
      </c>
    </row>
    <row r="288" spans="1:47" s="2" customFormat="1" ht="39">
      <c r="A288" s="31"/>
      <c r="B288" s="32"/>
      <c r="C288" s="31"/>
      <c r="D288" s="148" t="s">
        <v>127</v>
      </c>
      <c r="E288" s="31"/>
      <c r="F288" s="153" t="s">
        <v>379</v>
      </c>
      <c r="G288" s="31"/>
      <c r="H288" s="31"/>
      <c r="I288" s="150"/>
      <c r="J288" s="31"/>
      <c r="K288" s="31"/>
      <c r="L288" s="32"/>
      <c r="M288" s="151"/>
      <c r="N288" s="152"/>
      <c r="O288" s="57"/>
      <c r="P288" s="57"/>
      <c r="Q288" s="57"/>
      <c r="R288" s="57"/>
      <c r="S288" s="57"/>
      <c r="T288" s="58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T288" s="16" t="s">
        <v>127</v>
      </c>
      <c r="AU288" s="16" t="s">
        <v>87</v>
      </c>
    </row>
    <row r="289" spans="2:51" s="13" customFormat="1" ht="22.5">
      <c r="B289" s="164"/>
      <c r="D289" s="148" t="s">
        <v>182</v>
      </c>
      <c r="E289" s="165" t="s">
        <v>1</v>
      </c>
      <c r="F289" s="166" t="s">
        <v>385</v>
      </c>
      <c r="H289" s="167">
        <v>113.4</v>
      </c>
      <c r="I289" s="168"/>
      <c r="L289" s="164"/>
      <c r="M289" s="169"/>
      <c r="N289" s="170"/>
      <c r="O289" s="170"/>
      <c r="P289" s="170"/>
      <c r="Q289" s="170"/>
      <c r="R289" s="170"/>
      <c r="S289" s="170"/>
      <c r="T289" s="171"/>
      <c r="AT289" s="165" t="s">
        <v>182</v>
      </c>
      <c r="AU289" s="165" t="s">
        <v>87</v>
      </c>
      <c r="AV289" s="13" t="s">
        <v>87</v>
      </c>
      <c r="AW289" s="13" t="s">
        <v>34</v>
      </c>
      <c r="AX289" s="13" t="s">
        <v>85</v>
      </c>
      <c r="AY289" s="165" t="s">
        <v>118</v>
      </c>
    </row>
    <row r="290" spans="1:65" s="2" customFormat="1" ht="21.75" customHeight="1">
      <c r="A290" s="31"/>
      <c r="B290" s="133"/>
      <c r="C290" s="134" t="s">
        <v>386</v>
      </c>
      <c r="D290" s="134" t="s">
        <v>119</v>
      </c>
      <c r="E290" s="135" t="s">
        <v>387</v>
      </c>
      <c r="F290" s="136" t="s">
        <v>388</v>
      </c>
      <c r="G290" s="137" t="s">
        <v>186</v>
      </c>
      <c r="H290" s="138">
        <v>1935</v>
      </c>
      <c r="I290" s="139"/>
      <c r="J290" s="140">
        <f>ROUND(I290*H290,2)</f>
        <v>0</v>
      </c>
      <c r="K290" s="141"/>
      <c r="L290" s="32"/>
      <c r="M290" s="142" t="s">
        <v>1</v>
      </c>
      <c r="N290" s="143" t="s">
        <v>42</v>
      </c>
      <c r="O290" s="57"/>
      <c r="P290" s="144">
        <f>O290*H290</f>
        <v>0</v>
      </c>
      <c r="Q290" s="144">
        <v>0</v>
      </c>
      <c r="R290" s="144">
        <f>Q290*H290</f>
        <v>0</v>
      </c>
      <c r="S290" s="144">
        <v>0</v>
      </c>
      <c r="T290" s="145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46" t="s">
        <v>132</v>
      </c>
      <c r="AT290" s="146" t="s">
        <v>119</v>
      </c>
      <c r="AU290" s="146" t="s">
        <v>87</v>
      </c>
      <c r="AY290" s="16" t="s">
        <v>118</v>
      </c>
      <c r="BE290" s="147">
        <f>IF(N290="základní",J290,0)</f>
        <v>0</v>
      </c>
      <c r="BF290" s="147">
        <f>IF(N290="snížená",J290,0)</f>
        <v>0</v>
      </c>
      <c r="BG290" s="147">
        <f>IF(N290="zákl. přenesená",J290,0)</f>
        <v>0</v>
      </c>
      <c r="BH290" s="147">
        <f>IF(N290="sníž. přenesená",J290,0)</f>
        <v>0</v>
      </c>
      <c r="BI290" s="147">
        <f>IF(N290="nulová",J290,0)</f>
        <v>0</v>
      </c>
      <c r="BJ290" s="16" t="s">
        <v>85</v>
      </c>
      <c r="BK290" s="147">
        <f>ROUND(I290*H290,2)</f>
        <v>0</v>
      </c>
      <c r="BL290" s="16" t="s">
        <v>132</v>
      </c>
      <c r="BM290" s="146" t="s">
        <v>389</v>
      </c>
    </row>
    <row r="291" spans="1:47" s="2" customFormat="1" ht="11.25">
      <c r="A291" s="31"/>
      <c r="B291" s="32"/>
      <c r="C291" s="31"/>
      <c r="D291" s="148" t="s">
        <v>125</v>
      </c>
      <c r="E291" s="31"/>
      <c r="F291" s="149" t="s">
        <v>388</v>
      </c>
      <c r="G291" s="31"/>
      <c r="H291" s="31"/>
      <c r="I291" s="150"/>
      <c r="J291" s="31"/>
      <c r="K291" s="31"/>
      <c r="L291" s="32"/>
      <c r="M291" s="151"/>
      <c r="N291" s="152"/>
      <c r="O291" s="57"/>
      <c r="P291" s="57"/>
      <c r="Q291" s="57"/>
      <c r="R291" s="57"/>
      <c r="S291" s="57"/>
      <c r="T291" s="58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T291" s="16" t="s">
        <v>125</v>
      </c>
      <c r="AU291" s="16" t="s">
        <v>87</v>
      </c>
    </row>
    <row r="292" spans="1:47" s="2" customFormat="1" ht="39">
      <c r="A292" s="31"/>
      <c r="B292" s="32"/>
      <c r="C292" s="31"/>
      <c r="D292" s="148" t="s">
        <v>127</v>
      </c>
      <c r="E292" s="31"/>
      <c r="F292" s="153" t="s">
        <v>379</v>
      </c>
      <c r="G292" s="31"/>
      <c r="H292" s="31"/>
      <c r="I292" s="150"/>
      <c r="J292" s="31"/>
      <c r="K292" s="31"/>
      <c r="L292" s="32"/>
      <c r="M292" s="151"/>
      <c r="N292" s="152"/>
      <c r="O292" s="57"/>
      <c r="P292" s="57"/>
      <c r="Q292" s="57"/>
      <c r="R292" s="57"/>
      <c r="S292" s="57"/>
      <c r="T292" s="58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T292" s="16" t="s">
        <v>127</v>
      </c>
      <c r="AU292" s="16" t="s">
        <v>87</v>
      </c>
    </row>
    <row r="293" spans="2:51" s="14" customFormat="1" ht="11.25">
      <c r="B293" s="172"/>
      <c r="D293" s="148" t="s">
        <v>182</v>
      </c>
      <c r="E293" s="173" t="s">
        <v>1</v>
      </c>
      <c r="F293" s="174" t="s">
        <v>390</v>
      </c>
      <c r="H293" s="173" t="s">
        <v>1</v>
      </c>
      <c r="I293" s="175"/>
      <c r="L293" s="172"/>
      <c r="M293" s="176"/>
      <c r="N293" s="177"/>
      <c r="O293" s="177"/>
      <c r="P293" s="177"/>
      <c r="Q293" s="177"/>
      <c r="R293" s="177"/>
      <c r="S293" s="177"/>
      <c r="T293" s="178"/>
      <c r="AT293" s="173" t="s">
        <v>182</v>
      </c>
      <c r="AU293" s="173" t="s">
        <v>87</v>
      </c>
      <c r="AV293" s="14" t="s">
        <v>85</v>
      </c>
      <c r="AW293" s="14" t="s">
        <v>34</v>
      </c>
      <c r="AX293" s="14" t="s">
        <v>77</v>
      </c>
      <c r="AY293" s="173" t="s">
        <v>118</v>
      </c>
    </row>
    <row r="294" spans="2:51" s="13" customFormat="1" ht="11.25">
      <c r="B294" s="164"/>
      <c r="D294" s="148" t="s">
        <v>182</v>
      </c>
      <c r="E294" s="165" t="s">
        <v>1</v>
      </c>
      <c r="F294" s="166" t="s">
        <v>215</v>
      </c>
      <c r="H294" s="167">
        <v>260</v>
      </c>
      <c r="I294" s="168"/>
      <c r="L294" s="164"/>
      <c r="M294" s="169"/>
      <c r="N294" s="170"/>
      <c r="O294" s="170"/>
      <c r="P294" s="170"/>
      <c r="Q294" s="170"/>
      <c r="R294" s="170"/>
      <c r="S294" s="170"/>
      <c r="T294" s="171"/>
      <c r="AT294" s="165" t="s">
        <v>182</v>
      </c>
      <c r="AU294" s="165" t="s">
        <v>87</v>
      </c>
      <c r="AV294" s="13" t="s">
        <v>87</v>
      </c>
      <c r="AW294" s="13" t="s">
        <v>34</v>
      </c>
      <c r="AX294" s="13" t="s">
        <v>77</v>
      </c>
      <c r="AY294" s="165" t="s">
        <v>118</v>
      </c>
    </row>
    <row r="295" spans="2:51" s="13" customFormat="1" ht="11.25">
      <c r="B295" s="164"/>
      <c r="D295" s="148" t="s">
        <v>182</v>
      </c>
      <c r="E295" s="165" t="s">
        <v>1</v>
      </c>
      <c r="F295" s="166" t="s">
        <v>391</v>
      </c>
      <c r="H295" s="167">
        <v>320</v>
      </c>
      <c r="I295" s="168"/>
      <c r="L295" s="164"/>
      <c r="M295" s="169"/>
      <c r="N295" s="170"/>
      <c r="O295" s="170"/>
      <c r="P295" s="170"/>
      <c r="Q295" s="170"/>
      <c r="R295" s="170"/>
      <c r="S295" s="170"/>
      <c r="T295" s="171"/>
      <c r="AT295" s="165" t="s">
        <v>182</v>
      </c>
      <c r="AU295" s="165" t="s">
        <v>87</v>
      </c>
      <c r="AV295" s="13" t="s">
        <v>87</v>
      </c>
      <c r="AW295" s="13" t="s">
        <v>34</v>
      </c>
      <c r="AX295" s="13" t="s">
        <v>77</v>
      </c>
      <c r="AY295" s="165" t="s">
        <v>118</v>
      </c>
    </row>
    <row r="296" spans="2:51" s="13" customFormat="1" ht="11.25">
      <c r="B296" s="164"/>
      <c r="D296" s="148" t="s">
        <v>182</v>
      </c>
      <c r="E296" s="165" t="s">
        <v>1</v>
      </c>
      <c r="F296" s="166" t="s">
        <v>392</v>
      </c>
      <c r="H296" s="167">
        <v>320</v>
      </c>
      <c r="I296" s="168"/>
      <c r="L296" s="164"/>
      <c r="M296" s="169"/>
      <c r="N296" s="170"/>
      <c r="O296" s="170"/>
      <c r="P296" s="170"/>
      <c r="Q296" s="170"/>
      <c r="R296" s="170"/>
      <c r="S296" s="170"/>
      <c r="T296" s="171"/>
      <c r="AT296" s="165" t="s">
        <v>182</v>
      </c>
      <c r="AU296" s="165" t="s">
        <v>87</v>
      </c>
      <c r="AV296" s="13" t="s">
        <v>87</v>
      </c>
      <c r="AW296" s="13" t="s">
        <v>34</v>
      </c>
      <c r="AX296" s="13" t="s">
        <v>77</v>
      </c>
      <c r="AY296" s="165" t="s">
        <v>118</v>
      </c>
    </row>
    <row r="297" spans="2:51" s="13" customFormat="1" ht="11.25">
      <c r="B297" s="164"/>
      <c r="D297" s="148" t="s">
        <v>182</v>
      </c>
      <c r="E297" s="165" t="s">
        <v>1</v>
      </c>
      <c r="F297" s="166" t="s">
        <v>393</v>
      </c>
      <c r="H297" s="167">
        <v>320</v>
      </c>
      <c r="I297" s="168"/>
      <c r="L297" s="164"/>
      <c r="M297" s="169"/>
      <c r="N297" s="170"/>
      <c r="O297" s="170"/>
      <c r="P297" s="170"/>
      <c r="Q297" s="170"/>
      <c r="R297" s="170"/>
      <c r="S297" s="170"/>
      <c r="T297" s="171"/>
      <c r="AT297" s="165" t="s">
        <v>182</v>
      </c>
      <c r="AU297" s="165" t="s">
        <v>87</v>
      </c>
      <c r="AV297" s="13" t="s">
        <v>87</v>
      </c>
      <c r="AW297" s="13" t="s">
        <v>34</v>
      </c>
      <c r="AX297" s="13" t="s">
        <v>77</v>
      </c>
      <c r="AY297" s="165" t="s">
        <v>118</v>
      </c>
    </row>
    <row r="298" spans="2:51" s="13" customFormat="1" ht="11.25">
      <c r="B298" s="164"/>
      <c r="D298" s="148" t="s">
        <v>182</v>
      </c>
      <c r="E298" s="165" t="s">
        <v>1</v>
      </c>
      <c r="F298" s="166" t="s">
        <v>394</v>
      </c>
      <c r="H298" s="167">
        <v>300</v>
      </c>
      <c r="I298" s="168"/>
      <c r="L298" s="164"/>
      <c r="M298" s="169"/>
      <c r="N298" s="170"/>
      <c r="O298" s="170"/>
      <c r="P298" s="170"/>
      <c r="Q298" s="170"/>
      <c r="R298" s="170"/>
      <c r="S298" s="170"/>
      <c r="T298" s="171"/>
      <c r="AT298" s="165" t="s">
        <v>182</v>
      </c>
      <c r="AU298" s="165" t="s">
        <v>87</v>
      </c>
      <c r="AV298" s="13" t="s">
        <v>87</v>
      </c>
      <c r="AW298" s="13" t="s">
        <v>34</v>
      </c>
      <c r="AX298" s="13" t="s">
        <v>77</v>
      </c>
      <c r="AY298" s="165" t="s">
        <v>118</v>
      </c>
    </row>
    <row r="299" spans="2:51" s="13" customFormat="1" ht="11.25">
      <c r="B299" s="164"/>
      <c r="D299" s="148" t="s">
        <v>182</v>
      </c>
      <c r="E299" s="165" t="s">
        <v>1</v>
      </c>
      <c r="F299" s="166" t="s">
        <v>395</v>
      </c>
      <c r="H299" s="167">
        <v>240</v>
      </c>
      <c r="I299" s="168"/>
      <c r="L299" s="164"/>
      <c r="M299" s="169"/>
      <c r="N299" s="170"/>
      <c r="O299" s="170"/>
      <c r="P299" s="170"/>
      <c r="Q299" s="170"/>
      <c r="R299" s="170"/>
      <c r="S299" s="170"/>
      <c r="T299" s="171"/>
      <c r="AT299" s="165" t="s">
        <v>182</v>
      </c>
      <c r="AU299" s="165" t="s">
        <v>87</v>
      </c>
      <c r="AV299" s="13" t="s">
        <v>87</v>
      </c>
      <c r="AW299" s="13" t="s">
        <v>34</v>
      </c>
      <c r="AX299" s="13" t="s">
        <v>77</v>
      </c>
      <c r="AY299" s="165" t="s">
        <v>118</v>
      </c>
    </row>
    <row r="300" spans="2:51" s="13" customFormat="1" ht="11.25">
      <c r="B300" s="164"/>
      <c r="D300" s="148" t="s">
        <v>182</v>
      </c>
      <c r="E300" s="165" t="s">
        <v>1</v>
      </c>
      <c r="F300" s="166" t="s">
        <v>396</v>
      </c>
      <c r="H300" s="167">
        <v>140</v>
      </c>
      <c r="I300" s="168"/>
      <c r="L300" s="164"/>
      <c r="M300" s="169"/>
      <c r="N300" s="170"/>
      <c r="O300" s="170"/>
      <c r="P300" s="170"/>
      <c r="Q300" s="170"/>
      <c r="R300" s="170"/>
      <c r="S300" s="170"/>
      <c r="T300" s="171"/>
      <c r="AT300" s="165" t="s">
        <v>182</v>
      </c>
      <c r="AU300" s="165" t="s">
        <v>87</v>
      </c>
      <c r="AV300" s="13" t="s">
        <v>87</v>
      </c>
      <c r="AW300" s="13" t="s">
        <v>34</v>
      </c>
      <c r="AX300" s="13" t="s">
        <v>77</v>
      </c>
      <c r="AY300" s="165" t="s">
        <v>118</v>
      </c>
    </row>
    <row r="301" spans="2:51" s="13" customFormat="1" ht="11.25">
      <c r="B301" s="164"/>
      <c r="D301" s="148" t="s">
        <v>182</v>
      </c>
      <c r="E301" s="165" t="s">
        <v>1</v>
      </c>
      <c r="F301" s="166" t="s">
        <v>397</v>
      </c>
      <c r="H301" s="167">
        <v>35</v>
      </c>
      <c r="I301" s="168"/>
      <c r="L301" s="164"/>
      <c r="M301" s="169"/>
      <c r="N301" s="170"/>
      <c r="O301" s="170"/>
      <c r="P301" s="170"/>
      <c r="Q301" s="170"/>
      <c r="R301" s="170"/>
      <c r="S301" s="170"/>
      <c r="T301" s="171"/>
      <c r="AT301" s="165" t="s">
        <v>182</v>
      </c>
      <c r="AU301" s="165" t="s">
        <v>87</v>
      </c>
      <c r="AV301" s="13" t="s">
        <v>87</v>
      </c>
      <c r="AW301" s="13" t="s">
        <v>34</v>
      </c>
      <c r="AX301" s="13" t="s">
        <v>77</v>
      </c>
      <c r="AY301" s="165" t="s">
        <v>118</v>
      </c>
    </row>
    <row r="302" spans="1:65" s="2" customFormat="1" ht="24.2" customHeight="1">
      <c r="A302" s="31"/>
      <c r="B302" s="133"/>
      <c r="C302" s="134" t="s">
        <v>398</v>
      </c>
      <c r="D302" s="134" t="s">
        <v>119</v>
      </c>
      <c r="E302" s="135" t="s">
        <v>399</v>
      </c>
      <c r="F302" s="136" t="s">
        <v>400</v>
      </c>
      <c r="G302" s="137" t="s">
        <v>276</v>
      </c>
      <c r="H302" s="138">
        <v>493</v>
      </c>
      <c r="I302" s="139"/>
      <c r="J302" s="140">
        <f>ROUND(I302*H302,2)</f>
        <v>0</v>
      </c>
      <c r="K302" s="141"/>
      <c r="L302" s="32"/>
      <c r="M302" s="142" t="s">
        <v>1</v>
      </c>
      <c r="N302" s="143" t="s">
        <v>42</v>
      </c>
      <c r="O302" s="57"/>
      <c r="P302" s="144">
        <f>O302*H302</f>
        <v>0</v>
      </c>
      <c r="Q302" s="144">
        <v>0</v>
      </c>
      <c r="R302" s="144">
        <f>Q302*H302</f>
        <v>0</v>
      </c>
      <c r="S302" s="144">
        <v>0</v>
      </c>
      <c r="T302" s="145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46" t="s">
        <v>132</v>
      </c>
      <c r="AT302" s="146" t="s">
        <v>119</v>
      </c>
      <c r="AU302" s="146" t="s">
        <v>87</v>
      </c>
      <c r="AY302" s="16" t="s">
        <v>118</v>
      </c>
      <c r="BE302" s="147">
        <f>IF(N302="základní",J302,0)</f>
        <v>0</v>
      </c>
      <c r="BF302" s="147">
        <f>IF(N302="snížená",J302,0)</f>
        <v>0</v>
      </c>
      <c r="BG302" s="147">
        <f>IF(N302="zákl. přenesená",J302,0)</f>
        <v>0</v>
      </c>
      <c r="BH302" s="147">
        <f>IF(N302="sníž. přenesená",J302,0)</f>
        <v>0</v>
      </c>
      <c r="BI302" s="147">
        <f>IF(N302="nulová",J302,0)</f>
        <v>0</v>
      </c>
      <c r="BJ302" s="16" t="s">
        <v>85</v>
      </c>
      <c r="BK302" s="147">
        <f>ROUND(I302*H302,2)</f>
        <v>0</v>
      </c>
      <c r="BL302" s="16" t="s">
        <v>132</v>
      </c>
      <c r="BM302" s="146" t="s">
        <v>401</v>
      </c>
    </row>
    <row r="303" spans="1:47" s="2" customFormat="1" ht="19.5">
      <c r="A303" s="31"/>
      <c r="B303" s="32"/>
      <c r="C303" s="31"/>
      <c r="D303" s="148" t="s">
        <v>125</v>
      </c>
      <c r="E303" s="31"/>
      <c r="F303" s="149" t="s">
        <v>400</v>
      </c>
      <c r="G303" s="31"/>
      <c r="H303" s="31"/>
      <c r="I303" s="150"/>
      <c r="J303" s="31"/>
      <c r="K303" s="31"/>
      <c r="L303" s="32"/>
      <c r="M303" s="151"/>
      <c r="N303" s="152"/>
      <c r="O303" s="57"/>
      <c r="P303" s="57"/>
      <c r="Q303" s="57"/>
      <c r="R303" s="57"/>
      <c r="S303" s="57"/>
      <c r="T303" s="58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T303" s="16" t="s">
        <v>125</v>
      </c>
      <c r="AU303" s="16" t="s">
        <v>87</v>
      </c>
    </row>
    <row r="304" spans="1:47" s="2" customFormat="1" ht="58.5">
      <c r="A304" s="31"/>
      <c r="B304" s="32"/>
      <c r="C304" s="31"/>
      <c r="D304" s="148" t="s">
        <v>127</v>
      </c>
      <c r="E304" s="31"/>
      <c r="F304" s="153" t="s">
        <v>402</v>
      </c>
      <c r="G304" s="31"/>
      <c r="H304" s="31"/>
      <c r="I304" s="150"/>
      <c r="J304" s="31"/>
      <c r="K304" s="31"/>
      <c r="L304" s="32"/>
      <c r="M304" s="151"/>
      <c r="N304" s="152"/>
      <c r="O304" s="57"/>
      <c r="P304" s="57"/>
      <c r="Q304" s="57"/>
      <c r="R304" s="57"/>
      <c r="S304" s="57"/>
      <c r="T304" s="58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T304" s="16" t="s">
        <v>127</v>
      </c>
      <c r="AU304" s="16" t="s">
        <v>87</v>
      </c>
    </row>
    <row r="305" spans="2:51" s="13" customFormat="1" ht="11.25">
      <c r="B305" s="164"/>
      <c r="D305" s="148" t="s">
        <v>182</v>
      </c>
      <c r="E305" s="165" t="s">
        <v>1</v>
      </c>
      <c r="F305" s="166" t="s">
        <v>403</v>
      </c>
      <c r="H305" s="167">
        <v>493</v>
      </c>
      <c r="I305" s="168"/>
      <c r="L305" s="164"/>
      <c r="M305" s="169"/>
      <c r="N305" s="170"/>
      <c r="O305" s="170"/>
      <c r="P305" s="170"/>
      <c r="Q305" s="170"/>
      <c r="R305" s="170"/>
      <c r="S305" s="170"/>
      <c r="T305" s="171"/>
      <c r="AT305" s="165" t="s">
        <v>182</v>
      </c>
      <c r="AU305" s="165" t="s">
        <v>87</v>
      </c>
      <c r="AV305" s="13" t="s">
        <v>87</v>
      </c>
      <c r="AW305" s="13" t="s">
        <v>34</v>
      </c>
      <c r="AX305" s="13" t="s">
        <v>85</v>
      </c>
      <c r="AY305" s="165" t="s">
        <v>118</v>
      </c>
    </row>
    <row r="306" spans="1:65" s="2" customFormat="1" ht="16.5" customHeight="1">
      <c r="A306" s="31"/>
      <c r="B306" s="133"/>
      <c r="C306" s="134" t="s">
        <v>404</v>
      </c>
      <c r="D306" s="134" t="s">
        <v>119</v>
      </c>
      <c r="E306" s="135" t="s">
        <v>405</v>
      </c>
      <c r="F306" s="136" t="s">
        <v>406</v>
      </c>
      <c r="G306" s="137" t="s">
        <v>276</v>
      </c>
      <c r="H306" s="138">
        <v>2150</v>
      </c>
      <c r="I306" s="139"/>
      <c r="J306" s="140">
        <f>ROUND(I306*H306,2)</f>
        <v>0</v>
      </c>
      <c r="K306" s="141"/>
      <c r="L306" s="32"/>
      <c r="M306" s="142" t="s">
        <v>1</v>
      </c>
      <c r="N306" s="143" t="s">
        <v>42</v>
      </c>
      <c r="O306" s="57"/>
      <c r="P306" s="144">
        <f>O306*H306</f>
        <v>0</v>
      </c>
      <c r="Q306" s="144">
        <v>0</v>
      </c>
      <c r="R306" s="144">
        <f>Q306*H306</f>
        <v>0</v>
      </c>
      <c r="S306" s="144">
        <v>0</v>
      </c>
      <c r="T306" s="145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46" t="s">
        <v>132</v>
      </c>
      <c r="AT306" s="146" t="s">
        <v>119</v>
      </c>
      <c r="AU306" s="146" t="s">
        <v>87</v>
      </c>
      <c r="AY306" s="16" t="s">
        <v>118</v>
      </c>
      <c r="BE306" s="147">
        <f>IF(N306="základní",J306,0)</f>
        <v>0</v>
      </c>
      <c r="BF306" s="147">
        <f>IF(N306="snížená",J306,0)</f>
        <v>0</v>
      </c>
      <c r="BG306" s="147">
        <f>IF(N306="zákl. přenesená",J306,0)</f>
        <v>0</v>
      </c>
      <c r="BH306" s="147">
        <f>IF(N306="sníž. přenesená",J306,0)</f>
        <v>0</v>
      </c>
      <c r="BI306" s="147">
        <f>IF(N306="nulová",J306,0)</f>
        <v>0</v>
      </c>
      <c r="BJ306" s="16" t="s">
        <v>85</v>
      </c>
      <c r="BK306" s="147">
        <f>ROUND(I306*H306,2)</f>
        <v>0</v>
      </c>
      <c r="BL306" s="16" t="s">
        <v>132</v>
      </c>
      <c r="BM306" s="146" t="s">
        <v>407</v>
      </c>
    </row>
    <row r="307" spans="1:47" s="2" customFormat="1" ht="11.25">
      <c r="A307" s="31"/>
      <c r="B307" s="32"/>
      <c r="C307" s="31"/>
      <c r="D307" s="148" t="s">
        <v>125</v>
      </c>
      <c r="E307" s="31"/>
      <c r="F307" s="149" t="s">
        <v>406</v>
      </c>
      <c r="G307" s="31"/>
      <c r="H307" s="31"/>
      <c r="I307" s="150"/>
      <c r="J307" s="31"/>
      <c r="K307" s="31"/>
      <c r="L307" s="32"/>
      <c r="M307" s="151"/>
      <c r="N307" s="152"/>
      <c r="O307" s="57"/>
      <c r="P307" s="57"/>
      <c r="Q307" s="57"/>
      <c r="R307" s="57"/>
      <c r="S307" s="57"/>
      <c r="T307" s="58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T307" s="16" t="s">
        <v>125</v>
      </c>
      <c r="AU307" s="16" t="s">
        <v>87</v>
      </c>
    </row>
    <row r="308" spans="1:47" s="2" customFormat="1" ht="48.75">
      <c r="A308" s="31"/>
      <c r="B308" s="32"/>
      <c r="C308" s="31"/>
      <c r="D308" s="148" t="s">
        <v>127</v>
      </c>
      <c r="E308" s="31"/>
      <c r="F308" s="153" t="s">
        <v>408</v>
      </c>
      <c r="G308" s="31"/>
      <c r="H308" s="31"/>
      <c r="I308" s="150"/>
      <c r="J308" s="31"/>
      <c r="K308" s="31"/>
      <c r="L308" s="32"/>
      <c r="M308" s="151"/>
      <c r="N308" s="152"/>
      <c r="O308" s="57"/>
      <c r="P308" s="57"/>
      <c r="Q308" s="57"/>
      <c r="R308" s="57"/>
      <c r="S308" s="57"/>
      <c r="T308" s="58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T308" s="16" t="s">
        <v>127</v>
      </c>
      <c r="AU308" s="16" t="s">
        <v>87</v>
      </c>
    </row>
    <row r="309" spans="2:51" s="13" customFormat="1" ht="11.25">
      <c r="B309" s="164"/>
      <c r="D309" s="148" t="s">
        <v>182</v>
      </c>
      <c r="E309" s="165" t="s">
        <v>1</v>
      </c>
      <c r="F309" s="166" t="s">
        <v>409</v>
      </c>
      <c r="H309" s="167">
        <v>1375</v>
      </c>
      <c r="I309" s="168"/>
      <c r="L309" s="164"/>
      <c r="M309" s="169"/>
      <c r="N309" s="170"/>
      <c r="O309" s="170"/>
      <c r="P309" s="170"/>
      <c r="Q309" s="170"/>
      <c r="R309" s="170"/>
      <c r="S309" s="170"/>
      <c r="T309" s="171"/>
      <c r="AT309" s="165" t="s">
        <v>182</v>
      </c>
      <c r="AU309" s="165" t="s">
        <v>87</v>
      </c>
      <c r="AV309" s="13" t="s">
        <v>87</v>
      </c>
      <c r="AW309" s="13" t="s">
        <v>34</v>
      </c>
      <c r="AX309" s="13" t="s">
        <v>77</v>
      </c>
      <c r="AY309" s="165" t="s">
        <v>118</v>
      </c>
    </row>
    <row r="310" spans="2:51" s="13" customFormat="1" ht="11.25">
      <c r="B310" s="164"/>
      <c r="D310" s="148" t="s">
        <v>182</v>
      </c>
      <c r="E310" s="165" t="s">
        <v>1</v>
      </c>
      <c r="F310" s="166" t="s">
        <v>410</v>
      </c>
      <c r="H310" s="167">
        <v>45</v>
      </c>
      <c r="I310" s="168"/>
      <c r="L310" s="164"/>
      <c r="M310" s="169"/>
      <c r="N310" s="170"/>
      <c r="O310" s="170"/>
      <c r="P310" s="170"/>
      <c r="Q310" s="170"/>
      <c r="R310" s="170"/>
      <c r="S310" s="170"/>
      <c r="T310" s="171"/>
      <c r="AT310" s="165" t="s">
        <v>182</v>
      </c>
      <c r="AU310" s="165" t="s">
        <v>87</v>
      </c>
      <c r="AV310" s="13" t="s">
        <v>87</v>
      </c>
      <c r="AW310" s="13" t="s">
        <v>34</v>
      </c>
      <c r="AX310" s="13" t="s">
        <v>77</v>
      </c>
      <c r="AY310" s="165" t="s">
        <v>118</v>
      </c>
    </row>
    <row r="311" spans="2:51" s="13" customFormat="1" ht="11.25">
      <c r="B311" s="164"/>
      <c r="D311" s="148" t="s">
        <v>182</v>
      </c>
      <c r="E311" s="165" t="s">
        <v>1</v>
      </c>
      <c r="F311" s="166" t="s">
        <v>411</v>
      </c>
      <c r="H311" s="167">
        <v>730</v>
      </c>
      <c r="I311" s="168"/>
      <c r="L311" s="164"/>
      <c r="M311" s="169"/>
      <c r="N311" s="170"/>
      <c r="O311" s="170"/>
      <c r="P311" s="170"/>
      <c r="Q311" s="170"/>
      <c r="R311" s="170"/>
      <c r="S311" s="170"/>
      <c r="T311" s="171"/>
      <c r="AT311" s="165" t="s">
        <v>182</v>
      </c>
      <c r="AU311" s="165" t="s">
        <v>87</v>
      </c>
      <c r="AV311" s="13" t="s">
        <v>87</v>
      </c>
      <c r="AW311" s="13" t="s">
        <v>34</v>
      </c>
      <c r="AX311" s="13" t="s">
        <v>77</v>
      </c>
      <c r="AY311" s="165" t="s">
        <v>118</v>
      </c>
    </row>
    <row r="312" spans="1:65" s="2" customFormat="1" ht="24.2" customHeight="1">
      <c r="A312" s="31"/>
      <c r="B312" s="133"/>
      <c r="C312" s="134" t="s">
        <v>412</v>
      </c>
      <c r="D312" s="134" t="s">
        <v>119</v>
      </c>
      <c r="E312" s="135" t="s">
        <v>413</v>
      </c>
      <c r="F312" s="136" t="s">
        <v>414</v>
      </c>
      <c r="G312" s="137" t="s">
        <v>276</v>
      </c>
      <c r="H312" s="138">
        <v>2195</v>
      </c>
      <c r="I312" s="139"/>
      <c r="J312" s="140">
        <f>ROUND(I312*H312,2)</f>
        <v>0</v>
      </c>
      <c r="K312" s="141"/>
      <c r="L312" s="32"/>
      <c r="M312" s="142" t="s">
        <v>1</v>
      </c>
      <c r="N312" s="143" t="s">
        <v>42</v>
      </c>
      <c r="O312" s="57"/>
      <c r="P312" s="144">
        <f>O312*H312</f>
        <v>0</v>
      </c>
      <c r="Q312" s="144">
        <v>0</v>
      </c>
      <c r="R312" s="144">
        <f>Q312*H312</f>
        <v>0</v>
      </c>
      <c r="S312" s="144">
        <v>0</v>
      </c>
      <c r="T312" s="145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46" t="s">
        <v>132</v>
      </c>
      <c r="AT312" s="146" t="s">
        <v>119</v>
      </c>
      <c r="AU312" s="146" t="s">
        <v>87</v>
      </c>
      <c r="AY312" s="16" t="s">
        <v>118</v>
      </c>
      <c r="BE312" s="147">
        <f>IF(N312="základní",J312,0)</f>
        <v>0</v>
      </c>
      <c r="BF312" s="147">
        <f>IF(N312="snížená",J312,0)</f>
        <v>0</v>
      </c>
      <c r="BG312" s="147">
        <f>IF(N312="zákl. přenesená",J312,0)</f>
        <v>0</v>
      </c>
      <c r="BH312" s="147">
        <f>IF(N312="sníž. přenesená",J312,0)</f>
        <v>0</v>
      </c>
      <c r="BI312" s="147">
        <f>IF(N312="nulová",J312,0)</f>
        <v>0</v>
      </c>
      <c r="BJ312" s="16" t="s">
        <v>85</v>
      </c>
      <c r="BK312" s="147">
        <f>ROUND(I312*H312,2)</f>
        <v>0</v>
      </c>
      <c r="BL312" s="16" t="s">
        <v>132</v>
      </c>
      <c r="BM312" s="146" t="s">
        <v>415</v>
      </c>
    </row>
    <row r="313" spans="1:47" s="2" customFormat="1" ht="11.25">
      <c r="A313" s="31"/>
      <c r="B313" s="32"/>
      <c r="C313" s="31"/>
      <c r="D313" s="148" t="s">
        <v>125</v>
      </c>
      <c r="E313" s="31"/>
      <c r="F313" s="149" t="s">
        <v>414</v>
      </c>
      <c r="G313" s="31"/>
      <c r="H313" s="31"/>
      <c r="I313" s="150"/>
      <c r="J313" s="31"/>
      <c r="K313" s="31"/>
      <c r="L313" s="32"/>
      <c r="M313" s="151"/>
      <c r="N313" s="152"/>
      <c r="O313" s="57"/>
      <c r="P313" s="57"/>
      <c r="Q313" s="57"/>
      <c r="R313" s="57"/>
      <c r="S313" s="57"/>
      <c r="T313" s="58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T313" s="16" t="s">
        <v>125</v>
      </c>
      <c r="AU313" s="16" t="s">
        <v>87</v>
      </c>
    </row>
    <row r="314" spans="1:47" s="2" customFormat="1" ht="48.75">
      <c r="A314" s="31"/>
      <c r="B314" s="32"/>
      <c r="C314" s="31"/>
      <c r="D314" s="148" t="s">
        <v>127</v>
      </c>
      <c r="E314" s="31"/>
      <c r="F314" s="153" t="s">
        <v>408</v>
      </c>
      <c r="G314" s="31"/>
      <c r="H314" s="31"/>
      <c r="I314" s="150"/>
      <c r="J314" s="31"/>
      <c r="K314" s="31"/>
      <c r="L314" s="32"/>
      <c r="M314" s="151"/>
      <c r="N314" s="152"/>
      <c r="O314" s="57"/>
      <c r="P314" s="57"/>
      <c r="Q314" s="57"/>
      <c r="R314" s="57"/>
      <c r="S314" s="57"/>
      <c r="T314" s="58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T314" s="16" t="s">
        <v>127</v>
      </c>
      <c r="AU314" s="16" t="s">
        <v>87</v>
      </c>
    </row>
    <row r="315" spans="2:51" s="13" customFormat="1" ht="11.25">
      <c r="B315" s="164"/>
      <c r="D315" s="148" t="s">
        <v>182</v>
      </c>
      <c r="E315" s="165" t="s">
        <v>1</v>
      </c>
      <c r="F315" s="166" t="s">
        <v>416</v>
      </c>
      <c r="H315" s="167">
        <v>45</v>
      </c>
      <c r="I315" s="168"/>
      <c r="L315" s="164"/>
      <c r="M315" s="169"/>
      <c r="N315" s="170"/>
      <c r="O315" s="170"/>
      <c r="P315" s="170"/>
      <c r="Q315" s="170"/>
      <c r="R315" s="170"/>
      <c r="S315" s="170"/>
      <c r="T315" s="171"/>
      <c r="AT315" s="165" t="s">
        <v>182</v>
      </c>
      <c r="AU315" s="165" t="s">
        <v>87</v>
      </c>
      <c r="AV315" s="13" t="s">
        <v>87</v>
      </c>
      <c r="AW315" s="13" t="s">
        <v>34</v>
      </c>
      <c r="AX315" s="13" t="s">
        <v>77</v>
      </c>
      <c r="AY315" s="165" t="s">
        <v>118</v>
      </c>
    </row>
    <row r="316" spans="2:51" s="13" customFormat="1" ht="11.25">
      <c r="B316" s="164"/>
      <c r="D316" s="148" t="s">
        <v>182</v>
      </c>
      <c r="E316" s="165" t="s">
        <v>1</v>
      </c>
      <c r="F316" s="166" t="s">
        <v>417</v>
      </c>
      <c r="H316" s="167">
        <v>730</v>
      </c>
      <c r="I316" s="168"/>
      <c r="L316" s="164"/>
      <c r="M316" s="169"/>
      <c r="N316" s="170"/>
      <c r="O316" s="170"/>
      <c r="P316" s="170"/>
      <c r="Q316" s="170"/>
      <c r="R316" s="170"/>
      <c r="S316" s="170"/>
      <c r="T316" s="171"/>
      <c r="AT316" s="165" t="s">
        <v>182</v>
      </c>
      <c r="AU316" s="165" t="s">
        <v>87</v>
      </c>
      <c r="AV316" s="13" t="s">
        <v>87</v>
      </c>
      <c r="AW316" s="13" t="s">
        <v>34</v>
      </c>
      <c r="AX316" s="13" t="s">
        <v>77</v>
      </c>
      <c r="AY316" s="165" t="s">
        <v>118</v>
      </c>
    </row>
    <row r="317" spans="2:51" s="13" customFormat="1" ht="11.25">
      <c r="B317" s="164"/>
      <c r="D317" s="148" t="s">
        <v>182</v>
      </c>
      <c r="E317" s="165" t="s">
        <v>1</v>
      </c>
      <c r="F317" s="166" t="s">
        <v>418</v>
      </c>
      <c r="H317" s="167">
        <v>1375</v>
      </c>
      <c r="I317" s="168"/>
      <c r="L317" s="164"/>
      <c r="M317" s="169"/>
      <c r="N317" s="170"/>
      <c r="O317" s="170"/>
      <c r="P317" s="170"/>
      <c r="Q317" s="170"/>
      <c r="R317" s="170"/>
      <c r="S317" s="170"/>
      <c r="T317" s="171"/>
      <c r="AT317" s="165" t="s">
        <v>182</v>
      </c>
      <c r="AU317" s="165" t="s">
        <v>87</v>
      </c>
      <c r="AV317" s="13" t="s">
        <v>87</v>
      </c>
      <c r="AW317" s="13" t="s">
        <v>34</v>
      </c>
      <c r="AX317" s="13" t="s">
        <v>77</v>
      </c>
      <c r="AY317" s="165" t="s">
        <v>118</v>
      </c>
    </row>
    <row r="318" spans="2:51" s="13" customFormat="1" ht="11.25">
      <c r="B318" s="164"/>
      <c r="D318" s="148" t="s">
        <v>182</v>
      </c>
      <c r="E318" s="165" t="s">
        <v>1</v>
      </c>
      <c r="F318" s="166" t="s">
        <v>419</v>
      </c>
      <c r="H318" s="167">
        <v>45</v>
      </c>
      <c r="I318" s="168"/>
      <c r="L318" s="164"/>
      <c r="M318" s="169"/>
      <c r="N318" s="170"/>
      <c r="O318" s="170"/>
      <c r="P318" s="170"/>
      <c r="Q318" s="170"/>
      <c r="R318" s="170"/>
      <c r="S318" s="170"/>
      <c r="T318" s="171"/>
      <c r="AT318" s="165" t="s">
        <v>182</v>
      </c>
      <c r="AU318" s="165" t="s">
        <v>87</v>
      </c>
      <c r="AV318" s="13" t="s">
        <v>87</v>
      </c>
      <c r="AW318" s="13" t="s">
        <v>34</v>
      </c>
      <c r="AX318" s="13" t="s">
        <v>77</v>
      </c>
      <c r="AY318" s="165" t="s">
        <v>118</v>
      </c>
    </row>
    <row r="319" spans="1:65" s="2" customFormat="1" ht="24.2" customHeight="1">
      <c r="A319" s="31"/>
      <c r="B319" s="133"/>
      <c r="C319" s="134" t="s">
        <v>420</v>
      </c>
      <c r="D319" s="134" t="s">
        <v>119</v>
      </c>
      <c r="E319" s="135" t="s">
        <v>421</v>
      </c>
      <c r="F319" s="136" t="s">
        <v>422</v>
      </c>
      <c r="G319" s="137" t="s">
        <v>276</v>
      </c>
      <c r="H319" s="138">
        <v>2150</v>
      </c>
      <c r="I319" s="139"/>
      <c r="J319" s="140">
        <f>ROUND(I319*H319,2)</f>
        <v>0</v>
      </c>
      <c r="K319" s="141"/>
      <c r="L319" s="32"/>
      <c r="M319" s="142" t="s">
        <v>1</v>
      </c>
      <c r="N319" s="143" t="s">
        <v>42</v>
      </c>
      <c r="O319" s="57"/>
      <c r="P319" s="144">
        <f>O319*H319</f>
        <v>0</v>
      </c>
      <c r="Q319" s="144">
        <v>0</v>
      </c>
      <c r="R319" s="144">
        <f>Q319*H319</f>
        <v>0</v>
      </c>
      <c r="S319" s="144">
        <v>0</v>
      </c>
      <c r="T319" s="145">
        <f>S319*H319</f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46" t="s">
        <v>132</v>
      </c>
      <c r="AT319" s="146" t="s">
        <v>119</v>
      </c>
      <c r="AU319" s="146" t="s">
        <v>87</v>
      </c>
      <c r="AY319" s="16" t="s">
        <v>118</v>
      </c>
      <c r="BE319" s="147">
        <f>IF(N319="základní",J319,0)</f>
        <v>0</v>
      </c>
      <c r="BF319" s="147">
        <f>IF(N319="snížená",J319,0)</f>
        <v>0</v>
      </c>
      <c r="BG319" s="147">
        <f>IF(N319="zákl. přenesená",J319,0)</f>
        <v>0</v>
      </c>
      <c r="BH319" s="147">
        <f>IF(N319="sníž. přenesená",J319,0)</f>
        <v>0</v>
      </c>
      <c r="BI319" s="147">
        <f>IF(N319="nulová",J319,0)</f>
        <v>0</v>
      </c>
      <c r="BJ319" s="16" t="s">
        <v>85</v>
      </c>
      <c r="BK319" s="147">
        <f>ROUND(I319*H319,2)</f>
        <v>0</v>
      </c>
      <c r="BL319" s="16" t="s">
        <v>132</v>
      </c>
      <c r="BM319" s="146" t="s">
        <v>423</v>
      </c>
    </row>
    <row r="320" spans="1:47" s="2" customFormat="1" ht="19.5">
      <c r="A320" s="31"/>
      <c r="B320" s="32"/>
      <c r="C320" s="31"/>
      <c r="D320" s="148" t="s">
        <v>125</v>
      </c>
      <c r="E320" s="31"/>
      <c r="F320" s="149" t="s">
        <v>422</v>
      </c>
      <c r="G320" s="31"/>
      <c r="H320" s="31"/>
      <c r="I320" s="150"/>
      <c r="J320" s="31"/>
      <c r="K320" s="31"/>
      <c r="L320" s="32"/>
      <c r="M320" s="151"/>
      <c r="N320" s="152"/>
      <c r="O320" s="57"/>
      <c r="P320" s="57"/>
      <c r="Q320" s="57"/>
      <c r="R320" s="57"/>
      <c r="S320" s="57"/>
      <c r="T320" s="58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T320" s="16" t="s">
        <v>125</v>
      </c>
      <c r="AU320" s="16" t="s">
        <v>87</v>
      </c>
    </row>
    <row r="321" spans="1:47" s="2" customFormat="1" ht="97.5">
      <c r="A321" s="31"/>
      <c r="B321" s="32"/>
      <c r="C321" s="31"/>
      <c r="D321" s="148" t="s">
        <v>127</v>
      </c>
      <c r="E321" s="31"/>
      <c r="F321" s="153" t="s">
        <v>424</v>
      </c>
      <c r="G321" s="31"/>
      <c r="H321" s="31"/>
      <c r="I321" s="150"/>
      <c r="J321" s="31"/>
      <c r="K321" s="31"/>
      <c r="L321" s="32"/>
      <c r="M321" s="151"/>
      <c r="N321" s="152"/>
      <c r="O321" s="57"/>
      <c r="P321" s="57"/>
      <c r="Q321" s="57"/>
      <c r="R321" s="57"/>
      <c r="S321" s="57"/>
      <c r="T321" s="58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T321" s="16" t="s">
        <v>127</v>
      </c>
      <c r="AU321" s="16" t="s">
        <v>87</v>
      </c>
    </row>
    <row r="322" spans="2:51" s="13" customFormat="1" ht="11.25">
      <c r="B322" s="164"/>
      <c r="D322" s="148" t="s">
        <v>182</v>
      </c>
      <c r="E322" s="165" t="s">
        <v>1</v>
      </c>
      <c r="F322" s="166" t="s">
        <v>425</v>
      </c>
      <c r="H322" s="167">
        <v>1375</v>
      </c>
      <c r="I322" s="168"/>
      <c r="L322" s="164"/>
      <c r="M322" s="169"/>
      <c r="N322" s="170"/>
      <c r="O322" s="170"/>
      <c r="P322" s="170"/>
      <c r="Q322" s="170"/>
      <c r="R322" s="170"/>
      <c r="S322" s="170"/>
      <c r="T322" s="171"/>
      <c r="AT322" s="165" t="s">
        <v>182</v>
      </c>
      <c r="AU322" s="165" t="s">
        <v>87</v>
      </c>
      <c r="AV322" s="13" t="s">
        <v>87</v>
      </c>
      <c r="AW322" s="13" t="s">
        <v>34</v>
      </c>
      <c r="AX322" s="13" t="s">
        <v>77</v>
      </c>
      <c r="AY322" s="165" t="s">
        <v>118</v>
      </c>
    </row>
    <row r="323" spans="2:51" s="13" customFormat="1" ht="11.25">
      <c r="B323" s="164"/>
      <c r="D323" s="148" t="s">
        <v>182</v>
      </c>
      <c r="E323" s="165" t="s">
        <v>1</v>
      </c>
      <c r="F323" s="166" t="s">
        <v>426</v>
      </c>
      <c r="H323" s="167">
        <v>45</v>
      </c>
      <c r="I323" s="168"/>
      <c r="L323" s="164"/>
      <c r="M323" s="169"/>
      <c r="N323" s="170"/>
      <c r="O323" s="170"/>
      <c r="P323" s="170"/>
      <c r="Q323" s="170"/>
      <c r="R323" s="170"/>
      <c r="S323" s="170"/>
      <c r="T323" s="171"/>
      <c r="AT323" s="165" t="s">
        <v>182</v>
      </c>
      <c r="AU323" s="165" t="s">
        <v>87</v>
      </c>
      <c r="AV323" s="13" t="s">
        <v>87</v>
      </c>
      <c r="AW323" s="13" t="s">
        <v>34</v>
      </c>
      <c r="AX323" s="13" t="s">
        <v>77</v>
      </c>
      <c r="AY323" s="165" t="s">
        <v>118</v>
      </c>
    </row>
    <row r="324" spans="2:51" s="13" customFormat="1" ht="11.25">
      <c r="B324" s="164"/>
      <c r="D324" s="148" t="s">
        <v>182</v>
      </c>
      <c r="E324" s="165" t="s">
        <v>1</v>
      </c>
      <c r="F324" s="166" t="s">
        <v>427</v>
      </c>
      <c r="H324" s="167">
        <v>730</v>
      </c>
      <c r="I324" s="168"/>
      <c r="L324" s="164"/>
      <c r="M324" s="169"/>
      <c r="N324" s="170"/>
      <c r="O324" s="170"/>
      <c r="P324" s="170"/>
      <c r="Q324" s="170"/>
      <c r="R324" s="170"/>
      <c r="S324" s="170"/>
      <c r="T324" s="171"/>
      <c r="AT324" s="165" t="s">
        <v>182</v>
      </c>
      <c r="AU324" s="165" t="s">
        <v>87</v>
      </c>
      <c r="AV324" s="13" t="s">
        <v>87</v>
      </c>
      <c r="AW324" s="13" t="s">
        <v>34</v>
      </c>
      <c r="AX324" s="13" t="s">
        <v>77</v>
      </c>
      <c r="AY324" s="165" t="s">
        <v>118</v>
      </c>
    </row>
    <row r="325" spans="1:65" s="2" customFormat="1" ht="24.2" customHeight="1">
      <c r="A325" s="31"/>
      <c r="B325" s="133"/>
      <c r="C325" s="134" t="s">
        <v>428</v>
      </c>
      <c r="D325" s="134" t="s">
        <v>119</v>
      </c>
      <c r="E325" s="135" t="s">
        <v>429</v>
      </c>
      <c r="F325" s="136" t="s">
        <v>430</v>
      </c>
      <c r="G325" s="137" t="s">
        <v>276</v>
      </c>
      <c r="H325" s="138">
        <v>2105</v>
      </c>
      <c r="I325" s="139"/>
      <c r="J325" s="140">
        <f>ROUND(I325*H325,2)</f>
        <v>0</v>
      </c>
      <c r="K325" s="141"/>
      <c r="L325" s="32"/>
      <c r="M325" s="142" t="s">
        <v>1</v>
      </c>
      <c r="N325" s="143" t="s">
        <v>42</v>
      </c>
      <c r="O325" s="57"/>
      <c r="P325" s="144">
        <f>O325*H325</f>
        <v>0</v>
      </c>
      <c r="Q325" s="144">
        <v>0</v>
      </c>
      <c r="R325" s="144">
        <f>Q325*H325</f>
        <v>0</v>
      </c>
      <c r="S325" s="144">
        <v>0</v>
      </c>
      <c r="T325" s="145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46" t="s">
        <v>132</v>
      </c>
      <c r="AT325" s="146" t="s">
        <v>119</v>
      </c>
      <c r="AU325" s="146" t="s">
        <v>87</v>
      </c>
      <c r="AY325" s="16" t="s">
        <v>118</v>
      </c>
      <c r="BE325" s="147">
        <f>IF(N325="základní",J325,0)</f>
        <v>0</v>
      </c>
      <c r="BF325" s="147">
        <f>IF(N325="snížená",J325,0)</f>
        <v>0</v>
      </c>
      <c r="BG325" s="147">
        <f>IF(N325="zákl. přenesená",J325,0)</f>
        <v>0</v>
      </c>
      <c r="BH325" s="147">
        <f>IF(N325="sníž. přenesená",J325,0)</f>
        <v>0</v>
      </c>
      <c r="BI325" s="147">
        <f>IF(N325="nulová",J325,0)</f>
        <v>0</v>
      </c>
      <c r="BJ325" s="16" t="s">
        <v>85</v>
      </c>
      <c r="BK325" s="147">
        <f>ROUND(I325*H325,2)</f>
        <v>0</v>
      </c>
      <c r="BL325" s="16" t="s">
        <v>132</v>
      </c>
      <c r="BM325" s="146" t="s">
        <v>431</v>
      </c>
    </row>
    <row r="326" spans="1:47" s="2" customFormat="1" ht="11.25">
      <c r="A326" s="31"/>
      <c r="B326" s="32"/>
      <c r="C326" s="31"/>
      <c r="D326" s="148" t="s">
        <v>125</v>
      </c>
      <c r="E326" s="31"/>
      <c r="F326" s="149" t="s">
        <v>430</v>
      </c>
      <c r="G326" s="31"/>
      <c r="H326" s="31"/>
      <c r="I326" s="150"/>
      <c r="J326" s="31"/>
      <c r="K326" s="31"/>
      <c r="L326" s="32"/>
      <c r="M326" s="151"/>
      <c r="N326" s="152"/>
      <c r="O326" s="57"/>
      <c r="P326" s="57"/>
      <c r="Q326" s="57"/>
      <c r="R326" s="57"/>
      <c r="S326" s="57"/>
      <c r="T326" s="58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T326" s="16" t="s">
        <v>125</v>
      </c>
      <c r="AU326" s="16" t="s">
        <v>87</v>
      </c>
    </row>
    <row r="327" spans="1:47" s="2" customFormat="1" ht="97.5">
      <c r="A327" s="31"/>
      <c r="B327" s="32"/>
      <c r="C327" s="31"/>
      <c r="D327" s="148" t="s">
        <v>127</v>
      </c>
      <c r="E327" s="31"/>
      <c r="F327" s="153" t="s">
        <v>424</v>
      </c>
      <c r="G327" s="31"/>
      <c r="H327" s="31"/>
      <c r="I327" s="150"/>
      <c r="J327" s="31"/>
      <c r="K327" s="31"/>
      <c r="L327" s="32"/>
      <c r="M327" s="151"/>
      <c r="N327" s="152"/>
      <c r="O327" s="57"/>
      <c r="P327" s="57"/>
      <c r="Q327" s="57"/>
      <c r="R327" s="57"/>
      <c r="S327" s="57"/>
      <c r="T327" s="58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T327" s="16" t="s">
        <v>127</v>
      </c>
      <c r="AU327" s="16" t="s">
        <v>87</v>
      </c>
    </row>
    <row r="328" spans="2:51" s="13" customFormat="1" ht="11.25">
      <c r="B328" s="164"/>
      <c r="D328" s="148" t="s">
        <v>182</v>
      </c>
      <c r="E328" s="165" t="s">
        <v>1</v>
      </c>
      <c r="F328" s="166" t="s">
        <v>432</v>
      </c>
      <c r="H328" s="167">
        <v>1375</v>
      </c>
      <c r="I328" s="168"/>
      <c r="L328" s="164"/>
      <c r="M328" s="169"/>
      <c r="N328" s="170"/>
      <c r="O328" s="170"/>
      <c r="P328" s="170"/>
      <c r="Q328" s="170"/>
      <c r="R328" s="170"/>
      <c r="S328" s="170"/>
      <c r="T328" s="171"/>
      <c r="AT328" s="165" t="s">
        <v>182</v>
      </c>
      <c r="AU328" s="165" t="s">
        <v>87</v>
      </c>
      <c r="AV328" s="13" t="s">
        <v>87</v>
      </c>
      <c r="AW328" s="13" t="s">
        <v>34</v>
      </c>
      <c r="AX328" s="13" t="s">
        <v>77</v>
      </c>
      <c r="AY328" s="165" t="s">
        <v>118</v>
      </c>
    </row>
    <row r="329" spans="2:51" s="13" customFormat="1" ht="11.25">
      <c r="B329" s="164"/>
      <c r="D329" s="148" t="s">
        <v>182</v>
      </c>
      <c r="E329" s="165" t="s">
        <v>1</v>
      </c>
      <c r="F329" s="166" t="s">
        <v>433</v>
      </c>
      <c r="H329" s="167">
        <v>730</v>
      </c>
      <c r="I329" s="168"/>
      <c r="L329" s="164"/>
      <c r="M329" s="169"/>
      <c r="N329" s="170"/>
      <c r="O329" s="170"/>
      <c r="P329" s="170"/>
      <c r="Q329" s="170"/>
      <c r="R329" s="170"/>
      <c r="S329" s="170"/>
      <c r="T329" s="171"/>
      <c r="AT329" s="165" t="s">
        <v>182</v>
      </c>
      <c r="AU329" s="165" t="s">
        <v>87</v>
      </c>
      <c r="AV329" s="13" t="s">
        <v>87</v>
      </c>
      <c r="AW329" s="13" t="s">
        <v>34</v>
      </c>
      <c r="AX329" s="13" t="s">
        <v>77</v>
      </c>
      <c r="AY329" s="165" t="s">
        <v>118</v>
      </c>
    </row>
    <row r="330" spans="1:65" s="2" customFormat="1" ht="24.2" customHeight="1">
      <c r="A330" s="31"/>
      <c r="B330" s="133"/>
      <c r="C330" s="134" t="s">
        <v>434</v>
      </c>
      <c r="D330" s="134" t="s">
        <v>119</v>
      </c>
      <c r="E330" s="135" t="s">
        <v>435</v>
      </c>
      <c r="F330" s="136" t="s">
        <v>436</v>
      </c>
      <c r="G330" s="137" t="s">
        <v>276</v>
      </c>
      <c r="H330" s="138">
        <v>1420</v>
      </c>
      <c r="I330" s="139"/>
      <c r="J330" s="140">
        <f>ROUND(I330*H330,2)</f>
        <v>0</v>
      </c>
      <c r="K330" s="141"/>
      <c r="L330" s="32"/>
      <c r="M330" s="142" t="s">
        <v>1</v>
      </c>
      <c r="N330" s="143" t="s">
        <v>42</v>
      </c>
      <c r="O330" s="57"/>
      <c r="P330" s="144">
        <f>O330*H330</f>
        <v>0</v>
      </c>
      <c r="Q330" s="144">
        <v>0</v>
      </c>
      <c r="R330" s="144">
        <f>Q330*H330</f>
        <v>0</v>
      </c>
      <c r="S330" s="144">
        <v>0</v>
      </c>
      <c r="T330" s="145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46" t="s">
        <v>132</v>
      </c>
      <c r="AT330" s="146" t="s">
        <v>119</v>
      </c>
      <c r="AU330" s="146" t="s">
        <v>87</v>
      </c>
      <c r="AY330" s="16" t="s">
        <v>118</v>
      </c>
      <c r="BE330" s="147">
        <f>IF(N330="základní",J330,0)</f>
        <v>0</v>
      </c>
      <c r="BF330" s="147">
        <f>IF(N330="snížená",J330,0)</f>
        <v>0</v>
      </c>
      <c r="BG330" s="147">
        <f>IF(N330="zákl. přenesená",J330,0)</f>
        <v>0</v>
      </c>
      <c r="BH330" s="147">
        <f>IF(N330="sníž. přenesená",J330,0)</f>
        <v>0</v>
      </c>
      <c r="BI330" s="147">
        <f>IF(N330="nulová",J330,0)</f>
        <v>0</v>
      </c>
      <c r="BJ330" s="16" t="s">
        <v>85</v>
      </c>
      <c r="BK330" s="147">
        <f>ROUND(I330*H330,2)</f>
        <v>0</v>
      </c>
      <c r="BL330" s="16" t="s">
        <v>132</v>
      </c>
      <c r="BM330" s="146" t="s">
        <v>437</v>
      </c>
    </row>
    <row r="331" spans="1:47" s="2" customFormat="1" ht="19.5">
      <c r="A331" s="31"/>
      <c r="B331" s="32"/>
      <c r="C331" s="31"/>
      <c r="D331" s="148" t="s">
        <v>125</v>
      </c>
      <c r="E331" s="31"/>
      <c r="F331" s="149" t="s">
        <v>436</v>
      </c>
      <c r="G331" s="31"/>
      <c r="H331" s="31"/>
      <c r="I331" s="150"/>
      <c r="J331" s="31"/>
      <c r="K331" s="31"/>
      <c r="L331" s="32"/>
      <c r="M331" s="151"/>
      <c r="N331" s="152"/>
      <c r="O331" s="57"/>
      <c r="P331" s="57"/>
      <c r="Q331" s="57"/>
      <c r="R331" s="57"/>
      <c r="S331" s="57"/>
      <c r="T331" s="58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T331" s="16" t="s">
        <v>125</v>
      </c>
      <c r="AU331" s="16" t="s">
        <v>87</v>
      </c>
    </row>
    <row r="332" spans="1:47" s="2" customFormat="1" ht="97.5">
      <c r="A332" s="31"/>
      <c r="B332" s="32"/>
      <c r="C332" s="31"/>
      <c r="D332" s="148" t="s">
        <v>127</v>
      </c>
      <c r="E332" s="31"/>
      <c r="F332" s="153" t="s">
        <v>424</v>
      </c>
      <c r="G332" s="31"/>
      <c r="H332" s="31"/>
      <c r="I332" s="150"/>
      <c r="J332" s="31"/>
      <c r="K332" s="31"/>
      <c r="L332" s="32"/>
      <c r="M332" s="151"/>
      <c r="N332" s="152"/>
      <c r="O332" s="57"/>
      <c r="P332" s="57"/>
      <c r="Q332" s="57"/>
      <c r="R332" s="57"/>
      <c r="S332" s="57"/>
      <c r="T332" s="58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T332" s="16" t="s">
        <v>127</v>
      </c>
      <c r="AU332" s="16" t="s">
        <v>87</v>
      </c>
    </row>
    <row r="333" spans="2:51" s="13" customFormat="1" ht="11.25">
      <c r="B333" s="164"/>
      <c r="D333" s="148" t="s">
        <v>182</v>
      </c>
      <c r="E333" s="165" t="s">
        <v>1</v>
      </c>
      <c r="F333" s="166" t="s">
        <v>438</v>
      </c>
      <c r="H333" s="167">
        <v>1375</v>
      </c>
      <c r="I333" s="168"/>
      <c r="L333" s="164"/>
      <c r="M333" s="169"/>
      <c r="N333" s="170"/>
      <c r="O333" s="170"/>
      <c r="P333" s="170"/>
      <c r="Q333" s="170"/>
      <c r="R333" s="170"/>
      <c r="S333" s="170"/>
      <c r="T333" s="171"/>
      <c r="AT333" s="165" t="s">
        <v>182</v>
      </c>
      <c r="AU333" s="165" t="s">
        <v>87</v>
      </c>
      <c r="AV333" s="13" t="s">
        <v>87</v>
      </c>
      <c r="AW333" s="13" t="s">
        <v>34</v>
      </c>
      <c r="AX333" s="13" t="s">
        <v>77</v>
      </c>
      <c r="AY333" s="165" t="s">
        <v>118</v>
      </c>
    </row>
    <row r="334" spans="2:51" s="13" customFormat="1" ht="11.25">
      <c r="B334" s="164"/>
      <c r="D334" s="148" t="s">
        <v>182</v>
      </c>
      <c r="E334" s="165" t="s">
        <v>1</v>
      </c>
      <c r="F334" s="166" t="s">
        <v>439</v>
      </c>
      <c r="H334" s="167">
        <v>45</v>
      </c>
      <c r="I334" s="168"/>
      <c r="L334" s="164"/>
      <c r="M334" s="169"/>
      <c r="N334" s="170"/>
      <c r="O334" s="170"/>
      <c r="P334" s="170"/>
      <c r="Q334" s="170"/>
      <c r="R334" s="170"/>
      <c r="S334" s="170"/>
      <c r="T334" s="171"/>
      <c r="AT334" s="165" t="s">
        <v>182</v>
      </c>
      <c r="AU334" s="165" t="s">
        <v>87</v>
      </c>
      <c r="AV334" s="13" t="s">
        <v>87</v>
      </c>
      <c r="AW334" s="13" t="s">
        <v>34</v>
      </c>
      <c r="AX334" s="13" t="s">
        <v>77</v>
      </c>
      <c r="AY334" s="165" t="s">
        <v>118</v>
      </c>
    </row>
    <row r="335" spans="2:63" s="11" customFormat="1" ht="22.9" customHeight="1">
      <c r="B335" s="122"/>
      <c r="D335" s="123" t="s">
        <v>76</v>
      </c>
      <c r="E335" s="162" t="s">
        <v>159</v>
      </c>
      <c r="F335" s="162" t="s">
        <v>440</v>
      </c>
      <c r="I335" s="125"/>
      <c r="J335" s="163">
        <f>BK335</f>
        <v>0</v>
      </c>
      <c r="L335" s="122"/>
      <c r="M335" s="127"/>
      <c r="N335" s="128"/>
      <c r="O335" s="128"/>
      <c r="P335" s="129">
        <f>SUM(P336:P352)</f>
        <v>0</v>
      </c>
      <c r="Q335" s="128"/>
      <c r="R335" s="129">
        <f>SUM(R336:R352)</f>
        <v>0</v>
      </c>
      <c r="S335" s="128"/>
      <c r="T335" s="130">
        <f>SUM(T336:T352)</f>
        <v>0</v>
      </c>
      <c r="AR335" s="123" t="s">
        <v>85</v>
      </c>
      <c r="AT335" s="131" t="s">
        <v>76</v>
      </c>
      <c r="AU335" s="131" t="s">
        <v>85</v>
      </c>
      <c r="AY335" s="123" t="s">
        <v>118</v>
      </c>
      <c r="BK335" s="132">
        <f>SUM(BK336:BK352)</f>
        <v>0</v>
      </c>
    </row>
    <row r="336" spans="1:65" s="2" customFormat="1" ht="24.2" customHeight="1">
      <c r="A336" s="31"/>
      <c r="B336" s="133"/>
      <c r="C336" s="134" t="s">
        <v>441</v>
      </c>
      <c r="D336" s="134" t="s">
        <v>119</v>
      </c>
      <c r="E336" s="135" t="s">
        <v>442</v>
      </c>
      <c r="F336" s="136" t="s">
        <v>443</v>
      </c>
      <c r="G336" s="137" t="s">
        <v>179</v>
      </c>
      <c r="H336" s="138">
        <v>1</v>
      </c>
      <c r="I336" s="139"/>
      <c r="J336" s="140">
        <f>ROUND(I336*H336,2)</f>
        <v>0</v>
      </c>
      <c r="K336" s="141"/>
      <c r="L336" s="32"/>
      <c r="M336" s="142" t="s">
        <v>1</v>
      </c>
      <c r="N336" s="143" t="s">
        <v>42</v>
      </c>
      <c r="O336" s="57"/>
      <c r="P336" s="144">
        <f>O336*H336</f>
        <v>0</v>
      </c>
      <c r="Q336" s="144">
        <v>0</v>
      </c>
      <c r="R336" s="144">
        <f>Q336*H336</f>
        <v>0</v>
      </c>
      <c r="S336" s="144">
        <v>0</v>
      </c>
      <c r="T336" s="145">
        <f>S336*H336</f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46" t="s">
        <v>132</v>
      </c>
      <c r="AT336" s="146" t="s">
        <v>119</v>
      </c>
      <c r="AU336" s="146" t="s">
        <v>87</v>
      </c>
      <c r="AY336" s="16" t="s">
        <v>118</v>
      </c>
      <c r="BE336" s="147">
        <f>IF(N336="základní",J336,0)</f>
        <v>0</v>
      </c>
      <c r="BF336" s="147">
        <f>IF(N336="snížená",J336,0)</f>
        <v>0</v>
      </c>
      <c r="BG336" s="147">
        <f>IF(N336="zákl. přenesená",J336,0)</f>
        <v>0</v>
      </c>
      <c r="BH336" s="147">
        <f>IF(N336="sníž. přenesená",J336,0)</f>
        <v>0</v>
      </c>
      <c r="BI336" s="147">
        <f>IF(N336="nulová",J336,0)</f>
        <v>0</v>
      </c>
      <c r="BJ336" s="16" t="s">
        <v>85</v>
      </c>
      <c r="BK336" s="147">
        <f>ROUND(I336*H336,2)</f>
        <v>0</v>
      </c>
      <c r="BL336" s="16" t="s">
        <v>132</v>
      </c>
      <c r="BM336" s="146" t="s">
        <v>444</v>
      </c>
    </row>
    <row r="337" spans="1:47" s="2" customFormat="1" ht="11.25">
      <c r="A337" s="31"/>
      <c r="B337" s="32"/>
      <c r="C337" s="31"/>
      <c r="D337" s="148" t="s">
        <v>125</v>
      </c>
      <c r="E337" s="31"/>
      <c r="F337" s="149" t="s">
        <v>443</v>
      </c>
      <c r="G337" s="31"/>
      <c r="H337" s="31"/>
      <c r="I337" s="150"/>
      <c r="J337" s="31"/>
      <c r="K337" s="31"/>
      <c r="L337" s="32"/>
      <c r="M337" s="151"/>
      <c r="N337" s="152"/>
      <c r="O337" s="57"/>
      <c r="P337" s="57"/>
      <c r="Q337" s="57"/>
      <c r="R337" s="57"/>
      <c r="S337" s="57"/>
      <c r="T337" s="58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T337" s="16" t="s">
        <v>125</v>
      </c>
      <c r="AU337" s="16" t="s">
        <v>87</v>
      </c>
    </row>
    <row r="338" spans="1:47" s="2" customFormat="1" ht="58.5">
      <c r="A338" s="31"/>
      <c r="B338" s="32"/>
      <c r="C338" s="31"/>
      <c r="D338" s="148" t="s">
        <v>127</v>
      </c>
      <c r="E338" s="31"/>
      <c r="F338" s="153" t="s">
        <v>445</v>
      </c>
      <c r="G338" s="31"/>
      <c r="H338" s="31"/>
      <c r="I338" s="150"/>
      <c r="J338" s="31"/>
      <c r="K338" s="31"/>
      <c r="L338" s="32"/>
      <c r="M338" s="151"/>
      <c r="N338" s="152"/>
      <c r="O338" s="57"/>
      <c r="P338" s="57"/>
      <c r="Q338" s="57"/>
      <c r="R338" s="57"/>
      <c r="S338" s="57"/>
      <c r="T338" s="58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T338" s="16" t="s">
        <v>127</v>
      </c>
      <c r="AU338" s="16" t="s">
        <v>87</v>
      </c>
    </row>
    <row r="339" spans="2:51" s="13" customFormat="1" ht="11.25">
      <c r="B339" s="164"/>
      <c r="D339" s="148" t="s">
        <v>182</v>
      </c>
      <c r="E339" s="165" t="s">
        <v>1</v>
      </c>
      <c r="F339" s="166" t="s">
        <v>446</v>
      </c>
      <c r="H339" s="167">
        <v>1</v>
      </c>
      <c r="I339" s="168"/>
      <c r="L339" s="164"/>
      <c r="M339" s="169"/>
      <c r="N339" s="170"/>
      <c r="O339" s="170"/>
      <c r="P339" s="170"/>
      <c r="Q339" s="170"/>
      <c r="R339" s="170"/>
      <c r="S339" s="170"/>
      <c r="T339" s="171"/>
      <c r="AT339" s="165" t="s">
        <v>182</v>
      </c>
      <c r="AU339" s="165" t="s">
        <v>87</v>
      </c>
      <c r="AV339" s="13" t="s">
        <v>87</v>
      </c>
      <c r="AW339" s="13" t="s">
        <v>34</v>
      </c>
      <c r="AX339" s="13" t="s">
        <v>85</v>
      </c>
      <c r="AY339" s="165" t="s">
        <v>118</v>
      </c>
    </row>
    <row r="340" spans="1:65" s="2" customFormat="1" ht="24.2" customHeight="1">
      <c r="A340" s="31"/>
      <c r="B340" s="133"/>
      <c r="C340" s="134" t="s">
        <v>447</v>
      </c>
      <c r="D340" s="134" t="s">
        <v>119</v>
      </c>
      <c r="E340" s="135" t="s">
        <v>448</v>
      </c>
      <c r="F340" s="136" t="s">
        <v>449</v>
      </c>
      <c r="G340" s="137" t="s">
        <v>179</v>
      </c>
      <c r="H340" s="138">
        <v>1</v>
      </c>
      <c r="I340" s="139"/>
      <c r="J340" s="140">
        <f>ROUND(I340*H340,2)</f>
        <v>0</v>
      </c>
      <c r="K340" s="141"/>
      <c r="L340" s="32"/>
      <c r="M340" s="142" t="s">
        <v>1</v>
      </c>
      <c r="N340" s="143" t="s">
        <v>42</v>
      </c>
      <c r="O340" s="57"/>
      <c r="P340" s="144">
        <f>O340*H340</f>
        <v>0</v>
      </c>
      <c r="Q340" s="144">
        <v>0</v>
      </c>
      <c r="R340" s="144">
        <f>Q340*H340</f>
        <v>0</v>
      </c>
      <c r="S340" s="144">
        <v>0</v>
      </c>
      <c r="T340" s="145">
        <f>S340*H340</f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46" t="s">
        <v>132</v>
      </c>
      <c r="AT340" s="146" t="s">
        <v>119</v>
      </c>
      <c r="AU340" s="146" t="s">
        <v>87</v>
      </c>
      <c r="AY340" s="16" t="s">
        <v>118</v>
      </c>
      <c r="BE340" s="147">
        <f>IF(N340="základní",J340,0)</f>
        <v>0</v>
      </c>
      <c r="BF340" s="147">
        <f>IF(N340="snížená",J340,0)</f>
        <v>0</v>
      </c>
      <c r="BG340" s="147">
        <f>IF(N340="zákl. přenesená",J340,0)</f>
        <v>0</v>
      </c>
      <c r="BH340" s="147">
        <f>IF(N340="sníž. přenesená",J340,0)</f>
        <v>0</v>
      </c>
      <c r="BI340" s="147">
        <f>IF(N340="nulová",J340,0)</f>
        <v>0</v>
      </c>
      <c r="BJ340" s="16" t="s">
        <v>85</v>
      </c>
      <c r="BK340" s="147">
        <f>ROUND(I340*H340,2)</f>
        <v>0</v>
      </c>
      <c r="BL340" s="16" t="s">
        <v>132</v>
      </c>
      <c r="BM340" s="146" t="s">
        <v>450</v>
      </c>
    </row>
    <row r="341" spans="1:47" s="2" customFormat="1" ht="19.5">
      <c r="A341" s="31"/>
      <c r="B341" s="32"/>
      <c r="C341" s="31"/>
      <c r="D341" s="148" t="s">
        <v>125</v>
      </c>
      <c r="E341" s="31"/>
      <c r="F341" s="149" t="s">
        <v>449</v>
      </c>
      <c r="G341" s="31"/>
      <c r="H341" s="31"/>
      <c r="I341" s="150"/>
      <c r="J341" s="31"/>
      <c r="K341" s="31"/>
      <c r="L341" s="32"/>
      <c r="M341" s="151"/>
      <c r="N341" s="152"/>
      <c r="O341" s="57"/>
      <c r="P341" s="57"/>
      <c r="Q341" s="57"/>
      <c r="R341" s="57"/>
      <c r="S341" s="57"/>
      <c r="T341" s="58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T341" s="16" t="s">
        <v>125</v>
      </c>
      <c r="AU341" s="16" t="s">
        <v>87</v>
      </c>
    </row>
    <row r="342" spans="1:47" s="2" customFormat="1" ht="48.75">
      <c r="A342" s="31"/>
      <c r="B342" s="32"/>
      <c r="C342" s="31"/>
      <c r="D342" s="148" t="s">
        <v>127</v>
      </c>
      <c r="E342" s="31"/>
      <c r="F342" s="153" t="s">
        <v>451</v>
      </c>
      <c r="G342" s="31"/>
      <c r="H342" s="31"/>
      <c r="I342" s="150"/>
      <c r="J342" s="31"/>
      <c r="K342" s="31"/>
      <c r="L342" s="32"/>
      <c r="M342" s="151"/>
      <c r="N342" s="152"/>
      <c r="O342" s="57"/>
      <c r="P342" s="57"/>
      <c r="Q342" s="57"/>
      <c r="R342" s="57"/>
      <c r="S342" s="57"/>
      <c r="T342" s="58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T342" s="16" t="s">
        <v>127</v>
      </c>
      <c r="AU342" s="16" t="s">
        <v>87</v>
      </c>
    </row>
    <row r="343" spans="2:51" s="13" customFormat="1" ht="11.25">
      <c r="B343" s="164"/>
      <c r="D343" s="148" t="s">
        <v>182</v>
      </c>
      <c r="E343" s="165" t="s">
        <v>1</v>
      </c>
      <c r="F343" s="166" t="s">
        <v>452</v>
      </c>
      <c r="H343" s="167">
        <v>1</v>
      </c>
      <c r="I343" s="168"/>
      <c r="L343" s="164"/>
      <c r="M343" s="169"/>
      <c r="N343" s="170"/>
      <c r="O343" s="170"/>
      <c r="P343" s="170"/>
      <c r="Q343" s="170"/>
      <c r="R343" s="170"/>
      <c r="S343" s="170"/>
      <c r="T343" s="171"/>
      <c r="AT343" s="165" t="s">
        <v>182</v>
      </c>
      <c r="AU343" s="165" t="s">
        <v>87</v>
      </c>
      <c r="AV343" s="13" t="s">
        <v>87</v>
      </c>
      <c r="AW343" s="13" t="s">
        <v>34</v>
      </c>
      <c r="AX343" s="13" t="s">
        <v>85</v>
      </c>
      <c r="AY343" s="165" t="s">
        <v>118</v>
      </c>
    </row>
    <row r="344" spans="1:65" s="2" customFormat="1" ht="24.2" customHeight="1">
      <c r="A344" s="31"/>
      <c r="B344" s="133"/>
      <c r="C344" s="134" t="s">
        <v>453</v>
      </c>
      <c r="D344" s="134" t="s">
        <v>119</v>
      </c>
      <c r="E344" s="135" t="s">
        <v>454</v>
      </c>
      <c r="F344" s="136" t="s">
        <v>455</v>
      </c>
      <c r="G344" s="137" t="s">
        <v>179</v>
      </c>
      <c r="H344" s="138">
        <v>1</v>
      </c>
      <c r="I344" s="139"/>
      <c r="J344" s="140">
        <f>ROUND(I344*H344,2)</f>
        <v>0</v>
      </c>
      <c r="K344" s="141"/>
      <c r="L344" s="32"/>
      <c r="M344" s="142" t="s">
        <v>1</v>
      </c>
      <c r="N344" s="143" t="s">
        <v>42</v>
      </c>
      <c r="O344" s="57"/>
      <c r="P344" s="144">
        <f>O344*H344</f>
        <v>0</v>
      </c>
      <c r="Q344" s="144">
        <v>0</v>
      </c>
      <c r="R344" s="144">
        <f>Q344*H344</f>
        <v>0</v>
      </c>
      <c r="S344" s="144">
        <v>0</v>
      </c>
      <c r="T344" s="145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46" t="s">
        <v>132</v>
      </c>
      <c r="AT344" s="146" t="s">
        <v>119</v>
      </c>
      <c r="AU344" s="146" t="s">
        <v>87</v>
      </c>
      <c r="AY344" s="16" t="s">
        <v>118</v>
      </c>
      <c r="BE344" s="147">
        <f>IF(N344="základní",J344,0)</f>
        <v>0</v>
      </c>
      <c r="BF344" s="147">
        <f>IF(N344="snížená",J344,0)</f>
        <v>0</v>
      </c>
      <c r="BG344" s="147">
        <f>IF(N344="zákl. přenesená",J344,0)</f>
        <v>0</v>
      </c>
      <c r="BH344" s="147">
        <f>IF(N344="sníž. přenesená",J344,0)</f>
        <v>0</v>
      </c>
      <c r="BI344" s="147">
        <f>IF(N344="nulová",J344,0)</f>
        <v>0</v>
      </c>
      <c r="BJ344" s="16" t="s">
        <v>85</v>
      </c>
      <c r="BK344" s="147">
        <f>ROUND(I344*H344,2)</f>
        <v>0</v>
      </c>
      <c r="BL344" s="16" t="s">
        <v>132</v>
      </c>
      <c r="BM344" s="146" t="s">
        <v>456</v>
      </c>
    </row>
    <row r="345" spans="1:47" s="2" customFormat="1" ht="19.5">
      <c r="A345" s="31"/>
      <c r="B345" s="32"/>
      <c r="C345" s="31"/>
      <c r="D345" s="148" t="s">
        <v>125</v>
      </c>
      <c r="E345" s="31"/>
      <c r="F345" s="149" t="s">
        <v>455</v>
      </c>
      <c r="G345" s="31"/>
      <c r="H345" s="31"/>
      <c r="I345" s="150"/>
      <c r="J345" s="31"/>
      <c r="K345" s="31"/>
      <c r="L345" s="32"/>
      <c r="M345" s="151"/>
      <c r="N345" s="152"/>
      <c r="O345" s="57"/>
      <c r="P345" s="57"/>
      <c r="Q345" s="57"/>
      <c r="R345" s="57"/>
      <c r="S345" s="57"/>
      <c r="T345" s="58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T345" s="16" t="s">
        <v>125</v>
      </c>
      <c r="AU345" s="16" t="s">
        <v>87</v>
      </c>
    </row>
    <row r="346" spans="1:47" s="2" customFormat="1" ht="165.75">
      <c r="A346" s="31"/>
      <c r="B346" s="32"/>
      <c r="C346" s="31"/>
      <c r="D346" s="148" t="s">
        <v>127</v>
      </c>
      <c r="E346" s="31"/>
      <c r="F346" s="153" t="s">
        <v>457</v>
      </c>
      <c r="G346" s="31"/>
      <c r="H346" s="31"/>
      <c r="I346" s="150"/>
      <c r="J346" s="31"/>
      <c r="K346" s="31"/>
      <c r="L346" s="32"/>
      <c r="M346" s="151"/>
      <c r="N346" s="152"/>
      <c r="O346" s="57"/>
      <c r="P346" s="57"/>
      <c r="Q346" s="57"/>
      <c r="R346" s="57"/>
      <c r="S346" s="57"/>
      <c r="T346" s="58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T346" s="16" t="s">
        <v>127</v>
      </c>
      <c r="AU346" s="16" t="s">
        <v>87</v>
      </c>
    </row>
    <row r="347" spans="2:51" s="13" customFormat="1" ht="11.25">
      <c r="B347" s="164"/>
      <c r="D347" s="148" t="s">
        <v>182</v>
      </c>
      <c r="E347" s="165" t="s">
        <v>1</v>
      </c>
      <c r="F347" s="166" t="s">
        <v>458</v>
      </c>
      <c r="H347" s="167">
        <v>1</v>
      </c>
      <c r="I347" s="168"/>
      <c r="L347" s="164"/>
      <c r="M347" s="169"/>
      <c r="N347" s="170"/>
      <c r="O347" s="170"/>
      <c r="P347" s="170"/>
      <c r="Q347" s="170"/>
      <c r="R347" s="170"/>
      <c r="S347" s="170"/>
      <c r="T347" s="171"/>
      <c r="AT347" s="165" t="s">
        <v>182</v>
      </c>
      <c r="AU347" s="165" t="s">
        <v>87</v>
      </c>
      <c r="AV347" s="13" t="s">
        <v>87</v>
      </c>
      <c r="AW347" s="13" t="s">
        <v>34</v>
      </c>
      <c r="AX347" s="13" t="s">
        <v>85</v>
      </c>
      <c r="AY347" s="165" t="s">
        <v>118</v>
      </c>
    </row>
    <row r="348" spans="1:65" s="2" customFormat="1" ht="16.5" customHeight="1">
      <c r="A348" s="31"/>
      <c r="B348" s="133"/>
      <c r="C348" s="134" t="s">
        <v>459</v>
      </c>
      <c r="D348" s="134" t="s">
        <v>119</v>
      </c>
      <c r="E348" s="135" t="s">
        <v>460</v>
      </c>
      <c r="F348" s="136" t="s">
        <v>461</v>
      </c>
      <c r="G348" s="137" t="s">
        <v>179</v>
      </c>
      <c r="H348" s="138">
        <v>2</v>
      </c>
      <c r="I348" s="139"/>
      <c r="J348" s="140">
        <f>ROUND(I348*H348,2)</f>
        <v>0</v>
      </c>
      <c r="K348" s="141"/>
      <c r="L348" s="32"/>
      <c r="M348" s="142" t="s">
        <v>1</v>
      </c>
      <c r="N348" s="143" t="s">
        <v>42</v>
      </c>
      <c r="O348" s="57"/>
      <c r="P348" s="144">
        <f>O348*H348</f>
        <v>0</v>
      </c>
      <c r="Q348" s="144">
        <v>0</v>
      </c>
      <c r="R348" s="144">
        <f>Q348*H348</f>
        <v>0</v>
      </c>
      <c r="S348" s="144">
        <v>0</v>
      </c>
      <c r="T348" s="145">
        <f>S348*H348</f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46" t="s">
        <v>132</v>
      </c>
      <c r="AT348" s="146" t="s">
        <v>119</v>
      </c>
      <c r="AU348" s="146" t="s">
        <v>87</v>
      </c>
      <c r="AY348" s="16" t="s">
        <v>118</v>
      </c>
      <c r="BE348" s="147">
        <f>IF(N348="základní",J348,0)</f>
        <v>0</v>
      </c>
      <c r="BF348" s="147">
        <f>IF(N348="snížená",J348,0)</f>
        <v>0</v>
      </c>
      <c r="BG348" s="147">
        <f>IF(N348="zákl. přenesená",J348,0)</f>
        <v>0</v>
      </c>
      <c r="BH348" s="147">
        <f>IF(N348="sníž. přenesená",J348,0)</f>
        <v>0</v>
      </c>
      <c r="BI348" s="147">
        <f>IF(N348="nulová",J348,0)</f>
        <v>0</v>
      </c>
      <c r="BJ348" s="16" t="s">
        <v>85</v>
      </c>
      <c r="BK348" s="147">
        <f>ROUND(I348*H348,2)</f>
        <v>0</v>
      </c>
      <c r="BL348" s="16" t="s">
        <v>132</v>
      </c>
      <c r="BM348" s="146" t="s">
        <v>462</v>
      </c>
    </row>
    <row r="349" spans="1:47" s="2" customFormat="1" ht="11.25">
      <c r="A349" s="31"/>
      <c r="B349" s="32"/>
      <c r="C349" s="31"/>
      <c r="D349" s="148" t="s">
        <v>125</v>
      </c>
      <c r="E349" s="31"/>
      <c r="F349" s="149" t="s">
        <v>461</v>
      </c>
      <c r="G349" s="31"/>
      <c r="H349" s="31"/>
      <c r="I349" s="150"/>
      <c r="J349" s="31"/>
      <c r="K349" s="31"/>
      <c r="L349" s="32"/>
      <c r="M349" s="151"/>
      <c r="N349" s="152"/>
      <c r="O349" s="57"/>
      <c r="P349" s="57"/>
      <c r="Q349" s="57"/>
      <c r="R349" s="57"/>
      <c r="S349" s="57"/>
      <c r="T349" s="58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T349" s="16" t="s">
        <v>125</v>
      </c>
      <c r="AU349" s="16" t="s">
        <v>87</v>
      </c>
    </row>
    <row r="350" spans="1:47" s="2" customFormat="1" ht="19.5">
      <c r="A350" s="31"/>
      <c r="B350" s="32"/>
      <c r="C350" s="31"/>
      <c r="D350" s="148" t="s">
        <v>127</v>
      </c>
      <c r="E350" s="31"/>
      <c r="F350" s="153" t="s">
        <v>463</v>
      </c>
      <c r="G350" s="31"/>
      <c r="H350" s="31"/>
      <c r="I350" s="150"/>
      <c r="J350" s="31"/>
      <c r="K350" s="31"/>
      <c r="L350" s="32"/>
      <c r="M350" s="151"/>
      <c r="N350" s="152"/>
      <c r="O350" s="57"/>
      <c r="P350" s="57"/>
      <c r="Q350" s="57"/>
      <c r="R350" s="57"/>
      <c r="S350" s="57"/>
      <c r="T350" s="58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T350" s="16" t="s">
        <v>127</v>
      </c>
      <c r="AU350" s="16" t="s">
        <v>87</v>
      </c>
    </row>
    <row r="351" spans="2:51" s="13" customFormat="1" ht="11.25">
      <c r="B351" s="164"/>
      <c r="D351" s="148" t="s">
        <v>182</v>
      </c>
      <c r="E351" s="165" t="s">
        <v>1</v>
      </c>
      <c r="F351" s="166" t="s">
        <v>464</v>
      </c>
      <c r="H351" s="167">
        <v>1</v>
      </c>
      <c r="I351" s="168"/>
      <c r="L351" s="164"/>
      <c r="M351" s="169"/>
      <c r="N351" s="170"/>
      <c r="O351" s="170"/>
      <c r="P351" s="170"/>
      <c r="Q351" s="170"/>
      <c r="R351" s="170"/>
      <c r="S351" s="170"/>
      <c r="T351" s="171"/>
      <c r="AT351" s="165" t="s">
        <v>182</v>
      </c>
      <c r="AU351" s="165" t="s">
        <v>87</v>
      </c>
      <c r="AV351" s="13" t="s">
        <v>87</v>
      </c>
      <c r="AW351" s="13" t="s">
        <v>34</v>
      </c>
      <c r="AX351" s="13" t="s">
        <v>77</v>
      </c>
      <c r="AY351" s="165" t="s">
        <v>118</v>
      </c>
    </row>
    <row r="352" spans="2:51" s="13" customFormat="1" ht="11.25">
      <c r="B352" s="164"/>
      <c r="D352" s="148" t="s">
        <v>182</v>
      </c>
      <c r="E352" s="165" t="s">
        <v>1</v>
      </c>
      <c r="F352" s="166" t="s">
        <v>465</v>
      </c>
      <c r="H352" s="167">
        <v>1</v>
      </c>
      <c r="I352" s="168"/>
      <c r="L352" s="164"/>
      <c r="M352" s="169"/>
      <c r="N352" s="170"/>
      <c r="O352" s="170"/>
      <c r="P352" s="170"/>
      <c r="Q352" s="170"/>
      <c r="R352" s="170"/>
      <c r="S352" s="170"/>
      <c r="T352" s="171"/>
      <c r="AT352" s="165" t="s">
        <v>182</v>
      </c>
      <c r="AU352" s="165" t="s">
        <v>87</v>
      </c>
      <c r="AV352" s="13" t="s">
        <v>87</v>
      </c>
      <c r="AW352" s="13" t="s">
        <v>34</v>
      </c>
      <c r="AX352" s="13" t="s">
        <v>77</v>
      </c>
      <c r="AY352" s="165" t="s">
        <v>118</v>
      </c>
    </row>
    <row r="353" spans="2:63" s="11" customFormat="1" ht="22.9" customHeight="1">
      <c r="B353" s="122"/>
      <c r="D353" s="123" t="s">
        <v>76</v>
      </c>
      <c r="E353" s="162" t="s">
        <v>233</v>
      </c>
      <c r="F353" s="162" t="s">
        <v>466</v>
      </c>
      <c r="I353" s="125"/>
      <c r="J353" s="163">
        <f>BK353</f>
        <v>0</v>
      </c>
      <c r="L353" s="122"/>
      <c r="M353" s="127"/>
      <c r="N353" s="128"/>
      <c r="O353" s="128"/>
      <c r="P353" s="129">
        <f>SUM(P354:P431)</f>
        <v>0</v>
      </c>
      <c r="Q353" s="128"/>
      <c r="R353" s="129">
        <f>SUM(R354:R431)</f>
        <v>0</v>
      </c>
      <c r="S353" s="128"/>
      <c r="T353" s="130">
        <f>SUM(T354:T431)</f>
        <v>0</v>
      </c>
      <c r="AR353" s="123" t="s">
        <v>85</v>
      </c>
      <c r="AT353" s="131" t="s">
        <v>76</v>
      </c>
      <c r="AU353" s="131" t="s">
        <v>85</v>
      </c>
      <c r="AY353" s="123" t="s">
        <v>118</v>
      </c>
      <c r="BK353" s="132">
        <f>SUM(BK354:BK431)</f>
        <v>0</v>
      </c>
    </row>
    <row r="354" spans="1:65" s="2" customFormat="1" ht="24.2" customHeight="1">
      <c r="A354" s="31"/>
      <c r="B354" s="133"/>
      <c r="C354" s="134" t="s">
        <v>467</v>
      </c>
      <c r="D354" s="134" t="s">
        <v>119</v>
      </c>
      <c r="E354" s="135" t="s">
        <v>468</v>
      </c>
      <c r="F354" s="136" t="s">
        <v>469</v>
      </c>
      <c r="G354" s="137" t="s">
        <v>200</v>
      </c>
      <c r="H354" s="138">
        <v>221</v>
      </c>
      <c r="I354" s="139"/>
      <c r="J354" s="140">
        <f>ROUND(I354*H354,2)</f>
        <v>0</v>
      </c>
      <c r="K354" s="141"/>
      <c r="L354" s="32"/>
      <c r="M354" s="142" t="s">
        <v>1</v>
      </c>
      <c r="N354" s="143" t="s">
        <v>42</v>
      </c>
      <c r="O354" s="57"/>
      <c r="P354" s="144">
        <f>O354*H354</f>
        <v>0</v>
      </c>
      <c r="Q354" s="144">
        <v>0</v>
      </c>
      <c r="R354" s="144">
        <f>Q354*H354</f>
        <v>0</v>
      </c>
      <c r="S354" s="144">
        <v>0</v>
      </c>
      <c r="T354" s="145">
        <f>S354*H354</f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46" t="s">
        <v>132</v>
      </c>
      <c r="AT354" s="146" t="s">
        <v>119</v>
      </c>
      <c r="AU354" s="146" t="s">
        <v>87</v>
      </c>
      <c r="AY354" s="16" t="s">
        <v>118</v>
      </c>
      <c r="BE354" s="147">
        <f>IF(N354="základní",J354,0)</f>
        <v>0</v>
      </c>
      <c r="BF354" s="147">
        <f>IF(N354="snížená",J354,0)</f>
        <v>0</v>
      </c>
      <c r="BG354" s="147">
        <f>IF(N354="zákl. přenesená",J354,0)</f>
        <v>0</v>
      </c>
      <c r="BH354" s="147">
        <f>IF(N354="sníž. přenesená",J354,0)</f>
        <v>0</v>
      </c>
      <c r="BI354" s="147">
        <f>IF(N354="nulová",J354,0)</f>
        <v>0</v>
      </c>
      <c r="BJ354" s="16" t="s">
        <v>85</v>
      </c>
      <c r="BK354" s="147">
        <f>ROUND(I354*H354,2)</f>
        <v>0</v>
      </c>
      <c r="BL354" s="16" t="s">
        <v>132</v>
      </c>
      <c r="BM354" s="146" t="s">
        <v>470</v>
      </c>
    </row>
    <row r="355" spans="1:47" s="2" customFormat="1" ht="19.5">
      <c r="A355" s="31"/>
      <c r="B355" s="32"/>
      <c r="C355" s="31"/>
      <c r="D355" s="148" t="s">
        <v>125</v>
      </c>
      <c r="E355" s="31"/>
      <c r="F355" s="149" t="s">
        <v>469</v>
      </c>
      <c r="G355" s="31"/>
      <c r="H355" s="31"/>
      <c r="I355" s="150"/>
      <c r="J355" s="31"/>
      <c r="K355" s="31"/>
      <c r="L355" s="32"/>
      <c r="M355" s="151"/>
      <c r="N355" s="152"/>
      <c r="O355" s="57"/>
      <c r="P355" s="57"/>
      <c r="Q355" s="57"/>
      <c r="R355" s="57"/>
      <c r="S355" s="57"/>
      <c r="T355" s="58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T355" s="16" t="s">
        <v>125</v>
      </c>
      <c r="AU355" s="16" t="s">
        <v>87</v>
      </c>
    </row>
    <row r="356" spans="1:47" s="2" customFormat="1" ht="97.5">
      <c r="A356" s="31"/>
      <c r="B356" s="32"/>
      <c r="C356" s="31"/>
      <c r="D356" s="148" t="s">
        <v>127</v>
      </c>
      <c r="E356" s="31"/>
      <c r="F356" s="153" t="s">
        <v>471</v>
      </c>
      <c r="G356" s="31"/>
      <c r="H356" s="31"/>
      <c r="I356" s="150"/>
      <c r="J356" s="31"/>
      <c r="K356" s="31"/>
      <c r="L356" s="32"/>
      <c r="M356" s="151"/>
      <c r="N356" s="152"/>
      <c r="O356" s="57"/>
      <c r="P356" s="57"/>
      <c r="Q356" s="57"/>
      <c r="R356" s="57"/>
      <c r="S356" s="57"/>
      <c r="T356" s="58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T356" s="16" t="s">
        <v>127</v>
      </c>
      <c r="AU356" s="16" t="s">
        <v>87</v>
      </c>
    </row>
    <row r="357" spans="2:51" s="13" customFormat="1" ht="11.25">
      <c r="B357" s="164"/>
      <c r="D357" s="148" t="s">
        <v>182</v>
      </c>
      <c r="E357" s="165" t="s">
        <v>1</v>
      </c>
      <c r="F357" s="166" t="s">
        <v>472</v>
      </c>
      <c r="H357" s="167">
        <v>183</v>
      </c>
      <c r="I357" s="168"/>
      <c r="L357" s="164"/>
      <c r="M357" s="169"/>
      <c r="N357" s="170"/>
      <c r="O357" s="170"/>
      <c r="P357" s="170"/>
      <c r="Q357" s="170"/>
      <c r="R357" s="170"/>
      <c r="S357" s="170"/>
      <c r="T357" s="171"/>
      <c r="AT357" s="165" t="s">
        <v>182</v>
      </c>
      <c r="AU357" s="165" t="s">
        <v>87</v>
      </c>
      <c r="AV357" s="13" t="s">
        <v>87</v>
      </c>
      <c r="AW357" s="13" t="s">
        <v>34</v>
      </c>
      <c r="AX357" s="13" t="s">
        <v>77</v>
      </c>
      <c r="AY357" s="165" t="s">
        <v>118</v>
      </c>
    </row>
    <row r="358" spans="2:51" s="13" customFormat="1" ht="11.25">
      <c r="B358" s="164"/>
      <c r="D358" s="148" t="s">
        <v>182</v>
      </c>
      <c r="E358" s="165" t="s">
        <v>1</v>
      </c>
      <c r="F358" s="166" t="s">
        <v>473</v>
      </c>
      <c r="H358" s="167">
        <v>38</v>
      </c>
      <c r="I358" s="168"/>
      <c r="L358" s="164"/>
      <c r="M358" s="169"/>
      <c r="N358" s="170"/>
      <c r="O358" s="170"/>
      <c r="P358" s="170"/>
      <c r="Q358" s="170"/>
      <c r="R358" s="170"/>
      <c r="S358" s="170"/>
      <c r="T358" s="171"/>
      <c r="AT358" s="165" t="s">
        <v>182</v>
      </c>
      <c r="AU358" s="165" t="s">
        <v>87</v>
      </c>
      <c r="AV358" s="13" t="s">
        <v>87</v>
      </c>
      <c r="AW358" s="13" t="s">
        <v>34</v>
      </c>
      <c r="AX358" s="13" t="s">
        <v>77</v>
      </c>
      <c r="AY358" s="165" t="s">
        <v>118</v>
      </c>
    </row>
    <row r="359" spans="1:65" s="2" customFormat="1" ht="16.5" customHeight="1">
      <c r="A359" s="31"/>
      <c r="B359" s="133"/>
      <c r="C359" s="134" t="s">
        <v>474</v>
      </c>
      <c r="D359" s="134" t="s">
        <v>119</v>
      </c>
      <c r="E359" s="135" t="s">
        <v>475</v>
      </c>
      <c r="F359" s="136" t="s">
        <v>476</v>
      </c>
      <c r="G359" s="137" t="s">
        <v>179</v>
      </c>
      <c r="H359" s="138">
        <v>1</v>
      </c>
      <c r="I359" s="139"/>
      <c r="J359" s="140">
        <f>ROUND(I359*H359,2)</f>
        <v>0</v>
      </c>
      <c r="K359" s="141"/>
      <c r="L359" s="32"/>
      <c r="M359" s="142" t="s">
        <v>1</v>
      </c>
      <c r="N359" s="143" t="s">
        <v>42</v>
      </c>
      <c r="O359" s="57"/>
      <c r="P359" s="144">
        <f>O359*H359</f>
        <v>0</v>
      </c>
      <c r="Q359" s="144">
        <v>0</v>
      </c>
      <c r="R359" s="144">
        <f>Q359*H359</f>
        <v>0</v>
      </c>
      <c r="S359" s="144">
        <v>0</v>
      </c>
      <c r="T359" s="145">
        <f>S359*H359</f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46" t="s">
        <v>132</v>
      </c>
      <c r="AT359" s="146" t="s">
        <v>119</v>
      </c>
      <c r="AU359" s="146" t="s">
        <v>87</v>
      </c>
      <c r="AY359" s="16" t="s">
        <v>118</v>
      </c>
      <c r="BE359" s="147">
        <f>IF(N359="základní",J359,0)</f>
        <v>0</v>
      </c>
      <c r="BF359" s="147">
        <f>IF(N359="snížená",J359,0)</f>
        <v>0</v>
      </c>
      <c r="BG359" s="147">
        <f>IF(N359="zákl. přenesená",J359,0)</f>
        <v>0</v>
      </c>
      <c r="BH359" s="147">
        <f>IF(N359="sníž. přenesená",J359,0)</f>
        <v>0</v>
      </c>
      <c r="BI359" s="147">
        <f>IF(N359="nulová",J359,0)</f>
        <v>0</v>
      </c>
      <c r="BJ359" s="16" t="s">
        <v>85</v>
      </c>
      <c r="BK359" s="147">
        <f>ROUND(I359*H359,2)</f>
        <v>0</v>
      </c>
      <c r="BL359" s="16" t="s">
        <v>132</v>
      </c>
      <c r="BM359" s="146" t="s">
        <v>477</v>
      </c>
    </row>
    <row r="360" spans="1:47" s="2" customFormat="1" ht="11.25">
      <c r="A360" s="31"/>
      <c r="B360" s="32"/>
      <c r="C360" s="31"/>
      <c r="D360" s="148" t="s">
        <v>125</v>
      </c>
      <c r="E360" s="31"/>
      <c r="F360" s="149" t="s">
        <v>476</v>
      </c>
      <c r="G360" s="31"/>
      <c r="H360" s="31"/>
      <c r="I360" s="150"/>
      <c r="J360" s="31"/>
      <c r="K360" s="31"/>
      <c r="L360" s="32"/>
      <c r="M360" s="151"/>
      <c r="N360" s="152"/>
      <c r="O360" s="57"/>
      <c r="P360" s="57"/>
      <c r="Q360" s="57"/>
      <c r="R360" s="57"/>
      <c r="S360" s="57"/>
      <c r="T360" s="58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T360" s="16" t="s">
        <v>125</v>
      </c>
      <c r="AU360" s="16" t="s">
        <v>87</v>
      </c>
    </row>
    <row r="361" spans="1:47" s="2" customFormat="1" ht="39">
      <c r="A361" s="31"/>
      <c r="B361" s="32"/>
      <c r="C361" s="31"/>
      <c r="D361" s="148" t="s">
        <v>127</v>
      </c>
      <c r="E361" s="31"/>
      <c r="F361" s="153" t="s">
        <v>478</v>
      </c>
      <c r="G361" s="31"/>
      <c r="H361" s="31"/>
      <c r="I361" s="150"/>
      <c r="J361" s="31"/>
      <c r="K361" s="31"/>
      <c r="L361" s="32"/>
      <c r="M361" s="151"/>
      <c r="N361" s="152"/>
      <c r="O361" s="57"/>
      <c r="P361" s="57"/>
      <c r="Q361" s="57"/>
      <c r="R361" s="57"/>
      <c r="S361" s="57"/>
      <c r="T361" s="58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T361" s="16" t="s">
        <v>127</v>
      </c>
      <c r="AU361" s="16" t="s">
        <v>87</v>
      </c>
    </row>
    <row r="362" spans="2:51" s="13" customFormat="1" ht="11.25">
      <c r="B362" s="164"/>
      <c r="D362" s="148" t="s">
        <v>182</v>
      </c>
      <c r="E362" s="165" t="s">
        <v>1</v>
      </c>
      <c r="F362" s="166" t="s">
        <v>479</v>
      </c>
      <c r="H362" s="167">
        <v>1</v>
      </c>
      <c r="I362" s="168"/>
      <c r="L362" s="164"/>
      <c r="M362" s="169"/>
      <c r="N362" s="170"/>
      <c r="O362" s="170"/>
      <c r="P362" s="170"/>
      <c r="Q362" s="170"/>
      <c r="R362" s="170"/>
      <c r="S362" s="170"/>
      <c r="T362" s="171"/>
      <c r="AT362" s="165" t="s">
        <v>182</v>
      </c>
      <c r="AU362" s="165" t="s">
        <v>87</v>
      </c>
      <c r="AV362" s="13" t="s">
        <v>87</v>
      </c>
      <c r="AW362" s="13" t="s">
        <v>34</v>
      </c>
      <c r="AX362" s="13" t="s">
        <v>85</v>
      </c>
      <c r="AY362" s="165" t="s">
        <v>118</v>
      </c>
    </row>
    <row r="363" spans="1:65" s="2" customFormat="1" ht="24.2" customHeight="1">
      <c r="A363" s="31"/>
      <c r="B363" s="133"/>
      <c r="C363" s="134" t="s">
        <v>480</v>
      </c>
      <c r="D363" s="134" t="s">
        <v>119</v>
      </c>
      <c r="E363" s="135" t="s">
        <v>481</v>
      </c>
      <c r="F363" s="136" t="s">
        <v>482</v>
      </c>
      <c r="G363" s="137" t="s">
        <v>179</v>
      </c>
      <c r="H363" s="138">
        <v>14</v>
      </c>
      <c r="I363" s="139"/>
      <c r="J363" s="140">
        <f>ROUND(I363*H363,2)</f>
        <v>0</v>
      </c>
      <c r="K363" s="141"/>
      <c r="L363" s="32"/>
      <c r="M363" s="142" t="s">
        <v>1</v>
      </c>
      <c r="N363" s="143" t="s">
        <v>42</v>
      </c>
      <c r="O363" s="57"/>
      <c r="P363" s="144">
        <f>O363*H363</f>
        <v>0</v>
      </c>
      <c r="Q363" s="144">
        <v>0</v>
      </c>
      <c r="R363" s="144">
        <f>Q363*H363</f>
        <v>0</v>
      </c>
      <c r="S363" s="144">
        <v>0</v>
      </c>
      <c r="T363" s="145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46" t="s">
        <v>132</v>
      </c>
      <c r="AT363" s="146" t="s">
        <v>119</v>
      </c>
      <c r="AU363" s="146" t="s">
        <v>87</v>
      </c>
      <c r="AY363" s="16" t="s">
        <v>118</v>
      </c>
      <c r="BE363" s="147">
        <f>IF(N363="základní",J363,0)</f>
        <v>0</v>
      </c>
      <c r="BF363" s="147">
        <f>IF(N363="snížená",J363,0)</f>
        <v>0</v>
      </c>
      <c r="BG363" s="147">
        <f>IF(N363="zákl. přenesená",J363,0)</f>
        <v>0</v>
      </c>
      <c r="BH363" s="147">
        <f>IF(N363="sníž. přenesená",J363,0)</f>
        <v>0</v>
      </c>
      <c r="BI363" s="147">
        <f>IF(N363="nulová",J363,0)</f>
        <v>0</v>
      </c>
      <c r="BJ363" s="16" t="s">
        <v>85</v>
      </c>
      <c r="BK363" s="147">
        <f>ROUND(I363*H363,2)</f>
        <v>0</v>
      </c>
      <c r="BL363" s="16" t="s">
        <v>132</v>
      </c>
      <c r="BM363" s="146" t="s">
        <v>483</v>
      </c>
    </row>
    <row r="364" spans="1:47" s="2" customFormat="1" ht="19.5">
      <c r="A364" s="31"/>
      <c r="B364" s="32"/>
      <c r="C364" s="31"/>
      <c r="D364" s="148" t="s">
        <v>125</v>
      </c>
      <c r="E364" s="31"/>
      <c r="F364" s="149" t="s">
        <v>482</v>
      </c>
      <c r="G364" s="31"/>
      <c r="H364" s="31"/>
      <c r="I364" s="150"/>
      <c r="J364" s="31"/>
      <c r="K364" s="31"/>
      <c r="L364" s="32"/>
      <c r="M364" s="151"/>
      <c r="N364" s="152"/>
      <c r="O364" s="57"/>
      <c r="P364" s="57"/>
      <c r="Q364" s="57"/>
      <c r="R364" s="57"/>
      <c r="S364" s="57"/>
      <c r="T364" s="58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T364" s="16" t="s">
        <v>125</v>
      </c>
      <c r="AU364" s="16" t="s">
        <v>87</v>
      </c>
    </row>
    <row r="365" spans="1:47" s="2" customFormat="1" ht="29.25">
      <c r="A365" s="31"/>
      <c r="B365" s="32"/>
      <c r="C365" s="31"/>
      <c r="D365" s="148" t="s">
        <v>127</v>
      </c>
      <c r="E365" s="31"/>
      <c r="F365" s="153" t="s">
        <v>484</v>
      </c>
      <c r="G365" s="31"/>
      <c r="H365" s="31"/>
      <c r="I365" s="150"/>
      <c r="J365" s="31"/>
      <c r="K365" s="31"/>
      <c r="L365" s="32"/>
      <c r="M365" s="151"/>
      <c r="N365" s="152"/>
      <c r="O365" s="57"/>
      <c r="P365" s="57"/>
      <c r="Q365" s="57"/>
      <c r="R365" s="57"/>
      <c r="S365" s="57"/>
      <c r="T365" s="58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T365" s="16" t="s">
        <v>127</v>
      </c>
      <c r="AU365" s="16" t="s">
        <v>87</v>
      </c>
    </row>
    <row r="366" spans="2:51" s="13" customFormat="1" ht="11.25">
      <c r="B366" s="164"/>
      <c r="D366" s="148" t="s">
        <v>182</v>
      </c>
      <c r="E366" s="165" t="s">
        <v>1</v>
      </c>
      <c r="F366" s="166" t="s">
        <v>485</v>
      </c>
      <c r="H366" s="167">
        <v>4</v>
      </c>
      <c r="I366" s="168"/>
      <c r="L366" s="164"/>
      <c r="M366" s="169"/>
      <c r="N366" s="170"/>
      <c r="O366" s="170"/>
      <c r="P366" s="170"/>
      <c r="Q366" s="170"/>
      <c r="R366" s="170"/>
      <c r="S366" s="170"/>
      <c r="T366" s="171"/>
      <c r="AT366" s="165" t="s">
        <v>182</v>
      </c>
      <c r="AU366" s="165" t="s">
        <v>87</v>
      </c>
      <c r="AV366" s="13" t="s">
        <v>87</v>
      </c>
      <c r="AW366" s="13" t="s">
        <v>34</v>
      </c>
      <c r="AX366" s="13" t="s">
        <v>77</v>
      </c>
      <c r="AY366" s="165" t="s">
        <v>118</v>
      </c>
    </row>
    <row r="367" spans="2:51" s="13" customFormat="1" ht="11.25">
      <c r="B367" s="164"/>
      <c r="D367" s="148" t="s">
        <v>182</v>
      </c>
      <c r="E367" s="165" t="s">
        <v>1</v>
      </c>
      <c r="F367" s="166" t="s">
        <v>486</v>
      </c>
      <c r="H367" s="167">
        <v>2</v>
      </c>
      <c r="I367" s="168"/>
      <c r="L367" s="164"/>
      <c r="M367" s="169"/>
      <c r="N367" s="170"/>
      <c r="O367" s="170"/>
      <c r="P367" s="170"/>
      <c r="Q367" s="170"/>
      <c r="R367" s="170"/>
      <c r="S367" s="170"/>
      <c r="T367" s="171"/>
      <c r="AT367" s="165" t="s">
        <v>182</v>
      </c>
      <c r="AU367" s="165" t="s">
        <v>87</v>
      </c>
      <c r="AV367" s="13" t="s">
        <v>87</v>
      </c>
      <c r="AW367" s="13" t="s">
        <v>34</v>
      </c>
      <c r="AX367" s="13" t="s">
        <v>77</v>
      </c>
      <c r="AY367" s="165" t="s">
        <v>118</v>
      </c>
    </row>
    <row r="368" spans="2:51" s="13" customFormat="1" ht="11.25">
      <c r="B368" s="164"/>
      <c r="D368" s="148" t="s">
        <v>182</v>
      </c>
      <c r="E368" s="165" t="s">
        <v>1</v>
      </c>
      <c r="F368" s="166" t="s">
        <v>487</v>
      </c>
      <c r="H368" s="167">
        <v>2</v>
      </c>
      <c r="I368" s="168"/>
      <c r="L368" s="164"/>
      <c r="M368" s="169"/>
      <c r="N368" s="170"/>
      <c r="O368" s="170"/>
      <c r="P368" s="170"/>
      <c r="Q368" s="170"/>
      <c r="R368" s="170"/>
      <c r="S368" s="170"/>
      <c r="T368" s="171"/>
      <c r="AT368" s="165" t="s">
        <v>182</v>
      </c>
      <c r="AU368" s="165" t="s">
        <v>87</v>
      </c>
      <c r="AV368" s="13" t="s">
        <v>87</v>
      </c>
      <c r="AW368" s="13" t="s">
        <v>34</v>
      </c>
      <c r="AX368" s="13" t="s">
        <v>77</v>
      </c>
      <c r="AY368" s="165" t="s">
        <v>118</v>
      </c>
    </row>
    <row r="369" spans="2:51" s="13" customFormat="1" ht="11.25">
      <c r="B369" s="164"/>
      <c r="D369" s="148" t="s">
        <v>182</v>
      </c>
      <c r="E369" s="165" t="s">
        <v>1</v>
      </c>
      <c r="F369" s="166" t="s">
        <v>488</v>
      </c>
      <c r="H369" s="167">
        <v>2</v>
      </c>
      <c r="I369" s="168"/>
      <c r="L369" s="164"/>
      <c r="M369" s="169"/>
      <c r="N369" s="170"/>
      <c r="O369" s="170"/>
      <c r="P369" s="170"/>
      <c r="Q369" s="170"/>
      <c r="R369" s="170"/>
      <c r="S369" s="170"/>
      <c r="T369" s="171"/>
      <c r="AT369" s="165" t="s">
        <v>182</v>
      </c>
      <c r="AU369" s="165" t="s">
        <v>87</v>
      </c>
      <c r="AV369" s="13" t="s">
        <v>87</v>
      </c>
      <c r="AW369" s="13" t="s">
        <v>34</v>
      </c>
      <c r="AX369" s="13" t="s">
        <v>77</v>
      </c>
      <c r="AY369" s="165" t="s">
        <v>118</v>
      </c>
    </row>
    <row r="370" spans="2:51" s="13" customFormat="1" ht="11.25">
      <c r="B370" s="164"/>
      <c r="D370" s="148" t="s">
        <v>182</v>
      </c>
      <c r="E370" s="165" t="s">
        <v>1</v>
      </c>
      <c r="F370" s="166" t="s">
        <v>489</v>
      </c>
      <c r="H370" s="167">
        <v>4</v>
      </c>
      <c r="I370" s="168"/>
      <c r="L370" s="164"/>
      <c r="M370" s="169"/>
      <c r="N370" s="170"/>
      <c r="O370" s="170"/>
      <c r="P370" s="170"/>
      <c r="Q370" s="170"/>
      <c r="R370" s="170"/>
      <c r="S370" s="170"/>
      <c r="T370" s="171"/>
      <c r="AT370" s="165" t="s">
        <v>182</v>
      </c>
      <c r="AU370" s="165" t="s">
        <v>87</v>
      </c>
      <c r="AV370" s="13" t="s">
        <v>87</v>
      </c>
      <c r="AW370" s="13" t="s">
        <v>34</v>
      </c>
      <c r="AX370" s="13" t="s">
        <v>77</v>
      </c>
      <c r="AY370" s="165" t="s">
        <v>118</v>
      </c>
    </row>
    <row r="371" spans="1:65" s="2" customFormat="1" ht="24.2" customHeight="1">
      <c r="A371" s="31"/>
      <c r="B371" s="133"/>
      <c r="C371" s="134" t="s">
        <v>490</v>
      </c>
      <c r="D371" s="134" t="s">
        <v>119</v>
      </c>
      <c r="E371" s="135" t="s">
        <v>491</v>
      </c>
      <c r="F371" s="136" t="s">
        <v>492</v>
      </c>
      <c r="G371" s="137" t="s">
        <v>179</v>
      </c>
      <c r="H371" s="138">
        <v>17</v>
      </c>
      <c r="I371" s="139"/>
      <c r="J371" s="140">
        <f>ROUND(I371*H371,2)</f>
        <v>0</v>
      </c>
      <c r="K371" s="141"/>
      <c r="L371" s="32"/>
      <c r="M371" s="142" t="s">
        <v>1</v>
      </c>
      <c r="N371" s="143" t="s">
        <v>42</v>
      </c>
      <c r="O371" s="57"/>
      <c r="P371" s="144">
        <f>O371*H371</f>
        <v>0</v>
      </c>
      <c r="Q371" s="144">
        <v>0</v>
      </c>
      <c r="R371" s="144">
        <f>Q371*H371</f>
        <v>0</v>
      </c>
      <c r="S371" s="144">
        <v>0</v>
      </c>
      <c r="T371" s="145">
        <f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46" t="s">
        <v>132</v>
      </c>
      <c r="AT371" s="146" t="s">
        <v>119</v>
      </c>
      <c r="AU371" s="146" t="s">
        <v>87</v>
      </c>
      <c r="AY371" s="16" t="s">
        <v>118</v>
      </c>
      <c r="BE371" s="147">
        <f>IF(N371="základní",J371,0)</f>
        <v>0</v>
      </c>
      <c r="BF371" s="147">
        <f>IF(N371="snížená",J371,0)</f>
        <v>0</v>
      </c>
      <c r="BG371" s="147">
        <f>IF(N371="zákl. přenesená",J371,0)</f>
        <v>0</v>
      </c>
      <c r="BH371" s="147">
        <f>IF(N371="sníž. přenesená",J371,0)</f>
        <v>0</v>
      </c>
      <c r="BI371" s="147">
        <f>IF(N371="nulová",J371,0)</f>
        <v>0</v>
      </c>
      <c r="BJ371" s="16" t="s">
        <v>85</v>
      </c>
      <c r="BK371" s="147">
        <f>ROUND(I371*H371,2)</f>
        <v>0</v>
      </c>
      <c r="BL371" s="16" t="s">
        <v>132</v>
      </c>
      <c r="BM371" s="146" t="s">
        <v>493</v>
      </c>
    </row>
    <row r="372" spans="1:47" s="2" customFormat="1" ht="19.5">
      <c r="A372" s="31"/>
      <c r="B372" s="32"/>
      <c r="C372" s="31"/>
      <c r="D372" s="148" t="s">
        <v>125</v>
      </c>
      <c r="E372" s="31"/>
      <c r="F372" s="149" t="s">
        <v>492</v>
      </c>
      <c r="G372" s="31"/>
      <c r="H372" s="31"/>
      <c r="I372" s="150"/>
      <c r="J372" s="31"/>
      <c r="K372" s="31"/>
      <c r="L372" s="32"/>
      <c r="M372" s="151"/>
      <c r="N372" s="152"/>
      <c r="O372" s="57"/>
      <c r="P372" s="57"/>
      <c r="Q372" s="57"/>
      <c r="R372" s="57"/>
      <c r="S372" s="57"/>
      <c r="T372" s="58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T372" s="16" t="s">
        <v>125</v>
      </c>
      <c r="AU372" s="16" t="s">
        <v>87</v>
      </c>
    </row>
    <row r="373" spans="1:47" s="2" customFormat="1" ht="29.25">
      <c r="A373" s="31"/>
      <c r="B373" s="32"/>
      <c r="C373" s="31"/>
      <c r="D373" s="148" t="s">
        <v>127</v>
      </c>
      <c r="E373" s="31"/>
      <c r="F373" s="153" t="s">
        <v>494</v>
      </c>
      <c r="G373" s="31"/>
      <c r="H373" s="31"/>
      <c r="I373" s="150"/>
      <c r="J373" s="31"/>
      <c r="K373" s="31"/>
      <c r="L373" s="32"/>
      <c r="M373" s="151"/>
      <c r="N373" s="152"/>
      <c r="O373" s="57"/>
      <c r="P373" s="57"/>
      <c r="Q373" s="57"/>
      <c r="R373" s="57"/>
      <c r="S373" s="57"/>
      <c r="T373" s="58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T373" s="16" t="s">
        <v>127</v>
      </c>
      <c r="AU373" s="16" t="s">
        <v>87</v>
      </c>
    </row>
    <row r="374" spans="2:51" s="13" customFormat="1" ht="11.25">
      <c r="B374" s="164"/>
      <c r="D374" s="148" t="s">
        <v>182</v>
      </c>
      <c r="E374" s="165" t="s">
        <v>1</v>
      </c>
      <c r="F374" s="166" t="s">
        <v>485</v>
      </c>
      <c r="H374" s="167">
        <v>4</v>
      </c>
      <c r="I374" s="168"/>
      <c r="L374" s="164"/>
      <c r="M374" s="169"/>
      <c r="N374" s="170"/>
      <c r="O374" s="170"/>
      <c r="P374" s="170"/>
      <c r="Q374" s="170"/>
      <c r="R374" s="170"/>
      <c r="S374" s="170"/>
      <c r="T374" s="171"/>
      <c r="AT374" s="165" t="s">
        <v>182</v>
      </c>
      <c r="AU374" s="165" t="s">
        <v>87</v>
      </c>
      <c r="AV374" s="13" t="s">
        <v>87</v>
      </c>
      <c r="AW374" s="13" t="s">
        <v>34</v>
      </c>
      <c r="AX374" s="13" t="s">
        <v>77</v>
      </c>
      <c r="AY374" s="165" t="s">
        <v>118</v>
      </c>
    </row>
    <row r="375" spans="2:51" s="13" customFormat="1" ht="11.25">
      <c r="B375" s="164"/>
      <c r="D375" s="148" t="s">
        <v>182</v>
      </c>
      <c r="E375" s="165" t="s">
        <v>1</v>
      </c>
      <c r="F375" s="166" t="s">
        <v>486</v>
      </c>
      <c r="H375" s="167">
        <v>2</v>
      </c>
      <c r="I375" s="168"/>
      <c r="L375" s="164"/>
      <c r="M375" s="169"/>
      <c r="N375" s="170"/>
      <c r="O375" s="170"/>
      <c r="P375" s="170"/>
      <c r="Q375" s="170"/>
      <c r="R375" s="170"/>
      <c r="S375" s="170"/>
      <c r="T375" s="171"/>
      <c r="AT375" s="165" t="s">
        <v>182</v>
      </c>
      <c r="AU375" s="165" t="s">
        <v>87</v>
      </c>
      <c r="AV375" s="13" t="s">
        <v>87</v>
      </c>
      <c r="AW375" s="13" t="s">
        <v>34</v>
      </c>
      <c r="AX375" s="13" t="s">
        <v>77</v>
      </c>
      <c r="AY375" s="165" t="s">
        <v>118</v>
      </c>
    </row>
    <row r="376" spans="2:51" s="13" customFormat="1" ht="11.25">
      <c r="B376" s="164"/>
      <c r="D376" s="148" t="s">
        <v>182</v>
      </c>
      <c r="E376" s="165" t="s">
        <v>1</v>
      </c>
      <c r="F376" s="166" t="s">
        <v>487</v>
      </c>
      <c r="H376" s="167">
        <v>2</v>
      </c>
      <c r="I376" s="168"/>
      <c r="L376" s="164"/>
      <c r="M376" s="169"/>
      <c r="N376" s="170"/>
      <c r="O376" s="170"/>
      <c r="P376" s="170"/>
      <c r="Q376" s="170"/>
      <c r="R376" s="170"/>
      <c r="S376" s="170"/>
      <c r="T376" s="171"/>
      <c r="AT376" s="165" t="s">
        <v>182</v>
      </c>
      <c r="AU376" s="165" t="s">
        <v>87</v>
      </c>
      <c r="AV376" s="13" t="s">
        <v>87</v>
      </c>
      <c r="AW376" s="13" t="s">
        <v>34</v>
      </c>
      <c r="AX376" s="13" t="s">
        <v>77</v>
      </c>
      <c r="AY376" s="165" t="s">
        <v>118</v>
      </c>
    </row>
    <row r="377" spans="2:51" s="13" customFormat="1" ht="11.25">
      <c r="B377" s="164"/>
      <c r="D377" s="148" t="s">
        <v>182</v>
      </c>
      <c r="E377" s="165" t="s">
        <v>1</v>
      </c>
      <c r="F377" s="166" t="s">
        <v>488</v>
      </c>
      <c r="H377" s="167">
        <v>2</v>
      </c>
      <c r="I377" s="168"/>
      <c r="L377" s="164"/>
      <c r="M377" s="169"/>
      <c r="N377" s="170"/>
      <c r="O377" s="170"/>
      <c r="P377" s="170"/>
      <c r="Q377" s="170"/>
      <c r="R377" s="170"/>
      <c r="S377" s="170"/>
      <c r="T377" s="171"/>
      <c r="AT377" s="165" t="s">
        <v>182</v>
      </c>
      <c r="AU377" s="165" t="s">
        <v>87</v>
      </c>
      <c r="AV377" s="13" t="s">
        <v>87</v>
      </c>
      <c r="AW377" s="13" t="s">
        <v>34</v>
      </c>
      <c r="AX377" s="13" t="s">
        <v>77</v>
      </c>
      <c r="AY377" s="165" t="s">
        <v>118</v>
      </c>
    </row>
    <row r="378" spans="2:51" s="13" customFormat="1" ht="11.25">
      <c r="B378" s="164"/>
      <c r="D378" s="148" t="s">
        <v>182</v>
      </c>
      <c r="E378" s="165" t="s">
        <v>1</v>
      </c>
      <c r="F378" s="166" t="s">
        <v>489</v>
      </c>
      <c r="H378" s="167">
        <v>4</v>
      </c>
      <c r="I378" s="168"/>
      <c r="L378" s="164"/>
      <c r="M378" s="169"/>
      <c r="N378" s="170"/>
      <c r="O378" s="170"/>
      <c r="P378" s="170"/>
      <c r="Q378" s="170"/>
      <c r="R378" s="170"/>
      <c r="S378" s="170"/>
      <c r="T378" s="171"/>
      <c r="AT378" s="165" t="s">
        <v>182</v>
      </c>
      <c r="AU378" s="165" t="s">
        <v>87</v>
      </c>
      <c r="AV378" s="13" t="s">
        <v>87</v>
      </c>
      <c r="AW378" s="13" t="s">
        <v>34</v>
      </c>
      <c r="AX378" s="13" t="s">
        <v>77</v>
      </c>
      <c r="AY378" s="165" t="s">
        <v>118</v>
      </c>
    </row>
    <row r="379" spans="2:51" s="13" customFormat="1" ht="11.25">
      <c r="B379" s="164"/>
      <c r="D379" s="148" t="s">
        <v>182</v>
      </c>
      <c r="E379" s="165" t="s">
        <v>1</v>
      </c>
      <c r="F379" s="166" t="s">
        <v>495</v>
      </c>
      <c r="H379" s="167">
        <v>2</v>
      </c>
      <c r="I379" s="168"/>
      <c r="L379" s="164"/>
      <c r="M379" s="169"/>
      <c r="N379" s="170"/>
      <c r="O379" s="170"/>
      <c r="P379" s="170"/>
      <c r="Q379" s="170"/>
      <c r="R379" s="170"/>
      <c r="S379" s="170"/>
      <c r="T379" s="171"/>
      <c r="AT379" s="165" t="s">
        <v>182</v>
      </c>
      <c r="AU379" s="165" t="s">
        <v>87</v>
      </c>
      <c r="AV379" s="13" t="s">
        <v>87</v>
      </c>
      <c r="AW379" s="13" t="s">
        <v>34</v>
      </c>
      <c r="AX379" s="13" t="s">
        <v>77</v>
      </c>
      <c r="AY379" s="165" t="s">
        <v>118</v>
      </c>
    </row>
    <row r="380" spans="2:51" s="13" customFormat="1" ht="11.25">
      <c r="B380" s="164"/>
      <c r="D380" s="148" t="s">
        <v>182</v>
      </c>
      <c r="E380" s="165" t="s">
        <v>1</v>
      </c>
      <c r="F380" s="166" t="s">
        <v>496</v>
      </c>
      <c r="H380" s="167">
        <v>1</v>
      </c>
      <c r="I380" s="168"/>
      <c r="L380" s="164"/>
      <c r="M380" s="169"/>
      <c r="N380" s="170"/>
      <c r="O380" s="170"/>
      <c r="P380" s="170"/>
      <c r="Q380" s="170"/>
      <c r="R380" s="170"/>
      <c r="S380" s="170"/>
      <c r="T380" s="171"/>
      <c r="AT380" s="165" t="s">
        <v>182</v>
      </c>
      <c r="AU380" s="165" t="s">
        <v>87</v>
      </c>
      <c r="AV380" s="13" t="s">
        <v>87</v>
      </c>
      <c r="AW380" s="13" t="s">
        <v>34</v>
      </c>
      <c r="AX380" s="13" t="s">
        <v>77</v>
      </c>
      <c r="AY380" s="165" t="s">
        <v>118</v>
      </c>
    </row>
    <row r="381" spans="1:65" s="2" customFormat="1" ht="24.2" customHeight="1">
      <c r="A381" s="31"/>
      <c r="B381" s="133"/>
      <c r="C381" s="134" t="s">
        <v>497</v>
      </c>
      <c r="D381" s="134" t="s">
        <v>119</v>
      </c>
      <c r="E381" s="135" t="s">
        <v>498</v>
      </c>
      <c r="F381" s="136" t="s">
        <v>499</v>
      </c>
      <c r="G381" s="137" t="s">
        <v>179</v>
      </c>
      <c r="H381" s="138">
        <v>12</v>
      </c>
      <c r="I381" s="139"/>
      <c r="J381" s="140">
        <f>ROUND(I381*H381,2)</f>
        <v>0</v>
      </c>
      <c r="K381" s="141"/>
      <c r="L381" s="32"/>
      <c r="M381" s="142" t="s">
        <v>1</v>
      </c>
      <c r="N381" s="143" t="s">
        <v>42</v>
      </c>
      <c r="O381" s="57"/>
      <c r="P381" s="144">
        <f>O381*H381</f>
        <v>0</v>
      </c>
      <c r="Q381" s="144">
        <v>0</v>
      </c>
      <c r="R381" s="144">
        <f>Q381*H381</f>
        <v>0</v>
      </c>
      <c r="S381" s="144">
        <v>0</v>
      </c>
      <c r="T381" s="145">
        <f>S381*H381</f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46" t="s">
        <v>132</v>
      </c>
      <c r="AT381" s="146" t="s">
        <v>119</v>
      </c>
      <c r="AU381" s="146" t="s">
        <v>87</v>
      </c>
      <c r="AY381" s="16" t="s">
        <v>118</v>
      </c>
      <c r="BE381" s="147">
        <f>IF(N381="základní",J381,0)</f>
        <v>0</v>
      </c>
      <c r="BF381" s="147">
        <f>IF(N381="snížená",J381,0)</f>
        <v>0</v>
      </c>
      <c r="BG381" s="147">
        <f>IF(N381="zákl. přenesená",J381,0)</f>
        <v>0</v>
      </c>
      <c r="BH381" s="147">
        <f>IF(N381="sníž. přenesená",J381,0)</f>
        <v>0</v>
      </c>
      <c r="BI381" s="147">
        <f>IF(N381="nulová",J381,0)</f>
        <v>0</v>
      </c>
      <c r="BJ381" s="16" t="s">
        <v>85</v>
      </c>
      <c r="BK381" s="147">
        <f>ROUND(I381*H381,2)</f>
        <v>0</v>
      </c>
      <c r="BL381" s="16" t="s">
        <v>132</v>
      </c>
      <c r="BM381" s="146" t="s">
        <v>500</v>
      </c>
    </row>
    <row r="382" spans="1:47" s="2" customFormat="1" ht="11.25">
      <c r="A382" s="31"/>
      <c r="B382" s="32"/>
      <c r="C382" s="31"/>
      <c r="D382" s="148" t="s">
        <v>125</v>
      </c>
      <c r="E382" s="31"/>
      <c r="F382" s="149" t="s">
        <v>499</v>
      </c>
      <c r="G382" s="31"/>
      <c r="H382" s="31"/>
      <c r="I382" s="150"/>
      <c r="J382" s="31"/>
      <c r="K382" s="31"/>
      <c r="L382" s="32"/>
      <c r="M382" s="151"/>
      <c r="N382" s="152"/>
      <c r="O382" s="57"/>
      <c r="P382" s="57"/>
      <c r="Q382" s="57"/>
      <c r="R382" s="57"/>
      <c r="S382" s="57"/>
      <c r="T382" s="58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T382" s="16" t="s">
        <v>125</v>
      </c>
      <c r="AU382" s="16" t="s">
        <v>87</v>
      </c>
    </row>
    <row r="383" spans="1:47" s="2" customFormat="1" ht="29.25">
      <c r="A383" s="31"/>
      <c r="B383" s="32"/>
      <c r="C383" s="31"/>
      <c r="D383" s="148" t="s">
        <v>127</v>
      </c>
      <c r="E383" s="31"/>
      <c r="F383" s="153" t="s">
        <v>494</v>
      </c>
      <c r="G383" s="31"/>
      <c r="H383" s="31"/>
      <c r="I383" s="150"/>
      <c r="J383" s="31"/>
      <c r="K383" s="31"/>
      <c r="L383" s="32"/>
      <c r="M383" s="151"/>
      <c r="N383" s="152"/>
      <c r="O383" s="57"/>
      <c r="P383" s="57"/>
      <c r="Q383" s="57"/>
      <c r="R383" s="57"/>
      <c r="S383" s="57"/>
      <c r="T383" s="58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T383" s="16" t="s">
        <v>127</v>
      </c>
      <c r="AU383" s="16" t="s">
        <v>87</v>
      </c>
    </row>
    <row r="384" spans="2:51" s="13" customFormat="1" ht="11.25">
      <c r="B384" s="164"/>
      <c r="D384" s="148" t="s">
        <v>182</v>
      </c>
      <c r="E384" s="165" t="s">
        <v>1</v>
      </c>
      <c r="F384" s="166" t="s">
        <v>501</v>
      </c>
      <c r="H384" s="167">
        <v>2</v>
      </c>
      <c r="I384" s="168"/>
      <c r="L384" s="164"/>
      <c r="M384" s="169"/>
      <c r="N384" s="170"/>
      <c r="O384" s="170"/>
      <c r="P384" s="170"/>
      <c r="Q384" s="170"/>
      <c r="R384" s="170"/>
      <c r="S384" s="170"/>
      <c r="T384" s="171"/>
      <c r="AT384" s="165" t="s">
        <v>182</v>
      </c>
      <c r="AU384" s="165" t="s">
        <v>87</v>
      </c>
      <c r="AV384" s="13" t="s">
        <v>87</v>
      </c>
      <c r="AW384" s="13" t="s">
        <v>34</v>
      </c>
      <c r="AX384" s="13" t="s">
        <v>77</v>
      </c>
      <c r="AY384" s="165" t="s">
        <v>118</v>
      </c>
    </row>
    <row r="385" spans="2:51" s="13" customFormat="1" ht="11.25">
      <c r="B385" s="164"/>
      <c r="D385" s="148" t="s">
        <v>182</v>
      </c>
      <c r="E385" s="165" t="s">
        <v>1</v>
      </c>
      <c r="F385" s="166" t="s">
        <v>502</v>
      </c>
      <c r="H385" s="167">
        <v>1</v>
      </c>
      <c r="I385" s="168"/>
      <c r="L385" s="164"/>
      <c r="M385" s="169"/>
      <c r="N385" s="170"/>
      <c r="O385" s="170"/>
      <c r="P385" s="170"/>
      <c r="Q385" s="170"/>
      <c r="R385" s="170"/>
      <c r="S385" s="170"/>
      <c r="T385" s="171"/>
      <c r="AT385" s="165" t="s">
        <v>182</v>
      </c>
      <c r="AU385" s="165" t="s">
        <v>87</v>
      </c>
      <c r="AV385" s="13" t="s">
        <v>87</v>
      </c>
      <c r="AW385" s="13" t="s">
        <v>34</v>
      </c>
      <c r="AX385" s="13" t="s">
        <v>77</v>
      </c>
      <c r="AY385" s="165" t="s">
        <v>118</v>
      </c>
    </row>
    <row r="386" spans="2:51" s="13" customFormat="1" ht="11.25">
      <c r="B386" s="164"/>
      <c r="D386" s="148" t="s">
        <v>182</v>
      </c>
      <c r="E386" s="165" t="s">
        <v>1</v>
      </c>
      <c r="F386" s="166" t="s">
        <v>503</v>
      </c>
      <c r="H386" s="167">
        <v>2</v>
      </c>
      <c r="I386" s="168"/>
      <c r="L386" s="164"/>
      <c r="M386" s="169"/>
      <c r="N386" s="170"/>
      <c r="O386" s="170"/>
      <c r="P386" s="170"/>
      <c r="Q386" s="170"/>
      <c r="R386" s="170"/>
      <c r="S386" s="170"/>
      <c r="T386" s="171"/>
      <c r="AT386" s="165" t="s">
        <v>182</v>
      </c>
      <c r="AU386" s="165" t="s">
        <v>87</v>
      </c>
      <c r="AV386" s="13" t="s">
        <v>87</v>
      </c>
      <c r="AW386" s="13" t="s">
        <v>34</v>
      </c>
      <c r="AX386" s="13" t="s">
        <v>77</v>
      </c>
      <c r="AY386" s="165" t="s">
        <v>118</v>
      </c>
    </row>
    <row r="387" spans="2:51" s="13" customFormat="1" ht="11.25">
      <c r="B387" s="164"/>
      <c r="D387" s="148" t="s">
        <v>182</v>
      </c>
      <c r="E387" s="165" t="s">
        <v>1</v>
      </c>
      <c r="F387" s="166" t="s">
        <v>504</v>
      </c>
      <c r="H387" s="167">
        <v>2</v>
      </c>
      <c r="I387" s="168"/>
      <c r="L387" s="164"/>
      <c r="M387" s="169"/>
      <c r="N387" s="170"/>
      <c r="O387" s="170"/>
      <c r="P387" s="170"/>
      <c r="Q387" s="170"/>
      <c r="R387" s="170"/>
      <c r="S387" s="170"/>
      <c r="T387" s="171"/>
      <c r="AT387" s="165" t="s">
        <v>182</v>
      </c>
      <c r="AU387" s="165" t="s">
        <v>87</v>
      </c>
      <c r="AV387" s="13" t="s">
        <v>87</v>
      </c>
      <c r="AW387" s="13" t="s">
        <v>34</v>
      </c>
      <c r="AX387" s="13" t="s">
        <v>77</v>
      </c>
      <c r="AY387" s="165" t="s">
        <v>118</v>
      </c>
    </row>
    <row r="388" spans="2:51" s="13" customFormat="1" ht="11.25">
      <c r="B388" s="164"/>
      <c r="D388" s="148" t="s">
        <v>182</v>
      </c>
      <c r="E388" s="165" t="s">
        <v>1</v>
      </c>
      <c r="F388" s="166" t="s">
        <v>505</v>
      </c>
      <c r="H388" s="167">
        <v>2</v>
      </c>
      <c r="I388" s="168"/>
      <c r="L388" s="164"/>
      <c r="M388" s="169"/>
      <c r="N388" s="170"/>
      <c r="O388" s="170"/>
      <c r="P388" s="170"/>
      <c r="Q388" s="170"/>
      <c r="R388" s="170"/>
      <c r="S388" s="170"/>
      <c r="T388" s="171"/>
      <c r="AT388" s="165" t="s">
        <v>182</v>
      </c>
      <c r="AU388" s="165" t="s">
        <v>87</v>
      </c>
      <c r="AV388" s="13" t="s">
        <v>87</v>
      </c>
      <c r="AW388" s="13" t="s">
        <v>34</v>
      </c>
      <c r="AX388" s="13" t="s">
        <v>77</v>
      </c>
      <c r="AY388" s="165" t="s">
        <v>118</v>
      </c>
    </row>
    <row r="389" spans="2:51" s="13" customFormat="1" ht="11.25">
      <c r="B389" s="164"/>
      <c r="D389" s="148" t="s">
        <v>182</v>
      </c>
      <c r="E389" s="165" t="s">
        <v>1</v>
      </c>
      <c r="F389" s="166" t="s">
        <v>506</v>
      </c>
      <c r="H389" s="167">
        <v>2</v>
      </c>
      <c r="I389" s="168"/>
      <c r="L389" s="164"/>
      <c r="M389" s="169"/>
      <c r="N389" s="170"/>
      <c r="O389" s="170"/>
      <c r="P389" s="170"/>
      <c r="Q389" s="170"/>
      <c r="R389" s="170"/>
      <c r="S389" s="170"/>
      <c r="T389" s="171"/>
      <c r="AT389" s="165" t="s">
        <v>182</v>
      </c>
      <c r="AU389" s="165" t="s">
        <v>87</v>
      </c>
      <c r="AV389" s="13" t="s">
        <v>87</v>
      </c>
      <c r="AW389" s="13" t="s">
        <v>34</v>
      </c>
      <c r="AX389" s="13" t="s">
        <v>77</v>
      </c>
      <c r="AY389" s="165" t="s">
        <v>118</v>
      </c>
    </row>
    <row r="390" spans="2:51" s="13" customFormat="1" ht="11.25">
      <c r="B390" s="164"/>
      <c r="D390" s="148" t="s">
        <v>182</v>
      </c>
      <c r="E390" s="165" t="s">
        <v>1</v>
      </c>
      <c r="F390" s="166" t="s">
        <v>507</v>
      </c>
      <c r="H390" s="167">
        <v>1</v>
      </c>
      <c r="I390" s="168"/>
      <c r="L390" s="164"/>
      <c r="M390" s="169"/>
      <c r="N390" s="170"/>
      <c r="O390" s="170"/>
      <c r="P390" s="170"/>
      <c r="Q390" s="170"/>
      <c r="R390" s="170"/>
      <c r="S390" s="170"/>
      <c r="T390" s="171"/>
      <c r="AT390" s="165" t="s">
        <v>182</v>
      </c>
      <c r="AU390" s="165" t="s">
        <v>87</v>
      </c>
      <c r="AV390" s="13" t="s">
        <v>87</v>
      </c>
      <c r="AW390" s="13" t="s">
        <v>34</v>
      </c>
      <c r="AX390" s="13" t="s">
        <v>77</v>
      </c>
      <c r="AY390" s="165" t="s">
        <v>118</v>
      </c>
    </row>
    <row r="391" spans="1:65" s="2" customFormat="1" ht="24.2" customHeight="1">
      <c r="A391" s="31"/>
      <c r="B391" s="133"/>
      <c r="C391" s="134" t="s">
        <v>508</v>
      </c>
      <c r="D391" s="134" t="s">
        <v>119</v>
      </c>
      <c r="E391" s="135" t="s">
        <v>509</v>
      </c>
      <c r="F391" s="136" t="s">
        <v>510</v>
      </c>
      <c r="G391" s="137" t="s">
        <v>179</v>
      </c>
      <c r="H391" s="138">
        <v>10</v>
      </c>
      <c r="I391" s="139"/>
      <c r="J391" s="140">
        <f>ROUND(I391*H391,2)</f>
        <v>0</v>
      </c>
      <c r="K391" s="141"/>
      <c r="L391" s="32"/>
      <c r="M391" s="142" t="s">
        <v>1</v>
      </c>
      <c r="N391" s="143" t="s">
        <v>42</v>
      </c>
      <c r="O391" s="57"/>
      <c r="P391" s="144">
        <f>O391*H391</f>
        <v>0</v>
      </c>
      <c r="Q391" s="144">
        <v>0</v>
      </c>
      <c r="R391" s="144">
        <f>Q391*H391</f>
        <v>0</v>
      </c>
      <c r="S391" s="144">
        <v>0</v>
      </c>
      <c r="T391" s="145">
        <f>S391*H391</f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46" t="s">
        <v>132</v>
      </c>
      <c r="AT391" s="146" t="s">
        <v>119</v>
      </c>
      <c r="AU391" s="146" t="s">
        <v>87</v>
      </c>
      <c r="AY391" s="16" t="s">
        <v>118</v>
      </c>
      <c r="BE391" s="147">
        <f>IF(N391="základní",J391,0)</f>
        <v>0</v>
      </c>
      <c r="BF391" s="147">
        <f>IF(N391="snížená",J391,0)</f>
        <v>0</v>
      </c>
      <c r="BG391" s="147">
        <f>IF(N391="zákl. přenesená",J391,0)</f>
        <v>0</v>
      </c>
      <c r="BH391" s="147">
        <f>IF(N391="sníž. přenesená",J391,0)</f>
        <v>0</v>
      </c>
      <c r="BI391" s="147">
        <f>IF(N391="nulová",J391,0)</f>
        <v>0</v>
      </c>
      <c r="BJ391" s="16" t="s">
        <v>85</v>
      </c>
      <c r="BK391" s="147">
        <f>ROUND(I391*H391,2)</f>
        <v>0</v>
      </c>
      <c r="BL391" s="16" t="s">
        <v>132</v>
      </c>
      <c r="BM391" s="146" t="s">
        <v>511</v>
      </c>
    </row>
    <row r="392" spans="1:47" s="2" customFormat="1" ht="11.25">
      <c r="A392" s="31"/>
      <c r="B392" s="32"/>
      <c r="C392" s="31"/>
      <c r="D392" s="148" t="s">
        <v>125</v>
      </c>
      <c r="E392" s="31"/>
      <c r="F392" s="149" t="s">
        <v>510</v>
      </c>
      <c r="G392" s="31"/>
      <c r="H392" s="31"/>
      <c r="I392" s="150"/>
      <c r="J392" s="31"/>
      <c r="K392" s="31"/>
      <c r="L392" s="32"/>
      <c r="M392" s="151"/>
      <c r="N392" s="152"/>
      <c r="O392" s="57"/>
      <c r="P392" s="57"/>
      <c r="Q392" s="57"/>
      <c r="R392" s="57"/>
      <c r="S392" s="57"/>
      <c r="T392" s="58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T392" s="16" t="s">
        <v>125</v>
      </c>
      <c r="AU392" s="16" t="s">
        <v>87</v>
      </c>
    </row>
    <row r="393" spans="1:47" s="2" customFormat="1" ht="29.25">
      <c r="A393" s="31"/>
      <c r="B393" s="32"/>
      <c r="C393" s="31"/>
      <c r="D393" s="148" t="s">
        <v>127</v>
      </c>
      <c r="E393" s="31"/>
      <c r="F393" s="153" t="s">
        <v>512</v>
      </c>
      <c r="G393" s="31"/>
      <c r="H393" s="31"/>
      <c r="I393" s="150"/>
      <c r="J393" s="31"/>
      <c r="K393" s="31"/>
      <c r="L393" s="32"/>
      <c r="M393" s="151"/>
      <c r="N393" s="152"/>
      <c r="O393" s="57"/>
      <c r="P393" s="57"/>
      <c r="Q393" s="57"/>
      <c r="R393" s="57"/>
      <c r="S393" s="57"/>
      <c r="T393" s="58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T393" s="16" t="s">
        <v>127</v>
      </c>
      <c r="AU393" s="16" t="s">
        <v>87</v>
      </c>
    </row>
    <row r="394" spans="2:51" s="13" customFormat="1" ht="11.25">
      <c r="B394" s="164"/>
      <c r="D394" s="148" t="s">
        <v>182</v>
      </c>
      <c r="E394" s="165" t="s">
        <v>1</v>
      </c>
      <c r="F394" s="166" t="s">
        <v>501</v>
      </c>
      <c r="H394" s="167">
        <v>2</v>
      </c>
      <c r="I394" s="168"/>
      <c r="L394" s="164"/>
      <c r="M394" s="169"/>
      <c r="N394" s="170"/>
      <c r="O394" s="170"/>
      <c r="P394" s="170"/>
      <c r="Q394" s="170"/>
      <c r="R394" s="170"/>
      <c r="S394" s="170"/>
      <c r="T394" s="171"/>
      <c r="AT394" s="165" t="s">
        <v>182</v>
      </c>
      <c r="AU394" s="165" t="s">
        <v>87</v>
      </c>
      <c r="AV394" s="13" t="s">
        <v>87</v>
      </c>
      <c r="AW394" s="13" t="s">
        <v>34</v>
      </c>
      <c r="AX394" s="13" t="s">
        <v>77</v>
      </c>
      <c r="AY394" s="165" t="s">
        <v>118</v>
      </c>
    </row>
    <row r="395" spans="2:51" s="13" customFormat="1" ht="11.25">
      <c r="B395" s="164"/>
      <c r="D395" s="148" t="s">
        <v>182</v>
      </c>
      <c r="E395" s="165" t="s">
        <v>1</v>
      </c>
      <c r="F395" s="166" t="s">
        <v>502</v>
      </c>
      <c r="H395" s="167">
        <v>1</v>
      </c>
      <c r="I395" s="168"/>
      <c r="L395" s="164"/>
      <c r="M395" s="169"/>
      <c r="N395" s="170"/>
      <c r="O395" s="170"/>
      <c r="P395" s="170"/>
      <c r="Q395" s="170"/>
      <c r="R395" s="170"/>
      <c r="S395" s="170"/>
      <c r="T395" s="171"/>
      <c r="AT395" s="165" t="s">
        <v>182</v>
      </c>
      <c r="AU395" s="165" t="s">
        <v>87</v>
      </c>
      <c r="AV395" s="13" t="s">
        <v>87</v>
      </c>
      <c r="AW395" s="13" t="s">
        <v>34</v>
      </c>
      <c r="AX395" s="13" t="s">
        <v>77</v>
      </c>
      <c r="AY395" s="165" t="s">
        <v>118</v>
      </c>
    </row>
    <row r="396" spans="2:51" s="13" customFormat="1" ht="11.25">
      <c r="B396" s="164"/>
      <c r="D396" s="148" t="s">
        <v>182</v>
      </c>
      <c r="E396" s="165" t="s">
        <v>1</v>
      </c>
      <c r="F396" s="166" t="s">
        <v>503</v>
      </c>
      <c r="H396" s="167">
        <v>2</v>
      </c>
      <c r="I396" s="168"/>
      <c r="L396" s="164"/>
      <c r="M396" s="169"/>
      <c r="N396" s="170"/>
      <c r="O396" s="170"/>
      <c r="P396" s="170"/>
      <c r="Q396" s="170"/>
      <c r="R396" s="170"/>
      <c r="S396" s="170"/>
      <c r="T396" s="171"/>
      <c r="AT396" s="165" t="s">
        <v>182</v>
      </c>
      <c r="AU396" s="165" t="s">
        <v>87</v>
      </c>
      <c r="AV396" s="13" t="s">
        <v>87</v>
      </c>
      <c r="AW396" s="13" t="s">
        <v>34</v>
      </c>
      <c r="AX396" s="13" t="s">
        <v>77</v>
      </c>
      <c r="AY396" s="165" t="s">
        <v>118</v>
      </c>
    </row>
    <row r="397" spans="2:51" s="13" customFormat="1" ht="11.25">
      <c r="B397" s="164"/>
      <c r="D397" s="148" t="s">
        <v>182</v>
      </c>
      <c r="E397" s="165" t="s">
        <v>1</v>
      </c>
      <c r="F397" s="166" t="s">
        <v>504</v>
      </c>
      <c r="H397" s="167">
        <v>2</v>
      </c>
      <c r="I397" s="168"/>
      <c r="L397" s="164"/>
      <c r="M397" s="169"/>
      <c r="N397" s="170"/>
      <c r="O397" s="170"/>
      <c r="P397" s="170"/>
      <c r="Q397" s="170"/>
      <c r="R397" s="170"/>
      <c r="S397" s="170"/>
      <c r="T397" s="171"/>
      <c r="AT397" s="165" t="s">
        <v>182</v>
      </c>
      <c r="AU397" s="165" t="s">
        <v>87</v>
      </c>
      <c r="AV397" s="13" t="s">
        <v>87</v>
      </c>
      <c r="AW397" s="13" t="s">
        <v>34</v>
      </c>
      <c r="AX397" s="13" t="s">
        <v>77</v>
      </c>
      <c r="AY397" s="165" t="s">
        <v>118</v>
      </c>
    </row>
    <row r="398" spans="2:51" s="13" customFormat="1" ht="11.25">
      <c r="B398" s="164"/>
      <c r="D398" s="148" t="s">
        <v>182</v>
      </c>
      <c r="E398" s="165" t="s">
        <v>1</v>
      </c>
      <c r="F398" s="166" t="s">
        <v>505</v>
      </c>
      <c r="H398" s="167">
        <v>2</v>
      </c>
      <c r="I398" s="168"/>
      <c r="L398" s="164"/>
      <c r="M398" s="169"/>
      <c r="N398" s="170"/>
      <c r="O398" s="170"/>
      <c r="P398" s="170"/>
      <c r="Q398" s="170"/>
      <c r="R398" s="170"/>
      <c r="S398" s="170"/>
      <c r="T398" s="171"/>
      <c r="AT398" s="165" t="s">
        <v>182</v>
      </c>
      <c r="AU398" s="165" t="s">
        <v>87</v>
      </c>
      <c r="AV398" s="13" t="s">
        <v>87</v>
      </c>
      <c r="AW398" s="13" t="s">
        <v>34</v>
      </c>
      <c r="AX398" s="13" t="s">
        <v>77</v>
      </c>
      <c r="AY398" s="165" t="s">
        <v>118</v>
      </c>
    </row>
    <row r="399" spans="2:51" s="13" customFormat="1" ht="11.25">
      <c r="B399" s="164"/>
      <c r="D399" s="148" t="s">
        <v>182</v>
      </c>
      <c r="E399" s="165" t="s">
        <v>1</v>
      </c>
      <c r="F399" s="166" t="s">
        <v>507</v>
      </c>
      <c r="H399" s="167">
        <v>1</v>
      </c>
      <c r="I399" s="168"/>
      <c r="L399" s="164"/>
      <c r="M399" s="169"/>
      <c r="N399" s="170"/>
      <c r="O399" s="170"/>
      <c r="P399" s="170"/>
      <c r="Q399" s="170"/>
      <c r="R399" s="170"/>
      <c r="S399" s="170"/>
      <c r="T399" s="171"/>
      <c r="AT399" s="165" t="s">
        <v>182</v>
      </c>
      <c r="AU399" s="165" t="s">
        <v>87</v>
      </c>
      <c r="AV399" s="13" t="s">
        <v>87</v>
      </c>
      <c r="AW399" s="13" t="s">
        <v>34</v>
      </c>
      <c r="AX399" s="13" t="s">
        <v>77</v>
      </c>
      <c r="AY399" s="165" t="s">
        <v>118</v>
      </c>
    </row>
    <row r="400" spans="1:65" s="2" customFormat="1" ht="24.2" customHeight="1">
      <c r="A400" s="31"/>
      <c r="B400" s="133"/>
      <c r="C400" s="134" t="s">
        <v>513</v>
      </c>
      <c r="D400" s="134" t="s">
        <v>119</v>
      </c>
      <c r="E400" s="135" t="s">
        <v>514</v>
      </c>
      <c r="F400" s="136" t="s">
        <v>515</v>
      </c>
      <c r="G400" s="137" t="s">
        <v>179</v>
      </c>
      <c r="H400" s="138">
        <v>1</v>
      </c>
      <c r="I400" s="139"/>
      <c r="J400" s="140">
        <f>ROUND(I400*H400,2)</f>
        <v>0</v>
      </c>
      <c r="K400" s="141"/>
      <c r="L400" s="32"/>
      <c r="M400" s="142" t="s">
        <v>1</v>
      </c>
      <c r="N400" s="143" t="s">
        <v>42</v>
      </c>
      <c r="O400" s="57"/>
      <c r="P400" s="144">
        <f>O400*H400</f>
        <v>0</v>
      </c>
      <c r="Q400" s="144">
        <v>0</v>
      </c>
      <c r="R400" s="144">
        <f>Q400*H400</f>
        <v>0</v>
      </c>
      <c r="S400" s="144">
        <v>0</v>
      </c>
      <c r="T400" s="145">
        <f>S400*H400</f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46" t="s">
        <v>132</v>
      </c>
      <c r="AT400" s="146" t="s">
        <v>119</v>
      </c>
      <c r="AU400" s="146" t="s">
        <v>87</v>
      </c>
      <c r="AY400" s="16" t="s">
        <v>118</v>
      </c>
      <c r="BE400" s="147">
        <f>IF(N400="základní",J400,0)</f>
        <v>0</v>
      </c>
      <c r="BF400" s="147">
        <f>IF(N400="snížená",J400,0)</f>
        <v>0</v>
      </c>
      <c r="BG400" s="147">
        <f>IF(N400="zákl. přenesená",J400,0)</f>
        <v>0</v>
      </c>
      <c r="BH400" s="147">
        <f>IF(N400="sníž. přenesená",J400,0)</f>
        <v>0</v>
      </c>
      <c r="BI400" s="147">
        <f>IF(N400="nulová",J400,0)</f>
        <v>0</v>
      </c>
      <c r="BJ400" s="16" t="s">
        <v>85</v>
      </c>
      <c r="BK400" s="147">
        <f>ROUND(I400*H400,2)</f>
        <v>0</v>
      </c>
      <c r="BL400" s="16" t="s">
        <v>132</v>
      </c>
      <c r="BM400" s="146" t="s">
        <v>516</v>
      </c>
    </row>
    <row r="401" spans="1:47" s="2" customFormat="1" ht="19.5">
      <c r="A401" s="31"/>
      <c r="B401" s="32"/>
      <c r="C401" s="31"/>
      <c r="D401" s="148" t="s">
        <v>125</v>
      </c>
      <c r="E401" s="31"/>
      <c r="F401" s="149" t="s">
        <v>515</v>
      </c>
      <c r="G401" s="31"/>
      <c r="H401" s="31"/>
      <c r="I401" s="150"/>
      <c r="J401" s="31"/>
      <c r="K401" s="31"/>
      <c r="L401" s="32"/>
      <c r="M401" s="151"/>
      <c r="N401" s="152"/>
      <c r="O401" s="57"/>
      <c r="P401" s="57"/>
      <c r="Q401" s="57"/>
      <c r="R401" s="57"/>
      <c r="S401" s="57"/>
      <c r="T401" s="58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T401" s="16" t="s">
        <v>125</v>
      </c>
      <c r="AU401" s="16" t="s">
        <v>87</v>
      </c>
    </row>
    <row r="402" spans="1:47" s="2" customFormat="1" ht="292.5">
      <c r="A402" s="31"/>
      <c r="B402" s="32"/>
      <c r="C402" s="31"/>
      <c r="D402" s="148" t="s">
        <v>127</v>
      </c>
      <c r="E402" s="31"/>
      <c r="F402" s="153" t="s">
        <v>517</v>
      </c>
      <c r="G402" s="31"/>
      <c r="H402" s="31"/>
      <c r="I402" s="150"/>
      <c r="J402" s="31"/>
      <c r="K402" s="31"/>
      <c r="L402" s="32"/>
      <c r="M402" s="151"/>
      <c r="N402" s="152"/>
      <c r="O402" s="57"/>
      <c r="P402" s="57"/>
      <c r="Q402" s="57"/>
      <c r="R402" s="57"/>
      <c r="S402" s="57"/>
      <c r="T402" s="58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T402" s="16" t="s">
        <v>127</v>
      </c>
      <c r="AU402" s="16" t="s">
        <v>87</v>
      </c>
    </row>
    <row r="403" spans="2:51" s="13" customFormat="1" ht="11.25">
      <c r="B403" s="164"/>
      <c r="D403" s="148" t="s">
        <v>182</v>
      </c>
      <c r="E403" s="165" t="s">
        <v>1</v>
      </c>
      <c r="F403" s="166" t="s">
        <v>465</v>
      </c>
      <c r="H403" s="167">
        <v>1</v>
      </c>
      <c r="I403" s="168"/>
      <c r="L403" s="164"/>
      <c r="M403" s="169"/>
      <c r="N403" s="170"/>
      <c r="O403" s="170"/>
      <c r="P403" s="170"/>
      <c r="Q403" s="170"/>
      <c r="R403" s="170"/>
      <c r="S403" s="170"/>
      <c r="T403" s="171"/>
      <c r="AT403" s="165" t="s">
        <v>182</v>
      </c>
      <c r="AU403" s="165" t="s">
        <v>87</v>
      </c>
      <c r="AV403" s="13" t="s">
        <v>87</v>
      </c>
      <c r="AW403" s="13" t="s">
        <v>34</v>
      </c>
      <c r="AX403" s="13" t="s">
        <v>85</v>
      </c>
      <c r="AY403" s="165" t="s">
        <v>118</v>
      </c>
    </row>
    <row r="404" spans="1:65" s="2" customFormat="1" ht="16.5" customHeight="1">
      <c r="A404" s="31"/>
      <c r="B404" s="133"/>
      <c r="C404" s="134" t="s">
        <v>518</v>
      </c>
      <c r="D404" s="134" t="s">
        <v>119</v>
      </c>
      <c r="E404" s="135" t="s">
        <v>519</v>
      </c>
      <c r="F404" s="136" t="s">
        <v>520</v>
      </c>
      <c r="G404" s="137" t="s">
        <v>200</v>
      </c>
      <c r="H404" s="138">
        <v>19.3</v>
      </c>
      <c r="I404" s="139"/>
      <c r="J404" s="140">
        <f>ROUND(I404*H404,2)</f>
        <v>0</v>
      </c>
      <c r="K404" s="141"/>
      <c r="L404" s="32"/>
      <c r="M404" s="142" t="s">
        <v>1</v>
      </c>
      <c r="N404" s="143" t="s">
        <v>42</v>
      </c>
      <c r="O404" s="57"/>
      <c r="P404" s="144">
        <f>O404*H404</f>
        <v>0</v>
      </c>
      <c r="Q404" s="144">
        <v>0</v>
      </c>
      <c r="R404" s="144">
        <f>Q404*H404</f>
        <v>0</v>
      </c>
      <c r="S404" s="144">
        <v>0</v>
      </c>
      <c r="T404" s="145">
        <f>S404*H404</f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46" t="s">
        <v>132</v>
      </c>
      <c r="AT404" s="146" t="s">
        <v>119</v>
      </c>
      <c r="AU404" s="146" t="s">
        <v>87</v>
      </c>
      <c r="AY404" s="16" t="s">
        <v>118</v>
      </c>
      <c r="BE404" s="147">
        <f>IF(N404="základní",J404,0)</f>
        <v>0</v>
      </c>
      <c r="BF404" s="147">
        <f>IF(N404="snížená",J404,0)</f>
        <v>0</v>
      </c>
      <c r="BG404" s="147">
        <f>IF(N404="zákl. přenesená",J404,0)</f>
        <v>0</v>
      </c>
      <c r="BH404" s="147">
        <f>IF(N404="sníž. přenesená",J404,0)</f>
        <v>0</v>
      </c>
      <c r="BI404" s="147">
        <f>IF(N404="nulová",J404,0)</f>
        <v>0</v>
      </c>
      <c r="BJ404" s="16" t="s">
        <v>85</v>
      </c>
      <c r="BK404" s="147">
        <f>ROUND(I404*H404,2)</f>
        <v>0</v>
      </c>
      <c r="BL404" s="16" t="s">
        <v>132</v>
      </c>
      <c r="BM404" s="146" t="s">
        <v>521</v>
      </c>
    </row>
    <row r="405" spans="1:47" s="2" customFormat="1" ht="11.25">
      <c r="A405" s="31"/>
      <c r="B405" s="32"/>
      <c r="C405" s="31"/>
      <c r="D405" s="148" t="s">
        <v>125</v>
      </c>
      <c r="E405" s="31"/>
      <c r="F405" s="149" t="s">
        <v>520</v>
      </c>
      <c r="G405" s="31"/>
      <c r="H405" s="31"/>
      <c r="I405" s="150"/>
      <c r="J405" s="31"/>
      <c r="K405" s="31"/>
      <c r="L405" s="32"/>
      <c r="M405" s="151"/>
      <c r="N405" s="152"/>
      <c r="O405" s="57"/>
      <c r="P405" s="57"/>
      <c r="Q405" s="57"/>
      <c r="R405" s="57"/>
      <c r="S405" s="57"/>
      <c r="T405" s="58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T405" s="16" t="s">
        <v>125</v>
      </c>
      <c r="AU405" s="16" t="s">
        <v>87</v>
      </c>
    </row>
    <row r="406" spans="1:47" s="2" customFormat="1" ht="48.75">
      <c r="A406" s="31"/>
      <c r="B406" s="32"/>
      <c r="C406" s="31"/>
      <c r="D406" s="148" t="s">
        <v>127</v>
      </c>
      <c r="E406" s="31"/>
      <c r="F406" s="153" t="s">
        <v>522</v>
      </c>
      <c r="G406" s="31"/>
      <c r="H406" s="31"/>
      <c r="I406" s="150"/>
      <c r="J406" s="31"/>
      <c r="K406" s="31"/>
      <c r="L406" s="32"/>
      <c r="M406" s="151"/>
      <c r="N406" s="152"/>
      <c r="O406" s="57"/>
      <c r="P406" s="57"/>
      <c r="Q406" s="57"/>
      <c r="R406" s="57"/>
      <c r="S406" s="57"/>
      <c r="T406" s="58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T406" s="16" t="s">
        <v>127</v>
      </c>
      <c r="AU406" s="16" t="s">
        <v>87</v>
      </c>
    </row>
    <row r="407" spans="2:51" s="13" customFormat="1" ht="11.25">
      <c r="B407" s="164"/>
      <c r="D407" s="148" t="s">
        <v>182</v>
      </c>
      <c r="E407" s="165" t="s">
        <v>1</v>
      </c>
      <c r="F407" s="166" t="s">
        <v>523</v>
      </c>
      <c r="H407" s="167">
        <v>19.3</v>
      </c>
      <c r="I407" s="168"/>
      <c r="L407" s="164"/>
      <c r="M407" s="169"/>
      <c r="N407" s="170"/>
      <c r="O407" s="170"/>
      <c r="P407" s="170"/>
      <c r="Q407" s="170"/>
      <c r="R407" s="170"/>
      <c r="S407" s="170"/>
      <c r="T407" s="171"/>
      <c r="AT407" s="165" t="s">
        <v>182</v>
      </c>
      <c r="AU407" s="165" t="s">
        <v>87</v>
      </c>
      <c r="AV407" s="13" t="s">
        <v>87</v>
      </c>
      <c r="AW407" s="13" t="s">
        <v>34</v>
      </c>
      <c r="AX407" s="13" t="s">
        <v>85</v>
      </c>
      <c r="AY407" s="165" t="s">
        <v>118</v>
      </c>
    </row>
    <row r="408" spans="1:65" s="2" customFormat="1" ht="16.5" customHeight="1">
      <c r="A408" s="31"/>
      <c r="B408" s="133"/>
      <c r="C408" s="134" t="s">
        <v>524</v>
      </c>
      <c r="D408" s="134" t="s">
        <v>119</v>
      </c>
      <c r="E408" s="135" t="s">
        <v>525</v>
      </c>
      <c r="F408" s="136" t="s">
        <v>526</v>
      </c>
      <c r="G408" s="137" t="s">
        <v>200</v>
      </c>
      <c r="H408" s="138">
        <v>8.1</v>
      </c>
      <c r="I408" s="139"/>
      <c r="J408" s="140">
        <f>ROUND(I408*H408,2)</f>
        <v>0</v>
      </c>
      <c r="K408" s="141"/>
      <c r="L408" s="32"/>
      <c r="M408" s="142" t="s">
        <v>1</v>
      </c>
      <c r="N408" s="143" t="s">
        <v>42</v>
      </c>
      <c r="O408" s="57"/>
      <c r="P408" s="144">
        <f>O408*H408</f>
        <v>0</v>
      </c>
      <c r="Q408" s="144">
        <v>0</v>
      </c>
      <c r="R408" s="144">
        <f>Q408*H408</f>
        <v>0</v>
      </c>
      <c r="S408" s="144">
        <v>0</v>
      </c>
      <c r="T408" s="145">
        <f>S408*H408</f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46" t="s">
        <v>132</v>
      </c>
      <c r="AT408" s="146" t="s">
        <v>119</v>
      </c>
      <c r="AU408" s="146" t="s">
        <v>87</v>
      </c>
      <c r="AY408" s="16" t="s">
        <v>118</v>
      </c>
      <c r="BE408" s="147">
        <f>IF(N408="základní",J408,0)</f>
        <v>0</v>
      </c>
      <c r="BF408" s="147">
        <f>IF(N408="snížená",J408,0)</f>
        <v>0</v>
      </c>
      <c r="BG408" s="147">
        <f>IF(N408="zákl. přenesená",J408,0)</f>
        <v>0</v>
      </c>
      <c r="BH408" s="147">
        <f>IF(N408="sníž. přenesená",J408,0)</f>
        <v>0</v>
      </c>
      <c r="BI408" s="147">
        <f>IF(N408="nulová",J408,0)</f>
        <v>0</v>
      </c>
      <c r="BJ408" s="16" t="s">
        <v>85</v>
      </c>
      <c r="BK408" s="147">
        <f>ROUND(I408*H408,2)</f>
        <v>0</v>
      </c>
      <c r="BL408" s="16" t="s">
        <v>132</v>
      </c>
      <c r="BM408" s="146" t="s">
        <v>527</v>
      </c>
    </row>
    <row r="409" spans="1:47" s="2" customFormat="1" ht="11.25">
      <c r="A409" s="31"/>
      <c r="B409" s="32"/>
      <c r="C409" s="31"/>
      <c r="D409" s="148" t="s">
        <v>125</v>
      </c>
      <c r="E409" s="31"/>
      <c r="F409" s="149" t="s">
        <v>526</v>
      </c>
      <c r="G409" s="31"/>
      <c r="H409" s="31"/>
      <c r="I409" s="150"/>
      <c r="J409" s="31"/>
      <c r="K409" s="31"/>
      <c r="L409" s="32"/>
      <c r="M409" s="151"/>
      <c r="N409" s="152"/>
      <c r="O409" s="57"/>
      <c r="P409" s="57"/>
      <c r="Q409" s="57"/>
      <c r="R409" s="57"/>
      <c r="S409" s="57"/>
      <c r="T409" s="58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T409" s="16" t="s">
        <v>125</v>
      </c>
      <c r="AU409" s="16" t="s">
        <v>87</v>
      </c>
    </row>
    <row r="410" spans="1:47" s="2" customFormat="1" ht="48.75">
      <c r="A410" s="31"/>
      <c r="B410" s="32"/>
      <c r="C410" s="31"/>
      <c r="D410" s="148" t="s">
        <v>127</v>
      </c>
      <c r="E410" s="31"/>
      <c r="F410" s="153" t="s">
        <v>522</v>
      </c>
      <c r="G410" s="31"/>
      <c r="H410" s="31"/>
      <c r="I410" s="150"/>
      <c r="J410" s="31"/>
      <c r="K410" s="31"/>
      <c r="L410" s="32"/>
      <c r="M410" s="151"/>
      <c r="N410" s="152"/>
      <c r="O410" s="57"/>
      <c r="P410" s="57"/>
      <c r="Q410" s="57"/>
      <c r="R410" s="57"/>
      <c r="S410" s="57"/>
      <c r="T410" s="58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T410" s="16" t="s">
        <v>127</v>
      </c>
      <c r="AU410" s="16" t="s">
        <v>87</v>
      </c>
    </row>
    <row r="411" spans="2:51" s="13" customFormat="1" ht="11.25">
      <c r="B411" s="164"/>
      <c r="D411" s="148" t="s">
        <v>182</v>
      </c>
      <c r="E411" s="165" t="s">
        <v>1</v>
      </c>
      <c r="F411" s="166" t="s">
        <v>528</v>
      </c>
      <c r="H411" s="167">
        <v>8.1</v>
      </c>
      <c r="I411" s="168"/>
      <c r="L411" s="164"/>
      <c r="M411" s="169"/>
      <c r="N411" s="170"/>
      <c r="O411" s="170"/>
      <c r="P411" s="170"/>
      <c r="Q411" s="170"/>
      <c r="R411" s="170"/>
      <c r="S411" s="170"/>
      <c r="T411" s="171"/>
      <c r="AT411" s="165" t="s">
        <v>182</v>
      </c>
      <c r="AU411" s="165" t="s">
        <v>87</v>
      </c>
      <c r="AV411" s="13" t="s">
        <v>87</v>
      </c>
      <c r="AW411" s="13" t="s">
        <v>34</v>
      </c>
      <c r="AX411" s="13" t="s">
        <v>85</v>
      </c>
      <c r="AY411" s="165" t="s">
        <v>118</v>
      </c>
    </row>
    <row r="412" spans="1:65" s="2" customFormat="1" ht="24.2" customHeight="1">
      <c r="A412" s="31"/>
      <c r="B412" s="133"/>
      <c r="C412" s="134" t="s">
        <v>529</v>
      </c>
      <c r="D412" s="134" t="s">
        <v>119</v>
      </c>
      <c r="E412" s="135" t="s">
        <v>530</v>
      </c>
      <c r="F412" s="136" t="s">
        <v>531</v>
      </c>
      <c r="G412" s="137" t="s">
        <v>200</v>
      </c>
      <c r="H412" s="138">
        <v>250</v>
      </c>
      <c r="I412" s="139"/>
      <c r="J412" s="140">
        <f>ROUND(I412*H412,2)</f>
        <v>0</v>
      </c>
      <c r="K412" s="141"/>
      <c r="L412" s="32"/>
      <c r="M412" s="142" t="s">
        <v>1</v>
      </c>
      <c r="N412" s="143" t="s">
        <v>42</v>
      </c>
      <c r="O412" s="57"/>
      <c r="P412" s="144">
        <f>O412*H412</f>
        <v>0</v>
      </c>
      <c r="Q412" s="144">
        <v>0</v>
      </c>
      <c r="R412" s="144">
        <f>Q412*H412</f>
        <v>0</v>
      </c>
      <c r="S412" s="144">
        <v>0</v>
      </c>
      <c r="T412" s="145">
        <f>S412*H412</f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46" t="s">
        <v>132</v>
      </c>
      <c r="AT412" s="146" t="s">
        <v>119</v>
      </c>
      <c r="AU412" s="146" t="s">
        <v>87</v>
      </c>
      <c r="AY412" s="16" t="s">
        <v>118</v>
      </c>
      <c r="BE412" s="147">
        <f>IF(N412="základní",J412,0)</f>
        <v>0</v>
      </c>
      <c r="BF412" s="147">
        <f>IF(N412="snížená",J412,0)</f>
        <v>0</v>
      </c>
      <c r="BG412" s="147">
        <f>IF(N412="zákl. přenesená",J412,0)</f>
        <v>0</v>
      </c>
      <c r="BH412" s="147">
        <f>IF(N412="sníž. přenesená",J412,0)</f>
        <v>0</v>
      </c>
      <c r="BI412" s="147">
        <f>IF(N412="nulová",J412,0)</f>
        <v>0</v>
      </c>
      <c r="BJ412" s="16" t="s">
        <v>85</v>
      </c>
      <c r="BK412" s="147">
        <f>ROUND(I412*H412,2)</f>
        <v>0</v>
      </c>
      <c r="BL412" s="16" t="s">
        <v>132</v>
      </c>
      <c r="BM412" s="146" t="s">
        <v>532</v>
      </c>
    </row>
    <row r="413" spans="1:47" s="2" customFormat="1" ht="19.5">
      <c r="A413" s="31"/>
      <c r="B413" s="32"/>
      <c r="C413" s="31"/>
      <c r="D413" s="148" t="s">
        <v>125</v>
      </c>
      <c r="E413" s="31"/>
      <c r="F413" s="149" t="s">
        <v>531</v>
      </c>
      <c r="G413" s="31"/>
      <c r="H413" s="31"/>
      <c r="I413" s="150"/>
      <c r="J413" s="31"/>
      <c r="K413" s="31"/>
      <c r="L413" s="32"/>
      <c r="M413" s="151"/>
      <c r="N413" s="152"/>
      <c r="O413" s="57"/>
      <c r="P413" s="57"/>
      <c r="Q413" s="57"/>
      <c r="R413" s="57"/>
      <c r="S413" s="57"/>
      <c r="T413" s="58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T413" s="16" t="s">
        <v>125</v>
      </c>
      <c r="AU413" s="16" t="s">
        <v>87</v>
      </c>
    </row>
    <row r="414" spans="1:47" s="2" customFormat="1" ht="68.25">
      <c r="A414" s="31"/>
      <c r="B414" s="32"/>
      <c r="C414" s="31"/>
      <c r="D414" s="148" t="s">
        <v>127</v>
      </c>
      <c r="E414" s="31"/>
      <c r="F414" s="153" t="s">
        <v>533</v>
      </c>
      <c r="G414" s="31"/>
      <c r="H414" s="31"/>
      <c r="I414" s="150"/>
      <c r="J414" s="31"/>
      <c r="K414" s="31"/>
      <c r="L414" s="32"/>
      <c r="M414" s="151"/>
      <c r="N414" s="152"/>
      <c r="O414" s="57"/>
      <c r="P414" s="57"/>
      <c r="Q414" s="57"/>
      <c r="R414" s="57"/>
      <c r="S414" s="57"/>
      <c r="T414" s="58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T414" s="16" t="s">
        <v>127</v>
      </c>
      <c r="AU414" s="16" t="s">
        <v>87</v>
      </c>
    </row>
    <row r="415" spans="2:51" s="13" customFormat="1" ht="11.25">
      <c r="B415" s="164"/>
      <c r="D415" s="148" t="s">
        <v>182</v>
      </c>
      <c r="E415" s="165" t="s">
        <v>1</v>
      </c>
      <c r="F415" s="166" t="s">
        <v>534</v>
      </c>
      <c r="H415" s="167">
        <v>250</v>
      </c>
      <c r="I415" s="168"/>
      <c r="L415" s="164"/>
      <c r="M415" s="169"/>
      <c r="N415" s="170"/>
      <c r="O415" s="170"/>
      <c r="P415" s="170"/>
      <c r="Q415" s="170"/>
      <c r="R415" s="170"/>
      <c r="S415" s="170"/>
      <c r="T415" s="171"/>
      <c r="AT415" s="165" t="s">
        <v>182</v>
      </c>
      <c r="AU415" s="165" t="s">
        <v>87</v>
      </c>
      <c r="AV415" s="13" t="s">
        <v>87</v>
      </c>
      <c r="AW415" s="13" t="s">
        <v>34</v>
      </c>
      <c r="AX415" s="13" t="s">
        <v>85</v>
      </c>
      <c r="AY415" s="165" t="s">
        <v>118</v>
      </c>
    </row>
    <row r="416" spans="1:65" s="2" customFormat="1" ht="24.2" customHeight="1">
      <c r="A416" s="31"/>
      <c r="B416" s="133"/>
      <c r="C416" s="134" t="s">
        <v>535</v>
      </c>
      <c r="D416" s="134" t="s">
        <v>119</v>
      </c>
      <c r="E416" s="135" t="s">
        <v>536</v>
      </c>
      <c r="F416" s="136" t="s">
        <v>537</v>
      </c>
      <c r="G416" s="137" t="s">
        <v>186</v>
      </c>
      <c r="H416" s="138">
        <v>9.009</v>
      </c>
      <c r="I416" s="139"/>
      <c r="J416" s="140">
        <f>ROUND(I416*H416,2)</f>
        <v>0</v>
      </c>
      <c r="K416" s="141"/>
      <c r="L416" s="32"/>
      <c r="M416" s="142" t="s">
        <v>1</v>
      </c>
      <c r="N416" s="143" t="s">
        <v>42</v>
      </c>
      <c r="O416" s="57"/>
      <c r="P416" s="144">
        <f>O416*H416</f>
        <v>0</v>
      </c>
      <c r="Q416" s="144">
        <v>0</v>
      </c>
      <c r="R416" s="144">
        <f>Q416*H416</f>
        <v>0</v>
      </c>
      <c r="S416" s="144">
        <v>0</v>
      </c>
      <c r="T416" s="145">
        <f>S416*H416</f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46" t="s">
        <v>132</v>
      </c>
      <c r="AT416" s="146" t="s">
        <v>119</v>
      </c>
      <c r="AU416" s="146" t="s">
        <v>87</v>
      </c>
      <c r="AY416" s="16" t="s">
        <v>118</v>
      </c>
      <c r="BE416" s="147">
        <f>IF(N416="základní",J416,0)</f>
        <v>0</v>
      </c>
      <c r="BF416" s="147">
        <f>IF(N416="snížená",J416,0)</f>
        <v>0</v>
      </c>
      <c r="BG416" s="147">
        <f>IF(N416="zákl. přenesená",J416,0)</f>
        <v>0</v>
      </c>
      <c r="BH416" s="147">
        <f>IF(N416="sníž. přenesená",J416,0)</f>
        <v>0</v>
      </c>
      <c r="BI416" s="147">
        <f>IF(N416="nulová",J416,0)</f>
        <v>0</v>
      </c>
      <c r="BJ416" s="16" t="s">
        <v>85</v>
      </c>
      <c r="BK416" s="147">
        <f>ROUND(I416*H416,2)</f>
        <v>0</v>
      </c>
      <c r="BL416" s="16" t="s">
        <v>132</v>
      </c>
      <c r="BM416" s="146" t="s">
        <v>538</v>
      </c>
    </row>
    <row r="417" spans="1:47" s="2" customFormat="1" ht="19.5">
      <c r="A417" s="31"/>
      <c r="B417" s="32"/>
      <c r="C417" s="31"/>
      <c r="D417" s="148" t="s">
        <v>125</v>
      </c>
      <c r="E417" s="31"/>
      <c r="F417" s="149" t="s">
        <v>537</v>
      </c>
      <c r="G417" s="31"/>
      <c r="H417" s="31"/>
      <c r="I417" s="150"/>
      <c r="J417" s="31"/>
      <c r="K417" s="31"/>
      <c r="L417" s="32"/>
      <c r="M417" s="151"/>
      <c r="N417" s="152"/>
      <c r="O417" s="57"/>
      <c r="P417" s="57"/>
      <c r="Q417" s="57"/>
      <c r="R417" s="57"/>
      <c r="S417" s="57"/>
      <c r="T417" s="58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T417" s="16" t="s">
        <v>125</v>
      </c>
      <c r="AU417" s="16" t="s">
        <v>87</v>
      </c>
    </row>
    <row r="418" spans="1:47" s="2" customFormat="1" ht="87.75">
      <c r="A418" s="31"/>
      <c r="B418" s="32"/>
      <c r="C418" s="31"/>
      <c r="D418" s="148" t="s">
        <v>127</v>
      </c>
      <c r="E418" s="31"/>
      <c r="F418" s="153" t="s">
        <v>539</v>
      </c>
      <c r="G418" s="31"/>
      <c r="H418" s="31"/>
      <c r="I418" s="150"/>
      <c r="J418" s="31"/>
      <c r="K418" s="31"/>
      <c r="L418" s="32"/>
      <c r="M418" s="151"/>
      <c r="N418" s="152"/>
      <c r="O418" s="57"/>
      <c r="P418" s="57"/>
      <c r="Q418" s="57"/>
      <c r="R418" s="57"/>
      <c r="S418" s="57"/>
      <c r="T418" s="58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T418" s="16" t="s">
        <v>127</v>
      </c>
      <c r="AU418" s="16" t="s">
        <v>87</v>
      </c>
    </row>
    <row r="419" spans="2:51" s="13" customFormat="1" ht="11.25">
      <c r="B419" s="164"/>
      <c r="D419" s="148" t="s">
        <v>182</v>
      </c>
      <c r="E419" s="165" t="s">
        <v>1</v>
      </c>
      <c r="F419" s="166" t="s">
        <v>540</v>
      </c>
      <c r="H419" s="167">
        <v>9.009</v>
      </c>
      <c r="I419" s="168"/>
      <c r="L419" s="164"/>
      <c r="M419" s="169"/>
      <c r="N419" s="170"/>
      <c r="O419" s="170"/>
      <c r="P419" s="170"/>
      <c r="Q419" s="170"/>
      <c r="R419" s="170"/>
      <c r="S419" s="170"/>
      <c r="T419" s="171"/>
      <c r="AT419" s="165" t="s">
        <v>182</v>
      </c>
      <c r="AU419" s="165" t="s">
        <v>87</v>
      </c>
      <c r="AV419" s="13" t="s">
        <v>87</v>
      </c>
      <c r="AW419" s="13" t="s">
        <v>34</v>
      </c>
      <c r="AX419" s="13" t="s">
        <v>85</v>
      </c>
      <c r="AY419" s="165" t="s">
        <v>118</v>
      </c>
    </row>
    <row r="420" spans="1:65" s="2" customFormat="1" ht="16.5" customHeight="1">
      <c r="A420" s="31"/>
      <c r="B420" s="133"/>
      <c r="C420" s="134" t="s">
        <v>541</v>
      </c>
      <c r="D420" s="134" t="s">
        <v>119</v>
      </c>
      <c r="E420" s="135" t="s">
        <v>542</v>
      </c>
      <c r="F420" s="136" t="s">
        <v>543</v>
      </c>
      <c r="G420" s="137" t="s">
        <v>179</v>
      </c>
      <c r="H420" s="138">
        <v>3</v>
      </c>
      <c r="I420" s="139"/>
      <c r="J420" s="140">
        <f>ROUND(I420*H420,2)</f>
        <v>0</v>
      </c>
      <c r="K420" s="141"/>
      <c r="L420" s="32"/>
      <c r="M420" s="142" t="s">
        <v>1</v>
      </c>
      <c r="N420" s="143" t="s">
        <v>42</v>
      </c>
      <c r="O420" s="57"/>
      <c r="P420" s="144">
        <f>O420*H420</f>
        <v>0</v>
      </c>
      <c r="Q420" s="144">
        <v>0</v>
      </c>
      <c r="R420" s="144">
        <f>Q420*H420</f>
        <v>0</v>
      </c>
      <c r="S420" s="144">
        <v>0</v>
      </c>
      <c r="T420" s="145">
        <f>S420*H420</f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46" t="s">
        <v>132</v>
      </c>
      <c r="AT420" s="146" t="s">
        <v>119</v>
      </c>
      <c r="AU420" s="146" t="s">
        <v>87</v>
      </c>
      <c r="AY420" s="16" t="s">
        <v>118</v>
      </c>
      <c r="BE420" s="147">
        <f>IF(N420="základní",J420,0)</f>
        <v>0</v>
      </c>
      <c r="BF420" s="147">
        <f>IF(N420="snížená",J420,0)</f>
        <v>0</v>
      </c>
      <c r="BG420" s="147">
        <f>IF(N420="zákl. přenesená",J420,0)</f>
        <v>0</v>
      </c>
      <c r="BH420" s="147">
        <f>IF(N420="sníž. přenesená",J420,0)</f>
        <v>0</v>
      </c>
      <c r="BI420" s="147">
        <f>IF(N420="nulová",J420,0)</f>
        <v>0</v>
      </c>
      <c r="BJ420" s="16" t="s">
        <v>85</v>
      </c>
      <c r="BK420" s="147">
        <f>ROUND(I420*H420,2)</f>
        <v>0</v>
      </c>
      <c r="BL420" s="16" t="s">
        <v>132</v>
      </c>
      <c r="BM420" s="146" t="s">
        <v>544</v>
      </c>
    </row>
    <row r="421" spans="1:47" s="2" customFormat="1" ht="11.25">
      <c r="A421" s="31"/>
      <c r="B421" s="32"/>
      <c r="C421" s="31"/>
      <c r="D421" s="148" t="s">
        <v>125</v>
      </c>
      <c r="E421" s="31"/>
      <c r="F421" s="149" t="s">
        <v>543</v>
      </c>
      <c r="G421" s="31"/>
      <c r="H421" s="31"/>
      <c r="I421" s="150"/>
      <c r="J421" s="31"/>
      <c r="K421" s="31"/>
      <c r="L421" s="32"/>
      <c r="M421" s="151"/>
      <c r="N421" s="152"/>
      <c r="O421" s="57"/>
      <c r="P421" s="57"/>
      <c r="Q421" s="57"/>
      <c r="R421" s="57"/>
      <c r="S421" s="57"/>
      <c r="T421" s="58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T421" s="16" t="s">
        <v>125</v>
      </c>
      <c r="AU421" s="16" t="s">
        <v>87</v>
      </c>
    </row>
    <row r="422" spans="1:47" s="2" customFormat="1" ht="87.75">
      <c r="A422" s="31"/>
      <c r="B422" s="32"/>
      <c r="C422" s="31"/>
      <c r="D422" s="148" t="s">
        <v>127</v>
      </c>
      <c r="E422" s="31"/>
      <c r="F422" s="153" t="s">
        <v>545</v>
      </c>
      <c r="G422" s="31"/>
      <c r="H422" s="31"/>
      <c r="I422" s="150"/>
      <c r="J422" s="31"/>
      <c r="K422" s="31"/>
      <c r="L422" s="32"/>
      <c r="M422" s="151"/>
      <c r="N422" s="152"/>
      <c r="O422" s="57"/>
      <c r="P422" s="57"/>
      <c r="Q422" s="57"/>
      <c r="R422" s="57"/>
      <c r="S422" s="57"/>
      <c r="T422" s="58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T422" s="16" t="s">
        <v>127</v>
      </c>
      <c r="AU422" s="16" t="s">
        <v>87</v>
      </c>
    </row>
    <row r="423" spans="2:51" s="13" customFormat="1" ht="11.25">
      <c r="B423" s="164"/>
      <c r="D423" s="148" t="s">
        <v>182</v>
      </c>
      <c r="E423" s="165" t="s">
        <v>1</v>
      </c>
      <c r="F423" s="166" t="s">
        <v>546</v>
      </c>
      <c r="H423" s="167">
        <v>3</v>
      </c>
      <c r="I423" s="168"/>
      <c r="L423" s="164"/>
      <c r="M423" s="169"/>
      <c r="N423" s="170"/>
      <c r="O423" s="170"/>
      <c r="P423" s="170"/>
      <c r="Q423" s="170"/>
      <c r="R423" s="170"/>
      <c r="S423" s="170"/>
      <c r="T423" s="171"/>
      <c r="AT423" s="165" t="s">
        <v>182</v>
      </c>
      <c r="AU423" s="165" t="s">
        <v>87</v>
      </c>
      <c r="AV423" s="13" t="s">
        <v>87</v>
      </c>
      <c r="AW423" s="13" t="s">
        <v>34</v>
      </c>
      <c r="AX423" s="13" t="s">
        <v>85</v>
      </c>
      <c r="AY423" s="165" t="s">
        <v>118</v>
      </c>
    </row>
    <row r="424" spans="1:65" s="2" customFormat="1" ht="24.2" customHeight="1">
      <c r="A424" s="31"/>
      <c r="B424" s="133"/>
      <c r="C424" s="134" t="s">
        <v>547</v>
      </c>
      <c r="D424" s="134" t="s">
        <v>119</v>
      </c>
      <c r="E424" s="135" t="s">
        <v>548</v>
      </c>
      <c r="F424" s="136" t="s">
        <v>549</v>
      </c>
      <c r="G424" s="137" t="s">
        <v>186</v>
      </c>
      <c r="H424" s="138">
        <v>0.45</v>
      </c>
      <c r="I424" s="139"/>
      <c r="J424" s="140">
        <f>ROUND(I424*H424,2)</f>
        <v>0</v>
      </c>
      <c r="K424" s="141"/>
      <c r="L424" s="32"/>
      <c r="M424" s="142" t="s">
        <v>1</v>
      </c>
      <c r="N424" s="143" t="s">
        <v>42</v>
      </c>
      <c r="O424" s="57"/>
      <c r="P424" s="144">
        <f>O424*H424</f>
        <v>0</v>
      </c>
      <c r="Q424" s="144">
        <v>0</v>
      </c>
      <c r="R424" s="144">
        <f>Q424*H424</f>
        <v>0</v>
      </c>
      <c r="S424" s="144">
        <v>0</v>
      </c>
      <c r="T424" s="145">
        <f>S424*H424</f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46" t="s">
        <v>132</v>
      </c>
      <c r="AT424" s="146" t="s">
        <v>119</v>
      </c>
      <c r="AU424" s="146" t="s">
        <v>87</v>
      </c>
      <c r="AY424" s="16" t="s">
        <v>118</v>
      </c>
      <c r="BE424" s="147">
        <f>IF(N424="základní",J424,0)</f>
        <v>0</v>
      </c>
      <c r="BF424" s="147">
        <f>IF(N424="snížená",J424,0)</f>
        <v>0</v>
      </c>
      <c r="BG424" s="147">
        <f>IF(N424="zákl. přenesená",J424,0)</f>
        <v>0</v>
      </c>
      <c r="BH424" s="147">
        <f>IF(N424="sníž. přenesená",J424,0)</f>
        <v>0</v>
      </c>
      <c r="BI424" s="147">
        <f>IF(N424="nulová",J424,0)</f>
        <v>0</v>
      </c>
      <c r="BJ424" s="16" t="s">
        <v>85</v>
      </c>
      <c r="BK424" s="147">
        <f>ROUND(I424*H424,2)</f>
        <v>0</v>
      </c>
      <c r="BL424" s="16" t="s">
        <v>132</v>
      </c>
      <c r="BM424" s="146" t="s">
        <v>550</v>
      </c>
    </row>
    <row r="425" spans="1:47" s="2" customFormat="1" ht="11.25">
      <c r="A425" s="31"/>
      <c r="B425" s="32"/>
      <c r="C425" s="31"/>
      <c r="D425" s="148" t="s">
        <v>125</v>
      </c>
      <c r="E425" s="31"/>
      <c r="F425" s="149" t="s">
        <v>549</v>
      </c>
      <c r="G425" s="31"/>
      <c r="H425" s="31"/>
      <c r="I425" s="150"/>
      <c r="J425" s="31"/>
      <c r="K425" s="31"/>
      <c r="L425" s="32"/>
      <c r="M425" s="151"/>
      <c r="N425" s="152"/>
      <c r="O425" s="57"/>
      <c r="P425" s="57"/>
      <c r="Q425" s="57"/>
      <c r="R425" s="57"/>
      <c r="S425" s="57"/>
      <c r="T425" s="58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T425" s="16" t="s">
        <v>125</v>
      </c>
      <c r="AU425" s="16" t="s">
        <v>87</v>
      </c>
    </row>
    <row r="426" spans="1:47" s="2" customFormat="1" ht="78">
      <c r="A426" s="31"/>
      <c r="B426" s="32"/>
      <c r="C426" s="31"/>
      <c r="D426" s="148" t="s">
        <v>127</v>
      </c>
      <c r="E426" s="31"/>
      <c r="F426" s="153" t="s">
        <v>551</v>
      </c>
      <c r="G426" s="31"/>
      <c r="H426" s="31"/>
      <c r="I426" s="150"/>
      <c r="J426" s="31"/>
      <c r="K426" s="31"/>
      <c r="L426" s="32"/>
      <c r="M426" s="151"/>
      <c r="N426" s="152"/>
      <c r="O426" s="57"/>
      <c r="P426" s="57"/>
      <c r="Q426" s="57"/>
      <c r="R426" s="57"/>
      <c r="S426" s="57"/>
      <c r="T426" s="58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T426" s="16" t="s">
        <v>127</v>
      </c>
      <c r="AU426" s="16" t="s">
        <v>87</v>
      </c>
    </row>
    <row r="427" spans="2:51" s="13" customFormat="1" ht="11.25">
      <c r="B427" s="164"/>
      <c r="D427" s="148" t="s">
        <v>182</v>
      </c>
      <c r="E427" s="165" t="s">
        <v>1</v>
      </c>
      <c r="F427" s="166" t="s">
        <v>552</v>
      </c>
      <c r="H427" s="167">
        <v>0.45</v>
      </c>
      <c r="I427" s="168"/>
      <c r="L427" s="164"/>
      <c r="M427" s="169"/>
      <c r="N427" s="170"/>
      <c r="O427" s="170"/>
      <c r="P427" s="170"/>
      <c r="Q427" s="170"/>
      <c r="R427" s="170"/>
      <c r="S427" s="170"/>
      <c r="T427" s="171"/>
      <c r="AT427" s="165" t="s">
        <v>182</v>
      </c>
      <c r="AU427" s="165" t="s">
        <v>87</v>
      </c>
      <c r="AV427" s="13" t="s">
        <v>87</v>
      </c>
      <c r="AW427" s="13" t="s">
        <v>34</v>
      </c>
      <c r="AX427" s="13" t="s">
        <v>85</v>
      </c>
      <c r="AY427" s="165" t="s">
        <v>118</v>
      </c>
    </row>
    <row r="428" spans="1:65" s="2" customFormat="1" ht="21.75" customHeight="1">
      <c r="A428" s="31"/>
      <c r="B428" s="133"/>
      <c r="C428" s="134" t="s">
        <v>553</v>
      </c>
      <c r="D428" s="134" t="s">
        <v>119</v>
      </c>
      <c r="E428" s="135" t="s">
        <v>554</v>
      </c>
      <c r="F428" s="136" t="s">
        <v>555</v>
      </c>
      <c r="G428" s="137" t="s">
        <v>200</v>
      </c>
      <c r="H428" s="138">
        <v>255</v>
      </c>
      <c r="I428" s="139"/>
      <c r="J428" s="140">
        <f>ROUND(I428*H428,2)</f>
        <v>0</v>
      </c>
      <c r="K428" s="141"/>
      <c r="L428" s="32"/>
      <c r="M428" s="142" t="s">
        <v>1</v>
      </c>
      <c r="N428" s="143" t="s">
        <v>42</v>
      </c>
      <c r="O428" s="57"/>
      <c r="P428" s="144">
        <f>O428*H428</f>
        <v>0</v>
      </c>
      <c r="Q428" s="144">
        <v>0</v>
      </c>
      <c r="R428" s="144">
        <f>Q428*H428</f>
        <v>0</v>
      </c>
      <c r="S428" s="144">
        <v>0</v>
      </c>
      <c r="T428" s="145">
        <f>S428*H428</f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46" t="s">
        <v>132</v>
      </c>
      <c r="AT428" s="146" t="s">
        <v>119</v>
      </c>
      <c r="AU428" s="146" t="s">
        <v>87</v>
      </c>
      <c r="AY428" s="16" t="s">
        <v>118</v>
      </c>
      <c r="BE428" s="147">
        <f>IF(N428="základní",J428,0)</f>
        <v>0</v>
      </c>
      <c r="BF428" s="147">
        <f>IF(N428="snížená",J428,0)</f>
        <v>0</v>
      </c>
      <c r="BG428" s="147">
        <f>IF(N428="zákl. přenesená",J428,0)</f>
        <v>0</v>
      </c>
      <c r="BH428" s="147">
        <f>IF(N428="sníž. přenesená",J428,0)</f>
        <v>0</v>
      </c>
      <c r="BI428" s="147">
        <f>IF(N428="nulová",J428,0)</f>
        <v>0</v>
      </c>
      <c r="BJ428" s="16" t="s">
        <v>85</v>
      </c>
      <c r="BK428" s="147">
        <f>ROUND(I428*H428,2)</f>
        <v>0</v>
      </c>
      <c r="BL428" s="16" t="s">
        <v>132</v>
      </c>
      <c r="BM428" s="146" t="s">
        <v>556</v>
      </c>
    </row>
    <row r="429" spans="1:47" s="2" customFormat="1" ht="11.25">
      <c r="A429" s="31"/>
      <c r="B429" s="32"/>
      <c r="C429" s="31"/>
      <c r="D429" s="148" t="s">
        <v>125</v>
      </c>
      <c r="E429" s="31"/>
      <c r="F429" s="149" t="s">
        <v>555</v>
      </c>
      <c r="G429" s="31"/>
      <c r="H429" s="31"/>
      <c r="I429" s="150"/>
      <c r="J429" s="31"/>
      <c r="K429" s="31"/>
      <c r="L429" s="32"/>
      <c r="M429" s="151"/>
      <c r="N429" s="152"/>
      <c r="O429" s="57"/>
      <c r="P429" s="57"/>
      <c r="Q429" s="57"/>
      <c r="R429" s="57"/>
      <c r="S429" s="57"/>
      <c r="T429" s="58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T429" s="16" t="s">
        <v>125</v>
      </c>
      <c r="AU429" s="16" t="s">
        <v>87</v>
      </c>
    </row>
    <row r="430" spans="1:47" s="2" customFormat="1" ht="78">
      <c r="A430" s="31"/>
      <c r="B430" s="32"/>
      <c r="C430" s="31"/>
      <c r="D430" s="148" t="s">
        <v>127</v>
      </c>
      <c r="E430" s="31"/>
      <c r="F430" s="153" t="s">
        <v>557</v>
      </c>
      <c r="G430" s="31"/>
      <c r="H430" s="31"/>
      <c r="I430" s="150"/>
      <c r="J430" s="31"/>
      <c r="K430" s="31"/>
      <c r="L430" s="32"/>
      <c r="M430" s="151"/>
      <c r="N430" s="152"/>
      <c r="O430" s="57"/>
      <c r="P430" s="57"/>
      <c r="Q430" s="57"/>
      <c r="R430" s="57"/>
      <c r="S430" s="57"/>
      <c r="T430" s="58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T430" s="16" t="s">
        <v>127</v>
      </c>
      <c r="AU430" s="16" t="s">
        <v>87</v>
      </c>
    </row>
    <row r="431" spans="2:51" s="13" customFormat="1" ht="11.25">
      <c r="B431" s="164"/>
      <c r="D431" s="148" t="s">
        <v>182</v>
      </c>
      <c r="E431" s="165" t="s">
        <v>1</v>
      </c>
      <c r="F431" s="166" t="s">
        <v>558</v>
      </c>
      <c r="H431" s="167">
        <v>255</v>
      </c>
      <c r="I431" s="168"/>
      <c r="L431" s="164"/>
      <c r="M431" s="169"/>
      <c r="N431" s="170"/>
      <c r="O431" s="170"/>
      <c r="P431" s="170"/>
      <c r="Q431" s="170"/>
      <c r="R431" s="170"/>
      <c r="S431" s="170"/>
      <c r="T431" s="171"/>
      <c r="AT431" s="165" t="s">
        <v>182</v>
      </c>
      <c r="AU431" s="165" t="s">
        <v>87</v>
      </c>
      <c r="AV431" s="13" t="s">
        <v>87</v>
      </c>
      <c r="AW431" s="13" t="s">
        <v>34</v>
      </c>
      <c r="AX431" s="13" t="s">
        <v>85</v>
      </c>
      <c r="AY431" s="165" t="s">
        <v>118</v>
      </c>
    </row>
    <row r="432" spans="2:63" s="11" customFormat="1" ht="25.9" customHeight="1">
      <c r="B432" s="122"/>
      <c r="D432" s="123" t="s">
        <v>76</v>
      </c>
      <c r="E432" s="124" t="s">
        <v>116</v>
      </c>
      <c r="F432" s="124" t="s">
        <v>117</v>
      </c>
      <c r="I432" s="125"/>
      <c r="J432" s="126">
        <f>BK432</f>
        <v>0</v>
      </c>
      <c r="L432" s="122"/>
      <c r="M432" s="127"/>
      <c r="N432" s="128"/>
      <c r="O432" s="128"/>
      <c r="P432" s="129">
        <f>SUM(P433:P445)</f>
        <v>0</v>
      </c>
      <c r="Q432" s="128"/>
      <c r="R432" s="129">
        <f>SUM(R433:R445)</f>
        <v>0</v>
      </c>
      <c r="S432" s="128"/>
      <c r="T432" s="130">
        <f>SUM(T433:T445)</f>
        <v>0</v>
      </c>
      <c r="AR432" s="123" t="s">
        <v>132</v>
      </c>
      <c r="AT432" s="131" t="s">
        <v>76</v>
      </c>
      <c r="AU432" s="131" t="s">
        <v>77</v>
      </c>
      <c r="AY432" s="123" t="s">
        <v>118</v>
      </c>
      <c r="BK432" s="132">
        <f>SUM(BK433:BK445)</f>
        <v>0</v>
      </c>
    </row>
    <row r="433" spans="1:65" s="2" customFormat="1" ht="21.75" customHeight="1">
      <c r="A433" s="31"/>
      <c r="B433" s="133"/>
      <c r="C433" s="134" t="s">
        <v>559</v>
      </c>
      <c r="D433" s="134" t="s">
        <v>119</v>
      </c>
      <c r="E433" s="135" t="s">
        <v>560</v>
      </c>
      <c r="F433" s="136" t="s">
        <v>561</v>
      </c>
      <c r="G433" s="137" t="s">
        <v>562</v>
      </c>
      <c r="H433" s="138">
        <v>1.17</v>
      </c>
      <c r="I433" s="139"/>
      <c r="J433" s="140">
        <f>ROUND(I433*H433,2)</f>
        <v>0</v>
      </c>
      <c r="K433" s="141"/>
      <c r="L433" s="32"/>
      <c r="M433" s="142" t="s">
        <v>1</v>
      </c>
      <c r="N433" s="143" t="s">
        <v>42</v>
      </c>
      <c r="O433" s="57"/>
      <c r="P433" s="144">
        <f>O433*H433</f>
        <v>0</v>
      </c>
      <c r="Q433" s="144">
        <v>0</v>
      </c>
      <c r="R433" s="144">
        <f>Q433*H433</f>
        <v>0</v>
      </c>
      <c r="S433" s="144">
        <v>0</v>
      </c>
      <c r="T433" s="145">
        <f>S433*H433</f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46" t="s">
        <v>123</v>
      </c>
      <c r="AT433" s="146" t="s">
        <v>119</v>
      </c>
      <c r="AU433" s="146" t="s">
        <v>85</v>
      </c>
      <c r="AY433" s="16" t="s">
        <v>118</v>
      </c>
      <c r="BE433" s="147">
        <f>IF(N433="základní",J433,0)</f>
        <v>0</v>
      </c>
      <c r="BF433" s="147">
        <f>IF(N433="snížená",J433,0)</f>
        <v>0</v>
      </c>
      <c r="BG433" s="147">
        <f>IF(N433="zákl. přenesená",J433,0)</f>
        <v>0</v>
      </c>
      <c r="BH433" s="147">
        <f>IF(N433="sníž. přenesená",J433,0)</f>
        <v>0</v>
      </c>
      <c r="BI433" s="147">
        <f>IF(N433="nulová",J433,0)</f>
        <v>0</v>
      </c>
      <c r="BJ433" s="16" t="s">
        <v>85</v>
      </c>
      <c r="BK433" s="147">
        <f>ROUND(I433*H433,2)</f>
        <v>0</v>
      </c>
      <c r="BL433" s="16" t="s">
        <v>123</v>
      </c>
      <c r="BM433" s="146" t="s">
        <v>563</v>
      </c>
    </row>
    <row r="434" spans="1:47" s="2" customFormat="1" ht="11.25">
      <c r="A434" s="31"/>
      <c r="B434" s="32"/>
      <c r="C434" s="31"/>
      <c r="D434" s="148" t="s">
        <v>125</v>
      </c>
      <c r="E434" s="31"/>
      <c r="F434" s="149" t="s">
        <v>561</v>
      </c>
      <c r="G434" s="31"/>
      <c r="H434" s="31"/>
      <c r="I434" s="150"/>
      <c r="J434" s="31"/>
      <c r="K434" s="31"/>
      <c r="L434" s="32"/>
      <c r="M434" s="151"/>
      <c r="N434" s="152"/>
      <c r="O434" s="57"/>
      <c r="P434" s="57"/>
      <c r="Q434" s="57"/>
      <c r="R434" s="57"/>
      <c r="S434" s="57"/>
      <c r="T434" s="58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T434" s="16" t="s">
        <v>125</v>
      </c>
      <c r="AU434" s="16" t="s">
        <v>85</v>
      </c>
    </row>
    <row r="435" spans="1:47" s="2" customFormat="1" ht="29.25">
      <c r="A435" s="31"/>
      <c r="B435" s="32"/>
      <c r="C435" s="31"/>
      <c r="D435" s="148" t="s">
        <v>127</v>
      </c>
      <c r="E435" s="31"/>
      <c r="F435" s="153" t="s">
        <v>564</v>
      </c>
      <c r="G435" s="31"/>
      <c r="H435" s="31"/>
      <c r="I435" s="150"/>
      <c r="J435" s="31"/>
      <c r="K435" s="31"/>
      <c r="L435" s="32"/>
      <c r="M435" s="151"/>
      <c r="N435" s="152"/>
      <c r="O435" s="57"/>
      <c r="P435" s="57"/>
      <c r="Q435" s="57"/>
      <c r="R435" s="57"/>
      <c r="S435" s="57"/>
      <c r="T435" s="58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T435" s="16" t="s">
        <v>127</v>
      </c>
      <c r="AU435" s="16" t="s">
        <v>85</v>
      </c>
    </row>
    <row r="436" spans="2:51" s="13" customFormat="1" ht="11.25">
      <c r="B436" s="164"/>
      <c r="D436" s="148" t="s">
        <v>182</v>
      </c>
      <c r="E436" s="165" t="s">
        <v>1</v>
      </c>
      <c r="F436" s="166" t="s">
        <v>565</v>
      </c>
      <c r="H436" s="167">
        <v>1.17</v>
      </c>
      <c r="I436" s="168"/>
      <c r="L436" s="164"/>
      <c r="M436" s="169"/>
      <c r="N436" s="170"/>
      <c r="O436" s="170"/>
      <c r="P436" s="170"/>
      <c r="Q436" s="170"/>
      <c r="R436" s="170"/>
      <c r="S436" s="170"/>
      <c r="T436" s="171"/>
      <c r="AT436" s="165" t="s">
        <v>182</v>
      </c>
      <c r="AU436" s="165" t="s">
        <v>85</v>
      </c>
      <c r="AV436" s="13" t="s">
        <v>87</v>
      </c>
      <c r="AW436" s="13" t="s">
        <v>34</v>
      </c>
      <c r="AX436" s="13" t="s">
        <v>85</v>
      </c>
      <c r="AY436" s="165" t="s">
        <v>118</v>
      </c>
    </row>
    <row r="437" spans="1:65" s="2" customFormat="1" ht="24.2" customHeight="1">
      <c r="A437" s="31"/>
      <c r="B437" s="133"/>
      <c r="C437" s="134" t="s">
        <v>566</v>
      </c>
      <c r="D437" s="134" t="s">
        <v>119</v>
      </c>
      <c r="E437" s="135" t="s">
        <v>567</v>
      </c>
      <c r="F437" s="136" t="s">
        <v>568</v>
      </c>
      <c r="G437" s="137" t="s">
        <v>562</v>
      </c>
      <c r="H437" s="138">
        <v>6229.14</v>
      </c>
      <c r="I437" s="139"/>
      <c r="J437" s="140">
        <f>ROUND(I437*H437,2)</f>
        <v>0</v>
      </c>
      <c r="K437" s="141"/>
      <c r="L437" s="32"/>
      <c r="M437" s="142" t="s">
        <v>1</v>
      </c>
      <c r="N437" s="143" t="s">
        <v>42</v>
      </c>
      <c r="O437" s="57"/>
      <c r="P437" s="144">
        <f>O437*H437</f>
        <v>0</v>
      </c>
      <c r="Q437" s="144">
        <v>0</v>
      </c>
      <c r="R437" s="144">
        <f>Q437*H437</f>
        <v>0</v>
      </c>
      <c r="S437" s="144">
        <v>0</v>
      </c>
      <c r="T437" s="145">
        <f>S437*H437</f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46" t="s">
        <v>123</v>
      </c>
      <c r="AT437" s="146" t="s">
        <v>119</v>
      </c>
      <c r="AU437" s="146" t="s">
        <v>85</v>
      </c>
      <c r="AY437" s="16" t="s">
        <v>118</v>
      </c>
      <c r="BE437" s="147">
        <f>IF(N437="základní",J437,0)</f>
        <v>0</v>
      </c>
      <c r="BF437" s="147">
        <f>IF(N437="snížená",J437,0)</f>
        <v>0</v>
      </c>
      <c r="BG437" s="147">
        <f>IF(N437="zákl. přenesená",J437,0)</f>
        <v>0</v>
      </c>
      <c r="BH437" s="147">
        <f>IF(N437="sníž. přenesená",J437,0)</f>
        <v>0</v>
      </c>
      <c r="BI437" s="147">
        <f>IF(N437="nulová",J437,0)</f>
        <v>0</v>
      </c>
      <c r="BJ437" s="16" t="s">
        <v>85</v>
      </c>
      <c r="BK437" s="147">
        <f>ROUND(I437*H437,2)</f>
        <v>0</v>
      </c>
      <c r="BL437" s="16" t="s">
        <v>123</v>
      </c>
      <c r="BM437" s="146" t="s">
        <v>569</v>
      </c>
    </row>
    <row r="438" spans="1:47" s="2" customFormat="1" ht="11.25">
      <c r="A438" s="31"/>
      <c r="B438" s="32"/>
      <c r="C438" s="31"/>
      <c r="D438" s="148" t="s">
        <v>125</v>
      </c>
      <c r="E438" s="31"/>
      <c r="F438" s="149" t="s">
        <v>568</v>
      </c>
      <c r="G438" s="31"/>
      <c r="H438" s="31"/>
      <c r="I438" s="150"/>
      <c r="J438" s="31"/>
      <c r="K438" s="31"/>
      <c r="L438" s="32"/>
      <c r="M438" s="151"/>
      <c r="N438" s="152"/>
      <c r="O438" s="57"/>
      <c r="P438" s="57"/>
      <c r="Q438" s="57"/>
      <c r="R438" s="57"/>
      <c r="S438" s="57"/>
      <c r="T438" s="58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T438" s="16" t="s">
        <v>125</v>
      </c>
      <c r="AU438" s="16" t="s">
        <v>85</v>
      </c>
    </row>
    <row r="439" spans="1:47" s="2" customFormat="1" ht="29.25">
      <c r="A439" s="31"/>
      <c r="B439" s="32"/>
      <c r="C439" s="31"/>
      <c r="D439" s="148" t="s">
        <v>127</v>
      </c>
      <c r="E439" s="31"/>
      <c r="F439" s="153" t="s">
        <v>564</v>
      </c>
      <c r="G439" s="31"/>
      <c r="H439" s="31"/>
      <c r="I439" s="150"/>
      <c r="J439" s="31"/>
      <c r="K439" s="31"/>
      <c r="L439" s="32"/>
      <c r="M439" s="151"/>
      <c r="N439" s="152"/>
      <c r="O439" s="57"/>
      <c r="P439" s="57"/>
      <c r="Q439" s="57"/>
      <c r="R439" s="57"/>
      <c r="S439" s="57"/>
      <c r="T439" s="58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T439" s="16" t="s">
        <v>127</v>
      </c>
      <c r="AU439" s="16" t="s">
        <v>85</v>
      </c>
    </row>
    <row r="440" spans="2:51" s="13" customFormat="1" ht="11.25">
      <c r="B440" s="164"/>
      <c r="D440" s="148" t="s">
        <v>182</v>
      </c>
      <c r="E440" s="165" t="s">
        <v>1</v>
      </c>
      <c r="F440" s="166" t="s">
        <v>570</v>
      </c>
      <c r="H440" s="167">
        <v>1093.14</v>
      </c>
      <c r="I440" s="168"/>
      <c r="L440" s="164"/>
      <c r="M440" s="169"/>
      <c r="N440" s="170"/>
      <c r="O440" s="170"/>
      <c r="P440" s="170"/>
      <c r="Q440" s="170"/>
      <c r="R440" s="170"/>
      <c r="S440" s="170"/>
      <c r="T440" s="171"/>
      <c r="AT440" s="165" t="s">
        <v>182</v>
      </c>
      <c r="AU440" s="165" t="s">
        <v>85</v>
      </c>
      <c r="AV440" s="13" t="s">
        <v>87</v>
      </c>
      <c r="AW440" s="13" t="s">
        <v>34</v>
      </c>
      <c r="AX440" s="13" t="s">
        <v>77</v>
      </c>
      <c r="AY440" s="165" t="s">
        <v>118</v>
      </c>
    </row>
    <row r="441" spans="2:51" s="13" customFormat="1" ht="11.25">
      <c r="B441" s="164"/>
      <c r="D441" s="148" t="s">
        <v>182</v>
      </c>
      <c r="E441" s="165" t="s">
        <v>1</v>
      </c>
      <c r="F441" s="166" t="s">
        <v>571</v>
      </c>
      <c r="H441" s="167">
        <v>5136</v>
      </c>
      <c r="I441" s="168"/>
      <c r="L441" s="164"/>
      <c r="M441" s="169"/>
      <c r="N441" s="170"/>
      <c r="O441" s="170"/>
      <c r="P441" s="170"/>
      <c r="Q441" s="170"/>
      <c r="R441" s="170"/>
      <c r="S441" s="170"/>
      <c r="T441" s="171"/>
      <c r="AT441" s="165" t="s">
        <v>182</v>
      </c>
      <c r="AU441" s="165" t="s">
        <v>85</v>
      </c>
      <c r="AV441" s="13" t="s">
        <v>87</v>
      </c>
      <c r="AW441" s="13" t="s">
        <v>34</v>
      </c>
      <c r="AX441" s="13" t="s">
        <v>77</v>
      </c>
      <c r="AY441" s="165" t="s">
        <v>118</v>
      </c>
    </row>
    <row r="442" spans="1:65" s="2" customFormat="1" ht="24.2" customHeight="1">
      <c r="A442" s="31"/>
      <c r="B442" s="133"/>
      <c r="C442" s="134" t="s">
        <v>572</v>
      </c>
      <c r="D442" s="134" t="s">
        <v>119</v>
      </c>
      <c r="E442" s="135" t="s">
        <v>573</v>
      </c>
      <c r="F442" s="136" t="s">
        <v>568</v>
      </c>
      <c r="G442" s="137" t="s">
        <v>562</v>
      </c>
      <c r="H442" s="138">
        <v>708.96</v>
      </c>
      <c r="I442" s="139"/>
      <c r="J442" s="140">
        <f>ROUND(I442*H442,2)</f>
        <v>0</v>
      </c>
      <c r="K442" s="141"/>
      <c r="L442" s="32"/>
      <c r="M442" s="142" t="s">
        <v>1</v>
      </c>
      <c r="N442" s="143" t="s">
        <v>42</v>
      </c>
      <c r="O442" s="57"/>
      <c r="P442" s="144">
        <f>O442*H442</f>
        <v>0</v>
      </c>
      <c r="Q442" s="144">
        <v>0</v>
      </c>
      <c r="R442" s="144">
        <f>Q442*H442</f>
        <v>0</v>
      </c>
      <c r="S442" s="144">
        <v>0</v>
      </c>
      <c r="T442" s="145">
        <f>S442*H442</f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46" t="s">
        <v>123</v>
      </c>
      <c r="AT442" s="146" t="s">
        <v>119</v>
      </c>
      <c r="AU442" s="146" t="s">
        <v>85</v>
      </c>
      <c r="AY442" s="16" t="s">
        <v>118</v>
      </c>
      <c r="BE442" s="147">
        <f>IF(N442="základní",J442,0)</f>
        <v>0</v>
      </c>
      <c r="BF442" s="147">
        <f>IF(N442="snížená",J442,0)</f>
        <v>0</v>
      </c>
      <c r="BG442" s="147">
        <f>IF(N442="zákl. přenesená",J442,0)</f>
        <v>0</v>
      </c>
      <c r="BH442" s="147">
        <f>IF(N442="sníž. přenesená",J442,0)</f>
        <v>0</v>
      </c>
      <c r="BI442" s="147">
        <f>IF(N442="nulová",J442,0)</f>
        <v>0</v>
      </c>
      <c r="BJ442" s="16" t="s">
        <v>85</v>
      </c>
      <c r="BK442" s="147">
        <f>ROUND(I442*H442,2)</f>
        <v>0</v>
      </c>
      <c r="BL442" s="16" t="s">
        <v>123</v>
      </c>
      <c r="BM442" s="146" t="s">
        <v>574</v>
      </c>
    </row>
    <row r="443" spans="1:47" s="2" customFormat="1" ht="11.25">
      <c r="A443" s="31"/>
      <c r="B443" s="32"/>
      <c r="C443" s="31"/>
      <c r="D443" s="148" t="s">
        <v>125</v>
      </c>
      <c r="E443" s="31"/>
      <c r="F443" s="149" t="s">
        <v>568</v>
      </c>
      <c r="G443" s="31"/>
      <c r="H443" s="31"/>
      <c r="I443" s="150"/>
      <c r="J443" s="31"/>
      <c r="K443" s="31"/>
      <c r="L443" s="32"/>
      <c r="M443" s="151"/>
      <c r="N443" s="152"/>
      <c r="O443" s="57"/>
      <c r="P443" s="57"/>
      <c r="Q443" s="57"/>
      <c r="R443" s="57"/>
      <c r="S443" s="57"/>
      <c r="T443" s="58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T443" s="16" t="s">
        <v>125</v>
      </c>
      <c r="AU443" s="16" t="s">
        <v>85</v>
      </c>
    </row>
    <row r="444" spans="1:47" s="2" customFormat="1" ht="29.25">
      <c r="A444" s="31"/>
      <c r="B444" s="32"/>
      <c r="C444" s="31"/>
      <c r="D444" s="148" t="s">
        <v>127</v>
      </c>
      <c r="E444" s="31"/>
      <c r="F444" s="153" t="s">
        <v>564</v>
      </c>
      <c r="G444" s="31"/>
      <c r="H444" s="31"/>
      <c r="I444" s="150"/>
      <c r="J444" s="31"/>
      <c r="K444" s="31"/>
      <c r="L444" s="32"/>
      <c r="M444" s="151"/>
      <c r="N444" s="152"/>
      <c r="O444" s="57"/>
      <c r="P444" s="57"/>
      <c r="Q444" s="57"/>
      <c r="R444" s="57"/>
      <c r="S444" s="57"/>
      <c r="T444" s="58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T444" s="16" t="s">
        <v>127</v>
      </c>
      <c r="AU444" s="16" t="s">
        <v>85</v>
      </c>
    </row>
    <row r="445" spans="2:51" s="13" customFormat="1" ht="11.25">
      <c r="B445" s="164"/>
      <c r="D445" s="148" t="s">
        <v>182</v>
      </c>
      <c r="E445" s="165" t="s">
        <v>1</v>
      </c>
      <c r="F445" s="166" t="s">
        <v>575</v>
      </c>
      <c r="H445" s="167">
        <v>708.96</v>
      </c>
      <c r="I445" s="168"/>
      <c r="L445" s="164"/>
      <c r="M445" s="179"/>
      <c r="N445" s="180"/>
      <c r="O445" s="180"/>
      <c r="P445" s="180"/>
      <c r="Q445" s="180"/>
      <c r="R445" s="180"/>
      <c r="S445" s="180"/>
      <c r="T445" s="181"/>
      <c r="AT445" s="165" t="s">
        <v>182</v>
      </c>
      <c r="AU445" s="165" t="s">
        <v>85</v>
      </c>
      <c r="AV445" s="13" t="s">
        <v>87</v>
      </c>
      <c r="AW445" s="13" t="s">
        <v>34</v>
      </c>
      <c r="AX445" s="13" t="s">
        <v>85</v>
      </c>
      <c r="AY445" s="165" t="s">
        <v>118</v>
      </c>
    </row>
    <row r="446" spans="1:31" s="2" customFormat="1" ht="6.95" customHeight="1">
      <c r="A446" s="31"/>
      <c r="B446" s="46"/>
      <c r="C446" s="47"/>
      <c r="D446" s="47"/>
      <c r="E446" s="47"/>
      <c r="F446" s="47"/>
      <c r="G446" s="47"/>
      <c r="H446" s="47"/>
      <c r="I446" s="47"/>
      <c r="J446" s="47"/>
      <c r="K446" s="47"/>
      <c r="L446" s="32"/>
      <c r="M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</row>
  </sheetData>
  <autoFilter ref="C124:K44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>
      <selection activeCell="H131" sqref="H1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0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93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s="1" customFormat="1" ht="24.95" customHeight="1" hidden="1">
      <c r="B4" s="19"/>
      <c r="D4" s="20" t="s">
        <v>94</v>
      </c>
      <c r="L4" s="19"/>
      <c r="M4" s="88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6" t="s">
        <v>16</v>
      </c>
      <c r="L6" s="19"/>
    </row>
    <row r="7" spans="2:12" s="1" customFormat="1" ht="16.5" customHeight="1" hidden="1">
      <c r="B7" s="19"/>
      <c r="E7" s="221" t="str">
        <f>'Rekapitulace stavby'!K6</f>
        <v>III_27954 Seletice, svah</v>
      </c>
      <c r="F7" s="222"/>
      <c r="G7" s="222"/>
      <c r="H7" s="222"/>
      <c r="L7" s="19"/>
    </row>
    <row r="8" spans="1:31" s="2" customFormat="1" ht="12" customHeight="1" hidden="1">
      <c r="A8" s="31"/>
      <c r="B8" s="32"/>
      <c r="C8" s="31"/>
      <c r="D8" s="26" t="s">
        <v>95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2"/>
      <c r="C9" s="31"/>
      <c r="D9" s="31"/>
      <c r="E9" s="182" t="s">
        <v>576</v>
      </c>
      <c r="F9" s="223"/>
      <c r="G9" s="223"/>
      <c r="H9" s="223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 hidden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 t="str">
        <f>'Rekapitulace stavby'!AN8</f>
        <v>17. 3. 2022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2"/>
      <c r="C14" s="31"/>
      <c r="D14" s="26" t="s">
        <v>24</v>
      </c>
      <c r="E14" s="31"/>
      <c r="F14" s="31"/>
      <c r="G14" s="31"/>
      <c r="H14" s="31"/>
      <c r="I14" s="26" t="s">
        <v>25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2"/>
      <c r="C15" s="31"/>
      <c r="D15" s="31"/>
      <c r="E15" s="24" t="s">
        <v>26</v>
      </c>
      <c r="F15" s="31"/>
      <c r="G15" s="31"/>
      <c r="H15" s="31"/>
      <c r="I15" s="26" t="s">
        <v>27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2"/>
      <c r="C18" s="31"/>
      <c r="D18" s="31"/>
      <c r="E18" s="224" t="str">
        <f>'Rekapitulace stavby'!E14</f>
        <v>Vyplň údaj</v>
      </c>
      <c r="F18" s="204"/>
      <c r="G18" s="204"/>
      <c r="H18" s="204"/>
      <c r="I18" s="26" t="s">
        <v>27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25</v>
      </c>
      <c r="J20" s="24" t="s">
        <v>31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2"/>
      <c r="C21" s="31"/>
      <c r="D21" s="31"/>
      <c r="E21" s="24" t="s">
        <v>32</v>
      </c>
      <c r="F21" s="31"/>
      <c r="G21" s="31"/>
      <c r="H21" s="31"/>
      <c r="I21" s="26" t="s">
        <v>27</v>
      </c>
      <c r="J21" s="24" t="s">
        <v>33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2"/>
      <c r="C23" s="31"/>
      <c r="D23" s="26" t="s">
        <v>35</v>
      </c>
      <c r="E23" s="31"/>
      <c r="F23" s="31"/>
      <c r="G23" s="31"/>
      <c r="H23" s="31"/>
      <c r="I23" s="2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27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89"/>
      <c r="B27" s="90"/>
      <c r="C27" s="89"/>
      <c r="D27" s="89"/>
      <c r="E27" s="209" t="s">
        <v>1</v>
      </c>
      <c r="F27" s="209"/>
      <c r="G27" s="209"/>
      <c r="H27" s="209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 hidden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2"/>
      <c r="C30" s="31"/>
      <c r="D30" s="92" t="s">
        <v>37</v>
      </c>
      <c r="E30" s="31"/>
      <c r="F30" s="31"/>
      <c r="G30" s="31"/>
      <c r="H30" s="31"/>
      <c r="I30" s="31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31"/>
      <c r="D33" s="93" t="s">
        <v>41</v>
      </c>
      <c r="E33" s="26" t="s">
        <v>42</v>
      </c>
      <c r="F33" s="94">
        <f>ROUND((SUM(BE118:BE123)),2)</f>
        <v>0</v>
      </c>
      <c r="G33" s="31"/>
      <c r="H33" s="31"/>
      <c r="I33" s="95">
        <v>0.21</v>
      </c>
      <c r="J33" s="94">
        <f>ROUND(((SUM(BE118:BE123))*I33),2)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31"/>
      <c r="D34" s="31"/>
      <c r="E34" s="26" t="s">
        <v>43</v>
      </c>
      <c r="F34" s="94">
        <f>ROUND((SUM(BF118:BF123)),2)</f>
        <v>0</v>
      </c>
      <c r="G34" s="31"/>
      <c r="H34" s="31"/>
      <c r="I34" s="95">
        <v>0.15</v>
      </c>
      <c r="J34" s="94">
        <f>ROUND(((SUM(BF118:BF123))*I34),2)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44</v>
      </c>
      <c r="F35" s="94">
        <f>ROUND((SUM(BG118:BG123)),2)</f>
        <v>0</v>
      </c>
      <c r="G35" s="31"/>
      <c r="H35" s="31"/>
      <c r="I35" s="95">
        <v>0.21</v>
      </c>
      <c r="J35" s="94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45</v>
      </c>
      <c r="F36" s="94">
        <f>ROUND((SUM(BH118:BH123)),2)</f>
        <v>0</v>
      </c>
      <c r="G36" s="31"/>
      <c r="H36" s="31"/>
      <c r="I36" s="95">
        <v>0.15</v>
      </c>
      <c r="J36" s="94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46</v>
      </c>
      <c r="F37" s="94">
        <f>ROUND((SUM(BI118:BI123)),2)</f>
        <v>0</v>
      </c>
      <c r="G37" s="31"/>
      <c r="H37" s="31"/>
      <c r="I37" s="95">
        <v>0</v>
      </c>
      <c r="J37" s="9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2"/>
      <c r="C39" s="96"/>
      <c r="D39" s="97" t="s">
        <v>47</v>
      </c>
      <c r="E39" s="59"/>
      <c r="F39" s="59"/>
      <c r="G39" s="98" t="s">
        <v>48</v>
      </c>
      <c r="H39" s="99" t="s">
        <v>49</v>
      </c>
      <c r="I39" s="59"/>
      <c r="J39" s="100">
        <f>SUM(J30:J37)</f>
        <v>0</v>
      </c>
      <c r="K39" s="10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41"/>
      <c r="D50" s="42" t="s">
        <v>50</v>
      </c>
      <c r="E50" s="43"/>
      <c r="F50" s="43"/>
      <c r="G50" s="42" t="s">
        <v>51</v>
      </c>
      <c r="H50" s="43"/>
      <c r="I50" s="43"/>
      <c r="J50" s="43"/>
      <c r="K50" s="43"/>
      <c r="L50" s="41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1"/>
      <c r="B61" s="32"/>
      <c r="C61" s="31"/>
      <c r="D61" s="44" t="s">
        <v>52</v>
      </c>
      <c r="E61" s="34"/>
      <c r="F61" s="102" t="s">
        <v>53</v>
      </c>
      <c r="G61" s="44" t="s">
        <v>52</v>
      </c>
      <c r="H61" s="34"/>
      <c r="I61" s="34"/>
      <c r="J61" s="103" t="s">
        <v>53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1"/>
      <c r="B65" s="32"/>
      <c r="C65" s="31"/>
      <c r="D65" s="42" t="s">
        <v>54</v>
      </c>
      <c r="E65" s="45"/>
      <c r="F65" s="45"/>
      <c r="G65" s="42" t="s">
        <v>55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1"/>
      <c r="B76" s="32"/>
      <c r="C76" s="31"/>
      <c r="D76" s="44" t="s">
        <v>52</v>
      </c>
      <c r="E76" s="34"/>
      <c r="F76" s="102" t="s">
        <v>53</v>
      </c>
      <c r="G76" s="44" t="s">
        <v>52</v>
      </c>
      <c r="H76" s="34"/>
      <c r="I76" s="34"/>
      <c r="J76" s="103" t="s">
        <v>53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1.25" hidden="1"/>
    <row r="79" ht="11.25" hidden="1"/>
    <row r="80" ht="11.25" hidden="1"/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97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21" t="str">
        <f>E7</f>
        <v>III_27954 Seletice, svah</v>
      </c>
      <c r="F85" s="222"/>
      <c r="G85" s="222"/>
      <c r="H85" s="22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95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182" t="str">
        <f>E9</f>
        <v>SO 401 - Veřejné osvětlení</v>
      </c>
      <c r="F87" s="223"/>
      <c r="G87" s="223"/>
      <c r="H87" s="223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>17. 3. 2022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>KSÚS Středočeského kraje</v>
      </c>
      <c r="G91" s="31"/>
      <c r="H91" s="31"/>
      <c r="I91" s="26" t="s">
        <v>30</v>
      </c>
      <c r="J91" s="29" t="str">
        <f>E21</f>
        <v>FORVIA CZ,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26" t="s">
        <v>35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04" t="s">
        <v>98</v>
      </c>
      <c r="D94" s="96"/>
      <c r="E94" s="96"/>
      <c r="F94" s="96"/>
      <c r="G94" s="96"/>
      <c r="H94" s="96"/>
      <c r="I94" s="96"/>
      <c r="J94" s="105" t="s">
        <v>99</v>
      </c>
      <c r="K94" s="96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06" t="s">
        <v>100</v>
      </c>
      <c r="D96" s="31"/>
      <c r="E96" s="31"/>
      <c r="F96" s="31"/>
      <c r="G96" s="31"/>
      <c r="H96" s="31"/>
      <c r="I96" s="31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101</v>
      </c>
    </row>
    <row r="97" spans="2:12" s="9" customFormat="1" ht="24.95" customHeight="1" hidden="1">
      <c r="B97" s="107"/>
      <c r="D97" s="108" t="s">
        <v>577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2:12" s="12" customFormat="1" ht="19.9" customHeight="1" hidden="1">
      <c r="B98" s="158"/>
      <c r="D98" s="159" t="s">
        <v>578</v>
      </c>
      <c r="E98" s="160"/>
      <c r="F98" s="160"/>
      <c r="G98" s="160"/>
      <c r="H98" s="160"/>
      <c r="I98" s="160"/>
      <c r="J98" s="161">
        <f>J120</f>
        <v>0</v>
      </c>
      <c r="L98" s="158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1.25" hidden="1"/>
    <row r="102" ht="11.25" hidden="1"/>
    <row r="103" ht="11.25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103</v>
      </c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21" t="str">
        <f>E7</f>
        <v>III_27954 Seletice, svah</v>
      </c>
      <c r="F108" s="222"/>
      <c r="G108" s="222"/>
      <c r="H108" s="222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95</v>
      </c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182" t="str">
        <f>E9</f>
        <v>SO 401 - Veřejné osvětlení</v>
      </c>
      <c r="F110" s="223"/>
      <c r="G110" s="223"/>
      <c r="H110" s="223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26" t="s">
        <v>22</v>
      </c>
      <c r="J112" s="54" t="str">
        <f>IF(J12="","",J12)</f>
        <v>17. 3. 2022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1"/>
      <c r="E114" s="31"/>
      <c r="F114" s="24" t="str">
        <f>E15</f>
        <v>KSÚS Středočeského kraje</v>
      </c>
      <c r="G114" s="31"/>
      <c r="H114" s="31"/>
      <c r="I114" s="26" t="s">
        <v>30</v>
      </c>
      <c r="J114" s="29" t="str">
        <f>E21</f>
        <v>FORVIA CZ, s.r.o.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28</v>
      </c>
      <c r="D115" s="31"/>
      <c r="E115" s="31"/>
      <c r="F115" s="24" t="str">
        <f>IF(E18="","",E18)</f>
        <v>Vyplň údaj</v>
      </c>
      <c r="G115" s="31"/>
      <c r="H115" s="31"/>
      <c r="I115" s="26" t="s">
        <v>35</v>
      </c>
      <c r="J115" s="29" t="str">
        <f>E24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0" customFormat="1" ht="29.25" customHeight="1">
      <c r="A117" s="111"/>
      <c r="B117" s="112"/>
      <c r="C117" s="113" t="s">
        <v>104</v>
      </c>
      <c r="D117" s="114" t="s">
        <v>62</v>
      </c>
      <c r="E117" s="114" t="s">
        <v>58</v>
      </c>
      <c r="F117" s="114" t="s">
        <v>59</v>
      </c>
      <c r="G117" s="114" t="s">
        <v>105</v>
      </c>
      <c r="H117" s="114" t="s">
        <v>106</v>
      </c>
      <c r="I117" s="114" t="s">
        <v>107</v>
      </c>
      <c r="J117" s="115" t="s">
        <v>99</v>
      </c>
      <c r="K117" s="116" t="s">
        <v>108</v>
      </c>
      <c r="L117" s="117"/>
      <c r="M117" s="61" t="s">
        <v>1</v>
      </c>
      <c r="N117" s="62" t="s">
        <v>41</v>
      </c>
      <c r="O117" s="62" t="s">
        <v>109</v>
      </c>
      <c r="P117" s="62" t="s">
        <v>110</v>
      </c>
      <c r="Q117" s="62" t="s">
        <v>111</v>
      </c>
      <c r="R117" s="62" t="s">
        <v>112</v>
      </c>
      <c r="S117" s="62" t="s">
        <v>113</v>
      </c>
      <c r="T117" s="63" t="s">
        <v>114</v>
      </c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</row>
    <row r="118" spans="1:63" s="2" customFormat="1" ht="22.9" customHeight="1">
      <c r="A118" s="31"/>
      <c r="B118" s="32"/>
      <c r="C118" s="68" t="s">
        <v>115</v>
      </c>
      <c r="D118" s="31"/>
      <c r="E118" s="31"/>
      <c r="F118" s="31"/>
      <c r="G118" s="31"/>
      <c r="H118" s="31"/>
      <c r="I118" s="31"/>
      <c r="J118" s="118">
        <f>BK118</f>
        <v>0</v>
      </c>
      <c r="K118" s="31"/>
      <c r="L118" s="32"/>
      <c r="M118" s="64"/>
      <c r="N118" s="55"/>
      <c r="O118" s="65"/>
      <c r="P118" s="119">
        <f>P119</f>
        <v>0</v>
      </c>
      <c r="Q118" s="65"/>
      <c r="R118" s="119">
        <f>R119</f>
        <v>0</v>
      </c>
      <c r="S118" s="65"/>
      <c r="T118" s="120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76</v>
      </c>
      <c r="AU118" s="16" t="s">
        <v>101</v>
      </c>
      <c r="BK118" s="121">
        <f>BK119</f>
        <v>0</v>
      </c>
    </row>
    <row r="119" spans="2:63" s="11" customFormat="1" ht="25.9" customHeight="1">
      <c r="B119" s="122"/>
      <c r="D119" s="123" t="s">
        <v>76</v>
      </c>
      <c r="E119" s="124" t="s">
        <v>579</v>
      </c>
      <c r="F119" s="124" t="s">
        <v>580</v>
      </c>
      <c r="I119" s="125"/>
      <c r="J119" s="126">
        <f>BK119</f>
        <v>0</v>
      </c>
      <c r="L119" s="122"/>
      <c r="M119" s="127"/>
      <c r="N119" s="128"/>
      <c r="O119" s="128"/>
      <c r="P119" s="129">
        <f>P120</f>
        <v>0</v>
      </c>
      <c r="Q119" s="128"/>
      <c r="R119" s="129">
        <f>R120</f>
        <v>0</v>
      </c>
      <c r="S119" s="128"/>
      <c r="T119" s="130">
        <f>T120</f>
        <v>0</v>
      </c>
      <c r="AR119" s="123" t="s">
        <v>132</v>
      </c>
      <c r="AT119" s="131" t="s">
        <v>76</v>
      </c>
      <c r="AU119" s="131" t="s">
        <v>77</v>
      </c>
      <c r="AY119" s="123" t="s">
        <v>118</v>
      </c>
      <c r="BK119" s="132">
        <f>BK120</f>
        <v>0</v>
      </c>
    </row>
    <row r="120" spans="2:63" s="11" customFormat="1" ht="22.9" customHeight="1">
      <c r="B120" s="122"/>
      <c r="D120" s="123" t="s">
        <v>76</v>
      </c>
      <c r="E120" s="162" t="s">
        <v>581</v>
      </c>
      <c r="F120" s="162" t="s">
        <v>582</v>
      </c>
      <c r="I120" s="125"/>
      <c r="J120" s="163">
        <f>BK120</f>
        <v>0</v>
      </c>
      <c r="L120" s="122"/>
      <c r="M120" s="127"/>
      <c r="N120" s="128"/>
      <c r="O120" s="128"/>
      <c r="P120" s="129">
        <f>SUM(P121:P123)</f>
        <v>0</v>
      </c>
      <c r="Q120" s="128"/>
      <c r="R120" s="129">
        <f>SUM(R121:R123)</f>
        <v>0</v>
      </c>
      <c r="S120" s="128"/>
      <c r="T120" s="130">
        <f>SUM(T121:T123)</f>
        <v>0</v>
      </c>
      <c r="AR120" s="123" t="s">
        <v>132</v>
      </c>
      <c r="AT120" s="131" t="s">
        <v>76</v>
      </c>
      <c r="AU120" s="131" t="s">
        <v>85</v>
      </c>
      <c r="AY120" s="123" t="s">
        <v>118</v>
      </c>
      <c r="BK120" s="132">
        <f>SUM(BK121:BK123)</f>
        <v>0</v>
      </c>
    </row>
    <row r="121" spans="1:65" s="2" customFormat="1" ht="16.5" customHeight="1">
      <c r="A121" s="31"/>
      <c r="B121" s="133"/>
      <c r="C121" s="134" t="s">
        <v>85</v>
      </c>
      <c r="D121" s="134" t="s">
        <v>119</v>
      </c>
      <c r="E121" s="135" t="s">
        <v>583</v>
      </c>
      <c r="F121" s="136" t="s">
        <v>584</v>
      </c>
      <c r="G121" s="137" t="s">
        <v>122</v>
      </c>
      <c r="H121" s="138">
        <v>1</v>
      </c>
      <c r="I121" s="139"/>
      <c r="J121" s="140">
        <f>ROUND(I121*H121,2)</f>
        <v>0</v>
      </c>
      <c r="K121" s="141"/>
      <c r="L121" s="32"/>
      <c r="M121" s="142" t="s">
        <v>1</v>
      </c>
      <c r="N121" s="143" t="s">
        <v>42</v>
      </c>
      <c r="O121" s="57"/>
      <c r="P121" s="144">
        <f>O121*H121</f>
        <v>0</v>
      </c>
      <c r="Q121" s="144">
        <v>0</v>
      </c>
      <c r="R121" s="144">
        <f>Q121*H121</f>
        <v>0</v>
      </c>
      <c r="S121" s="144">
        <v>0</v>
      </c>
      <c r="T121" s="145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46" t="s">
        <v>123</v>
      </c>
      <c r="AT121" s="146" t="s">
        <v>119</v>
      </c>
      <c r="AU121" s="146" t="s">
        <v>87</v>
      </c>
      <c r="AY121" s="16" t="s">
        <v>118</v>
      </c>
      <c r="BE121" s="147">
        <f>IF(N121="základní",J121,0)</f>
        <v>0</v>
      </c>
      <c r="BF121" s="147">
        <f>IF(N121="snížená",J121,0)</f>
        <v>0</v>
      </c>
      <c r="BG121" s="147">
        <f>IF(N121="zákl. přenesená",J121,0)</f>
        <v>0</v>
      </c>
      <c r="BH121" s="147">
        <f>IF(N121="sníž. přenesená",J121,0)</f>
        <v>0</v>
      </c>
      <c r="BI121" s="147">
        <f>IF(N121="nulová",J121,0)</f>
        <v>0</v>
      </c>
      <c r="BJ121" s="16" t="s">
        <v>85</v>
      </c>
      <c r="BK121" s="147">
        <f>ROUND(I121*H121,2)</f>
        <v>0</v>
      </c>
      <c r="BL121" s="16" t="s">
        <v>123</v>
      </c>
      <c r="BM121" s="146" t="s">
        <v>585</v>
      </c>
    </row>
    <row r="122" spans="1:47" s="2" customFormat="1" ht="11.25">
      <c r="A122" s="31"/>
      <c r="B122" s="32"/>
      <c r="C122" s="31"/>
      <c r="D122" s="148" t="s">
        <v>125</v>
      </c>
      <c r="E122" s="31"/>
      <c r="F122" s="149" t="s">
        <v>586</v>
      </c>
      <c r="G122" s="31"/>
      <c r="H122" s="31"/>
      <c r="I122" s="150"/>
      <c r="J122" s="31"/>
      <c r="K122" s="31"/>
      <c r="L122" s="32"/>
      <c r="M122" s="151"/>
      <c r="N122" s="152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125</v>
      </c>
      <c r="AU122" s="16" t="s">
        <v>87</v>
      </c>
    </row>
    <row r="123" spans="2:51" s="13" customFormat="1" ht="22.5">
      <c r="B123" s="164"/>
      <c r="D123" s="148" t="s">
        <v>182</v>
      </c>
      <c r="E123" s="165" t="s">
        <v>1</v>
      </c>
      <c r="F123" s="166" t="s">
        <v>587</v>
      </c>
      <c r="H123" s="167">
        <v>1</v>
      </c>
      <c r="I123" s="168"/>
      <c r="L123" s="164"/>
      <c r="M123" s="179"/>
      <c r="N123" s="180"/>
      <c r="O123" s="180"/>
      <c r="P123" s="180"/>
      <c r="Q123" s="180"/>
      <c r="R123" s="180"/>
      <c r="S123" s="180"/>
      <c r="T123" s="181"/>
      <c r="AT123" s="165" t="s">
        <v>182</v>
      </c>
      <c r="AU123" s="165" t="s">
        <v>87</v>
      </c>
      <c r="AV123" s="13" t="s">
        <v>87</v>
      </c>
      <c r="AW123" s="13" t="s">
        <v>34</v>
      </c>
      <c r="AX123" s="13" t="s">
        <v>85</v>
      </c>
      <c r="AY123" s="165" t="s">
        <v>118</v>
      </c>
    </row>
    <row r="124" spans="1:31" s="2" customFormat="1" ht="6.95" customHeight="1">
      <c r="A124" s="31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2"/>
      <c r="M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</sheetData>
  <autoFilter ref="C117:K12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Ján Kukura</cp:lastModifiedBy>
  <dcterms:created xsi:type="dcterms:W3CDTF">2022-03-21T11:12:14Z</dcterms:created>
  <dcterms:modified xsi:type="dcterms:W3CDTF">2022-03-21T13:07:50Z</dcterms:modified>
  <cp:category/>
  <cp:version/>
  <cp:contentType/>
  <cp:contentStatus/>
</cp:coreProperties>
</file>