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 - DIO" sheetId="2" r:id="rId2"/>
    <sheet name="201 - Most ev. č. 23726-1..." sheetId="3" r:id="rId3"/>
    <sheet name="201.1 - Provizorní lávka" sheetId="4" r:id="rId4"/>
    <sheet name="341 - Přeložka vodovodu" sheetId="5" r:id="rId5"/>
    <sheet name="431 - Přeložka veřejného ..." sheetId="6" r:id="rId6"/>
  </sheets>
  <definedNames>
    <definedName name="_xlnm.Print_Area" localSheetId="0">'Rekapitulace stavby'!$D$4:$AO$76,'Rekapitulace stavby'!$C$82:$AQ$100</definedName>
    <definedName name="_xlnm._FilterDatabase" localSheetId="1" hidden="1">'190 - DIO'!$C$117:$K$153</definedName>
    <definedName name="_xlnm.Print_Area" localSheetId="1">'190 - DIO'!$C$4:$J$76,'190 - DIO'!$C$82:$J$99,'190 - DIO'!$C$105:$K$153</definedName>
    <definedName name="_xlnm._FilterDatabase" localSheetId="2" hidden="1">'201 - Most ev. č. 23726-1...'!$C$134:$K$995</definedName>
    <definedName name="_xlnm.Print_Area" localSheetId="2">'201 - Most ev. č. 23726-1...'!$C$4:$J$76,'201 - Most ev. č. 23726-1...'!$C$82:$J$116,'201 - Most ev. č. 23726-1...'!$C$122:$K$995</definedName>
    <definedName name="_xlnm._FilterDatabase" localSheetId="3" hidden="1">'201.1 - Provizorní lávka'!$C$125:$K$386</definedName>
    <definedName name="_xlnm.Print_Area" localSheetId="3">'201.1 - Provizorní lávka'!$C$4:$J$76,'201.1 - Provizorní lávka'!$C$82:$J$107,'201.1 - Provizorní lávka'!$C$113:$K$386</definedName>
    <definedName name="_xlnm._FilterDatabase" localSheetId="4" hidden="1">'341 - Přeložka vodovodu'!$C$128:$K$346</definedName>
    <definedName name="_xlnm.Print_Area" localSheetId="4">'341 - Přeložka vodovodu'!$C$4:$J$76,'341 - Přeložka vodovodu'!$C$82:$J$110,'341 - Přeložka vodovodu'!$C$116:$K$346</definedName>
    <definedName name="_xlnm._FilterDatabase" localSheetId="5" hidden="1">'431 - Přeložka veřejného ...'!$C$119:$K$181</definedName>
    <definedName name="_xlnm.Print_Area" localSheetId="5">'431 - Přeložka veřejného ...'!$C$4:$J$76,'431 - Přeložka veřejného ...'!$C$82:$J$101,'431 - Přeložka veřejného ...'!$C$107:$K$181</definedName>
    <definedName name="_xlnm.Print_Titles" localSheetId="0">'Rekapitulace stavby'!$92:$92</definedName>
    <definedName name="_xlnm.Print_Titles" localSheetId="1">'190 - DIO'!$117:$117</definedName>
    <definedName name="_xlnm.Print_Titles" localSheetId="2">'201 - Most ev. č. 23726-1...'!$134:$134</definedName>
    <definedName name="_xlnm.Print_Titles" localSheetId="3">'201.1 - Provizorní lávka'!$125:$125</definedName>
    <definedName name="_xlnm.Print_Titles" localSheetId="4">'341 - Přeložka vodovodu'!$128:$128</definedName>
    <definedName name="_xlnm.Print_Titles" localSheetId="5">'431 - Přeložka veřejného ...'!$119:$119</definedName>
  </definedNames>
  <calcPr fullCalcOnLoad="1"/>
</workbook>
</file>

<file path=xl/sharedStrings.xml><?xml version="1.0" encoding="utf-8"?>
<sst xmlns="http://schemas.openxmlformats.org/spreadsheetml/2006/main" count="15825" uniqueCount="1675">
  <si>
    <t>Export Komplet</t>
  </si>
  <si>
    <t/>
  </si>
  <si>
    <t>2.0</t>
  </si>
  <si>
    <t>ZAMOK</t>
  </si>
  <si>
    <t>False</t>
  </si>
  <si>
    <t>{f5f4cb96-9522-4bde-a214-6ee4e77b2361}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</si>
  <si>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</si>
  <si>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</si>
  <si>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</si>
  <si>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</si>
  <si>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</si>
  <si>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</si>
  <si>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</si>
  <si>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</si>
  <si>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16-424-2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</si>
  <si>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</si>
  <si>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</si>
  <si>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III/23726 Kokovice, most ev.č.23726-1</t>
  </si>
  <si>
    <t>KSO:</t>
  </si>
  <si>
    <t>CC-CZ:</t>
  </si>
  <si>
    <t>Místo:</t>
  </si>
  <si>
    <t xml:space="preserve"> </t>
  </si>
  <si>
    <t>Datum:</t>
  </si>
  <si>
    <t>20. 10. 2017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</si>
  <si>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</si>
  <si>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</si>
  <si>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</si>
  <si>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</si>
  <si>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</si>
  <si>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</si>
  <si>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</si>
  <si>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PRAGOPROJEKT, a.s.</t>
  </si>
  <si>
    <t>Zpracovatel:</t>
  </si>
  <si>
    <t>True</t>
  </si>
  <si>
    <t>Poznámka:</t>
  </si>
  <si>
    <t>Soupis prací je sestaven s využitím položek Cenové soustavy ÚRS (2017/1) . Cenové a technické
podmínky položek a technické specifikace, které nejsou uvedeny v soupisu prací (informace z tzv. úvodních částí katalogů) jsou neomezeně dálkově k dispozici na www.cs-urs.cz, OTSKP - SPK na www.rsd.cz.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</si>
  <si>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</si>
  <si>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</si>
  <si>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</si>
  <si>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</si>
  <si>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</si>
  <si>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</si>
  <si>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</si>
  <si>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</si>
  <si>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</si>
  <si>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</si>
  <si>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</si>
  <si>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</si>
  <si>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</si>
  <si>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</si>
  <si>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</si>
  <si>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</si>
  <si>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</si>
  <si>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</si>
  <si>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</si>
  <si>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</si>
  <si>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</si>
  <si>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</si>
  <si>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</si>
  <si>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</si>
  <si>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</si>
  <si>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</si>
  <si>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</si>
  <si>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</si>
  <si>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</si>
  <si>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</si>
  <si>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</si>
  <si>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</si>
  <si>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</si>
  <si>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</si>
  <si>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</si>
  <si>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</si>
  <si>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</si>
  <si>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</si>
  <si>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</si>
  <si>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</si>
  <si>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</si>
  <si>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</si>
  <si>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</si>
  <si>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</si>
  <si>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</si>
  <si>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190</t>
  </si>
  <si>
    <t>DIO</t>
  </si>
  <si>
    <t>STA</t>
  </si>
  <si>
    <t>1</t>
  </si>
  <si>
    <t>{418c3d63-ed77-4b5d-9cb1-8b5a64431637}</t>
  </si>
  <si>
    <t>2</t>
  </si>
  <si>
    <t>201</t>
  </si>
  <si>
    <t>Most ev. č. 23726-1 přes výtok z rybníka</t>
  </si>
  <si>
    <t>{b773f0c8-d7d1-4cc4-8b5c-8680d79da3b9}</t>
  </si>
  <si>
    <t>201.1</t>
  </si>
  <si>
    <t>Provizorní lávka</t>
  </si>
  <si>
    <t>{53ecc752-d84f-4c3a-bc51-06b487d38fe2}</t>
  </si>
  <si>
    <t>341</t>
  </si>
  <si>
    <t>Přeložka vodovodu</t>
  </si>
  <si>
    <t>{9521c3d4-001c-43d7-90f2-fc3bd3b499bf}</t>
  </si>
  <si>
    <t>431</t>
  </si>
  <si>
    <t>Přeložka veřejného osvětlení</t>
  </si>
  <si>
    <t>{a0b437df-e005-474e-ad88-84ae6a0d06f7}</t>
  </si>
  <si>
    <t>KRYCÍ LIST SOUPISU PRACÍ</t>
  </si>
  <si>
    <t>Objekt:</t>
  </si>
  <si>
    <t>190 - DIO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</si>
  <si>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</si>
  <si>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</si>
  <si>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</si>
  <si>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</si>
  <si>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</si>
  <si>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</si>
  <si>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</si>
  <si>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</si>
  <si>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</si>
  <si>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</si>
  <si>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</si>
  <si>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</si>
  <si>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</si>
  <si>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</si>
  <si>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</si>
  <si>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</si>
  <si>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</si>
  <si>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</si>
  <si>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</si>
  <si>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</si>
  <si>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</si>
  <si>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</si>
  <si>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</si>
  <si>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</si>
  <si>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</si>
  <si>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</si>
  <si>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</si>
  <si>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dočasné dopravní značky kompletní základní</t>
  </si>
  <si>
    <t>kus</t>
  </si>
  <si>
    <t>CS ÚRS 2017 01</t>
  </si>
  <si>
    <t>4</t>
  </si>
  <si>
    <t>VV</t>
  </si>
  <si>
    <t>dočasná DZ základní, fólie RA1 vč. podstavců a sloupků</t>
  </si>
  <si>
    <t>5*B1, 3*E3a, 2*E12, 3*IS11b, 5*IS11c</t>
  </si>
  <si>
    <t>"celkem"   18</t>
  </si>
  <si>
    <t>Součet</t>
  </si>
  <si>
    <t>913121112</t>
  </si>
  <si>
    <t>Montáž a demontáž dočasné dopravní značky kompletní zvětšené</t>
  </si>
  <si>
    <t>dočasná dz 1x1,5, fólie RA 1  vč. podstavců a sloupků</t>
  </si>
  <si>
    <t>" 4*IP22 "  4</t>
  </si>
  <si>
    <t>3</t>
  </si>
  <si>
    <t>913121211</t>
  </si>
  <si>
    <t>Příplatek k dočasné dopravní značce kompletní základní za první a ZKD den použití</t>
  </si>
  <si>
    <t>6</t>
  </si>
  <si>
    <t xml:space="preserve">předpoklad 154 dnů, zhotovitel promítne v rámci této položky cenu za kompletní nájem po dobu dle svého harmonogramu </t>
  </si>
  <si>
    <t>"dle pol.č.913121111"  18*154</t>
  </si>
  <si>
    <t>vč. podstavců a sloupků</t>
  </si>
  <si>
    <t>913121212</t>
  </si>
  <si>
    <t>Příplatek k dočasné dopravní značce kompletní zvětšené za první a ZKD den použití</t>
  </si>
  <si>
    <t>8</t>
  </si>
  <si>
    <t>"dle pol.č.913121112"  4*154</t>
  </si>
  <si>
    <t>5</t>
  </si>
  <si>
    <t>913221111</t>
  </si>
  <si>
    <t>Montáž a demontáž dočasné dopravní zábrany Z2 světelné šířky 1,5 m se 3 světly</t>
  </si>
  <si>
    <t>10</t>
  </si>
  <si>
    <t>"vč. podstavců a sloupků, vč. sady světel a akumulátoru"  2</t>
  </si>
  <si>
    <t>913221211</t>
  </si>
  <si>
    <t>Příplatek k dočasné dopravní zábraně Z2 světelné šířky 1,5m se 3 světly za první a ZKD den použití</t>
  </si>
  <si>
    <t>12</t>
  </si>
  <si>
    <t>"dle pol.č.913221111"  2*154</t>
  </si>
  <si>
    <t>vč. podstavců a sloupků, vč. sady světel a akumulátoru</t>
  </si>
  <si>
    <t>7</t>
  </si>
  <si>
    <t>913921131</t>
  </si>
  <si>
    <t>Dočasné omezení platnosti zakrytí základní dopravní značky</t>
  </si>
  <si>
    <t>14</t>
  </si>
  <si>
    <t>913921132</t>
  </si>
  <si>
    <t>Dočasné omezení platnosti odkrytí základní dopravní značky</t>
  </si>
  <si>
    <t>16</t>
  </si>
  <si>
    <t>201 - Most ev. č. 23726-1 přes výtok z rybníka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</si>
  <si>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</si>
  <si>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</si>
  <si>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</si>
  <si>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</si>
  <si>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</si>
  <si>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</si>
  <si>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</si>
  <si>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</si>
  <si>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</si>
  <si>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</si>
  <si>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</si>
  <si>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</si>
  <si>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</si>
  <si>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</si>
  <si>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</si>
  <si>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</si>
  <si>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</si>
  <si>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</si>
  <si>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Zemní práce</t>
  </si>
  <si>
    <t>111212211</t>
  </si>
  <si>
    <t>Odstranění nevhodných dřevin do 100 m2 výšky do 1m s odstraněním pařezů v rovině nebo svahu 1:5</t>
  </si>
  <si>
    <t>m2</t>
  </si>
  <si>
    <t>"kácení náletových křovin"  95</t>
  </si>
  <si>
    <t>dle dendrol.průzkumu</t>
  </si>
  <si>
    <t>111301111</t>
  </si>
  <si>
    <t>Sejmutí drnu tl do 100 mm s přemístěním do 50 m nebo naložením na dopravní prostředek</t>
  </si>
  <si>
    <t>"U opěry 1:"  10+53</t>
  </si>
  <si>
    <t>"U opěry 2:"  28+30</t>
  </si>
  <si>
    <t>112151354</t>
  </si>
  <si>
    <t>Kácení stromu s postupným spouštěním koruny a kmene D do 0,5 m</t>
  </si>
  <si>
    <t>" dle dendrologie "  13</t>
  </si>
  <si>
    <t>112151355</t>
  </si>
  <si>
    <t>Kácení stromu s postupným spouštěním koruny a kmene D do 0,6 m</t>
  </si>
  <si>
    <t>"dle dendrologie"  2</t>
  </si>
  <si>
    <t>112201114</t>
  </si>
  <si>
    <t>Odstranění pařezů D do 0,5 m v rovině a svahu 1:5 s odklizením do 20 m a zasypáním jámy</t>
  </si>
  <si>
    <t>13</t>
  </si>
  <si>
    <t>112201115</t>
  </si>
  <si>
    <t>Odstranění pařezů D do 0,6 m v rovině a svahu 1:5 s odklizením do 20 m a zasypáním jámy</t>
  </si>
  <si>
    <t>113107163</t>
  </si>
  <si>
    <t>Odstranění podkladu pl přes 50 do 200 m2 z kameniva drceného tl 300 mm</t>
  </si>
  <si>
    <t>"odbourání  konstrukčních vrstev a aktivní zóny vozovky před a za mostem, tl. vozovky bez horní vrstvy (frézování)</t>
  </si>
  <si>
    <t>"Předpolí O1:" 26</t>
  </si>
  <si>
    <t>"Předpolí O2:" 22</t>
  </si>
  <si>
    <t>113154123</t>
  </si>
  <si>
    <t>Frézování živičného krytu tl 50 mm pruh š 1 m pl do 500 m2 bez překážek v trase</t>
  </si>
  <si>
    <t>Frézování obrusné vrstvy na koncích úseků. Povinný odkup zhotovitelem, odvoz zahrnut v položce 997211511 a  997211519</t>
  </si>
  <si>
    <t>"Předpolí O1:" 50</t>
  </si>
  <si>
    <t>"Předpolí O2:" 41</t>
  </si>
  <si>
    <t>"Na mostě:" 15</t>
  </si>
  <si>
    <t>113154124</t>
  </si>
  <si>
    <t>Frézování živičného krytu tl 100 mm pruh š 1 m pl do 500 m2 bez překážek v trase</t>
  </si>
  <si>
    <t>18</t>
  </si>
  <si>
    <t>"Frézování asfaltových vrstev v rozsahu mostu v předpokládané celkové tloušťce 100mm. "</t>
  </si>
  <si>
    <t>"Povinný odkup zhotovitelem, odvoz zahrnut v položce 997211511 a 997211519</t>
  </si>
  <si>
    <t>113202111</t>
  </si>
  <si>
    <t>Vytrhání obrub krajníků obrubníků stojatých</t>
  </si>
  <si>
    <t>m</t>
  </si>
  <si>
    <t>20</t>
  </si>
  <si>
    <t>"Odstranění stávajícího obrubníku.</t>
  </si>
  <si>
    <t>"Vlevo u O2:"  5</t>
  </si>
  <si>
    <t>11</t>
  </si>
  <si>
    <t>114203202</t>
  </si>
  <si>
    <t>Očištění lomového kamene nebo betonových tvárnic od malty</t>
  </si>
  <si>
    <t>m3</t>
  </si>
  <si>
    <t>22</t>
  </si>
  <si>
    <t>"pro pol.č.465513157"   41,8*0,2</t>
  </si>
  <si>
    <t>114203301</t>
  </si>
  <si>
    <t>Třídění lomového kamene nebo betonových tvárnic podle druhu, velikosti nebo tvaru</t>
  </si>
  <si>
    <t>24</t>
  </si>
  <si>
    <t>115101201</t>
  </si>
  <si>
    <t>Čerpání vody na dopravní výšku do 10 m průměrný přítok do 500 l/min</t>
  </si>
  <si>
    <t>hod</t>
  </si>
  <si>
    <t>26</t>
  </si>
  <si>
    <t>"čerpání z jámy pro provedení základů+stálé čerpání pro převedení toku"   1500</t>
  </si>
  <si>
    <t>115101301</t>
  </si>
  <si>
    <t>Pohotovost čerpací soupravy pro dopravní výšku do 10 m přítok do 500 l/min</t>
  </si>
  <si>
    <t>den</t>
  </si>
  <si>
    <t>28</t>
  </si>
  <si>
    <t>100</t>
  </si>
  <si>
    <t>124303101</t>
  </si>
  <si>
    <t>Vykopávky do 1000 m3 pro koryta vodotečí v hornině tř. 4</t>
  </si>
  <si>
    <t>30</t>
  </si>
  <si>
    <t>"Výkop pro dlažby v korytě dle pol.č.465513227:"  (21+8*1*2)*0.7</t>
  </si>
  <si>
    <t>"Výkop pro příčné prahy dle pol.č.452318510:"  0,5*1,0*(5+5)</t>
  </si>
  <si>
    <t>"odstranění zemních hrázek dle pol.č.171103101" 14</t>
  </si>
  <si>
    <t>129103101</t>
  </si>
  <si>
    <t>Čištění otevřených koryt vodotečí š dna do 5 m hl do 2,5 m v hornině tř. 1 a 2</t>
  </si>
  <si>
    <t>32</t>
  </si>
  <si>
    <t>"Čištění koryta potoka v průběhu a po dokončení výstavby od nečistot způsobených stavební činností (celkem cca 4 x)"</t>
  </si>
  <si>
    <t>4*20,0*4,0*0,1</t>
  </si>
  <si>
    <t>17</t>
  </si>
  <si>
    <t>131301102</t>
  </si>
  <si>
    <t>Hloubení jam nezapažených v hornině tř. 4 objemu do 1000 m3</t>
  </si>
  <si>
    <t>34</t>
  </si>
  <si>
    <t>"odtěžení násypu mostu. Materiál bude dle vhodnosti využit.</t>
  </si>
  <si>
    <t>"Hlavní výkop pro bourání mostu:" (6.9+5.6)*5.5</t>
  </si>
  <si>
    <t>"Výkop koryta vodoteče v místě NK:" 21*1.0</t>
  </si>
  <si>
    <t>"Odtěžení jámy u křídla O1 vpravo:" 9.5*5.8</t>
  </si>
  <si>
    <t>"Odtěžení jámy u křídla O2 vpravo:" 9.0*5.15</t>
  </si>
  <si>
    <t>131301109</t>
  </si>
  <si>
    <t>Příplatek za lepivost u hloubení jam nezapažených v hornině tř. 4</t>
  </si>
  <si>
    <t>36</t>
  </si>
  <si>
    <t>"30% z pol.č.131301102"  191,2*0,3</t>
  </si>
  <si>
    <t>19</t>
  </si>
  <si>
    <t>151721112.R</t>
  </si>
  <si>
    <t>Zřízení pažení do ocelových zápor hl výkopu do 10 m s jeho následným odstraněním</t>
  </si>
  <si>
    <t>38</t>
  </si>
  <si>
    <t>Záporové pažení - pažená plocha.</t>
  </si>
  <si>
    <t>Kompletní dodávka, zřízení vrtů osazení zápor do vrtů a zabetonování,</t>
  </si>
  <si>
    <t>provedení výdřevy, převázek a rozpěr a následné odstranění všech prvků (zápory lze ponechat).</t>
  </si>
  <si>
    <t>Vrtatelnost I-II.</t>
  </si>
  <si>
    <t xml:space="preserve">Konkrétní prvky a technologie provádění budou navrženy zhotovitelem. </t>
  </si>
  <si>
    <t>"v místě křídla O1P" 10.4*7+3.3*5</t>
  </si>
  <si>
    <t>"v místě křídla O2P" 8.6*6+4*5</t>
  </si>
  <si>
    <t>153112122</t>
  </si>
  <si>
    <t>Zaberanění ocelových štětovnic na dl do 8 m ve standardních podmínkách z terénu</t>
  </si>
  <si>
    <t>40</t>
  </si>
  <si>
    <t>Pažení štětovnicemi</t>
  </si>
  <si>
    <t>4.5*(10.15+9.5+10.14+9.2)</t>
  </si>
  <si>
    <t>M</t>
  </si>
  <si>
    <t>159202200</t>
  </si>
  <si>
    <t>štětovnice - použité 50 % obratovost</t>
  </si>
  <si>
    <t>t</t>
  </si>
  <si>
    <t>42</t>
  </si>
  <si>
    <t>štětovnice , šířka 600 mm,  155,5 kg/m2</t>
  </si>
  <si>
    <t>175,455*0,1555</t>
  </si>
  <si>
    <t>153113112</t>
  </si>
  <si>
    <t>Vytažení ocelových štětovnic dl do 12 m zaberaněných do hl 8 m z terénu ve standardnich podmínkách</t>
  </si>
  <si>
    <t>44</t>
  </si>
  <si>
    <t>"dle pol.č.153112122"  175,455</t>
  </si>
  <si>
    <t>23</t>
  </si>
  <si>
    <t>161101103</t>
  </si>
  <si>
    <t>Svislé přemístění výkopku z horniny tř. 1 až 4 hl výkopu do 6 m</t>
  </si>
  <si>
    <t>46</t>
  </si>
  <si>
    <t xml:space="preserve">"dle pol.č.131301102 - 24%" 191,2*0,24 </t>
  </si>
  <si>
    <t>162201101</t>
  </si>
  <si>
    <t>Vodorovné přemístění do 20 m výkopku/sypaniny z horniny tř. 1 až 4</t>
  </si>
  <si>
    <t>48</t>
  </si>
  <si>
    <t>"zvětšený přesun k pol.č.175101201"   91,522</t>
  </si>
  <si>
    <t>25</t>
  </si>
  <si>
    <t>162301402</t>
  </si>
  <si>
    <t>Vodorovné přemístění větví stromů listnatých do 5 km D kmene do 500 mm</t>
  </si>
  <si>
    <t>50</t>
  </si>
  <si>
    <t>"vč. likvidace štěpkováním</t>
  </si>
  <si>
    <t>162301403</t>
  </si>
  <si>
    <t>Vodorovné přemístění větví stromů listnatých do 5 km D kmene do 700 mm</t>
  </si>
  <si>
    <t>52</t>
  </si>
  <si>
    <t>27</t>
  </si>
  <si>
    <t>162301412</t>
  </si>
  <si>
    <t>Vodorovné přemístění kmenů stromů listnatých do 5 km D kmene do 500 mm</t>
  </si>
  <si>
    <t>54</t>
  </si>
  <si>
    <t>"vč. likvidace</t>
  </si>
  <si>
    <t>162301413</t>
  </si>
  <si>
    <t>Vodorovné přemístění kmenů stromů listnatých do 5 km D kmene do 700 mm</t>
  </si>
  <si>
    <t>56</t>
  </si>
  <si>
    <t>29</t>
  </si>
  <si>
    <t>162301422</t>
  </si>
  <si>
    <t>Vodorovné přemístění pařezů do 5 km D do 500 mm</t>
  </si>
  <si>
    <t>58</t>
  </si>
  <si>
    <t>162301423</t>
  </si>
  <si>
    <t>Vodorovné přemístění pařezů do 5 km D do 700 mm</t>
  </si>
  <si>
    <t>60</t>
  </si>
  <si>
    <t>31</t>
  </si>
  <si>
    <t>162501102</t>
  </si>
  <si>
    <t>Vodorovné přemístění do 3000 m výkopku/sypaniny z horniny tř. 1 až 4</t>
  </si>
  <si>
    <t>62</t>
  </si>
  <si>
    <t>"Odvoz na mezideponii</t>
  </si>
  <si>
    <t>"pro pol.č.174101101" 46,53</t>
  </si>
  <si>
    <t>"pro pol.č.175101201" 91,522</t>
  </si>
  <si>
    <t>Mezisoučet</t>
  </si>
  <si>
    <t>"Dovoz z mezideponie</t>
  </si>
  <si>
    <t>138,052</t>
  </si>
  <si>
    <t>162701105</t>
  </si>
  <si>
    <t>Vodorovné přemístění do 10000 m výkopku/sypaniny z horniny tř. 1 až 4</t>
  </si>
  <si>
    <t>64</t>
  </si>
  <si>
    <t xml:space="preserve">"přebytek zeminy na trvalou z meziskládky na skládku </t>
  </si>
  <si>
    <t>"celkový objem odkopávek zeminy " 121*0,1+44,9+32,0+191,2</t>
  </si>
  <si>
    <t>"odpočet objemu pro násypy a zásypy viz pol.č.162501102" -138,052</t>
  </si>
  <si>
    <t>33</t>
  </si>
  <si>
    <t>162701109</t>
  </si>
  <si>
    <t>Příplatek k vodorovnému přemístění výkopku/sypaniny z horniny tř. 1 až 4 ZKD 1000 m přes 10000 m</t>
  </si>
  <si>
    <t>66</t>
  </si>
  <si>
    <t>"dle pol.č.162701105" 142,148*10</t>
  </si>
  <si>
    <t>"zhotovitel promítne v rámci položky cenu za odvoz na skládku dle svých zvyklostí a možností skládkování "</t>
  </si>
  <si>
    <t>167101101</t>
  </si>
  <si>
    <t>Nakládání výkopku z hornin tř. 1 až 4 do 100 m3</t>
  </si>
  <si>
    <t>68</t>
  </si>
  <si>
    <t>"naložení na mezideponii z výkopů dle pol.č.162501102"   138,052</t>
  </si>
  <si>
    <t>35</t>
  </si>
  <si>
    <t>171103101</t>
  </si>
  <si>
    <t>Zemní hrázky melioračních kanálů z horniny tř. 1 až 4</t>
  </si>
  <si>
    <t>70</t>
  </si>
  <si>
    <t>"Hrázky pro převedení toku v průběhu výstavby"  2*7,0*1,0*1,0</t>
  </si>
  <si>
    <t>583312010</t>
  </si>
  <si>
    <t>zemina</t>
  </si>
  <si>
    <t>72</t>
  </si>
  <si>
    <t>"zemina vhodná pro zemní hrázky</t>
  </si>
  <si>
    <t>"nákup a dovoz dle pol.č.171103101 "  14*2,1</t>
  </si>
  <si>
    <t>37</t>
  </si>
  <si>
    <t>171201201</t>
  </si>
  <si>
    <t>Uložení sypaniny na skládky</t>
  </si>
  <si>
    <t>74</t>
  </si>
  <si>
    <t>na skládku</t>
  </si>
  <si>
    <t>"dle pol.č.162701105 "  142,148</t>
  </si>
  <si>
    <t>na mezideponii</t>
  </si>
  <si>
    <t>"dle pol.č.162501102   1. část"  138,052</t>
  </si>
  <si>
    <t>171201211</t>
  </si>
  <si>
    <t>Poplatek za uložení odpadu ze sypaniny na skládce (skládkovné)</t>
  </si>
  <si>
    <t>76</t>
  </si>
  <si>
    <t>"dle pol.č.162701105 "  142,148*2,1</t>
  </si>
  <si>
    <t>39</t>
  </si>
  <si>
    <t>174101101</t>
  </si>
  <si>
    <t>Zásyp jam, šachet rýh nebo kolem objektů sypaninou se zhutněním</t>
  </si>
  <si>
    <t>78</t>
  </si>
  <si>
    <t>"Ochranný zásyp za opěrami s hutněním na Id=0,85 ze štěrkodrti</t>
  </si>
  <si>
    <t>"Ochranný zásyp O1:" 0,5*6.85</t>
  </si>
  <si>
    <t>"Ochranný zásyp O2:" 0,5*6.85</t>
  </si>
  <si>
    <t>"Ochranný zásyp za křídlem O1P:"  1,20*4,5</t>
  </si>
  <si>
    <t>"Ochranný zásyp za křídlem O2P:"  1,25*4,35</t>
  </si>
  <si>
    <t>"Zásyp za opěrou zeminou vhodnou s hutněním na Id=0,9, resp. D=100%, odpovídá také ČSN 752410 viz TZ</t>
  </si>
  <si>
    <t>"Zásyp za opěrou O1:" 1,3*6.85</t>
  </si>
  <si>
    <t>"Zásyp za opěrou O2:" 1,1*6.85</t>
  </si>
  <si>
    <t>"Zásyp za křídlem O1P:" 3,3*4,8</t>
  </si>
  <si>
    <t>"Zásyp za křídlem O2P:" 2,85*5,0</t>
  </si>
  <si>
    <t>583441720</t>
  </si>
  <si>
    <t>štěrkodrť frakce 0-32 třída C</t>
  </si>
  <si>
    <t>80</t>
  </si>
  <si>
    <t>"Poznámka k položce: Drcené kamenivo dle ČSN EN 13242 (kamenivo pro nestmelené směsi …..)"</t>
  </si>
  <si>
    <t>"dle pol.č.174101101 - 1. část"  17,688*1,9</t>
  </si>
  <si>
    <t>41</t>
  </si>
  <si>
    <t>175101201</t>
  </si>
  <si>
    <t>Obsypání objektu nad přilehlým původním terénem sypaninou bez prohození, uloženou do 3 m</t>
  </si>
  <si>
    <t>82</t>
  </si>
  <si>
    <t>zemina vhodná nebo podmínečně vhodná do násypu, hutnění na Id=0,8, resp. 95 % PS, odpovídá také ČSN 752410 viz TZ</t>
  </si>
  <si>
    <t>Obsypy základů:</t>
  </si>
  <si>
    <t>"Zásyp dna základu:" 0.31*8.1*2</t>
  </si>
  <si>
    <t>"Zásyp základu křídla O1P:" (2.0+1.7)*5.4</t>
  </si>
  <si>
    <t>"Zásyp základu křídla O2P:" (2.0+1.2)*5.6</t>
  </si>
  <si>
    <t>"Kužely vlevo:"</t>
  </si>
  <si>
    <t>0.32*3.5+3.1*4.3</t>
  </si>
  <si>
    <t>"Kužely vpravo:"</t>
  </si>
  <si>
    <t>2.7*10+14.3*.5</t>
  </si>
  <si>
    <t>181102302</t>
  </si>
  <si>
    <t>Úprava pláně v zářezech se zhutněním</t>
  </si>
  <si>
    <t>84</t>
  </si>
  <si>
    <t>"předpolí dle pol.č.564851111"  57,3</t>
  </si>
  <si>
    <t>43</t>
  </si>
  <si>
    <t>181301102</t>
  </si>
  <si>
    <t>Rozprostření ornice tl vrstvy do 150 mm pl do 500 m2 v rovině nebo ve svahu do 1:5</t>
  </si>
  <si>
    <t>86</t>
  </si>
  <si>
    <t>103111000</t>
  </si>
  <si>
    <t>zemina vhodná pro ohumusování</t>
  </si>
  <si>
    <t>88</t>
  </si>
  <si>
    <t>"nákup a dovoz</t>
  </si>
  <si>
    <t>" dle pol.č.181301102"   121,0*0,15</t>
  </si>
  <si>
    <t>45</t>
  </si>
  <si>
    <t>181411123</t>
  </si>
  <si>
    <t>Založení lučního trávníku výsevem plochy do 1000 m2 v rovině</t>
  </si>
  <si>
    <t>90</t>
  </si>
  <si>
    <t>"z pol. 181301102:" 121,0</t>
  </si>
  <si>
    <t>005724100</t>
  </si>
  <si>
    <t>osivo směs travní</t>
  </si>
  <si>
    <t>kg</t>
  </si>
  <si>
    <t>92</t>
  </si>
  <si>
    <t>121,0*0,04</t>
  </si>
  <si>
    <t>47</t>
  </si>
  <si>
    <t>182201101</t>
  </si>
  <si>
    <t>Svahování násypů</t>
  </si>
  <si>
    <t>94</t>
  </si>
  <si>
    <t>"pod ohumusování"  324,0</t>
  </si>
  <si>
    <t>184802631</t>
  </si>
  <si>
    <t>Chemické odplevelení po založení kultury postřikem na široko ve svahu do 1:1</t>
  </si>
  <si>
    <t>96</t>
  </si>
  <si>
    <t>121,0*1,5</t>
  </si>
  <si>
    <t>49</t>
  </si>
  <si>
    <t>185803113</t>
  </si>
  <si>
    <t>Ošetření trávníku shrabáním ve svahu do 1:1</t>
  </si>
  <si>
    <t>98</t>
  </si>
  <si>
    <t>121,0*3</t>
  </si>
  <si>
    <t>185804311</t>
  </si>
  <si>
    <t>Zalití rostlin vodou plocha do 20 m2</t>
  </si>
  <si>
    <t>121,0*0,005</t>
  </si>
  <si>
    <t>51</t>
  </si>
  <si>
    <t>185851121</t>
  </si>
  <si>
    <t>Dovoz vody pro zálivku rostlin za vzdálenost do 1000 m</t>
  </si>
  <si>
    <t>102</t>
  </si>
  <si>
    <t>Zakládání</t>
  </si>
  <si>
    <t>212792212</t>
  </si>
  <si>
    <t>Odvodnění mostní opěry - drenážní flexibilní plastové potrubí DN 160</t>
  </si>
  <si>
    <t>104</t>
  </si>
  <si>
    <t>""drenážní tr. HDPE DN 150 SN8 děrovaná s plným dnem za rubem opěr, ve sklonu min" . 3%</t>
  </si>
  <si>
    <t>4,0*4+4+4,3</t>
  </si>
  <si>
    <t>53</t>
  </si>
  <si>
    <t>274321118</t>
  </si>
  <si>
    <t>Základové pasy, prahy, věnce a ostruhy ze ŽB C 30/37</t>
  </si>
  <si>
    <t>106</t>
  </si>
  <si>
    <t>274354111</t>
  </si>
  <si>
    <t>Bednění základových pasů - zřízení</t>
  </si>
  <si>
    <t>108</t>
  </si>
  <si>
    <t>"systémové bednění povrch vodovzdorná překližka nebo ocelové bednění</t>
  </si>
  <si>
    <t>"Základ rámu:" 0.6*(7.75*2+1.5*2)*2</t>
  </si>
  <si>
    <t>"Základ křídla O1P:" (1.95+0.4)*4.5+0.75*2</t>
  </si>
  <si>
    <t>"Základ křídla O2P:"  (1.95+0.4)*4.35+0.75*2</t>
  </si>
  <si>
    <t>55</t>
  </si>
  <si>
    <t>274354211</t>
  </si>
  <si>
    <t>Bednění základových pasů - odstranění</t>
  </si>
  <si>
    <t>110</t>
  </si>
  <si>
    <t>"dle pol.č.274354111"  45,998</t>
  </si>
  <si>
    <t>274361116</t>
  </si>
  <si>
    <t>Výztuž základových pasů, prahů, věnců a ostruh z betonářské oceli 10 505</t>
  </si>
  <si>
    <t>112</t>
  </si>
  <si>
    <t>"Výztuž základů opěr z oceli B500B. Odhad 150 kg/m3</t>
  </si>
  <si>
    <t>13,579*0,150</t>
  </si>
  <si>
    <t>Svislé a kompletní konstrukce</t>
  </si>
  <si>
    <t>57</t>
  </si>
  <si>
    <t>317171126</t>
  </si>
  <si>
    <t>Kotvení monolitického betonu římsy do mostovky kotvou do vývrtu</t>
  </si>
  <si>
    <t>114</t>
  </si>
  <si>
    <t>"Kotvy říms na mostě s povrchovou ochranou dle TZ, TKP  19A</t>
  </si>
  <si>
    <t>2*5</t>
  </si>
  <si>
    <t>548792040</t>
  </si>
  <si>
    <t>kotva římsy na mostě s povrchovou ochranou dle TZ, TKP 19A</t>
  </si>
  <si>
    <t>116</t>
  </si>
  <si>
    <t>59</t>
  </si>
  <si>
    <t>317321118</t>
  </si>
  <si>
    <t>Mostní římsy ze ŽB C 30/37</t>
  </si>
  <si>
    <t>118</t>
  </si>
  <si>
    <t>317353121</t>
  </si>
  <si>
    <t>Bednění mostních říms všech tvarů - zřízení</t>
  </si>
  <si>
    <t>120</t>
  </si>
  <si>
    <t>systémové bednění, povrchová úprava celoplošné vícevrstvé desky se strukturou dřeva zpevněné povrchově pečetící pryskyřičnou vrstvou</t>
  </si>
  <si>
    <t>"Levá římsa na mostě:"  (0.9+0.23)*7.3+0.274*2</t>
  </si>
  <si>
    <t>"Pravá římsa:"   (0.9+0.23)*(5.35+4.245)+0.43*2</t>
  </si>
  <si>
    <t>"Římsa na křídle O1P:"   (0.6+0.23)*4.45+0.284*2</t>
  </si>
  <si>
    <t>61</t>
  </si>
  <si>
    <t>317353221</t>
  </si>
  <si>
    <t>Bednění mostních říms všech tvarů - odstranění</t>
  </si>
  <si>
    <t>122</t>
  </si>
  <si>
    <t>"dle pol.č.317353121"   24,761</t>
  </si>
  <si>
    <t>317361116</t>
  </si>
  <si>
    <t>Výztuž mostních říms z betonářské oceli 10 505</t>
  </si>
  <si>
    <t>124</t>
  </si>
  <si>
    <t>"odhad 130 kg/m3,  ocel B500B</t>
  </si>
  <si>
    <t>7,398*0,130</t>
  </si>
  <si>
    <t>63</t>
  </si>
  <si>
    <t>319202111</t>
  </si>
  <si>
    <t>Dodatečná izolace zdiva tl do 150 mm nízkotlakou injektáží silikonovou mikroemulzí</t>
  </si>
  <si>
    <t>126</t>
  </si>
  <si>
    <t>"Dilatace  mezi NK a zdmi vlevo:"  3.2*2</t>
  </si>
  <si>
    <t>k pol.č.931994106</t>
  </si>
  <si>
    <t>334323118</t>
  </si>
  <si>
    <t>Mostní opěry a úložné prahy ze ŽB C 30/37</t>
  </si>
  <si>
    <t>128</t>
  </si>
  <si>
    <t>" beton C30/37-XF3"</t>
  </si>
  <si>
    <t>"Rámové stojky:"  2.5*0.4*7.75*2</t>
  </si>
  <si>
    <t>"Levé křídlo NK O1:"  4.1*0.5</t>
  </si>
  <si>
    <t>"Pravé křídlo NK O1:"  0.3*0.4*3.35</t>
  </si>
  <si>
    <t>"Levé křídlo NK O2:"  3.8*0.5</t>
  </si>
  <si>
    <t>"Pravé křídlo NK O2:"  0.55*0.4*3.24</t>
  </si>
  <si>
    <t>"Křídlo O1P:" 12.55*0.4</t>
  </si>
  <si>
    <t>"Křídlo O2P:" 12.00*0.4</t>
  </si>
  <si>
    <t>65</t>
  </si>
  <si>
    <t>334351112</t>
  </si>
  <si>
    <t>Bednění systémové mostních opěr a úložných prahů z překližek pro ŽB - zřízení</t>
  </si>
  <si>
    <t>130</t>
  </si>
  <si>
    <t>"Rámové stojky:"  (2.5*7.75*2+2.5*0.4*2)*2</t>
  </si>
  <si>
    <t>"Levé křídlo NK O1:"  4.1*2+0.5*3.53</t>
  </si>
  <si>
    <t>"Pravé křídlo NK O1:"  (0.3*2+0.4)*3.35</t>
  </si>
  <si>
    <t>"Levé křídlo NK O2:"  3.8*2+0.5*3.32</t>
  </si>
  <si>
    <t>"Pravé křídlo NK O2:"  (0.55*2+0.4)*3.24</t>
  </si>
  <si>
    <t>"Křídlo O1P:" 12.55*2+0.4*(2.673+2.96)</t>
  </si>
  <si>
    <t>"Křídlo O2P:" 12.00*2+0.4*(2.82+2.689)</t>
  </si>
  <si>
    <t>334351211</t>
  </si>
  <si>
    <t>Bednění systémové mostních opěr a úložných prahů z překližek - odstranění</t>
  </si>
  <si>
    <t>132</t>
  </si>
  <si>
    <t>"dle pol.č.334351112 "   162,492</t>
  </si>
  <si>
    <t>67</t>
  </si>
  <si>
    <t>334361216</t>
  </si>
  <si>
    <t>Výztuž dříků opěr z betonářské oceli 10 505</t>
  </si>
  <si>
    <t>134</t>
  </si>
  <si>
    <t>"Výztuž rámových stojek z oceli B 500B. Odhad 150kg/m3</t>
  </si>
  <si>
    <t>15,5*0,15</t>
  </si>
  <si>
    <t>334361226</t>
  </si>
  <si>
    <t>Výztuž křídel, závěrných zdí z betonářské oceli 10 505</t>
  </si>
  <si>
    <t>136</t>
  </si>
  <si>
    <t>Výztuž křídel odhad 180kg/m3. Ocel B 500B</t>
  </si>
  <si>
    <t>(30,385-15,5)*0,180</t>
  </si>
  <si>
    <t>69</t>
  </si>
  <si>
    <t>388995212</t>
  </si>
  <si>
    <t>Chránička kabelů z trub HDPE v římse DN 110</t>
  </si>
  <si>
    <t>138</t>
  </si>
  <si>
    <t>"Rezervní chráničky v římsách pr.  110/94 mm</t>
  </si>
  <si>
    <t>"V římsách:" 7,3+5.35+4.25+0.1*4</t>
  </si>
  <si>
    <t>"V odláždění za křídly:" 2.5*2+5+0.5*4</t>
  </si>
  <si>
    <t>388995215</t>
  </si>
  <si>
    <t>Chránička kabelů z trub HDPE v římse DN 200</t>
  </si>
  <si>
    <t>140</t>
  </si>
  <si>
    <t>"Prostup DN180 pro drenáž DN150 v křídlech. vč. příruby.</t>
  </si>
  <si>
    <t>0,4*4</t>
  </si>
  <si>
    <t>71</t>
  </si>
  <si>
    <t>392571111</t>
  </si>
  <si>
    <t>Otryskání líce obezdívky pískem v opěře</t>
  </si>
  <si>
    <t>142</t>
  </si>
  <si>
    <t>Sanace stávajících nábřežních zdí-tryskání</t>
  </si>
  <si>
    <t>"Nábřežní zeď vlevo u O1:"  4.8*2</t>
  </si>
  <si>
    <t>"Nábřežní zeď vlevo u O2:"  4.8*2</t>
  </si>
  <si>
    <t>395901512</t>
  </si>
  <si>
    <t>Vysekání spár l nad 8 m hl nad 40 do 80 mm v opěře hornina suchá</t>
  </si>
  <si>
    <t>144</t>
  </si>
  <si>
    <t>Sanace stávajících nábřežních zdí-spárování</t>
  </si>
  <si>
    <t>Vodorovné konstrukce</t>
  </si>
  <si>
    <t>73</t>
  </si>
  <si>
    <t>421321128</t>
  </si>
  <si>
    <t>Mostní nosné konstrukce deskové ze ŽB C 30/37</t>
  </si>
  <si>
    <t>146</t>
  </si>
  <si>
    <t>"Mostovka - deska z betonu C30/37 XF2</t>
  </si>
  <si>
    <t>2.4*7.75+0.03*4.5</t>
  </si>
  <si>
    <t>421361226</t>
  </si>
  <si>
    <t>Výztuž ŽB deskového mostu z betonářské oceli 10 505</t>
  </si>
  <si>
    <t>148</t>
  </si>
  <si>
    <t>"Betonářská výztuž z oceli B 500B. Odhad 180 kg/m3</t>
  </si>
  <si>
    <t>"dle pol.č.421321128"   18,735*0,18</t>
  </si>
  <si>
    <t>75</t>
  </si>
  <si>
    <t>421955112</t>
  </si>
  <si>
    <t>Bednění z překližek na mostní skruži - zřízení</t>
  </si>
  <si>
    <t>150</t>
  </si>
  <si>
    <t>4.0*7.75+0.7*7.75*2</t>
  </si>
  <si>
    <t>421955212</t>
  </si>
  <si>
    <t>Bednění z překližek na mostní skruži - odstranění</t>
  </si>
  <si>
    <t>152</t>
  </si>
  <si>
    <t>"dle pol.č.421955112"  41,85</t>
  </si>
  <si>
    <t>77</t>
  </si>
  <si>
    <t>423352121</t>
  </si>
  <si>
    <t>Bednění vnějších boků proměnné výšky - zřízení</t>
  </si>
  <si>
    <t>154</t>
  </si>
  <si>
    <t>"Boky mostovky:" 2.1*2</t>
  </si>
  <si>
    <t>423352221</t>
  </si>
  <si>
    <t>Bednění vnějších boků proměnné výšky - odstranění</t>
  </si>
  <si>
    <t>156</t>
  </si>
  <si>
    <t>"dle pol.č.423352121"  4,2</t>
  </si>
  <si>
    <t>79</t>
  </si>
  <si>
    <t>43412500R</t>
  </si>
  <si>
    <t>Schodišťové stupně, z dílců železobeton do C30/37 (B37)</t>
  </si>
  <si>
    <t>M3</t>
  </si>
  <si>
    <t>158</t>
  </si>
  <si>
    <t>délka 5m, šířka stupňů 500 mm</t>
  </si>
  <si>
    <t>15*0,5*0,4*0,18</t>
  </si>
  <si>
    <t>451477121</t>
  </si>
  <si>
    <t>Podkladní vrstva plastbetonová drenážní první vrstva tl 20 mm</t>
  </si>
  <si>
    <t>160</t>
  </si>
  <si>
    <t>"Drenáž v úžlabí"    0,15*4,5</t>
  </si>
  <si>
    <t>81</t>
  </si>
  <si>
    <t>451477122</t>
  </si>
  <si>
    <t>Podkladní vrstva plastbetonová drenážní každá další vrstva tl 20 mm</t>
  </si>
  <si>
    <t>162</t>
  </si>
  <si>
    <t>"viz pol. 451477121:"   0,675</t>
  </si>
  <si>
    <t>451571112</t>
  </si>
  <si>
    <t>Lože pod dlažby ze štěrkopísku vrstva tl nad 100 do 150 mm</t>
  </si>
  <si>
    <t>164</t>
  </si>
  <si>
    <t>ŠP podsyp a nadsyp těsnící fólie v přechodové oblasti v tl. 150 mm</t>
  </si>
  <si>
    <t>"Přechodová oblast O1:"  1,1*6.85*2</t>
  </si>
  <si>
    <t>"Přechodová oblast O2:"  1,1*6.85*2</t>
  </si>
  <si>
    <t>"Zámková dlažba-chodník:"  5*1.2+4.5</t>
  </si>
  <si>
    <t>"Pod schodiště:"  0.6*4</t>
  </si>
  <si>
    <t>83</t>
  </si>
  <si>
    <t>451571211</t>
  </si>
  <si>
    <t>Lože pod dlažby z kameniva těženého hrubého vrstva tl do 100 mm</t>
  </si>
  <si>
    <t>166</t>
  </si>
  <si>
    <t>"štěrkodrť tl 10cm fr.0/32, třídy A, dle ČSN EN 13 285"</t>
  </si>
  <si>
    <t>"Pod zámkovou dlažbu:"  41.8</t>
  </si>
  <si>
    <t>"Pod dlažby za křídly:"  5*1.2+4.5+2.5*0.8*2</t>
  </si>
  <si>
    <t>"Pod skluzy:"  1.5</t>
  </si>
  <si>
    <t>452311151</t>
  </si>
  <si>
    <t>Podkladní desky z betonu prostého tř. C 20/25 otevřený výkop</t>
  </si>
  <si>
    <t>168</t>
  </si>
  <si>
    <t>"Podkladní beton 20/25n-XF3</t>
  </si>
  <si>
    <t>"Pod dlažby:"    8*1*2+8*2*0.3+2.5*0.8*2</t>
  </si>
  <si>
    <t>"Pod schodiště:"    0.6*4,0*0.1</t>
  </si>
  <si>
    <t>85</t>
  </si>
  <si>
    <t>452311161</t>
  </si>
  <si>
    <t>Podkladní desky z betonu prostého tř. C 25/30 otevřený výkop</t>
  </si>
  <si>
    <t>170</t>
  </si>
  <si>
    <t>"Podkladní beton C25/30-XF3</t>
  </si>
  <si>
    <t>"Pod dlažbu v korytě:" 21*0.1</t>
  </si>
  <si>
    <t>"V místě křídel:"  (1.55+1.5+14*0.8+9.2)*0.15</t>
  </si>
  <si>
    <t>452318510</t>
  </si>
  <si>
    <t>Zajišťovací práh z betonu prostého se zvýšenými nároky na prostředí</t>
  </si>
  <si>
    <t>172</t>
  </si>
  <si>
    <t>Z betonu C20/25-XF3</t>
  </si>
  <si>
    <t>"Prahy v korytě:"  0,5*1,0*(5,5+5,0)</t>
  </si>
  <si>
    <t>87</t>
  </si>
  <si>
    <t>452351101</t>
  </si>
  <si>
    <t>Bednění podkladních desek nebo bloků nebo sedlového lože otevřený výkop</t>
  </si>
  <si>
    <t>174</t>
  </si>
  <si>
    <t>"Sokl pod drenáž za opěrou:"  1.2*(4*4)+0.75*(4.45+4.35)</t>
  </si>
  <si>
    <t>"vč. odbednění</t>
  </si>
  <si>
    <t>457311117</t>
  </si>
  <si>
    <t>Vyrovnávací nebo spádový beton C 25/30 včetně úpravy povrchu</t>
  </si>
  <si>
    <t>176</t>
  </si>
  <si>
    <t>"Sokl pod drenáž C25/30n-XF3+XA1:"   0,4*(4*4)+0,2*(4.45+4.35)</t>
  </si>
  <si>
    <t>89</t>
  </si>
  <si>
    <t>458311121</t>
  </si>
  <si>
    <t>Výplňové klíny za opěrou z betonu prostého C 8/10 hutněného po vrstvách</t>
  </si>
  <si>
    <t>178</t>
  </si>
  <si>
    <t xml:space="preserve">"přechodový klín z mezerovitého betonu  </t>
  </si>
  <si>
    <t>"Přechodový klín O1:" 1.2*6.85</t>
  </si>
  <si>
    <t>"Přechodový klín O2:" 1.1*6.85</t>
  </si>
  <si>
    <t>Výplň z mezerovitého betonu</t>
  </si>
  <si>
    <t>"Mezi stět. pažením a stojkou rámu:"  0,3*1,1*4*4</t>
  </si>
  <si>
    <t>458311131</t>
  </si>
  <si>
    <t>Filtrační vrstvy za opěrou z betonu drenážního B 5 hutněného po vrstvách</t>
  </si>
  <si>
    <t>180</t>
  </si>
  <si>
    <t>"drenážní beton MCB-8</t>
  </si>
  <si>
    <t>"Obetonování drenážních trub:"    (4.0*4+4+4.3)*0,3*0,3</t>
  </si>
  <si>
    <t>91</t>
  </si>
  <si>
    <t>461991111</t>
  </si>
  <si>
    <t>Zřízení ochranného opevnění dna a svahů melioračních kanálů z geotextilie, fólie nebo síťoviny</t>
  </si>
  <si>
    <t>182</t>
  </si>
  <si>
    <t>"Izolace přechodové oblasti. Geomembrána min. pevnosti 20kN/m</t>
  </si>
  <si>
    <t>"a tažností min. 20% v obou směrech.</t>
  </si>
  <si>
    <t>1,1*6,85*2</t>
  </si>
  <si>
    <t>693410240</t>
  </si>
  <si>
    <t>dod geomembrány min. pevnosti 20kN/m</t>
  </si>
  <si>
    <t>184</t>
  </si>
  <si>
    <t>"dle pol.č.461991111 + 15 % " 15,07*1,15</t>
  </si>
  <si>
    <t>93</t>
  </si>
  <si>
    <t>465513127</t>
  </si>
  <si>
    <t>Dlažba z lomového kamene na cementovou maltu s vyspárováním tl 200 mm</t>
  </si>
  <si>
    <t>186</t>
  </si>
  <si>
    <t>"Tl. 0.20m vč. spárování MC25 XF3+XA1, kámen pro vodohospodářské účely dle ČSN EN 13383-1“</t>
  </si>
  <si>
    <t>465513156</t>
  </si>
  <si>
    <t>Dlažba svahu u opěr z upraveného lomového žulového kamene LK 20 do lože C 25/30 plochy do 10 m2</t>
  </si>
  <si>
    <t>188</t>
  </si>
  <si>
    <t xml:space="preserve">Dlažby z lom. kamene tl. do 200 mm, (kamenivo tř. i dle ČSN 72 1860) do betonu C20/25n-XF3, včetně spárování cem. maltou MC25 XF4. </t>
  </si>
  <si>
    <t>"Za křídly, svahy :" 8*1*2+8*2*0.3+2.5*0.8*2</t>
  </si>
  <si>
    <t>Komunikace pozemní</t>
  </si>
  <si>
    <t>95</t>
  </si>
  <si>
    <t>564851111</t>
  </si>
  <si>
    <t>Podklad ze štěrkodrtě ŠD tl 150 mm</t>
  </si>
  <si>
    <t>"Silnice - štěrkodrť ŠDA 0/32 GE tl. min.150 mm"</t>
  </si>
  <si>
    <t>"Předpolí O1:" 27.4</t>
  </si>
  <si>
    <t>"Předpolí O2:" 29.9</t>
  </si>
  <si>
    <t>564952113</t>
  </si>
  <si>
    <t>Podklad z mechanicky zpevněného kameniva MZK tl 170 mm</t>
  </si>
  <si>
    <t>192</t>
  </si>
  <si>
    <t>MZK 0/32 GC tl"  . 170  mm</t>
  </si>
  <si>
    <t>97</t>
  </si>
  <si>
    <t>565165121</t>
  </si>
  <si>
    <t>Asfaltový beton vrstva podkladní ACP 16 (obalované kamenivo OKS) tl 80 mm š přes 3 m</t>
  </si>
  <si>
    <t>194</t>
  </si>
  <si>
    <t>"ložná vrstva z ACP 16+ tl . 80 mm mimo most</t>
  </si>
  <si>
    <t>"Předpolí O1:" 43,3</t>
  </si>
  <si>
    <t>"Předpolí O2:" 43,4</t>
  </si>
  <si>
    <t>567931111</t>
  </si>
  <si>
    <t>Podklad z mezerovitého betonu MCB tl 200 mm</t>
  </si>
  <si>
    <t>196</t>
  </si>
  <si>
    <t>Polštáře z mezerovitého betonu pod základy-MCB-8</t>
  </si>
  <si>
    <t>ve dvou vrstvách v celkové tl. 500 mm - 1. vrstva = 200 mm</t>
  </si>
  <si>
    <t>"Základ rámu:" 1.5*8.1*2</t>
  </si>
  <si>
    <t>"Základ křídla O1P:" 19.1</t>
  </si>
  <si>
    <t>"Základ křídla O2P:" 3.1*4.8</t>
  </si>
  <si>
    <t>99</t>
  </si>
  <si>
    <t>567951111</t>
  </si>
  <si>
    <t>Podklad z mezerovitého betonu MCB tl 300 mm</t>
  </si>
  <si>
    <t>198</t>
  </si>
  <si>
    <t>ve dvou vrstvách v celkové tl. 500 mm - 2. vrstva = 300 mm</t>
  </si>
  <si>
    <t>569951133</t>
  </si>
  <si>
    <t>Zpevnění krajnic asfaltovým recyklátem tl 150 mm</t>
  </si>
  <si>
    <t>200</t>
  </si>
  <si>
    <t>Materiál z frézování stávající komunikace</t>
  </si>
  <si>
    <t>"předpolí:" 2,3+2,4</t>
  </si>
  <si>
    <t>101</t>
  </si>
  <si>
    <t>572241111</t>
  </si>
  <si>
    <t>Vyspravení výtluků asfaltovým betonem ACO (AB) tl do 40 mm při vyspravované ploše do 10% na 1 km</t>
  </si>
  <si>
    <t>202</t>
  </si>
  <si>
    <t xml:space="preserve">Objízdné trasy - opravy </t>
  </si>
  <si>
    <t>"kompletní provedení vč. odfrézování, spojovacího postřiku , zaříznutí a zalití spár, vč. odvozu vybouraného materiálu, vč. DIO</t>
  </si>
  <si>
    <t>" předpokládaná plocha 1020 m2"   1020</t>
  </si>
  <si>
    <t>položka bude použita jen se souhlasem investora na základě skutečného rozsahu poškození obj. komunikací</t>
  </si>
  <si>
    <t>573191111</t>
  </si>
  <si>
    <t>Nátěr infiltrační kationaktivní v množství emulzí 1 kg/m2</t>
  </si>
  <si>
    <t>204</t>
  </si>
  <si>
    <t>"Postřik PI-C (C60 B5) v množství do 0,6 kg/m2, s posypem drceným kamenivem frakce 2/4 v množství 3,0 kg/m2</t>
  </si>
  <si>
    <t>"Předpolí O1:" 27,4</t>
  </si>
  <si>
    <t>"Předpolí O2:" 29,9</t>
  </si>
  <si>
    <t>103</t>
  </si>
  <si>
    <t>573231107</t>
  </si>
  <si>
    <t>Postřik živičný spojovací ze silniční emulze v množství 0,40 kg/m2</t>
  </si>
  <si>
    <t>206</t>
  </si>
  <si>
    <t>"Postřik PS-CP (C 60 B5) v množství do 0,35 kg/m2</t>
  </si>
  <si>
    <t>"Na ložné vrstvě na předpolí O2:" 43.4</t>
  </si>
  <si>
    <t>"Na podkladní vrstvě na předpolí O1:" 43.3</t>
  </si>
  <si>
    <t>"Na podkladní vrstvě na předpolí O2:" 43.4</t>
  </si>
  <si>
    <t>577134121</t>
  </si>
  <si>
    <t>Asfaltový beton vrstva obrusná ACO 11 (ABS) tř. I tl 40 mm š přes 3 m z nemodifikovaného asfaltu</t>
  </si>
  <si>
    <t>208</t>
  </si>
  <si>
    <t>"obrusná vrstva: ACO 11+, tl. 40 mm</t>
  </si>
  <si>
    <t>"Předpolí O1:" 55.1</t>
  </si>
  <si>
    <t>"Na mostě:" 4.5*6</t>
  </si>
  <si>
    <t>"Předpolí O2:" 52.3</t>
  </si>
  <si>
    <t>105</t>
  </si>
  <si>
    <t>578143133</t>
  </si>
  <si>
    <t>Litý asfalt MA 11 (LAS) tl 40 mm š do 3 m z modifikovaného asfaltu</t>
  </si>
  <si>
    <t>210</t>
  </si>
  <si>
    <t>4,5*6</t>
  </si>
  <si>
    <t>596211130</t>
  </si>
  <si>
    <t>Kladení zámkové dlažby komunikací pro pěší tl 60 mm skupiny C pl do 50 m2</t>
  </si>
  <si>
    <t>212</t>
  </si>
  <si>
    <t>Tl. 0,06 m dle ČSN EN 1338 a 1339 do prostředí XF4</t>
  </si>
  <si>
    <t>5,5+3,8</t>
  </si>
  <si>
    <t xml:space="preserve">Varovný pás </t>
  </si>
  <si>
    <t>"Chodníky vpravo:" 0,8+0,9</t>
  </si>
  <si>
    <t>107</t>
  </si>
  <si>
    <t>592452120</t>
  </si>
  <si>
    <t>dlažba zámková  přírodní  tl.6 cm</t>
  </si>
  <si>
    <t>214</t>
  </si>
  <si>
    <t>9,3*1,05</t>
  </si>
  <si>
    <t>592452670</t>
  </si>
  <si>
    <t>dlažba  pro nevidomé tl. 6 cm barevná</t>
  </si>
  <si>
    <t>216</t>
  </si>
  <si>
    <t>Varovný pás   5% ztratné</t>
  </si>
  <si>
    <t>"Chodníky vpravo:"  1,7*1,05</t>
  </si>
  <si>
    <t>Úpravy povrchů, podlahy a osazování výplní</t>
  </si>
  <si>
    <t>109</t>
  </si>
  <si>
    <t>628611102</t>
  </si>
  <si>
    <t>Nátěr betonu mostu epoxidový 2x ochranný nepružný OS-B</t>
  </si>
  <si>
    <t>218</t>
  </si>
  <si>
    <t>"ochranný nátěr (S2 dle TKP PK, kap. 31) svislých ploch a podhledů</t>
  </si>
  <si>
    <t>"okraje nosné konstrukce"    (0,60*2)*4,5</t>
  </si>
  <si>
    <t>628611111</t>
  </si>
  <si>
    <t>Nátěr betonu mostu  2x  OS-A</t>
  </si>
  <si>
    <t>220</t>
  </si>
  <si>
    <t>"ochranný nátěr (S1 dle TKP PK, kap. 31) celý horní povrch říms</t>
  </si>
  <si>
    <t>"Levá římsa na mostě:"   7,3*0,8</t>
  </si>
  <si>
    <t>"Pravá římsa na mostě:"   1.55*(5.35+4.25)</t>
  </si>
  <si>
    <t>111</t>
  </si>
  <si>
    <t>628611121</t>
  </si>
  <si>
    <t>Nátěr betonu mostu akrylátový 1x podkladní</t>
  </si>
  <si>
    <t>222</t>
  </si>
  <si>
    <t>"okraje nosné konstrukce"    (0,6*2)*4,5</t>
  </si>
  <si>
    <t>"Levá římsa na mostě:"   0,8*7.3</t>
  </si>
  <si>
    <t>628611131</t>
  </si>
  <si>
    <t>Nátěr betonu mostu akrylátový 2x ochranný pružný OS-C</t>
  </si>
  <si>
    <t>224</t>
  </si>
  <si>
    <t>"ochranný povlak (S4 dle TKP PK, kap. 31) obrubníkové hrany říms</t>
  </si>
  <si>
    <t>"Levá římsa na mostě:"   0,4*7.3</t>
  </si>
  <si>
    <t>"Pravá římsa na mostě:"   0.4*(5.35+4.25)</t>
  </si>
  <si>
    <t>Ostatní konstrukce a práce-bourání</t>
  </si>
  <si>
    <t>113</t>
  </si>
  <si>
    <t>9112B100R</t>
  </si>
  <si>
    <t>Zábradlí mostní se svislou výplní - dodávka a montáž</t>
  </si>
  <si>
    <t>226</t>
  </si>
  <si>
    <t>"kompletní ocelové mostní zábradlí se svislou výplní, včetně upevnění, dilat. styků a povrchové ochrany dle TZ a TKP   19B</t>
  </si>
  <si>
    <t>technická specifikace viz. OTSKP-SPK</t>
  </si>
  <si>
    <t>"Na levé římse:"  7.3</t>
  </si>
  <si>
    <t>"Na pravé římse:"  9.0</t>
  </si>
  <si>
    <t>"Na křídle:"  4.5</t>
  </si>
  <si>
    <t>91345000R</t>
  </si>
  <si>
    <t>Nivelační značky kovové</t>
  </si>
  <si>
    <t>KUS</t>
  </si>
  <si>
    <t>228</t>
  </si>
  <si>
    <t>"na spodní stavbě a na římsách, nerez. provedení, životnost min 50 let</t>
  </si>
  <si>
    <t>"Na opěrách"    2*2</t>
  </si>
  <si>
    <t>"Na římsách na mostě"    2*3</t>
  </si>
  <si>
    <t>"Na římsách na křídlech"  2*2</t>
  </si>
  <si>
    <t>115</t>
  </si>
  <si>
    <t>914112111</t>
  </si>
  <si>
    <t>Tabulka s označením evidenčního čísla mostu</t>
  </si>
  <si>
    <t>230</t>
  </si>
  <si>
    <t xml:space="preserve">"na silnici "  2  </t>
  </si>
  <si>
    <t>915321115</t>
  </si>
  <si>
    <t>Předformátované vodorovné dopravní značení vodící pás pro slabozraké</t>
  </si>
  <si>
    <t>232</t>
  </si>
  <si>
    <t>Vodicí linie</t>
  </si>
  <si>
    <t>6,2+3</t>
  </si>
  <si>
    <t>117</t>
  </si>
  <si>
    <t>915611111</t>
  </si>
  <si>
    <t>Předznačení vodorovného liniového značení</t>
  </si>
  <si>
    <t>234</t>
  </si>
  <si>
    <t>916131113</t>
  </si>
  <si>
    <t>Osazení silničního obrubníku betonového ležatého s boční opěrou do lože z betonu prostého</t>
  </si>
  <si>
    <t>236</t>
  </si>
  <si>
    <t>silniční obrubník 150/300 v provedení do prostředí XF4 včetně včetně zabetonování do betonu C20/25n XF3 a spárování cem. maltou MC25 XF4</t>
  </si>
  <si>
    <t>5+2,5*3</t>
  </si>
  <si>
    <t>119</t>
  </si>
  <si>
    <t>592174920</t>
  </si>
  <si>
    <t>obrubník betonový silniční 100x15x30 cm</t>
  </si>
  <si>
    <t>238</t>
  </si>
  <si>
    <t>"+1 % ztratné</t>
  </si>
  <si>
    <t>12,5*1,01</t>
  </si>
  <si>
    <t>916241213</t>
  </si>
  <si>
    <t>Osazení obrubníku kamenného stojatého s boční opěrou do lože z betonu prostého</t>
  </si>
  <si>
    <t>240</t>
  </si>
  <si>
    <t>"silniční obrubník 120/250 v provedení do prostředí XF4 včetně včetně zabetonování do betonu C20/25n XF3 a spárování cem. maltou MC25 XF4</t>
  </si>
  <si>
    <t>"Dlažba za křídly a u schodů :"  2,5*2+0,8*2+1,2+5,2+0,8+5+3+1,5</t>
  </si>
  <si>
    <t>121</t>
  </si>
  <si>
    <t>583803730</t>
  </si>
  <si>
    <t>obrubník kamenný přímý, žula  12x25</t>
  </si>
  <si>
    <t>242</t>
  </si>
  <si>
    <t>23,3*1,01</t>
  </si>
  <si>
    <t>919112221</t>
  </si>
  <si>
    <t>Řezání spár pro vytvoření komůrky š 15 mm hl 20 mm pro těsnící zálivku v živičném krytu</t>
  </si>
  <si>
    <t>244</t>
  </si>
  <si>
    <t>"dle pol.č.919121221"  99,5</t>
  </si>
  <si>
    <t>123</t>
  </si>
  <si>
    <t>919112222</t>
  </si>
  <si>
    <t>Řezání spár pro vytvoření komůrky š 15 mm hl 25 mm pro těsnící zálivku v živičném krytu</t>
  </si>
  <si>
    <t>246</t>
  </si>
  <si>
    <t>"dle pol.č.919121121"  33,8</t>
  </si>
  <si>
    <t>919121121</t>
  </si>
  <si>
    <t>Těsnění spár zálivkou za studena pro komůrky š 15 mm hl 25 mm s těsnicím profilem</t>
  </si>
  <si>
    <t>248</t>
  </si>
  <si>
    <t>125</t>
  </si>
  <si>
    <t>919121221</t>
  </si>
  <si>
    <t>Těsnění spár zálivkou za studena pro komůrky š 15 mm hl 20 mm bez těsnicího profilu</t>
  </si>
  <si>
    <t>250</t>
  </si>
  <si>
    <t>919724131</t>
  </si>
  <si>
    <t>Drenážní geosyntetikum laminované geotextilií a fólií</t>
  </si>
  <si>
    <t>252</t>
  </si>
  <si>
    <t>"drenážní geokompozit (drenážní jádro+oboustranná geotextilie) min. tl. po stlačení 6 mm</t>
  </si>
  <si>
    <t>"Rámová stojka O1:"  1,7*(6.85+1.4+0.3)</t>
  </si>
  <si>
    <t>"Rámová stojka O2:"  1,6*(6.85+1.4+0.55)</t>
  </si>
  <si>
    <t>"Křídlo O1P:" 1,9*4.45</t>
  </si>
  <si>
    <t>"Křídlo O2P:" 2,0*4.35</t>
  </si>
  <si>
    <t>127</t>
  </si>
  <si>
    <t>919726124</t>
  </si>
  <si>
    <t>Geotextilie pro ochranu, separaci a filtraci netkaná měrná hmotnost do 800 g/m2</t>
  </si>
  <si>
    <t>254</t>
  </si>
  <si>
    <t>"Ochrana konstrukcí z geotextilie gramáže min. 600g/m2</t>
  </si>
  <si>
    <t>919735111</t>
  </si>
  <si>
    <t>Řezání stávajícího živičného krytu hl do 50 mm</t>
  </si>
  <si>
    <t>256</t>
  </si>
  <si>
    <t>"proříznutí asfaltu v místech napojení na stávající stav</t>
  </si>
  <si>
    <t>"Na koncích úseku:"    4,55+3,8</t>
  </si>
  <si>
    <t>129</t>
  </si>
  <si>
    <t>931992121</t>
  </si>
  <si>
    <t>Výplň dilatačních spár z extrudovaného polystyrénu tl 20 mm</t>
  </si>
  <si>
    <t>258</t>
  </si>
  <si>
    <t>"Dilatace  mezi NK a křídly vpravo:"  0.7*3.36+0.4*2.85</t>
  </si>
  <si>
    <t>"Dilatace  mezi NK a zdmi vlevo:"  0.7*3.2*2</t>
  </si>
  <si>
    <t>931994106</t>
  </si>
  <si>
    <t>Těsnění dilatační spáry betonové konstrukce vnitřním těsnicím pásem</t>
  </si>
  <si>
    <t>260</t>
  </si>
  <si>
    <t>kompletní provedení  viz detail č. 19</t>
  </si>
  <si>
    <t>Výztužná mřížka 2x+Injektážní trubička+pěnová šňůra</t>
  </si>
  <si>
    <t>131</t>
  </si>
  <si>
    <t>931994121</t>
  </si>
  <si>
    <t>Těsnění styčné spáry u prefa dílců mikrotenovým pryžovým profilem</t>
  </si>
  <si>
    <t>262</t>
  </si>
  <si>
    <t>"těsnící profil dilatačních spár</t>
  </si>
  <si>
    <t>"Dilatace  mezi NK a křídly vpravo:"  3.36+2.85</t>
  </si>
  <si>
    <t>931994132</t>
  </si>
  <si>
    <t>Těsnění dilatační spáry betonové konstrukce silikonovým tmelem do pl 4,0 cm2</t>
  </si>
  <si>
    <t>264</t>
  </si>
  <si>
    <t>"Těsnění spár trvale pružným těsnícím silikonovým tmelem šedé barvy (typ F-25-HM-M1p dle ČSN EN ISO 11600). Spára tl. 20 mm</t>
  </si>
  <si>
    <t>133</t>
  </si>
  <si>
    <t>935112211</t>
  </si>
  <si>
    <t>Osazení příkopového žlabu do betonu tl 100 mm z betonových tvárnic š 800 mm</t>
  </si>
  <si>
    <t>266</t>
  </si>
  <si>
    <t>"Skluz  na předpolí O2 z betonových žlabovek šířky 0,6 m, včetně spárování cem. maltou MC 25 XF4, vč. podkladního betonu C20/25n-XF3</t>
  </si>
  <si>
    <t>"vlevo u opěry O2"   3,0</t>
  </si>
  <si>
    <t>592275920</t>
  </si>
  <si>
    <t>žlab betonový š. 600 mm</t>
  </si>
  <si>
    <t>268</t>
  </si>
  <si>
    <t>" pro skluz"   3,0/0,3</t>
  </si>
  <si>
    <t>135</t>
  </si>
  <si>
    <t>936942211</t>
  </si>
  <si>
    <t>Zhotovení tabulky s letopočtem opravy mostu vložením šablony do bednění</t>
  </si>
  <si>
    <t>270</t>
  </si>
  <si>
    <t>"Otiskem fólií do betonu, výška písma min. 175 mm" 2</t>
  </si>
  <si>
    <t>938909311</t>
  </si>
  <si>
    <t>Čištění vozovek metením strojně podkladu nebo krytu betonového nebo živičného</t>
  </si>
  <si>
    <t>272</t>
  </si>
  <si>
    <t>2*(120+4*50*2)</t>
  </si>
  <si>
    <t>137</t>
  </si>
  <si>
    <t>941121111</t>
  </si>
  <si>
    <t>Montáž lešení řadového trubkového těžkého s podlahami zatížení do 300 kg/m2 š do 1,5 m v do 10 m</t>
  </si>
  <si>
    <t>274</t>
  </si>
  <si>
    <t>(14+8)*4</t>
  </si>
  <si>
    <t>941121211</t>
  </si>
  <si>
    <t>Příplatek k lešení řadovému trubkovému těžkému s podlahami š 1,5 m v 10 m za první a ZKD den použití</t>
  </si>
  <si>
    <t>276</t>
  </si>
  <si>
    <t>předpoklad 3 měsíce</t>
  </si>
  <si>
    <t>"dle pol.č.941121111"  88*90</t>
  </si>
  <si>
    <t>139</t>
  </si>
  <si>
    <t>941121811</t>
  </si>
  <si>
    <t>Demontáž lešení řadového trubkového těžkého s podlahami zatížení do 300 kg/m2 š do 1,5 m v do 10 m</t>
  </si>
  <si>
    <t>278</t>
  </si>
  <si>
    <t>"dle pol.č.941121111" 88,0</t>
  </si>
  <si>
    <t>948411111</t>
  </si>
  <si>
    <t>Zřízení podpěrné skruže dočasné kovové z věží ST100 výšky do 10 m</t>
  </si>
  <si>
    <t>280</t>
  </si>
  <si>
    <t>"pro nový most</t>
  </si>
  <si>
    <t>7,75*3,7*2,5</t>
  </si>
  <si>
    <t>141</t>
  </si>
  <si>
    <t>948411211</t>
  </si>
  <si>
    <t>Odstranění podpěrné skruže dočasné kovové z věží ST100 výšky do 10 m</t>
  </si>
  <si>
    <t>282</t>
  </si>
  <si>
    <t>"dle pol.č.948411111"  71,688</t>
  </si>
  <si>
    <t>948411911</t>
  </si>
  <si>
    <t>Měsíční nájemné podpěrné skruže dočasné kovové z věží ST 100 výšky do 10 m</t>
  </si>
  <si>
    <t>284</t>
  </si>
  <si>
    <t>"1,5 měsíce"    71,688*1,5</t>
  </si>
  <si>
    <t>143</t>
  </si>
  <si>
    <t>948421299.R</t>
  </si>
  <si>
    <t>Dovoz a odvoz podpěrné konstrukce</t>
  </si>
  <si>
    <t>kpl</t>
  </si>
  <si>
    <t>286</t>
  </si>
  <si>
    <t>" k 948411111 - komplení mimostaveništní doprava vč. naložení a složení dle zvyklostí dodavatele"  1</t>
  </si>
  <si>
    <t>949211111</t>
  </si>
  <si>
    <t>Montáž lešeňové podlahy s příčníky pro trubková lešení v do 10 m</t>
  </si>
  <si>
    <t>288</t>
  </si>
  <si>
    <t>"dle pol.č.948411111"   3,7*(7,75+2*1,0)</t>
  </si>
  <si>
    <t>145</t>
  </si>
  <si>
    <t>949211211</t>
  </si>
  <si>
    <t>Příplatek k lešeňové podlaze s příčníky pro trubková lešení za první a ZKD den použití</t>
  </si>
  <si>
    <t>290</t>
  </si>
  <si>
    <t>"1,5 měsíce"    36,075*45</t>
  </si>
  <si>
    <t>949211811</t>
  </si>
  <si>
    <t>Demontáž lešeňové podlahy s příčníky pro trubková lešení v do 10 m</t>
  </si>
  <si>
    <t>292</t>
  </si>
  <si>
    <t>"dle pol.č.949211111"  36,075</t>
  </si>
  <si>
    <t>147</t>
  </si>
  <si>
    <t>961021112</t>
  </si>
  <si>
    <t>Bourání mostních základů z kamene</t>
  </si>
  <si>
    <t>294</t>
  </si>
  <si>
    <t>"Předpoklad - základ opěr</t>
  </si>
  <si>
    <t>3.5*6.1*2</t>
  </si>
  <si>
    <t>962021112</t>
  </si>
  <si>
    <t>Bourání mostních zdí a pilířů z kamene</t>
  </si>
  <si>
    <t>296</t>
  </si>
  <si>
    <t>Bourání zdí</t>
  </si>
  <si>
    <t>"Vlevo-navázání na NK:"  3.2*0.5*0.5</t>
  </si>
  <si>
    <t>"Vpravo u O2:"  2.1*12</t>
  </si>
  <si>
    <t>"Vpravo u O1:"  2.1*7</t>
  </si>
  <si>
    <t>149</t>
  </si>
  <si>
    <t>962051111</t>
  </si>
  <si>
    <t>Bourání mostních zdí a pilířů z ŽB</t>
  </si>
  <si>
    <t>298</t>
  </si>
  <si>
    <t>"Předpoklad - betonové prahy u opěr</t>
  </si>
  <si>
    <t>0.5*0.5*10.0*2</t>
  </si>
  <si>
    <t>963071111</t>
  </si>
  <si>
    <t>Demontáž ocelových prvků mostů šroubovaných nebo svařovaných do 100 kg</t>
  </si>
  <si>
    <t>300</t>
  </si>
  <si>
    <t>151</t>
  </si>
  <si>
    <t>963071112</t>
  </si>
  <si>
    <t>Demontáž ocelových prvků mostů šroubovaných nebo svařovaných přes 100 kg</t>
  </si>
  <si>
    <t>302</t>
  </si>
  <si>
    <t>Bourání ocelolových mostin Zores č.20</t>
  </si>
  <si>
    <t>6,1*14*20</t>
  </si>
  <si>
    <t>966006132</t>
  </si>
  <si>
    <t>Odstranění značek dopravních nebo orientačních se sloupky s betonovými patkami</t>
  </si>
  <si>
    <t>304</t>
  </si>
  <si>
    <t>"odstranění vč. odvozu do sběrných surovin nebo předání správci</t>
  </si>
  <si>
    <t>"B13, E13"  4</t>
  </si>
  <si>
    <t>"ev.č. mostu"  2</t>
  </si>
  <si>
    <t>153</t>
  </si>
  <si>
    <t>966075141</t>
  </si>
  <si>
    <t>Odstranění kovového zábradlí vcelku</t>
  </si>
  <si>
    <t>306</t>
  </si>
  <si>
    <t>"trubkové zábradlí se svislou výplní , vč. odříznutí a odvozu do sběrných surovin "</t>
  </si>
  <si>
    <t>4,7+4,8</t>
  </si>
  <si>
    <t>977141128</t>
  </si>
  <si>
    <t>Vrty pro kotvy do betonu průměru 28 mm hloubky 190 mm s vyplněním epoxidovým tmelem</t>
  </si>
  <si>
    <t>308</t>
  </si>
  <si>
    <t>"pro kotvy římsy na mostě viz pol.317171126 " 10</t>
  </si>
  <si>
    <t>155</t>
  </si>
  <si>
    <t>985131221</t>
  </si>
  <si>
    <t>Očištění ploch stěn, rubu kleneb a podlah nesušeným křemičitým pískem (metodou torbo)</t>
  </si>
  <si>
    <t>310</t>
  </si>
  <si>
    <t>"Otryskání povrchu NK kovovou drtí  před pokládkou izolace"  4,5*7,75</t>
  </si>
  <si>
    <t>985232113</t>
  </si>
  <si>
    <t>Hloubkové spárování zdiva aktivovanou maltou spára hl do 80 mm dl přes 12 m/m2</t>
  </si>
  <si>
    <t>312</t>
  </si>
  <si>
    <t>Sanace stávajících zdí-spárování</t>
  </si>
  <si>
    <t>"Zeď vlevo u O1, 50%:"  4.85*0.5</t>
  </si>
  <si>
    <t>"Zeď vlevo u O2, 50%:"  4.85*0.5</t>
  </si>
  <si>
    <t>157</t>
  </si>
  <si>
    <t>985331216</t>
  </si>
  <si>
    <t>Dodatečné vlepování betonářské výztuže D 18 mm do chemické malty včetně vyvrtání otvoru</t>
  </si>
  <si>
    <t>314</t>
  </si>
  <si>
    <t>"pro kotvení sloupků zábradlí"   4*0.24*(4+2+5)</t>
  </si>
  <si>
    <t>997</t>
  </si>
  <si>
    <t>Přesun sutě</t>
  </si>
  <si>
    <t>997013801</t>
  </si>
  <si>
    <t>Poplatek za uložení stavebního betonového odpadu na skládce (skládkovné)</t>
  </si>
  <si>
    <t>316</t>
  </si>
  <si>
    <t>"na skládku - beton,kámen  případně recyklace</t>
  </si>
  <si>
    <t>"dle pol.č.113202111"   5,0*0,205</t>
  </si>
  <si>
    <t>"dle pol.č.961021112"   42,7*2,49</t>
  </si>
  <si>
    <t>"dle pol.č.962021112"   40,7*2,49</t>
  </si>
  <si>
    <t>"dle pol.č.962051111"   0,5*2,4</t>
  </si>
  <si>
    <t>159</t>
  </si>
  <si>
    <t>997013814</t>
  </si>
  <si>
    <t>Poplatek za uložení stavebního odpadu z izolačních hmot na skládce (skládkovné)</t>
  </si>
  <si>
    <t>318</t>
  </si>
  <si>
    <t>"dle pol.č.711432101"   63,44*0,012</t>
  </si>
  <si>
    <t>997211511</t>
  </si>
  <si>
    <t>Vodorovná doprava suti po suchu na vzdálenost do 1 km</t>
  </si>
  <si>
    <t>320</t>
  </si>
  <si>
    <t xml:space="preserve">"balenka na skládku investora, případný odkup zhotovitelem </t>
  </si>
  <si>
    <t>"dle pol.č.113154123"   106,0*0,05*2,56</t>
  </si>
  <si>
    <t>"dle pol.č.113154124"   106,0*0,10*2,56</t>
  </si>
  <si>
    <t>"štěrkové podkladní vrstvy</t>
  </si>
  <si>
    <t>"dle pol.č.113107163"   48,0*0,3*1,9</t>
  </si>
  <si>
    <t>161</t>
  </si>
  <si>
    <t>997211519</t>
  </si>
  <si>
    <t>Příplatek ZKD 1 km u vodorovné dopravy suti</t>
  </si>
  <si>
    <t>322</t>
  </si>
  <si>
    <t>"dle pol.č.997211511 x 19"  68,064*19</t>
  </si>
  <si>
    <t>"zhotovitel poromítne v rámci položky cenu za odvoz na skládku dle svých zvyklostí a možností skládkování "</t>
  </si>
  <si>
    <t>997211521</t>
  </si>
  <si>
    <t>Vodorovná doprava vybouraných hmot po suchu na vzdálenost do 1 km</t>
  </si>
  <si>
    <t>324</t>
  </si>
  <si>
    <t>"na skládku - beton, kámen</t>
  </si>
  <si>
    <t>izolace</t>
  </si>
  <si>
    <t>k investorovi nebo do sběrných surovin (odkup zhotovitelem)</t>
  </si>
  <si>
    <t>"dle pol.č.966006132"  6*0,082</t>
  </si>
  <si>
    <t>"dle pol.č.966075141"  9,5*0,018</t>
  </si>
  <si>
    <t>"dle pol.č.962071711"  0,5</t>
  </si>
  <si>
    <t>"dle pol.č.963071111"  1,5092</t>
  </si>
  <si>
    <t>"dle pol.č.963071112"  1,708</t>
  </si>
  <si>
    <t>163</t>
  </si>
  <si>
    <t>997211529</t>
  </si>
  <si>
    <t>Příplatek ZKD 1 km u vodorovné dopravy vybouraných hmot</t>
  </si>
  <si>
    <t>326</t>
  </si>
  <si>
    <t>"dle pol.č.997211521 x 19"    215,032*19</t>
  </si>
  <si>
    <t>997211612</t>
  </si>
  <si>
    <t>Nakládání vybouraných hmot na dopravní prostředky pro vodorovnou dopravu</t>
  </si>
  <si>
    <t>328</t>
  </si>
  <si>
    <t>"dle pol.č.997211521"   215,032</t>
  </si>
  <si>
    <t>165</t>
  </si>
  <si>
    <t>997221855</t>
  </si>
  <si>
    <t>Poplatek za uložení odpadu z kameniva na skládce (skládkovné)</t>
  </si>
  <si>
    <t>330</t>
  </si>
  <si>
    <t>998</t>
  </si>
  <si>
    <t>Přesun hmot</t>
  </si>
  <si>
    <t>998212111</t>
  </si>
  <si>
    <t>Přesun hmot pro mosty zděné, monolitické betonové nebo ocelové v do 20 m</t>
  </si>
  <si>
    <t>332</t>
  </si>
  <si>
    <t>PSV</t>
  </si>
  <si>
    <t>Práce a dodávky PSV</t>
  </si>
  <si>
    <t>711</t>
  </si>
  <si>
    <t>Izolace proti vodě, vlhkosti a plynům</t>
  </si>
  <si>
    <t>167</t>
  </si>
  <si>
    <t>711112001</t>
  </si>
  <si>
    <t>Provedení izolace proti zemní vlhkosti svislé za studena nátěrem penetračním</t>
  </si>
  <si>
    <t>334</t>
  </si>
  <si>
    <t>"Nátěr všech zasypaných ploch spodní stavby</t>
  </si>
  <si>
    <t>"Rámová stojka O1:"  9.5*3.75</t>
  </si>
  <si>
    <t>"Rámová stojka O2:"   9.3*3.55</t>
  </si>
  <si>
    <t>"Pravé křídlo O1P:"  4.75*(4.5+1.5)</t>
  </si>
  <si>
    <t>"Pravé křídlo O2P:"  4.7*(4.5+2)</t>
  </si>
  <si>
    <t>"Základy v místě koryta:"  0.75*7.75*2</t>
  </si>
  <si>
    <t>"Nábřežní zeď:"  4.2*2</t>
  </si>
  <si>
    <t>111631500</t>
  </si>
  <si>
    <t>lak asfaltový ALP</t>
  </si>
  <si>
    <t>336</t>
  </si>
  <si>
    <t>"+10% ztratné</t>
  </si>
  <si>
    <t>147,715*0,4*0,001*1,1</t>
  </si>
  <si>
    <t>169</t>
  </si>
  <si>
    <t>711112002</t>
  </si>
  <si>
    <t>Provedení izolace proti zemní vlhkosti svislé za studena lakem asfaltovým</t>
  </si>
  <si>
    <t>338</t>
  </si>
  <si>
    <t>111631520</t>
  </si>
  <si>
    <t>lak asfaltový  ALN</t>
  </si>
  <si>
    <t>340</t>
  </si>
  <si>
    <t>"10 % ztratné</t>
  </si>
  <si>
    <t>141,350*0,5*0,001*1,1</t>
  </si>
  <si>
    <t>171</t>
  </si>
  <si>
    <t>711131811</t>
  </si>
  <si>
    <t>Odstranění izolace proti zemní vlhkosti vodorovné</t>
  </si>
  <si>
    <t>342</t>
  </si>
  <si>
    <t>"Odstranění izolace stávajícího mostu"    6.1*(4.4+3*2)</t>
  </si>
  <si>
    <t>711432101</t>
  </si>
  <si>
    <t>Provedení izolace proti tlakové vodě svislé na sucho pásem AIP nebo tkaninou</t>
  </si>
  <si>
    <t>344</t>
  </si>
  <si>
    <t>"Izolace rubu konstrukce z natav. AIP tl. 5 mm. Včetně izolace.</t>
  </si>
  <si>
    <t>"Izolace spár na rubu konstrukce z natav. AIP tl. 5 mm. Včetně izolace.</t>
  </si>
  <si>
    <t>"Pracovní spára základ-stojka-křídlo O1P:"  4.5*2*0.5</t>
  </si>
  <si>
    <t>"Pracovní spára základ-stojka-křídlo O2P:"  4.35*2*0.5</t>
  </si>
  <si>
    <t>"Pracovní spára základ-stojka-NK:"  7.75*2*0.5</t>
  </si>
  <si>
    <t>"Dilatace  mezi NK a křídly vpravo:"  (3.36+2.85)*(0.33+0.5)</t>
  </si>
  <si>
    <t>"Dilatace  mezi NK a zdmi vlevo:"  3.2*2*(0.33+0.5)</t>
  </si>
  <si>
    <t>173</t>
  </si>
  <si>
    <t>628321340</t>
  </si>
  <si>
    <t>pás těžký asfaltovaný</t>
  </si>
  <si>
    <t>346</t>
  </si>
  <si>
    <t>"dle pol.č.711432101 + 15 % ztratné" 104,106*1,15</t>
  </si>
  <si>
    <t>711441559</t>
  </si>
  <si>
    <t>Provedení izolace proti tlakové vodě vodorovné přitavením pásu NAIP</t>
  </si>
  <si>
    <t>348</t>
  </si>
  <si>
    <t>"Zesílení izolace pod římsami"    0.5*7.3+1.25*(5.35+4.25)</t>
  </si>
  <si>
    <t>175</t>
  </si>
  <si>
    <t>628361100</t>
  </si>
  <si>
    <t>350</t>
  </si>
  <si>
    <t>"+15% ztratné</t>
  </si>
  <si>
    <t>" materiál k pol.711441559"    15,65*1,15</t>
  </si>
  <si>
    <t>71144200R</t>
  </si>
  <si>
    <t>Izolace mostovek celoplošná asfaltovými pásy s pečetící vrstvou</t>
  </si>
  <si>
    <t>M2</t>
  </si>
  <si>
    <t>352</t>
  </si>
  <si>
    <t xml:space="preserve">"Izolace horního povrchu nosné konstrukce z natav. AIP tl. 5 mm. včetně izolace a pečetící vrstvy , technická specifikace viz. OTSKP-SPK "    </t>
  </si>
  <si>
    <t xml:space="preserve">"Na mostovce :"  4,5*7,75 </t>
  </si>
  <si>
    <t>177</t>
  </si>
  <si>
    <t>998711101</t>
  </si>
  <si>
    <t>Přesun hmot tonážní pro izolace proti vodě, vlhkosti a plynům v objektech výšky do 6 m</t>
  </si>
  <si>
    <t>354</t>
  </si>
  <si>
    <t>Práce a dodávky M</t>
  </si>
  <si>
    <t>22-M</t>
  </si>
  <si>
    <t>Montáže technologických zařízení pro dopravní stavby</t>
  </si>
  <si>
    <t>220320391</t>
  </si>
  <si>
    <t>Montáž tabule informační na nosnou konstrukci do 100 kg</t>
  </si>
  <si>
    <t>356</t>
  </si>
  <si>
    <t>2+2</t>
  </si>
  <si>
    <t>179</t>
  </si>
  <si>
    <t>220320391R</t>
  </si>
  <si>
    <t>Dodávka tabulky zhotovitele</t>
  </si>
  <si>
    <t>ks</t>
  </si>
  <si>
    <t>358</t>
  </si>
  <si>
    <t>220320392R</t>
  </si>
  <si>
    <t>Dodávka informační tabule stavby</t>
  </si>
  <si>
    <t>360</t>
  </si>
  <si>
    <t>46-M</t>
  </si>
  <si>
    <t>Zemní práce při extr.mont.pracích</t>
  </si>
  <si>
    <t>181</t>
  </si>
  <si>
    <t>460030028</t>
  </si>
  <si>
    <t>Ostatní práce štěpkování netěžitelného porostu s odvozem</t>
  </si>
  <si>
    <t>prms</t>
  </si>
  <si>
    <t>362</t>
  </si>
  <si>
    <t>"dle pol.č.111212211"  95*0,1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</si>
  <si>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</si>
  <si>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</si>
  <si>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</si>
  <si>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</si>
  <si>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</si>
  <si>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</si>
  <si>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364</t>
  </si>
  <si>
    <t>"Náklady na průzkumy v rámci realizace stavby</t>
  </si>
  <si>
    <t xml:space="preserve">"monitoring dotčených objektů, geotechnický dozor, inženýrsko geologický průzkum, archeologický průzkum, </t>
  </si>
  <si>
    <t>"zkoušení konstrukcí a prací nezávislou zkušebnou.</t>
  </si>
  <si>
    <t>183</t>
  </si>
  <si>
    <t>012002000</t>
  </si>
  <si>
    <t>Geodetické práce</t>
  </si>
  <si>
    <t>366</t>
  </si>
  <si>
    <t>Body primární vytyčovací sítě, založeny na pevném podloží na pilotách průměru 0,3 až  0,5 m předpokládané délky 5 m</t>
  </si>
  <si>
    <t xml:space="preserve">Body musí mít nad terén vyveden pilíř pro nucenou centraci geodetického přístroje. </t>
  </si>
  <si>
    <t>Celkem 2 body.</t>
  </si>
  <si>
    <t>Odhad délky vrtů: 2x5 = 10 m</t>
  </si>
  <si>
    <t>Odhad kubatury pilot při průměru 0,5 m: 2x(5,0+1,0)x3,14x0,5x0,5x0,25 =  2,35 m3</t>
  </si>
  <si>
    <t>Odhad výztuže pilot (60 kg/m3)    60x2,35 =  141  "kg</t>
  </si>
  <si>
    <t>"celkem ks bodů"   2</t>
  </si>
  <si>
    <t>012103000</t>
  </si>
  <si>
    <t>Geodetické práce před výstavbou</t>
  </si>
  <si>
    <t>368</t>
  </si>
  <si>
    <t>polohové a výškové vytyčení stavby , vytyčení hranic pozemků</t>
  </si>
  <si>
    <t>zaměření a vytyčení podzemních inženýrských sítí ve spolupráci s jejich správci, vč. jejich vytrasování</t>
  </si>
  <si>
    <t>185</t>
  </si>
  <si>
    <t>012203000</t>
  </si>
  <si>
    <t>Geodetické práce při provádění stavby</t>
  </si>
  <si>
    <t>370</t>
  </si>
  <si>
    <t>"Geodetická činnost v průběhu provádění stavebních prací (geodet zhotovitele stavby)</t>
  </si>
  <si>
    <t>"vybudování vytyčovací sítě stavby a její polohové a výškové určení</t>
  </si>
  <si>
    <t>" podrobné vytyčování jednotlivých stavebních objektů v průběhu výstavby</t>
  </si>
  <si>
    <t>"kontrolní měření geometrických parametrů stavby</t>
  </si>
  <si>
    <t>"kontrolní měření svislostí</t>
  </si>
  <si>
    <t>"měření a výpočty kubatur</t>
  </si>
  <si>
    <t>012303000</t>
  </si>
  <si>
    <t>Geodetické práce po výstavbě</t>
  </si>
  <si>
    <t>372</t>
  </si>
  <si>
    <t>Zajištění geometrických plánů skutečného provedení objektů a inženýrských sítí</t>
  </si>
  <si>
    <t>a geomoetrických plánů věcných břemen v požadovaném formátu s hranicemi pozemků</t>
  </si>
  <si>
    <t>jako podklad pro vklad do katastrální mapy pro evidenci změn na katastrálním úřadu.</t>
  </si>
  <si>
    <t>Tato dokumentace bude předána v termínu dle potřeb investora</t>
  </si>
  <si>
    <t>187</t>
  </si>
  <si>
    <t>013203000</t>
  </si>
  <si>
    <t>Dokumentace stavby bez rozlišení</t>
  </si>
  <si>
    <t>374</t>
  </si>
  <si>
    <t>"Vypracování mostního listu vč, výpočtu zatížitelnosti</t>
  </si>
  <si>
    <t>"1. hlavní prohlídka mostu</t>
  </si>
  <si>
    <t>"soubor "   1</t>
  </si>
  <si>
    <t>013244000</t>
  </si>
  <si>
    <t>Dokumentace pro provádění stavby</t>
  </si>
  <si>
    <t>376</t>
  </si>
  <si>
    <t>dokumentace pro provedení stavby dle směrnice pro dokumentaci staveb pozemních komunikací MD ČR</t>
  </si>
  <si>
    <t xml:space="preserve">v tištěné a digitální podobě v 8 vyhotoveních,  všech SO </t>
  </si>
  <si>
    <t>189</t>
  </si>
  <si>
    <t>013254000</t>
  </si>
  <si>
    <t>Dokumentace skutečného provedení stavby</t>
  </si>
  <si>
    <t>378</t>
  </si>
  <si>
    <t>dokumentace skutečného provedení stavby dle směrnice pro dokumentaci staveb pozemních komunikací MD ČR</t>
  </si>
  <si>
    <t>v tištěné a digitální podobě v 8 vyhotoveních</t>
  </si>
  <si>
    <t>VRN7</t>
  </si>
  <si>
    <t>Provozní vlivy</t>
  </si>
  <si>
    <t>070001000</t>
  </si>
  <si>
    <t>380</t>
  </si>
  <si>
    <t>v pol. zahrnuty náklady na ztížené provádění stavebních a montážních prací způsobené provozem třetích osob na staveništi</t>
  </si>
  <si>
    <t>v pol. zahrnuty náklady na případné zábrany, oplocení staveniště, a pod.</t>
  </si>
  <si>
    <t>VRN9</t>
  </si>
  <si>
    <t>Ostatní náklady</t>
  </si>
  <si>
    <t>191</t>
  </si>
  <si>
    <t>091003000</t>
  </si>
  <si>
    <t>Bez rozlišení</t>
  </si>
  <si>
    <t>382</t>
  </si>
  <si>
    <t>"pasportizace objízdných tras před zahájením stavby a po dokončení stavby" 1</t>
  </si>
  <si>
    <t>201.1 - Provizorní lávka</t>
  </si>
  <si>
    <t xml:space="preserve">    762 - Konstrukce tesařské</t>
  </si>
  <si>
    <t>57+98</t>
  </si>
  <si>
    <t>113107111</t>
  </si>
  <si>
    <t>Odstranění podkladu pl do 50 m2 z kameniva těženého tl 100 mm</t>
  </si>
  <si>
    <t>po dokončení mostu</t>
  </si>
  <si>
    <t>"dle pol.č.213311142"  (1.5*4.5+1.5*2.5)</t>
  </si>
  <si>
    <t>"dle pol.č.291211111"  2,0*1,0*2*(4+3+4)</t>
  </si>
  <si>
    <t>"dle pol.č.564221111"  33</t>
  </si>
  <si>
    <t>113107112</t>
  </si>
  <si>
    <t>Odstranění podkladu pl do 50 m2 z kameniva těženého tl 200 mm</t>
  </si>
  <si>
    <t>"dle pol.č.564251111"  33</t>
  </si>
  <si>
    <t>113151111</t>
  </si>
  <si>
    <t>Rozebrání zpevněných ploch ze silničních dílců</t>
  </si>
  <si>
    <t>" rozebrání podkladu lávky dle pol.č.291211111"  72</t>
  </si>
  <si>
    <t>113311121</t>
  </si>
  <si>
    <t>Odstranění geotextilií v komunikacích</t>
  </si>
  <si>
    <t>"dle pol.č.919726124"   66,5</t>
  </si>
  <si>
    <t>121101103</t>
  </si>
  <si>
    <t>Sejmutí ornice s přemístěním na vzdálenost do 250 m</t>
  </si>
  <si>
    <t>"V místě opěry O1"  57*0.15</t>
  </si>
  <si>
    <t>122301101</t>
  </si>
  <si>
    <t>Odkopávky a prokopávky nezapažené v hornině tř. 4 objem do 100 m3</t>
  </si>
  <si>
    <t>"odkop pro uložení podkladních panelů :"   (1.5*4.5+1.5*2.5)*(0,3+0,1)</t>
  </si>
  <si>
    <t>"odstranění násypu dle pol.č.171101121"   10,68</t>
  </si>
  <si>
    <t>131301101</t>
  </si>
  <si>
    <t>Hloubení jam nezapažených v hornině tř. 4 objemu do 100 m3</t>
  </si>
  <si>
    <t>"Výkop pro lávku pro pěší</t>
  </si>
  <si>
    <t>1.5*4.5*0.5</t>
  </si>
  <si>
    <t>"50% z pol.č.131301101"  3,375*0,5</t>
  </si>
  <si>
    <t>"pro pol.č.174101101"  3,375</t>
  </si>
  <si>
    <t>3,375</t>
  </si>
  <si>
    <t>"celkový objem odkopávek zeminy " 155*0,1+14,88+3,375</t>
  </si>
  <si>
    <t>"odpočet objemu pro násypy a zásypy viz pol.č.162501102" -3,375</t>
  </si>
  <si>
    <t>"dle pol.č.162701105" 30,38*10</t>
  </si>
  <si>
    <t>"naložení na mezideponii z výkopů dle pol.č.162501102"   3,375</t>
  </si>
  <si>
    <t>171101121</t>
  </si>
  <si>
    <t>Uložení sypaniny z hornin nesoudržných kamenitých do násypů zhutněných</t>
  </si>
  <si>
    <t>2.5*4.0*0.6+1.9*5.5*0.4+1.0*2.0*0.25</t>
  </si>
  <si>
    <t>"dle pol.č.171101121 "  10,68*2,0</t>
  </si>
  <si>
    <t>"dle pol.č.162701105 "  30,38</t>
  </si>
  <si>
    <t>"dle pol.č.162501102   1. část"  3,375</t>
  </si>
  <si>
    <t>"dle pol.č.162701105 "  30,38*2,1</t>
  </si>
  <si>
    <t>"zásyp po podkladních panelech :"  1.5*4.5*0.5</t>
  </si>
  <si>
    <t>181101121</t>
  </si>
  <si>
    <t>Úprava pozemku s rozpojením, přehrnutím, urovnáním a přehrnutím do 20 m zeminy tř 1 a 2</t>
  </si>
  <si>
    <t>" dle pol.č.111301111:"   155,0*0,2</t>
  </si>
  <si>
    <t>181102301</t>
  </si>
  <si>
    <t>Úprava pláně v zářezech bez zhutnění</t>
  </si>
  <si>
    <t>po odstranění lávky</t>
  </si>
  <si>
    <t>" pod panely :"  1.0*4.0+1.0*2.0</t>
  </si>
  <si>
    <t>" v místě cesty pro pěší"  23+9+14</t>
  </si>
  <si>
    <t>"V místě opěry O1"  57</t>
  </si>
  <si>
    <t>" dle pol.č.181301102"   57,0*0,15</t>
  </si>
  <si>
    <t>"z pol. 181301102:"   57+98</t>
  </si>
  <si>
    <t>155,0*0,04</t>
  </si>
  <si>
    <t>"pod ohumusování"  155</t>
  </si>
  <si>
    <t>155,0*1,5</t>
  </si>
  <si>
    <t>155,0*3</t>
  </si>
  <si>
    <t>155,0*0,005</t>
  </si>
  <si>
    <t>213311142</t>
  </si>
  <si>
    <t>Polštáře zhutněné pod základy ze štěrkopísku netříděného</t>
  </si>
  <si>
    <t>"pod panely "   (1.5*4.5+1.5*2.5)*(0,3+0,1)</t>
  </si>
  <si>
    <t>291211111</t>
  </si>
  <si>
    <t>Zřízení plochy ze silničních panelů do lože tl 50 mm z kameniva</t>
  </si>
  <si>
    <t>"podkladní panely pro uložení lávky"  2,0*1,0*2*2+2,0*1,0*10</t>
  </si>
  <si>
    <t>"podkladní panely pro cestu pro pěší" 2,0*1,0*2*(4+3+4)</t>
  </si>
  <si>
    <t>593811350</t>
  </si>
  <si>
    <t>panel silniční  200x100x15 cm</t>
  </si>
  <si>
    <t>"možnost použitých panelů - uvažována 25 % obratovost"</t>
  </si>
  <si>
    <t>" dle pol.č.2912111111"   72/2</t>
  </si>
  <si>
    <t>348185121</t>
  </si>
  <si>
    <t>Výroba mostního zábradlí dočasného ze dřeva měkkého hoblovaného s dvojmadlem</t>
  </si>
  <si>
    <t>"u schodiště a u dřevěného chodníku " 2*(9+4*1.2+6+3*1.2+9)</t>
  </si>
  <si>
    <t>348185131</t>
  </si>
  <si>
    <t>Montáž mostního zábradlí dočasného ze dřeva měkkého hoblovaného s dvojmadlem</t>
  </si>
  <si>
    <t>" dle pol.č.348185121"  64,8</t>
  </si>
  <si>
    <t>348185211</t>
  </si>
  <si>
    <t>Odstranění mostního zábradlí dočasného ze dřeva měkkého hoblovaného s dvojmadlem</t>
  </si>
  <si>
    <t>564221111</t>
  </si>
  <si>
    <t>Podklad nebo podsyp ze štěrkopísku ŠP tl 80 mm</t>
  </si>
  <si>
    <t>"chodník ŠP fr. 0-16"   33</t>
  </si>
  <si>
    <t>"pod chodník ŠP fr. 16-32"    33</t>
  </si>
  <si>
    <t>"pod panely "   1.5*4.5+1.5*2.5</t>
  </si>
  <si>
    <t>" pod schodiště"  2,0*4,0</t>
  </si>
  <si>
    <t>" pod chodník"  2,0*(9+6+9)</t>
  </si>
  <si>
    <t>945211121</t>
  </si>
  <si>
    <t>Montáž provizorní lávky</t>
  </si>
  <si>
    <t>"kompletní montáž za pomocí jeřábu, vč. zábradlí "   1</t>
  </si>
  <si>
    <t>945211221</t>
  </si>
  <si>
    <t>Demontáž provizorní lávky</t>
  </si>
  <si>
    <t>"kompletní demontáž za pomocí jeřábu"   1</t>
  </si>
  <si>
    <t>945211291.R</t>
  </si>
  <si>
    <t>Měsíční nájem provizorní lávky</t>
  </si>
  <si>
    <t>geotextilie na skládku</t>
  </si>
  <si>
    <t>"dle pol.č.113311121"  66,50*0,800*0,001</t>
  </si>
  <si>
    <t>panely na skládku zhotovitele</t>
  </si>
  <si>
    <t>"dle pol.č.113151111"  72*0,360</t>
  </si>
  <si>
    <t>"dle pol.č.113311121"  66,5*0,800*0,001</t>
  </si>
  <si>
    <t>"dle pol.č.997211521 x 19"    25,973*19</t>
  </si>
  <si>
    <t>"dle pol.č.997211521"   25,973</t>
  </si>
  <si>
    <t>997221551</t>
  </si>
  <si>
    <t>Vodorovná doprava suti ze sypkých materiálů do 1 km</t>
  </si>
  <si>
    <t xml:space="preserve">"kamenivo pol.113107111"   87,5*0,1*2,0 </t>
  </si>
  <si>
    <t xml:space="preserve">"kamenivo pol.113107112"   33,0*0,15*2,0 </t>
  </si>
  <si>
    <t xml:space="preserve">"kamenivo pol.113107113"   10,5*0,3*2,0 </t>
  </si>
  <si>
    <t>997221559</t>
  </si>
  <si>
    <t>Příplatek ZKD 1 km u vodorovné dopravy suti ze sypkých materiálů</t>
  </si>
  <si>
    <t xml:space="preserve">"dle pol.č.997221551 - 19 x"   33,70*19 </t>
  </si>
  <si>
    <t>998218111.R</t>
  </si>
  <si>
    <t>Přesun provizorní lávky z půjčovny a zpět</t>
  </si>
  <si>
    <t>762</t>
  </si>
  <si>
    <t>Konstrukce tesařské</t>
  </si>
  <si>
    <t>762085103</t>
  </si>
  <si>
    <t>Montáž kotevních želez, příložek, patek nebo táhel</t>
  </si>
  <si>
    <t>"pěší cesta ze dřeva - kotvení k panelům po 2 m   dl./2 x 2 str. "   (9+6+9)/2*2</t>
  </si>
  <si>
    <t>130104380</t>
  </si>
  <si>
    <t>úhelník ocelový rovnostranný, v jakosti 11 375, 100 x 100 x 6 mm</t>
  </si>
  <si>
    <t>24*0,5*9,26*0,001</t>
  </si>
  <si>
    <t>762085113</t>
  </si>
  <si>
    <t>Montáž svorníků nebo šroubů délky do 450 mm</t>
  </si>
  <si>
    <t>"pěší cesta ze dřeva - kotvení k panelům  po 2 m   dl./2 x 2 str. "   24,0/2*2</t>
  </si>
  <si>
    <t>311971070</t>
  </si>
  <si>
    <t>tyč závitová pozinkovaná  M20 vč. podložek a matek</t>
  </si>
  <si>
    <t>"pěší cesta ze dřeva - kotvení k panelům po 2 m   dl./2 x 2 str. "   24,0/2*2</t>
  </si>
  <si>
    <t>762211140</t>
  </si>
  <si>
    <t>Montáž schodiště přímočarého z fošen bez podstupnice šířka ramene do 1,5 m</t>
  </si>
  <si>
    <t>"montáž vč. výroby"</t>
  </si>
  <si>
    <t>"délka stupňů "  5+4</t>
  </si>
  <si>
    <t>605110210</t>
  </si>
  <si>
    <t>řezivo jehličnaté - středové SM/BO tl. 33-100 mm, jakost II, 3-5 m</t>
  </si>
  <si>
    <t>"bočnice "  2*(5+4)*0,4*0,05</t>
  </si>
  <si>
    <t>"stupně"   (11+10)*2*0,27*0,05</t>
  </si>
  <si>
    <t>605141130</t>
  </si>
  <si>
    <t>řezivo jehličnaté,střešní latě impregnované dl 2 - 3,5 m</t>
  </si>
  <si>
    <t>"podstupnice"  (10+11)*0,18*2*0,04*1,15</t>
  </si>
  <si>
    <t>762212811</t>
  </si>
  <si>
    <t>Demontáž schodiště přímočarého nebo křivočarého š do 1,5 m bez podstupnic</t>
  </si>
  <si>
    <t>5+4</t>
  </si>
  <si>
    <t>762295001</t>
  </si>
  <si>
    <t>Spojovací prostředky pro montáž schodiště a zábradlí</t>
  </si>
  <si>
    <t>0,927+0,348</t>
  </si>
  <si>
    <t>762395000</t>
  </si>
  <si>
    <t>Spojovací prostředky pro montáž krovu, bednění, laťování, světlíky, klíny</t>
  </si>
  <si>
    <t>dle pol.č.605120010 a 605120110</t>
  </si>
  <si>
    <t>0,528+1,666</t>
  </si>
  <si>
    <t>762521104</t>
  </si>
  <si>
    <t>Položení podlahy z hrubých prken na sraz</t>
  </si>
  <si>
    <t>"pěší cesta ze dřeva   dl. x š. "   24,0*2,0</t>
  </si>
  <si>
    <t>605151110</t>
  </si>
  <si>
    <t>řezivo jehličnaté boční prkno jakost I.-II. 2 - 3 cm</t>
  </si>
  <si>
    <t>"pěší cesta ze dřeva   dl. x š. x tl. + 10% prořez "   24,0*2,0*0,018*1,1</t>
  </si>
  <si>
    <t>762595001</t>
  </si>
  <si>
    <t>Spojovací prostředky pro položení dřevěných podlah a zakrytí kanálů</t>
  </si>
  <si>
    <t>762822110</t>
  </si>
  <si>
    <t>Montáž stropního trámu z hraněného řeziva průřezové plochy do 144 cm2 s výměnami</t>
  </si>
  <si>
    <t xml:space="preserve">pěší cesta ze dřeva  </t>
  </si>
  <si>
    <t>"Příčníky"   (6+4+6)*3,0</t>
  </si>
  <si>
    <t>605120010</t>
  </si>
  <si>
    <t>řezivo jehličnaté hranol jakost I do 120 cm2</t>
  </si>
  <si>
    <t>"Příčníky"   16*3,0*0,1*0,1*1,1</t>
  </si>
  <si>
    <t>762822120</t>
  </si>
  <si>
    <t>Montáž stropního trámu z hraněného řeziva průřezové plochy do 288 cm2 s výměnami</t>
  </si>
  <si>
    <t>"Podélníky"   (9+6+9)*2.0</t>
  </si>
  <si>
    <t>"Podkladky pod podélníky" (4+3+4)*2,0</t>
  </si>
  <si>
    <t>605120110</t>
  </si>
  <si>
    <t>řezivo jehličnaté hranol jakost I nad 120 cm2</t>
  </si>
  <si>
    <t>"Podélníky"   (9+6+9)*2*(0,1*0,2)*1,1</t>
  </si>
  <si>
    <t>"Podkladky pod podélníky" (4+3+4)*2,0*0,14*0,18*1,1</t>
  </si>
  <si>
    <t>998762101</t>
  </si>
  <si>
    <t>Přesun hmot tonážní pro kce tesařské v objektech v do 6 m</t>
  </si>
  <si>
    <t>341 - Přeložka vodovodu</t>
  </si>
  <si>
    <t xml:space="preserve">    8 - Trubní vedení</t>
  </si>
  <si>
    <t xml:space="preserve">    722 - Zdravotechnika - vnitřní vodovod</t>
  </si>
  <si>
    <t xml:space="preserve">    23-M - Montáže potrubí</t>
  </si>
  <si>
    <t xml:space="preserve">    VRN5 - Finanční náklady</t>
  </si>
  <si>
    <t>"z jam protlaku  ks x hod x den"  2*8*4</t>
  </si>
  <si>
    <t>2*4</t>
  </si>
  <si>
    <t>131301201</t>
  </si>
  <si>
    <t>Hloubení jam zapažených v hornině tř. 4 objemu do 100 m3</t>
  </si>
  <si>
    <t>"startovací jáma protlaku"  3,0*6,0*2,5</t>
  </si>
  <si>
    <t>"cíllová jáma protlaku"   3,0*3,0*4,7</t>
  </si>
  <si>
    <t>131301209</t>
  </si>
  <si>
    <t>Příplatek za lepivost u hloubení jam zapažených v hornině tř. 4</t>
  </si>
  <si>
    <t>" 50 % z pol.č.131301201"   87,3*0,5</t>
  </si>
  <si>
    <t>132301201</t>
  </si>
  <si>
    <t>Hloubení rýh š do 2000 mm v hornině tř. 4 objemu do 100 m3</t>
  </si>
  <si>
    <t xml:space="preserve">vodovod přeložka:  délka * hloubka*šířka  </t>
  </si>
  <si>
    <t>((11,12-2,7)*((1,52+3,4)*0,5)+(5,2)*((2,1+1,51)*0,5))*0,80</t>
  </si>
  <si>
    <t xml:space="preserve">vybourání vodovodu :  délka * hloubka*šířka </t>
  </si>
  <si>
    <t>(26,5-4,5)*1,50*0,80+4,5*0,5*0,8</t>
  </si>
  <si>
    <t>132301209</t>
  </si>
  <si>
    <t>Příplatek za lepivost k hloubení rýh š do 2000 mm v hornině tř. 4</t>
  </si>
  <si>
    <t>" 50 % z pol.č.132301101"   52,279*0,5</t>
  </si>
  <si>
    <t>133301101</t>
  </si>
  <si>
    <t>Hloubení šachet v hornině tř. 4 objemu do 100 m3</t>
  </si>
  <si>
    <t>"pro patku orient. sloupku"  2*0,3*0,3*0,6</t>
  </si>
  <si>
    <t>"pro čerpací jímky v jámách protlaku :" 2*0,8*0,8*1,0</t>
  </si>
  <si>
    <t>133301109</t>
  </si>
  <si>
    <t>Příplatek za lepivost u hloubení šachet v hornině tř. 4</t>
  </si>
  <si>
    <t>"dle pol.č.133301101"  1,388</t>
  </si>
  <si>
    <t>141721115</t>
  </si>
  <si>
    <t>Řízený zemní protlak hloubky do 6 m vnějšího průměru do 160 mm v hornině tř 1 až 4</t>
  </si>
  <si>
    <t>"protlak dle PP"   13</t>
  </si>
  <si>
    <t>140110980</t>
  </si>
  <si>
    <t>trubka ocelová   159/8 mm</t>
  </si>
  <si>
    <t>"pro protlak: "   13</t>
  </si>
  <si>
    <t>151101101</t>
  </si>
  <si>
    <t>Zřízení příložného pažení a rozepření stěn rýh hl do 2 m</t>
  </si>
  <si>
    <t>dle pol.č.132301201</t>
  </si>
  <si>
    <t>vodovod přeložka:  délka * hloubka* 2 strany</t>
  </si>
  <si>
    <t>((11,12-2,7)*((1,52+3,4)*0,5)+5,2*((2,1+1,51)*0,5))*2</t>
  </si>
  <si>
    <t>vybourání vodovodu :  délka * hloubka*2 strany</t>
  </si>
  <si>
    <t>(26,5-4,5)*1,50*2+4,5*0,5*2</t>
  </si>
  <si>
    <t>151101111</t>
  </si>
  <si>
    <t>Odstranění příložného pažení a rozepření stěn rýh hl do 2 m</t>
  </si>
  <si>
    <t>"dle pol.č.151101101"   130,698</t>
  </si>
  <si>
    <t>151301201</t>
  </si>
  <si>
    <t>Zřízení hnaného pažení stěn výkopu hl do 4 m</t>
  </si>
  <si>
    <t>"startovací jáma protlaku"  (2*3,0+2*6,0)*2,5</t>
  </si>
  <si>
    <t>151301202</t>
  </si>
  <si>
    <t>Zřízení hnaného pažení stěn výkopu hl do 8 m</t>
  </si>
  <si>
    <t>"cíllová jáma protlaku"   4*3,0*4,7</t>
  </si>
  <si>
    <t>151301211</t>
  </si>
  <si>
    <t>Odstranění pažení stěn hnaného hl do 4 m</t>
  </si>
  <si>
    <t>"dle pol.č.151301201"   45</t>
  </si>
  <si>
    <t>151301212</t>
  </si>
  <si>
    <t>Odstranění pažení stěn hnaného hl do 8 m</t>
  </si>
  <si>
    <t>"dle pol.č.151301202"   56,4</t>
  </si>
  <si>
    <t>161101101</t>
  </si>
  <si>
    <t>Svislé přemístění výkopku z horniny tř. 1 až 4 hl výkopu do 2,5 m</t>
  </si>
  <si>
    <t>"dle pol.č.132301201"  52,279</t>
  </si>
  <si>
    <t>161101102</t>
  </si>
  <si>
    <t>Svislé přemístění výkopku z horniny tř. 1 až 4 hl výkopu do 4 m</t>
  </si>
  <si>
    <t>"dle pol.č.131301201  "   87,3</t>
  </si>
  <si>
    <t>" na mezideponii pro pol.č.174101101"   130,963</t>
  </si>
  <si>
    <t>" zpět z mezideponie k zabudování "    130,963</t>
  </si>
  <si>
    <t>"celkový objem výkopů :"  87,3+52,279+1,388</t>
  </si>
  <si>
    <t>"odpočet dle pol.č.162501102"  -130,963</t>
  </si>
  <si>
    <t>"dle pol.č.162701105" 10,004*10</t>
  </si>
  <si>
    <t>167101102</t>
  </si>
  <si>
    <t>Nakládání výkopku z hornin tř. 1 až 4 přes 100 m3</t>
  </si>
  <si>
    <t>"na mezideponii dle pol.č.162501102"   130,963</t>
  </si>
  <si>
    <t>"na skládku dle pol.č.162701105"    10,004</t>
  </si>
  <si>
    <t>"dle pol.č.162701105 "  10,004*1,9</t>
  </si>
  <si>
    <t xml:space="preserve">vodovod přeložka : výkop dle pol.č.132301201 - (obsyp +podsyp)    </t>
  </si>
  <si>
    <t>(24,079)-(6,336+1,76)</t>
  </si>
  <si>
    <t xml:space="preserve">vybourání vodovodu : výkop - most  </t>
  </si>
  <si>
    <t>(26,5-4,5)*1,50*0,80</t>
  </si>
  <si>
    <t>"zásyp jam u protlaku"   87,3</t>
  </si>
  <si>
    <t>175111101</t>
  </si>
  <si>
    <t>Obsypání potrubí ručně sypaninou bez prohození, uloženou do 3 m</t>
  </si>
  <si>
    <t xml:space="preserve">obsyp vodovodního potrubívodovod přeložka :  délka * plocha </t>
  </si>
  <si>
    <t>(35-13)*0,2880</t>
  </si>
  <si>
    <t>583439300</t>
  </si>
  <si>
    <t>kamenivo drcené</t>
  </si>
  <si>
    <t>"dle pol.č.175111101"   6,336*1,9</t>
  </si>
  <si>
    <t>451572111</t>
  </si>
  <si>
    <t>Lože pod potrubí otevřený výkop z kameniva drobného těženého</t>
  </si>
  <si>
    <t xml:space="preserve">lože pro vodovod, tl.100mm délka * šířka * 0,100   </t>
  </si>
  <si>
    <t>(35-13)*0,80*0,100</t>
  </si>
  <si>
    <t xml:space="preserve">lože pro jámy protlaku, tl.100mm délka * šířka * 0,100  </t>
  </si>
  <si>
    <t>(3*3+3*6)*0,100</t>
  </si>
  <si>
    <t>Trubní vedení</t>
  </si>
  <si>
    <t>850245121</t>
  </si>
  <si>
    <t>Výřez nebo výsek na potrubí z trub litinových tlakových nebo plastických hmot DN 80</t>
  </si>
  <si>
    <t>"napojení na současné potrubí D 50"   2</t>
  </si>
  <si>
    <t>857231151</t>
  </si>
  <si>
    <t>Montáž litinových tvarovek jednoosých hrdlo/příruba otevřený výkop s těsnícím spojem DE 75</t>
  </si>
  <si>
    <t>"montáž přírub na plastové potrubí DN 63"  2</t>
  </si>
  <si>
    <t>552511890</t>
  </si>
  <si>
    <t>tvarovka přírubová - příruba DN150</t>
  </si>
  <si>
    <t>"dodávka přírub 150 s jištěním proti posunu na plastové potrubí DN 63"  2</t>
  </si>
  <si>
    <t>857233151</t>
  </si>
  <si>
    <t>Montáž litinových tvarovek odbočných hrdlo/příruba otevřený výkop s těsnícím spojem DE 75</t>
  </si>
  <si>
    <t>"odbočka přírubová T 50/50 s jištěním proti posunu" 1</t>
  </si>
  <si>
    <t>552535020</t>
  </si>
  <si>
    <t>tvarovka přírubová litinová s přírubovou odbočkou, T-kus DN 50/50 mm</t>
  </si>
  <si>
    <t>"odbočka přírubová T 50/50 "  1</t>
  </si>
  <si>
    <t>871241151</t>
  </si>
  <si>
    <t>Montáž potrubí z PE100 SDR 17 otevřený výkop svařovaných na tupo D 63 x 3,8 mm</t>
  </si>
  <si>
    <t>"ze situace a podélného profilu :"   35,0</t>
  </si>
  <si>
    <t>286131270</t>
  </si>
  <si>
    <t>potrubí vodovodní PE100 PN10 SDR17 6 m, 100 m, 63 x 3,8 mm</t>
  </si>
  <si>
    <t>"dle pol.č.871241151 + 5 % ztratné "  35*1,05</t>
  </si>
  <si>
    <t>877211110</t>
  </si>
  <si>
    <t>Montáž elektrokolen 45° na potrubí z PE trub d 63</t>
  </si>
  <si>
    <t>286149460</t>
  </si>
  <si>
    <t>elektrokoleno 45°, PE 100, PN 16, d 63</t>
  </si>
  <si>
    <t>891213321</t>
  </si>
  <si>
    <t>Montáž ventilů odvzdušňovacích přírubových DN 50</t>
  </si>
  <si>
    <t>"zemní zavzdušňovací souprava - montáž"   1</t>
  </si>
  <si>
    <t>422910660</t>
  </si>
  <si>
    <t>souprava zemní zavzdušňovací a odvzdušňovacíí DN 50 mm</t>
  </si>
  <si>
    <t>"dodávka"   1</t>
  </si>
  <si>
    <t>892233122</t>
  </si>
  <si>
    <t>Proplach a dezinfekce vodovodního potrubí DN od 40 do 70</t>
  </si>
  <si>
    <t>892241111</t>
  </si>
  <si>
    <t>Tlaková zkouška vodou potrubí do 80</t>
  </si>
  <si>
    <t>892372111</t>
  </si>
  <si>
    <t>Zabezpečení konců potrubí DN do 300 při tlakových zkouškách vodou</t>
  </si>
  <si>
    <t>894411311</t>
  </si>
  <si>
    <t>Osazení železobetonových dílců pro šachty skruží rovných</t>
  </si>
  <si>
    <t>"k orientačním sloupkům"   2</t>
  </si>
  <si>
    <t>"čerpací jímky"  2</t>
  </si>
  <si>
    <t>592241020</t>
  </si>
  <si>
    <t>skruž betonová  100x50x9 cm</t>
  </si>
  <si>
    <t>592253320</t>
  </si>
  <si>
    <t>skruž betonová  kruhová  D80x99x8 cm</t>
  </si>
  <si>
    <t>899401112</t>
  </si>
  <si>
    <t>Osazení poklopů litinových šoupátkových</t>
  </si>
  <si>
    <t>422914020</t>
  </si>
  <si>
    <t>poklop litinový-ventilový</t>
  </si>
  <si>
    <t>899721111</t>
  </si>
  <si>
    <t>Signalizační vodič DN do 150 mm na potrubí PVC</t>
  </si>
  <si>
    <t>899722113</t>
  </si>
  <si>
    <t>Krytí potrubí z plastů výstražnou fólií z PVC 34cm</t>
  </si>
  <si>
    <t>ze situace a podélného profilu : délka potr. - protlak</t>
  </si>
  <si>
    <t>35-13</t>
  </si>
  <si>
    <t>969011131</t>
  </si>
  <si>
    <t>Vybourání vodovodního nebo plynového vedení DN do 125</t>
  </si>
  <si>
    <t>"současný vodovod D 63 ze situace : "  26,5</t>
  </si>
  <si>
    <t>997013813</t>
  </si>
  <si>
    <t>Poplatek za uložení stavebního odpadu z plastických hmot na skládce (skládkovné)</t>
  </si>
  <si>
    <t>"dle pol.č.969011131"   26,5*0,037</t>
  </si>
  <si>
    <t xml:space="preserve">"na skládku </t>
  </si>
  <si>
    <t>"dle pol.č.997211521 x 19"  0,981*19</t>
  </si>
  <si>
    <t>"dle pol.č.997211521" 0,981</t>
  </si>
  <si>
    <t>998276101</t>
  </si>
  <si>
    <t>Přesun hmot pro trubní vedení z trub z plastických hmot otevřený výkop</t>
  </si>
  <si>
    <t>722</t>
  </si>
  <si>
    <t>Zdravotechnika - vnitřní vodovod</t>
  </si>
  <si>
    <t>722212440</t>
  </si>
  <si>
    <t>Orientační štítky na trubku</t>
  </si>
  <si>
    <t>soubor</t>
  </si>
  <si>
    <t>"dle pol.č.230220011"   2</t>
  </si>
  <si>
    <t>23-M</t>
  </si>
  <si>
    <t>Montáže potrubí</t>
  </si>
  <si>
    <t>230200116</t>
  </si>
  <si>
    <t>Nasunutí potrubní sekce do ocelové chráničky</t>
  </si>
  <si>
    <t>552911210</t>
  </si>
  <si>
    <t>kroužek těsnící na utěsnění potrubí v chráničce</t>
  </si>
  <si>
    <t>230220011</t>
  </si>
  <si>
    <t>Montáž orientačního sloupku</t>
  </si>
  <si>
    <t>"ze situace a podélného profilu :"  2</t>
  </si>
  <si>
    <t>vč. betonové patky</t>
  </si>
  <si>
    <t>404452250</t>
  </si>
  <si>
    <t>sloupek Zn 60 - 350</t>
  </si>
  <si>
    <t>VRN5</t>
  </si>
  <si>
    <t>Finanční náklady</t>
  </si>
  <si>
    <t>053002000</t>
  </si>
  <si>
    <t>Poplatky</t>
  </si>
  <si>
    <t>náklady majiteli za způsobenou ztrátu, vypuštění, napuštění, odkalení, dezinfekce</t>
  </si>
  <si>
    <t>431 - Přeložka veřejného osvětlení</t>
  </si>
  <si>
    <t xml:space="preserve">    741 - Elektroinstalace - silnoproud</t>
  </si>
  <si>
    <t>741</t>
  </si>
  <si>
    <t>Elektroinstalace - silnoproud</t>
  </si>
  <si>
    <t>742242</t>
  </si>
  <si>
    <t>VEDENÍ VENKOVNÍ NN, ZÁVĚSNÝ KABEL NAD TŘI ŽÍLY OD 10 DO 25 MM2</t>
  </si>
  <si>
    <t>AES 4x25 mm2</t>
  </si>
  <si>
    <t>(67,36+54,98)*1,03+4*2</t>
  </si>
  <si>
    <t>3% průhyb a prostřih; 2 metry na svislou část a rezervu na ukončení na sloupu</t>
  </si>
  <si>
    <t>742254</t>
  </si>
  <si>
    <t>VEDENÍ VENKOVNÍ NN, PROPICHOVACÍ SVORKA</t>
  </si>
  <si>
    <t>AES 25 mm2</t>
  </si>
  <si>
    <t>připojení svítidel kompletní</t>
  </si>
  <si>
    <t>742254a</t>
  </si>
  <si>
    <t>VEDENÍ VENKOVNÍ NN, VRUBOVÁ SVORKA</t>
  </si>
  <si>
    <t>čtveřice svorek propojí dva kabely AES do 4x25 mm2</t>
  </si>
  <si>
    <t>742256</t>
  </si>
  <si>
    <t>VEDENÍ VENKOVNÍ NN, KOTEVNÍ SVORKA VČETNĚ UPEVNĚNÍ</t>
  </si>
  <si>
    <t>svorka pro AES 2X25 MM2</t>
  </si>
  <si>
    <t>+ objímka s prodlouženým hákem</t>
  </si>
  <si>
    <t>742257</t>
  </si>
  <si>
    <t>VEDENÍ VENKOVNÍ NN, ZÁVĚSNÁ SVORKA VČETNĚ UPEVNĚNÍ</t>
  </si>
  <si>
    <t>do 30°</t>
  </si>
  <si>
    <t>742257a</t>
  </si>
  <si>
    <t>do 90°</t>
  </si>
  <si>
    <t>742Z22</t>
  </si>
  <si>
    <t>DEMONTÁŽ VENKOVNÍHO VEDENÍ NN (4X)</t>
  </si>
  <si>
    <t>závěsný kabel AES 4x25 mm2</t>
  </si>
  <si>
    <t>67,36+54,98</t>
  </si>
  <si>
    <t>743311</t>
  </si>
  <si>
    <t>VÝLOŽNÍK PRO MONTÁŽ SVÍTIDLA NA STOŽÁR JEDNORAMENNÝ  DÉLKA VYLOŽENÍ DO 1 M</t>
  </si>
  <si>
    <t>výložník 0,5 m na betonový sloup</t>
  </si>
  <si>
    <t>743552</t>
  </si>
  <si>
    <t>SVÍTIDLO VENKOVNÍ VŠEOBECNÉ LED, MIN. IP 44, PŘES 10 DO 25 W</t>
  </si>
  <si>
    <t>743Z35</t>
  </si>
  <si>
    <t>DEMONTÁŽ SVÍTIDLA Z OSVĚTLOVACÍHO STOŽÁRU VÝŠKY DO 15 M</t>
  </si>
  <si>
    <t>029522</t>
  </si>
  <si>
    <t>OSTATNÍ POŽADAVKY - REVIZNÍ ZPRÁVY</t>
  </si>
  <si>
    <t>výchozí revize elektrického zařízení - provizorní stav</t>
  </si>
  <si>
    <t>029522a</t>
  </si>
  <si>
    <t>výchozí revize elektrického zařízení - definitivní stav</t>
  </si>
  <si>
    <t>02960</t>
  </si>
  <si>
    <t>OSTATNÍ POŽADAVKY - ODBORNÝ DOZOR</t>
  </si>
  <si>
    <t>KPL</t>
  </si>
  <si>
    <t>potřebné manipulace v rozvodu veřejného osvětlení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</si>
</sst>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35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16-424-2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III/23726 Kokovice, most ev.č.23726-1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20. 10. 2017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Středočeský kraj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PRAGOPROJEKT, a.s.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32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'190 - DIO'!J30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'190 - DIO'!P118</f>
        <v>0</v>
      </c>
      <c r="AV95" s="129">
        <f>'190 - DIO'!J33</f>
        <v>0</v>
      </c>
      <c r="AW95" s="129">
        <f>'190 - DIO'!J34</f>
        <v>0</v>
      </c>
      <c r="AX95" s="129">
        <f>'190 - DIO'!J35</f>
        <v>0</v>
      </c>
      <c r="AY95" s="129">
        <f>'190 - DIO'!J36</f>
        <v>0</v>
      </c>
      <c r="AZ95" s="129">
        <f>'190 - DIO'!F33</f>
        <v>0</v>
      </c>
      <c r="BA95" s="129">
        <f>'190 - DIO'!F34</f>
        <v>0</v>
      </c>
      <c r="BB95" s="129">
        <f>'190 - DIO'!F35</f>
        <v>0</v>
      </c>
      <c r="BC95" s="129">
        <f>'190 - DIO'!F36</f>
        <v>0</v>
      </c>
      <c r="BD95" s="131">
        <f>'190 - DIO'!F37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24.7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'201 - Most ev. č. 23726-1...'!J30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'201 - Most ev. č. 23726-1...'!P135</f>
        <v>0</v>
      </c>
      <c r="AV96" s="129">
        <f>'201 - Most ev. č. 23726-1...'!J33</f>
        <v>0</v>
      </c>
      <c r="AW96" s="129">
        <f>'201 - Most ev. č. 23726-1...'!J34</f>
        <v>0</v>
      </c>
      <c r="AX96" s="129">
        <f>'201 - Most ev. č. 23726-1...'!J35</f>
        <v>0</v>
      </c>
      <c r="AY96" s="129">
        <f>'201 - Most ev. č. 23726-1...'!J36</f>
        <v>0</v>
      </c>
      <c r="AZ96" s="129">
        <f>'201 - Most ev. č. 23726-1...'!F33</f>
        <v>0</v>
      </c>
      <c r="BA96" s="129">
        <f>'201 - Most ev. č. 23726-1...'!F34</f>
        <v>0</v>
      </c>
      <c r="BB96" s="129">
        <f>'201 - Most ev. č. 23726-1...'!F35</f>
        <v>0</v>
      </c>
      <c r="BC96" s="129">
        <f>'201 - Most ev. č. 23726-1...'!F36</f>
        <v>0</v>
      </c>
      <c r="BD96" s="131">
        <f>'201 - Most ev. č. 23726-1...'!F37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'201.1 - Provizorní lávka'!J30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'201.1 - Provizorní lávka'!P126</f>
        <v>0</v>
      </c>
      <c r="AV97" s="129">
        <f>'201.1 - Provizorní lávka'!J33</f>
        <v>0</v>
      </c>
      <c r="AW97" s="129">
        <f>'201.1 - Provizorní lávka'!J34</f>
        <v>0</v>
      </c>
      <c r="AX97" s="129">
        <f>'201.1 - Provizorní lávka'!J35</f>
        <v>0</v>
      </c>
      <c r="AY97" s="129">
        <f>'201.1 - Provizorní lávka'!J36</f>
        <v>0</v>
      </c>
      <c r="AZ97" s="129">
        <f>'201.1 - Provizorní lávka'!F33</f>
        <v>0</v>
      </c>
      <c r="BA97" s="129">
        <f>'201.1 - Provizorní lávka'!F34</f>
        <v>0</v>
      </c>
      <c r="BB97" s="129">
        <f>'201.1 - Provizorní lávka'!F35</f>
        <v>0</v>
      </c>
      <c r="BC97" s="129">
        <f>'201.1 - Provizorní lávka'!F36</f>
        <v>0</v>
      </c>
      <c r="BD97" s="131">
        <f>'201.1 - Provizorní lávka'!F37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'341 - Přeložka vodovodu'!J30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'341 - Přeložka vodovodu'!P129</f>
        <v>0</v>
      </c>
      <c r="AV98" s="129">
        <f>'341 - Přeložka vodovodu'!J33</f>
        <v>0</v>
      </c>
      <c r="AW98" s="129">
        <f>'341 - Přeložka vodovodu'!J34</f>
        <v>0</v>
      </c>
      <c r="AX98" s="129">
        <f>'341 - Přeložka vodovodu'!J35</f>
        <v>0</v>
      </c>
      <c r="AY98" s="129">
        <f>'341 - Přeložka vodovodu'!J36</f>
        <v>0</v>
      </c>
      <c r="AZ98" s="129">
        <f>'341 - Přeložka vodovodu'!F33</f>
        <v>0</v>
      </c>
      <c r="BA98" s="129">
        <f>'341 - Přeložka vodovodu'!F34</f>
        <v>0</v>
      </c>
      <c r="BB98" s="129">
        <f>'341 - Přeložka vodovodu'!F35</f>
        <v>0</v>
      </c>
      <c r="BC98" s="129">
        <f>'341 - Přeložka vodovodu'!F36</f>
        <v>0</v>
      </c>
      <c r="BD98" s="131">
        <f>'341 - Přeložka vodovodu'!F37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'431 - Přeložka veřejného 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33">
        <v>0</v>
      </c>
      <c r="AT99" s="134">
        <f>ROUND(SUM(AV99:AW99),2)</f>
        <v>0</v>
      </c>
      <c r="AU99" s="135">
        <f>'431 - Přeložka veřejného ...'!P120</f>
        <v>0</v>
      </c>
      <c r="AV99" s="134">
        <f>'431 - Přeložka veřejného ...'!J33</f>
        <v>0</v>
      </c>
      <c r="AW99" s="134">
        <f>'431 - Přeložka veřejného ...'!J34</f>
        <v>0</v>
      </c>
      <c r="AX99" s="134">
        <f>'431 - Přeložka veřejného ...'!J35</f>
        <v>0</v>
      </c>
      <c r="AY99" s="134">
        <f>'431 - Přeložka veřejného ...'!J36</f>
        <v>0</v>
      </c>
      <c r="AZ99" s="134">
        <f>'431 - Přeložka veřejného ...'!F33</f>
        <v>0</v>
      </c>
      <c r="BA99" s="134">
        <f>'431 - Přeložka veřejného ...'!F34</f>
        <v>0</v>
      </c>
      <c r="BB99" s="134">
        <f>'431 - Přeložka veřejného ...'!F35</f>
        <v>0</v>
      </c>
      <c r="BC99" s="134">
        <f>'431 - Přeložka veřejného ...'!F36</f>
        <v>0</v>
      </c>
      <c r="BD99" s="136">
        <f>'431 - Přeložka veřejného ...'!F37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57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90 - DIO'!C2" display="/"/>
    <hyperlink ref="A96" location="'201 - Most ev. č. 23726-1...'!C2" display="/"/>
    <hyperlink ref="A97" location="'201.1 - Provizorní lávka'!C2" display="/"/>
    <hyperlink ref="A98" location="'341 - Přeložka vodovodu'!C2" display="/"/>
    <hyperlink ref="A99" location="'431 - Přeložka veřejného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99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III/23726 Kokovice, most ev.č.23726-1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20. 10. 2017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ROUND((SUM(BE118:BE153)),2)</f>
        <v>0</v>
      </c>
      <c r="G33" s="39"/>
      <c r="H33" s="39"/>
      <c r="I33" s="156">
        <v>0.21</v>
      </c>
      <c r="J33" s="155">
        <f>ROUND(((SUM(BE118:BE153))*I33),2)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ROUND((SUM(BF118:BF153)),2)</f>
        <v>0</v>
      </c>
      <c r="G34" s="39"/>
      <c r="H34" s="39"/>
      <c r="I34" s="156">
        <v>0.15</v>
      </c>
      <c r="J34" s="155">
        <f>ROUND(((SUM(BF118:BF153))*I34),2)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ROUND((SUM(BG118:BG153)),2)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ROUND((SUM(BH118:BH153)),2)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ROUND((SUM(BI118:BI153)),2)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III/23726 Kokovice, most ev.č.23726-1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190 - DIO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20. 10. 2017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PRAGOPROJEKT,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pans="1:31" s="9" customFormat="1" ht="24.95" customHeight="1">
      <c r="A97" s="9"/>
      <c r="B97" s="180"/>
      <c r="C97" s="181"/>
      <c r="D97" s="182" t="s">
        <v>107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108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109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III/23726 Kokovice, most ev.č.23726-1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190 - DIO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20. 10. 2017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65" customHeight="1">
      <c r="A114" s="39"/>
      <c r="B114" s="40"/>
      <c r="C114" s="33" t="s">
        <v>24</v>
      </c>
      <c r="D114" s="41"/>
      <c r="E114" s="41"/>
      <c r="F114" s="28" t="str">
        <f>E15</f>
        <v>Středočeský kraj</v>
      </c>
      <c r="G114" s="41"/>
      <c r="H114" s="41"/>
      <c r="I114" s="33" t="s">
        <v>30</v>
      </c>
      <c r="J114" s="37" t="str">
        <f>E21</f>
        <v>PRAGOPROJEKT, a.s.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32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110</v>
      </c>
      <c r="D117" s="195" t="s">
        <v>61</v>
      </c>
      <c r="E117" s="195" t="s">
        <v>57</v>
      </c>
      <c r="F117" s="195" t="s">
        <v>58</v>
      </c>
      <c r="G117" s="195" t="s">
        <v>111</v>
      </c>
      <c r="H117" s="195" t="s">
        <v>112</v>
      </c>
      <c r="I117" s="195" t="s">
        <v>113</v>
      </c>
      <c r="J117" s="195" t="s">
        <v>104</v>
      </c>
      <c r="K117" s="196" t="s">
        <v>114</v>
      </c>
      <c r="L117" s="197"/>
      <c r="M117" s="101" t="s">
        <v>1</v>
      </c>
      <c r="N117" s="102" t="s">
        <v>40</v>
      </c>
      <c r="O117" s="102" t="s">
        <v>115</v>
      </c>
      <c r="P117" s="102" t="s">
        <v>116</v>
      </c>
      <c r="Q117" s="102" t="s">
        <v>117</v>
      </c>
      <c r="R117" s="102" t="s">
        <v>118</v>
      </c>
      <c r="S117" s="102" t="s">
        <v>119</v>
      </c>
      <c r="T117" s="103" t="s">
        <v>120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121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106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75</v>
      </c>
      <c r="E119" s="206" t="s">
        <v>122</v>
      </c>
      <c r="F119" s="206" t="s">
        <v>123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84</v>
      </c>
      <c r="AT119" s="215" t="s">
        <v>75</v>
      </c>
      <c r="AU119" s="215" t="s">
        <v>76</v>
      </c>
      <c r="AY119" s="214" t="s">
        <v>124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75</v>
      </c>
      <c r="E120" s="217" t="s">
        <v>125</v>
      </c>
      <c r="F120" s="217" t="s">
        <v>126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SUM(P121:P153)</f>
        <v>0</v>
      </c>
      <c r="Q120" s="211"/>
      <c r="R120" s="212">
        <f>SUM(R121:R153)</f>
        <v>0</v>
      </c>
      <c r="S120" s="211"/>
      <c r="T120" s="213">
        <f>SUM(T121:T153)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84</v>
      </c>
      <c r="AT120" s="215" t="s">
        <v>75</v>
      </c>
      <c r="AU120" s="215" t="s">
        <v>84</v>
      </c>
      <c r="AY120" s="214" t="s">
        <v>124</v>
      </c>
      <c r="BK120" s="216">
        <f>SUM(BK121:BK153)</f>
        <v>0</v>
      </c>
    </row>
    <row r="121" spans="1:65" s="2" customFormat="1" ht="24.15" customHeight="1">
      <c r="A121" s="39"/>
      <c r="B121" s="40"/>
      <c r="C121" s="219" t="s">
        <v>84</v>
      </c>
      <c r="D121" s="219" t="s">
        <v>127</v>
      </c>
      <c r="E121" s="220" t="s">
        <v>128</v>
      </c>
      <c r="F121" s="221" t="s">
        <v>129</v>
      </c>
      <c r="G121" s="222" t="s">
        <v>130</v>
      </c>
      <c r="H121" s="223">
        <v>18</v>
      </c>
      <c r="I121" s="224"/>
      <c r="J121" s="225">
        <f>ROUND(I121*H121,2)</f>
        <v>0</v>
      </c>
      <c r="K121" s="221" t="s">
        <v>131</v>
      </c>
      <c r="L121" s="45"/>
      <c r="M121" s="226" t="s">
        <v>1</v>
      </c>
      <c r="N121" s="227" t="s">
        <v>41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132</v>
      </c>
      <c r="AT121" s="230" t="s">
        <v>127</v>
      </c>
      <c r="AU121" s="230" t="s">
        <v>86</v>
      </c>
      <c r="AY121" s="18" t="s">
        <v>124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84</v>
      </c>
      <c r="BK121" s="231">
        <f>ROUND(I121*H121,2)</f>
        <v>0</v>
      </c>
      <c r="BL121" s="18" t="s">
        <v>132</v>
      </c>
      <c r="BM121" s="230" t="s">
        <v>86</v>
      </c>
    </row>
    <row r="122" spans="1:51" s="13" customFormat="1" ht="12">
      <c r="A122" s="13"/>
      <c r="B122" s="232"/>
      <c r="C122" s="233"/>
      <c r="D122" s="234" t="s">
        <v>133</v>
      </c>
      <c r="E122" s="235" t="s">
        <v>1</v>
      </c>
      <c r="F122" s="236" t="s">
        <v>134</v>
      </c>
      <c r="G122" s="233"/>
      <c r="H122" s="235" t="s">
        <v>1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133</v>
      </c>
      <c r="AU122" s="242" t="s">
        <v>86</v>
      </c>
      <c r="AV122" s="13" t="s">
        <v>84</v>
      </c>
      <c r="AW122" s="13" t="s">
        <v>33</v>
      </c>
      <c r="AX122" s="13" t="s">
        <v>76</v>
      </c>
      <c r="AY122" s="242" t="s">
        <v>124</v>
      </c>
    </row>
    <row r="123" spans="1:51" s="13" customFormat="1" ht="12">
      <c r="A123" s="13"/>
      <c r="B123" s="232"/>
      <c r="C123" s="233"/>
      <c r="D123" s="234" t="s">
        <v>133</v>
      </c>
      <c r="E123" s="235" t="s">
        <v>1</v>
      </c>
      <c r="F123" s="236" t="s">
        <v>135</v>
      </c>
      <c r="G123" s="233"/>
      <c r="H123" s="235" t="s">
        <v>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133</v>
      </c>
      <c r="AU123" s="242" t="s">
        <v>86</v>
      </c>
      <c r="AV123" s="13" t="s">
        <v>84</v>
      </c>
      <c r="AW123" s="13" t="s">
        <v>33</v>
      </c>
      <c r="AX123" s="13" t="s">
        <v>76</v>
      </c>
      <c r="AY123" s="242" t="s">
        <v>124</v>
      </c>
    </row>
    <row r="124" spans="1:51" s="14" customFormat="1" ht="12">
      <c r="A124" s="14"/>
      <c r="B124" s="243"/>
      <c r="C124" s="244"/>
      <c r="D124" s="234" t="s">
        <v>133</v>
      </c>
      <c r="E124" s="245" t="s">
        <v>1</v>
      </c>
      <c r="F124" s="246" t="s">
        <v>136</v>
      </c>
      <c r="G124" s="244"/>
      <c r="H124" s="247">
        <v>18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133</v>
      </c>
      <c r="AU124" s="253" t="s">
        <v>86</v>
      </c>
      <c r="AV124" s="14" t="s">
        <v>86</v>
      </c>
      <c r="AW124" s="14" t="s">
        <v>33</v>
      </c>
      <c r="AX124" s="14" t="s">
        <v>76</v>
      </c>
      <c r="AY124" s="253" t="s">
        <v>124</v>
      </c>
    </row>
    <row r="125" spans="1:51" s="15" customFormat="1" ht="12">
      <c r="A125" s="15"/>
      <c r="B125" s="254"/>
      <c r="C125" s="255"/>
      <c r="D125" s="234" t="s">
        <v>133</v>
      </c>
      <c r="E125" s="256" t="s">
        <v>1</v>
      </c>
      <c r="F125" s="257" t="s">
        <v>137</v>
      </c>
      <c r="G125" s="255"/>
      <c r="H125" s="258">
        <v>18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133</v>
      </c>
      <c r="AU125" s="264" t="s">
        <v>86</v>
      </c>
      <c r="AV125" s="15" t="s">
        <v>132</v>
      </c>
      <c r="AW125" s="15" t="s">
        <v>33</v>
      </c>
      <c r="AX125" s="15" t="s">
        <v>84</v>
      </c>
      <c r="AY125" s="264" t="s">
        <v>124</v>
      </c>
    </row>
    <row r="126" spans="1:65" s="2" customFormat="1" ht="24.15" customHeight="1">
      <c r="A126" s="39"/>
      <c r="B126" s="40"/>
      <c r="C126" s="219" t="s">
        <v>86</v>
      </c>
      <c r="D126" s="219" t="s">
        <v>127</v>
      </c>
      <c r="E126" s="220" t="s">
        <v>138</v>
      </c>
      <c r="F126" s="221" t="s">
        <v>139</v>
      </c>
      <c r="G126" s="222" t="s">
        <v>130</v>
      </c>
      <c r="H126" s="223">
        <v>4</v>
      </c>
      <c r="I126" s="224"/>
      <c r="J126" s="225">
        <f>ROUND(I126*H126,2)</f>
        <v>0</v>
      </c>
      <c r="K126" s="221" t="s">
        <v>131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132</v>
      </c>
      <c r="AT126" s="230" t="s">
        <v>127</v>
      </c>
      <c r="AU126" s="230" t="s">
        <v>86</v>
      </c>
      <c r="AY126" s="18" t="s">
        <v>124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132</v>
      </c>
      <c r="BM126" s="230" t="s">
        <v>132</v>
      </c>
    </row>
    <row r="127" spans="1:51" s="13" customFormat="1" ht="12">
      <c r="A127" s="13"/>
      <c r="B127" s="232"/>
      <c r="C127" s="233"/>
      <c r="D127" s="234" t="s">
        <v>133</v>
      </c>
      <c r="E127" s="235" t="s">
        <v>1</v>
      </c>
      <c r="F127" s="236" t="s">
        <v>140</v>
      </c>
      <c r="G127" s="233"/>
      <c r="H127" s="235" t="s">
        <v>1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133</v>
      </c>
      <c r="AU127" s="242" t="s">
        <v>86</v>
      </c>
      <c r="AV127" s="13" t="s">
        <v>84</v>
      </c>
      <c r="AW127" s="13" t="s">
        <v>33</v>
      </c>
      <c r="AX127" s="13" t="s">
        <v>76</v>
      </c>
      <c r="AY127" s="242" t="s">
        <v>124</v>
      </c>
    </row>
    <row r="128" spans="1:51" s="14" customFormat="1" ht="12">
      <c r="A128" s="14"/>
      <c r="B128" s="243"/>
      <c r="C128" s="244"/>
      <c r="D128" s="234" t="s">
        <v>133</v>
      </c>
      <c r="E128" s="245" t="s">
        <v>1</v>
      </c>
      <c r="F128" s="246" t="s">
        <v>141</v>
      </c>
      <c r="G128" s="244"/>
      <c r="H128" s="247">
        <v>4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133</v>
      </c>
      <c r="AU128" s="253" t="s">
        <v>86</v>
      </c>
      <c r="AV128" s="14" t="s">
        <v>86</v>
      </c>
      <c r="AW128" s="14" t="s">
        <v>33</v>
      </c>
      <c r="AX128" s="14" t="s">
        <v>76</v>
      </c>
      <c r="AY128" s="253" t="s">
        <v>124</v>
      </c>
    </row>
    <row r="129" spans="1:51" s="15" customFormat="1" ht="12">
      <c r="A129" s="15"/>
      <c r="B129" s="254"/>
      <c r="C129" s="255"/>
      <c r="D129" s="234" t="s">
        <v>133</v>
      </c>
      <c r="E129" s="256" t="s">
        <v>1</v>
      </c>
      <c r="F129" s="257" t="s">
        <v>137</v>
      </c>
      <c r="G129" s="255"/>
      <c r="H129" s="258">
        <v>4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4" t="s">
        <v>133</v>
      </c>
      <c r="AU129" s="264" t="s">
        <v>86</v>
      </c>
      <c r="AV129" s="15" t="s">
        <v>132</v>
      </c>
      <c r="AW129" s="15" t="s">
        <v>33</v>
      </c>
      <c r="AX129" s="15" t="s">
        <v>84</v>
      </c>
      <c r="AY129" s="264" t="s">
        <v>124</v>
      </c>
    </row>
    <row r="130" spans="1:65" s="2" customFormat="1" ht="24.15" customHeight="1">
      <c r="A130" s="39"/>
      <c r="B130" s="40"/>
      <c r="C130" s="219" t="s">
        <v>142</v>
      </c>
      <c r="D130" s="219" t="s">
        <v>127</v>
      </c>
      <c r="E130" s="220" t="s">
        <v>143</v>
      </c>
      <c r="F130" s="221" t="s">
        <v>144</v>
      </c>
      <c r="G130" s="222" t="s">
        <v>130</v>
      </c>
      <c r="H130" s="223">
        <v>2772</v>
      </c>
      <c r="I130" s="224"/>
      <c r="J130" s="225">
        <f>ROUND(I130*H130,2)</f>
        <v>0</v>
      </c>
      <c r="K130" s="221" t="s">
        <v>131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132</v>
      </c>
      <c r="AT130" s="230" t="s">
        <v>127</v>
      </c>
      <c r="AU130" s="230" t="s">
        <v>86</v>
      </c>
      <c r="AY130" s="18" t="s">
        <v>124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132</v>
      </c>
      <c r="BM130" s="230" t="s">
        <v>145</v>
      </c>
    </row>
    <row r="131" spans="1:51" s="13" customFormat="1" ht="12">
      <c r="A131" s="13"/>
      <c r="B131" s="232"/>
      <c r="C131" s="233"/>
      <c r="D131" s="234" t="s">
        <v>133</v>
      </c>
      <c r="E131" s="235" t="s">
        <v>1</v>
      </c>
      <c r="F131" s="236" t="s">
        <v>146</v>
      </c>
      <c r="G131" s="233"/>
      <c r="H131" s="235" t="s">
        <v>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133</v>
      </c>
      <c r="AU131" s="242" t="s">
        <v>86</v>
      </c>
      <c r="AV131" s="13" t="s">
        <v>84</v>
      </c>
      <c r="AW131" s="13" t="s">
        <v>33</v>
      </c>
      <c r="AX131" s="13" t="s">
        <v>76</v>
      </c>
      <c r="AY131" s="242" t="s">
        <v>124</v>
      </c>
    </row>
    <row r="132" spans="1:51" s="14" customFormat="1" ht="12">
      <c r="A132" s="14"/>
      <c r="B132" s="243"/>
      <c r="C132" s="244"/>
      <c r="D132" s="234" t="s">
        <v>133</v>
      </c>
      <c r="E132" s="245" t="s">
        <v>1</v>
      </c>
      <c r="F132" s="246" t="s">
        <v>147</v>
      </c>
      <c r="G132" s="244"/>
      <c r="H132" s="247">
        <v>2772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133</v>
      </c>
      <c r="AU132" s="253" t="s">
        <v>86</v>
      </c>
      <c r="AV132" s="14" t="s">
        <v>86</v>
      </c>
      <c r="AW132" s="14" t="s">
        <v>33</v>
      </c>
      <c r="AX132" s="14" t="s">
        <v>76</v>
      </c>
      <c r="AY132" s="253" t="s">
        <v>124</v>
      </c>
    </row>
    <row r="133" spans="1:51" s="13" customFormat="1" ht="12">
      <c r="A133" s="13"/>
      <c r="B133" s="232"/>
      <c r="C133" s="233"/>
      <c r="D133" s="234" t="s">
        <v>133</v>
      </c>
      <c r="E133" s="235" t="s">
        <v>1</v>
      </c>
      <c r="F133" s="236" t="s">
        <v>148</v>
      </c>
      <c r="G133" s="233"/>
      <c r="H133" s="235" t="s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133</v>
      </c>
      <c r="AU133" s="242" t="s">
        <v>86</v>
      </c>
      <c r="AV133" s="13" t="s">
        <v>84</v>
      </c>
      <c r="AW133" s="13" t="s">
        <v>33</v>
      </c>
      <c r="AX133" s="13" t="s">
        <v>76</v>
      </c>
      <c r="AY133" s="242" t="s">
        <v>124</v>
      </c>
    </row>
    <row r="134" spans="1:51" s="15" customFormat="1" ht="12">
      <c r="A134" s="15"/>
      <c r="B134" s="254"/>
      <c r="C134" s="255"/>
      <c r="D134" s="234" t="s">
        <v>133</v>
      </c>
      <c r="E134" s="256" t="s">
        <v>1</v>
      </c>
      <c r="F134" s="257" t="s">
        <v>137</v>
      </c>
      <c r="G134" s="255"/>
      <c r="H134" s="258">
        <v>2772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133</v>
      </c>
      <c r="AU134" s="264" t="s">
        <v>86</v>
      </c>
      <c r="AV134" s="15" t="s">
        <v>132</v>
      </c>
      <c r="AW134" s="15" t="s">
        <v>33</v>
      </c>
      <c r="AX134" s="15" t="s">
        <v>84</v>
      </c>
      <c r="AY134" s="264" t="s">
        <v>124</v>
      </c>
    </row>
    <row r="135" spans="1:65" s="2" customFormat="1" ht="24.15" customHeight="1">
      <c r="A135" s="39"/>
      <c r="B135" s="40"/>
      <c r="C135" s="219" t="s">
        <v>132</v>
      </c>
      <c r="D135" s="219" t="s">
        <v>127</v>
      </c>
      <c r="E135" s="220" t="s">
        <v>149</v>
      </c>
      <c r="F135" s="221" t="s">
        <v>150</v>
      </c>
      <c r="G135" s="222" t="s">
        <v>130</v>
      </c>
      <c r="H135" s="223">
        <v>616</v>
      </c>
      <c r="I135" s="224"/>
      <c r="J135" s="225">
        <f>ROUND(I135*H135,2)</f>
        <v>0</v>
      </c>
      <c r="K135" s="221" t="s">
        <v>131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132</v>
      </c>
      <c r="AT135" s="230" t="s">
        <v>127</v>
      </c>
      <c r="AU135" s="230" t="s">
        <v>86</v>
      </c>
      <c r="AY135" s="18" t="s">
        <v>124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132</v>
      </c>
      <c r="BM135" s="230" t="s">
        <v>151</v>
      </c>
    </row>
    <row r="136" spans="1:51" s="13" customFormat="1" ht="12">
      <c r="A136" s="13"/>
      <c r="B136" s="232"/>
      <c r="C136" s="233"/>
      <c r="D136" s="234" t="s">
        <v>133</v>
      </c>
      <c r="E136" s="235" t="s">
        <v>1</v>
      </c>
      <c r="F136" s="236" t="s">
        <v>146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133</v>
      </c>
      <c r="AU136" s="242" t="s">
        <v>86</v>
      </c>
      <c r="AV136" s="13" t="s">
        <v>84</v>
      </c>
      <c r="AW136" s="13" t="s">
        <v>33</v>
      </c>
      <c r="AX136" s="13" t="s">
        <v>76</v>
      </c>
      <c r="AY136" s="242" t="s">
        <v>124</v>
      </c>
    </row>
    <row r="137" spans="1:51" s="14" customFormat="1" ht="12">
      <c r="A137" s="14"/>
      <c r="B137" s="243"/>
      <c r="C137" s="244"/>
      <c r="D137" s="234" t="s">
        <v>133</v>
      </c>
      <c r="E137" s="245" t="s">
        <v>1</v>
      </c>
      <c r="F137" s="246" t="s">
        <v>152</v>
      </c>
      <c r="G137" s="244"/>
      <c r="H137" s="247">
        <v>616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133</v>
      </c>
      <c r="AU137" s="253" t="s">
        <v>86</v>
      </c>
      <c r="AV137" s="14" t="s">
        <v>86</v>
      </c>
      <c r="AW137" s="14" t="s">
        <v>33</v>
      </c>
      <c r="AX137" s="14" t="s">
        <v>76</v>
      </c>
      <c r="AY137" s="253" t="s">
        <v>124</v>
      </c>
    </row>
    <row r="138" spans="1:51" s="13" customFormat="1" ht="12">
      <c r="A138" s="13"/>
      <c r="B138" s="232"/>
      <c r="C138" s="233"/>
      <c r="D138" s="234" t="s">
        <v>133</v>
      </c>
      <c r="E138" s="235" t="s">
        <v>1</v>
      </c>
      <c r="F138" s="236" t="s">
        <v>148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133</v>
      </c>
      <c r="AU138" s="242" t="s">
        <v>86</v>
      </c>
      <c r="AV138" s="13" t="s">
        <v>84</v>
      </c>
      <c r="AW138" s="13" t="s">
        <v>33</v>
      </c>
      <c r="AX138" s="13" t="s">
        <v>76</v>
      </c>
      <c r="AY138" s="242" t="s">
        <v>124</v>
      </c>
    </row>
    <row r="139" spans="1:51" s="15" customFormat="1" ht="12">
      <c r="A139" s="15"/>
      <c r="B139" s="254"/>
      <c r="C139" s="255"/>
      <c r="D139" s="234" t="s">
        <v>133</v>
      </c>
      <c r="E139" s="256" t="s">
        <v>1</v>
      </c>
      <c r="F139" s="257" t="s">
        <v>137</v>
      </c>
      <c r="G139" s="255"/>
      <c r="H139" s="258">
        <v>616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133</v>
      </c>
      <c r="AU139" s="264" t="s">
        <v>86</v>
      </c>
      <c r="AV139" s="15" t="s">
        <v>132</v>
      </c>
      <c r="AW139" s="15" t="s">
        <v>33</v>
      </c>
      <c r="AX139" s="15" t="s">
        <v>84</v>
      </c>
      <c r="AY139" s="264" t="s">
        <v>124</v>
      </c>
    </row>
    <row r="140" spans="1:65" s="2" customFormat="1" ht="24.15" customHeight="1">
      <c r="A140" s="39"/>
      <c r="B140" s="40"/>
      <c r="C140" s="219" t="s">
        <v>153</v>
      </c>
      <c r="D140" s="219" t="s">
        <v>127</v>
      </c>
      <c r="E140" s="220" t="s">
        <v>154</v>
      </c>
      <c r="F140" s="221" t="s">
        <v>155</v>
      </c>
      <c r="G140" s="222" t="s">
        <v>130</v>
      </c>
      <c r="H140" s="223">
        <v>2</v>
      </c>
      <c r="I140" s="224"/>
      <c r="J140" s="225">
        <f>ROUND(I140*H140,2)</f>
        <v>0</v>
      </c>
      <c r="K140" s="221" t="s">
        <v>131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132</v>
      </c>
      <c r="AT140" s="230" t="s">
        <v>127</v>
      </c>
      <c r="AU140" s="230" t="s">
        <v>86</v>
      </c>
      <c r="AY140" s="18" t="s">
        <v>124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132</v>
      </c>
      <c r="BM140" s="230" t="s">
        <v>156</v>
      </c>
    </row>
    <row r="141" spans="1:51" s="14" customFormat="1" ht="12">
      <c r="A141" s="14"/>
      <c r="B141" s="243"/>
      <c r="C141" s="244"/>
      <c r="D141" s="234" t="s">
        <v>133</v>
      </c>
      <c r="E141" s="245" t="s">
        <v>1</v>
      </c>
      <c r="F141" s="246" t="s">
        <v>157</v>
      </c>
      <c r="G141" s="244"/>
      <c r="H141" s="247">
        <v>2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133</v>
      </c>
      <c r="AU141" s="253" t="s">
        <v>86</v>
      </c>
      <c r="AV141" s="14" t="s">
        <v>86</v>
      </c>
      <c r="AW141" s="14" t="s">
        <v>33</v>
      </c>
      <c r="AX141" s="14" t="s">
        <v>76</v>
      </c>
      <c r="AY141" s="253" t="s">
        <v>124</v>
      </c>
    </row>
    <row r="142" spans="1:51" s="15" customFormat="1" ht="12">
      <c r="A142" s="15"/>
      <c r="B142" s="254"/>
      <c r="C142" s="255"/>
      <c r="D142" s="234" t="s">
        <v>133</v>
      </c>
      <c r="E142" s="256" t="s">
        <v>1</v>
      </c>
      <c r="F142" s="257" t="s">
        <v>137</v>
      </c>
      <c r="G142" s="255"/>
      <c r="H142" s="258">
        <v>2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133</v>
      </c>
      <c r="AU142" s="264" t="s">
        <v>86</v>
      </c>
      <c r="AV142" s="15" t="s">
        <v>132</v>
      </c>
      <c r="AW142" s="15" t="s">
        <v>33</v>
      </c>
      <c r="AX142" s="15" t="s">
        <v>84</v>
      </c>
      <c r="AY142" s="264" t="s">
        <v>124</v>
      </c>
    </row>
    <row r="143" spans="1:65" s="2" customFormat="1" ht="33" customHeight="1">
      <c r="A143" s="39"/>
      <c r="B143" s="40"/>
      <c r="C143" s="219" t="s">
        <v>145</v>
      </c>
      <c r="D143" s="219" t="s">
        <v>127</v>
      </c>
      <c r="E143" s="220" t="s">
        <v>158</v>
      </c>
      <c r="F143" s="221" t="s">
        <v>159</v>
      </c>
      <c r="G143" s="222" t="s">
        <v>130</v>
      </c>
      <c r="H143" s="223">
        <v>308</v>
      </c>
      <c r="I143" s="224"/>
      <c r="J143" s="225">
        <f>ROUND(I143*H143,2)</f>
        <v>0</v>
      </c>
      <c r="K143" s="221" t="s">
        <v>131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132</v>
      </c>
      <c r="AT143" s="230" t="s">
        <v>127</v>
      </c>
      <c r="AU143" s="230" t="s">
        <v>86</v>
      </c>
      <c r="AY143" s="18" t="s">
        <v>124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132</v>
      </c>
      <c r="BM143" s="230" t="s">
        <v>160</v>
      </c>
    </row>
    <row r="144" spans="1:51" s="13" customFormat="1" ht="12">
      <c r="A144" s="13"/>
      <c r="B144" s="232"/>
      <c r="C144" s="233"/>
      <c r="D144" s="234" t="s">
        <v>133</v>
      </c>
      <c r="E144" s="235" t="s">
        <v>1</v>
      </c>
      <c r="F144" s="236" t="s">
        <v>146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133</v>
      </c>
      <c r="AU144" s="242" t="s">
        <v>86</v>
      </c>
      <c r="AV144" s="13" t="s">
        <v>84</v>
      </c>
      <c r="AW144" s="13" t="s">
        <v>33</v>
      </c>
      <c r="AX144" s="13" t="s">
        <v>76</v>
      </c>
      <c r="AY144" s="242" t="s">
        <v>124</v>
      </c>
    </row>
    <row r="145" spans="1:51" s="14" customFormat="1" ht="12">
      <c r="A145" s="14"/>
      <c r="B145" s="243"/>
      <c r="C145" s="244"/>
      <c r="D145" s="234" t="s">
        <v>133</v>
      </c>
      <c r="E145" s="245" t="s">
        <v>1</v>
      </c>
      <c r="F145" s="246" t="s">
        <v>161</v>
      </c>
      <c r="G145" s="244"/>
      <c r="H145" s="247">
        <v>308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133</v>
      </c>
      <c r="AU145" s="253" t="s">
        <v>86</v>
      </c>
      <c r="AV145" s="14" t="s">
        <v>86</v>
      </c>
      <c r="AW145" s="14" t="s">
        <v>33</v>
      </c>
      <c r="AX145" s="14" t="s">
        <v>76</v>
      </c>
      <c r="AY145" s="253" t="s">
        <v>124</v>
      </c>
    </row>
    <row r="146" spans="1:51" s="13" customFormat="1" ht="12">
      <c r="A146" s="13"/>
      <c r="B146" s="232"/>
      <c r="C146" s="233"/>
      <c r="D146" s="234" t="s">
        <v>133</v>
      </c>
      <c r="E146" s="235" t="s">
        <v>1</v>
      </c>
      <c r="F146" s="236" t="s">
        <v>162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133</v>
      </c>
      <c r="AU146" s="242" t="s">
        <v>86</v>
      </c>
      <c r="AV146" s="13" t="s">
        <v>84</v>
      </c>
      <c r="AW146" s="13" t="s">
        <v>33</v>
      </c>
      <c r="AX146" s="13" t="s">
        <v>76</v>
      </c>
      <c r="AY146" s="242" t="s">
        <v>124</v>
      </c>
    </row>
    <row r="147" spans="1:51" s="15" customFormat="1" ht="12">
      <c r="A147" s="15"/>
      <c r="B147" s="254"/>
      <c r="C147" s="255"/>
      <c r="D147" s="234" t="s">
        <v>133</v>
      </c>
      <c r="E147" s="256" t="s">
        <v>1</v>
      </c>
      <c r="F147" s="257" t="s">
        <v>137</v>
      </c>
      <c r="G147" s="255"/>
      <c r="H147" s="258">
        <v>308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133</v>
      </c>
      <c r="AU147" s="264" t="s">
        <v>86</v>
      </c>
      <c r="AV147" s="15" t="s">
        <v>132</v>
      </c>
      <c r="AW147" s="15" t="s">
        <v>33</v>
      </c>
      <c r="AX147" s="15" t="s">
        <v>84</v>
      </c>
      <c r="AY147" s="264" t="s">
        <v>124</v>
      </c>
    </row>
    <row r="148" spans="1:65" s="2" customFormat="1" ht="24.15" customHeight="1">
      <c r="A148" s="39"/>
      <c r="B148" s="40"/>
      <c r="C148" s="219" t="s">
        <v>163</v>
      </c>
      <c r="D148" s="219" t="s">
        <v>127</v>
      </c>
      <c r="E148" s="220" t="s">
        <v>164</v>
      </c>
      <c r="F148" s="221" t="s">
        <v>165</v>
      </c>
      <c r="G148" s="222" t="s">
        <v>130</v>
      </c>
      <c r="H148" s="223">
        <v>4</v>
      </c>
      <c r="I148" s="224"/>
      <c r="J148" s="225">
        <f>ROUND(I148*H148,2)</f>
        <v>0</v>
      </c>
      <c r="K148" s="221" t="s">
        <v>131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132</v>
      </c>
      <c r="AT148" s="230" t="s">
        <v>127</v>
      </c>
      <c r="AU148" s="230" t="s">
        <v>86</v>
      </c>
      <c r="AY148" s="18" t="s">
        <v>124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132</v>
      </c>
      <c r="BM148" s="230" t="s">
        <v>166</v>
      </c>
    </row>
    <row r="149" spans="1:51" s="14" customFormat="1" ht="12">
      <c r="A149" s="14"/>
      <c r="B149" s="243"/>
      <c r="C149" s="244"/>
      <c r="D149" s="234" t="s">
        <v>133</v>
      </c>
      <c r="E149" s="245" t="s">
        <v>1</v>
      </c>
      <c r="F149" s="246" t="s">
        <v>132</v>
      </c>
      <c r="G149" s="244"/>
      <c r="H149" s="247">
        <v>4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133</v>
      </c>
      <c r="AU149" s="253" t="s">
        <v>86</v>
      </c>
      <c r="AV149" s="14" t="s">
        <v>86</v>
      </c>
      <c r="AW149" s="14" t="s">
        <v>33</v>
      </c>
      <c r="AX149" s="14" t="s">
        <v>76</v>
      </c>
      <c r="AY149" s="253" t="s">
        <v>124</v>
      </c>
    </row>
    <row r="150" spans="1:51" s="15" customFormat="1" ht="12">
      <c r="A150" s="15"/>
      <c r="B150" s="254"/>
      <c r="C150" s="255"/>
      <c r="D150" s="234" t="s">
        <v>133</v>
      </c>
      <c r="E150" s="256" t="s">
        <v>1</v>
      </c>
      <c r="F150" s="257" t="s">
        <v>137</v>
      </c>
      <c r="G150" s="255"/>
      <c r="H150" s="258">
        <v>4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4" t="s">
        <v>133</v>
      </c>
      <c r="AU150" s="264" t="s">
        <v>86</v>
      </c>
      <c r="AV150" s="15" t="s">
        <v>132</v>
      </c>
      <c r="AW150" s="15" t="s">
        <v>33</v>
      </c>
      <c r="AX150" s="15" t="s">
        <v>84</v>
      </c>
      <c r="AY150" s="264" t="s">
        <v>124</v>
      </c>
    </row>
    <row r="151" spans="1:65" s="2" customFormat="1" ht="24.15" customHeight="1">
      <c r="A151" s="39"/>
      <c r="B151" s="40"/>
      <c r="C151" s="219" t="s">
        <v>151</v>
      </c>
      <c r="D151" s="219" t="s">
        <v>127</v>
      </c>
      <c r="E151" s="220" t="s">
        <v>167</v>
      </c>
      <c r="F151" s="221" t="s">
        <v>168</v>
      </c>
      <c r="G151" s="222" t="s">
        <v>130</v>
      </c>
      <c r="H151" s="223">
        <v>4</v>
      </c>
      <c r="I151" s="224"/>
      <c r="J151" s="225">
        <f>ROUND(I151*H151,2)</f>
        <v>0</v>
      </c>
      <c r="K151" s="221" t="s">
        <v>131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132</v>
      </c>
      <c r="AT151" s="230" t="s">
        <v>127</v>
      </c>
      <c r="AU151" s="230" t="s">
        <v>86</v>
      </c>
      <c r="AY151" s="18" t="s">
        <v>124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132</v>
      </c>
      <c r="BM151" s="230" t="s">
        <v>169</v>
      </c>
    </row>
    <row r="152" spans="1:51" s="14" customFormat="1" ht="12">
      <c r="A152" s="14"/>
      <c r="B152" s="243"/>
      <c r="C152" s="244"/>
      <c r="D152" s="234" t="s">
        <v>133</v>
      </c>
      <c r="E152" s="245" t="s">
        <v>1</v>
      </c>
      <c r="F152" s="246" t="s">
        <v>132</v>
      </c>
      <c r="G152" s="244"/>
      <c r="H152" s="247">
        <v>4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133</v>
      </c>
      <c r="AU152" s="253" t="s">
        <v>86</v>
      </c>
      <c r="AV152" s="14" t="s">
        <v>86</v>
      </c>
      <c r="AW152" s="14" t="s">
        <v>33</v>
      </c>
      <c r="AX152" s="14" t="s">
        <v>76</v>
      </c>
      <c r="AY152" s="253" t="s">
        <v>124</v>
      </c>
    </row>
    <row r="153" spans="1:51" s="15" customFormat="1" ht="12">
      <c r="A153" s="15"/>
      <c r="B153" s="254"/>
      <c r="C153" s="255"/>
      <c r="D153" s="234" t="s">
        <v>133</v>
      </c>
      <c r="E153" s="256" t="s">
        <v>1</v>
      </c>
      <c r="F153" s="257" t="s">
        <v>137</v>
      </c>
      <c r="G153" s="255"/>
      <c r="H153" s="258">
        <v>4</v>
      </c>
      <c r="I153" s="259"/>
      <c r="J153" s="255"/>
      <c r="K153" s="255"/>
      <c r="L153" s="260"/>
      <c r="M153" s="265"/>
      <c r="N153" s="266"/>
      <c r="O153" s="266"/>
      <c r="P153" s="266"/>
      <c r="Q153" s="266"/>
      <c r="R153" s="266"/>
      <c r="S153" s="266"/>
      <c r="T153" s="26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4" t="s">
        <v>133</v>
      </c>
      <c r="AU153" s="264" t="s">
        <v>86</v>
      </c>
      <c r="AV153" s="15" t="s">
        <v>132</v>
      </c>
      <c r="AW153" s="15" t="s">
        <v>33</v>
      </c>
      <c r="AX153" s="15" t="s">
        <v>84</v>
      </c>
      <c r="AY153" s="264" t="s">
        <v>124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17:K15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99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III/23726 Kokovice, most ev.č.23726-1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20. 10. 2017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ROUND((SUM(BE135:BE995)),2)</f>
        <v>0</v>
      </c>
      <c r="G33" s="39"/>
      <c r="H33" s="39"/>
      <c r="I33" s="156">
        <v>0.21</v>
      </c>
      <c r="J33" s="155">
        <f>ROUND(((SUM(BE135:BE995))*I33),2)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ROUND((SUM(BF135:BF995)),2)</f>
        <v>0</v>
      </c>
      <c r="G34" s="39"/>
      <c r="H34" s="39"/>
      <c r="I34" s="156">
        <v>0.15</v>
      </c>
      <c r="J34" s="155">
        <f>ROUND(((SUM(BF135:BF995))*I34),2)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ROUND((SUM(BG135:BG995)),2)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ROUND((SUM(BH135:BH995)),2)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ROUND((SUM(BI135:BI995)),2)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III/23726 Kokovice, most ev.č.23726-1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201 - Most ev. č. 23726-1 přes výtok z rybníka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20. 10. 2017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PRAGOPROJEKT,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pans="1:31" s="9" customFormat="1" ht="24.95" customHeight="1">
      <c r="A97" s="9"/>
      <c r="B97" s="180"/>
      <c r="C97" s="181"/>
      <c r="D97" s="182" t="s">
        <v>107</v>
      </c>
      <c r="E97" s="183"/>
      <c r="F97" s="183"/>
      <c r="G97" s="183"/>
      <c r="H97" s="183"/>
      <c r="I97" s="183"/>
      <c r="J97" s="184">
        <f>J136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171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172</v>
      </c>
      <c r="E99" s="189"/>
      <c r="F99" s="189"/>
      <c r="G99" s="189"/>
      <c r="H99" s="189"/>
      <c r="I99" s="189"/>
      <c r="J99" s="190">
        <f>J355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173</v>
      </c>
      <c r="E100" s="189"/>
      <c r="F100" s="189"/>
      <c r="G100" s="189"/>
      <c r="H100" s="189"/>
      <c r="I100" s="189"/>
      <c r="J100" s="190">
        <f>J374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174</v>
      </c>
      <c r="E101" s="189"/>
      <c r="F101" s="189"/>
      <c r="G101" s="189"/>
      <c r="H101" s="189"/>
      <c r="I101" s="189"/>
      <c r="J101" s="190">
        <f>J450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175</v>
      </c>
      <c r="E102" s="189"/>
      <c r="F102" s="189"/>
      <c r="G102" s="189"/>
      <c r="H102" s="189"/>
      <c r="I102" s="189"/>
      <c r="J102" s="190">
        <f>J544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176</v>
      </c>
      <c r="E103" s="189"/>
      <c r="F103" s="189"/>
      <c r="G103" s="189"/>
      <c r="H103" s="189"/>
      <c r="I103" s="189"/>
      <c r="J103" s="190">
        <f>J617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177</v>
      </c>
      <c r="E104" s="189"/>
      <c r="F104" s="189"/>
      <c r="G104" s="189"/>
      <c r="H104" s="189"/>
      <c r="I104" s="189"/>
      <c r="J104" s="190">
        <f>J637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178</v>
      </c>
      <c r="E105" s="189"/>
      <c r="F105" s="189"/>
      <c r="G105" s="189"/>
      <c r="H105" s="189"/>
      <c r="I105" s="189"/>
      <c r="J105" s="190">
        <f>J813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179</v>
      </c>
      <c r="E106" s="189"/>
      <c r="F106" s="189"/>
      <c r="G106" s="189"/>
      <c r="H106" s="189"/>
      <c r="I106" s="189"/>
      <c r="J106" s="190">
        <f>J865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180</v>
      </c>
      <c r="E107" s="183"/>
      <c r="F107" s="183"/>
      <c r="G107" s="183"/>
      <c r="H107" s="183"/>
      <c r="I107" s="183"/>
      <c r="J107" s="184">
        <f>J867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181</v>
      </c>
      <c r="E108" s="189"/>
      <c r="F108" s="189"/>
      <c r="G108" s="189"/>
      <c r="H108" s="189"/>
      <c r="I108" s="189"/>
      <c r="J108" s="190">
        <f>J868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182</v>
      </c>
      <c r="E109" s="183"/>
      <c r="F109" s="183"/>
      <c r="G109" s="183"/>
      <c r="H109" s="183"/>
      <c r="I109" s="183"/>
      <c r="J109" s="184">
        <f>J917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6"/>
      <c r="C110" s="187"/>
      <c r="D110" s="188" t="s">
        <v>183</v>
      </c>
      <c r="E110" s="189"/>
      <c r="F110" s="189"/>
      <c r="G110" s="189"/>
      <c r="H110" s="189"/>
      <c r="I110" s="189"/>
      <c r="J110" s="190">
        <f>J918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184</v>
      </c>
      <c r="E111" s="189"/>
      <c r="F111" s="189"/>
      <c r="G111" s="189"/>
      <c r="H111" s="189"/>
      <c r="I111" s="189"/>
      <c r="J111" s="190">
        <f>J928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80"/>
      <c r="C112" s="181"/>
      <c r="D112" s="182" t="s">
        <v>185</v>
      </c>
      <c r="E112" s="183"/>
      <c r="F112" s="183"/>
      <c r="G112" s="183"/>
      <c r="H112" s="183"/>
      <c r="I112" s="183"/>
      <c r="J112" s="184">
        <f>J932</f>
        <v>0</v>
      </c>
      <c r="K112" s="181"/>
      <c r="L112" s="18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86"/>
      <c r="C113" s="187"/>
      <c r="D113" s="188" t="s">
        <v>186</v>
      </c>
      <c r="E113" s="189"/>
      <c r="F113" s="189"/>
      <c r="G113" s="189"/>
      <c r="H113" s="189"/>
      <c r="I113" s="189"/>
      <c r="J113" s="190">
        <f>J933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187</v>
      </c>
      <c r="E114" s="189"/>
      <c r="F114" s="189"/>
      <c r="G114" s="189"/>
      <c r="H114" s="189"/>
      <c r="I114" s="189"/>
      <c r="J114" s="190">
        <f>J986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188</v>
      </c>
      <c r="E115" s="189"/>
      <c r="F115" s="189"/>
      <c r="G115" s="189"/>
      <c r="H115" s="189"/>
      <c r="I115" s="189"/>
      <c r="J115" s="190">
        <f>J992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109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5" t="str">
        <f>E7</f>
        <v>III/23726 Kokovice, most ev.č.23726-1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100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201 - Most ev. č. 23726-1 přes výtok z rybníka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20. 10. 2017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24</v>
      </c>
      <c r="D131" s="41"/>
      <c r="E131" s="41"/>
      <c r="F131" s="28" t="str">
        <f>E15</f>
        <v>Středočeský kraj</v>
      </c>
      <c r="G131" s="41"/>
      <c r="H131" s="41"/>
      <c r="I131" s="33" t="s">
        <v>30</v>
      </c>
      <c r="J131" s="37" t="str">
        <f>E21</f>
        <v>PRAGOPROJEKT, a.s.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32</v>
      </c>
      <c r="J132" s="37" t="str">
        <f>E24</f>
        <v xml:space="preserve"> 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192"/>
      <c r="B134" s="193"/>
      <c r="C134" s="194" t="s">
        <v>110</v>
      </c>
      <c r="D134" s="195" t="s">
        <v>61</v>
      </c>
      <c r="E134" s="195" t="s">
        <v>57</v>
      </c>
      <c r="F134" s="195" t="s">
        <v>58</v>
      </c>
      <c r="G134" s="195" t="s">
        <v>111</v>
      </c>
      <c r="H134" s="195" t="s">
        <v>112</v>
      </c>
      <c r="I134" s="195" t="s">
        <v>113</v>
      </c>
      <c r="J134" s="195" t="s">
        <v>104</v>
      </c>
      <c r="K134" s="196" t="s">
        <v>114</v>
      </c>
      <c r="L134" s="197"/>
      <c r="M134" s="101" t="s">
        <v>1</v>
      </c>
      <c r="N134" s="102" t="s">
        <v>40</v>
      </c>
      <c r="O134" s="102" t="s">
        <v>115</v>
      </c>
      <c r="P134" s="102" t="s">
        <v>116</v>
      </c>
      <c r="Q134" s="102" t="s">
        <v>117</v>
      </c>
      <c r="R134" s="102" t="s">
        <v>118</v>
      </c>
      <c r="S134" s="102" t="s">
        <v>119</v>
      </c>
      <c r="T134" s="103" t="s">
        <v>120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1:63" s="2" customFormat="1" ht="22.8" customHeight="1">
      <c r="A135" s="39"/>
      <c r="B135" s="40"/>
      <c r="C135" s="108" t="s">
        <v>121</v>
      </c>
      <c r="D135" s="41"/>
      <c r="E135" s="41"/>
      <c r="F135" s="41"/>
      <c r="G135" s="41"/>
      <c r="H135" s="41"/>
      <c r="I135" s="41"/>
      <c r="J135" s="198">
        <f>BK135</f>
        <v>0</v>
      </c>
      <c r="K135" s="41"/>
      <c r="L135" s="45"/>
      <c r="M135" s="104"/>
      <c r="N135" s="199"/>
      <c r="O135" s="105"/>
      <c r="P135" s="200">
        <f>P136+P867+P917+P932</f>
        <v>0</v>
      </c>
      <c r="Q135" s="105"/>
      <c r="R135" s="200">
        <f>R136+R867+R917+R932</f>
        <v>0</v>
      </c>
      <c r="S135" s="105"/>
      <c r="T135" s="201">
        <f>T136+T867+T917+T932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106</v>
      </c>
      <c r="BK135" s="202">
        <f>BK136+BK867+BK917+BK932</f>
        <v>0</v>
      </c>
    </row>
    <row r="136" spans="1:63" s="12" customFormat="1" ht="25.9" customHeight="1">
      <c r="A136" s="12"/>
      <c r="B136" s="203"/>
      <c r="C136" s="204"/>
      <c r="D136" s="205" t="s">
        <v>75</v>
      </c>
      <c r="E136" s="206" t="s">
        <v>122</v>
      </c>
      <c r="F136" s="206" t="s">
        <v>123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P137+P355+P374+P450+P544+P617+P637+P813+P865</f>
        <v>0</v>
      </c>
      <c r="Q136" s="211"/>
      <c r="R136" s="212">
        <f>R137+R355+R374+R450+R544+R617+R637+R813+R865</f>
        <v>0</v>
      </c>
      <c r="S136" s="211"/>
      <c r="T136" s="213">
        <f>T137+T355+T374+T450+T544+T617+T637+T813+T865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84</v>
      </c>
      <c r="AT136" s="215" t="s">
        <v>75</v>
      </c>
      <c r="AU136" s="215" t="s">
        <v>76</v>
      </c>
      <c r="AY136" s="214" t="s">
        <v>124</v>
      </c>
      <c r="BK136" s="216">
        <f>BK137+BK355+BK374+BK450+BK544+BK617+BK637+BK813+BK865</f>
        <v>0</v>
      </c>
    </row>
    <row r="137" spans="1:63" s="12" customFormat="1" ht="22.8" customHeight="1">
      <c r="A137" s="12"/>
      <c r="B137" s="203"/>
      <c r="C137" s="204"/>
      <c r="D137" s="205" t="s">
        <v>75</v>
      </c>
      <c r="E137" s="217" t="s">
        <v>84</v>
      </c>
      <c r="F137" s="217" t="s">
        <v>189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SUM(P138:P354)</f>
        <v>0</v>
      </c>
      <c r="Q137" s="211"/>
      <c r="R137" s="212">
        <f>SUM(R138:R354)</f>
        <v>0</v>
      </c>
      <c r="S137" s="211"/>
      <c r="T137" s="213">
        <f>SUM(T138:T354)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84</v>
      </c>
      <c r="AY137" s="214" t="s">
        <v>124</v>
      </c>
      <c r="BK137" s="216">
        <f>SUM(BK138:BK354)</f>
        <v>0</v>
      </c>
    </row>
    <row r="138" spans="1:65" s="2" customFormat="1" ht="33" customHeight="1">
      <c r="A138" s="39"/>
      <c r="B138" s="40"/>
      <c r="C138" s="219" t="s">
        <v>84</v>
      </c>
      <c r="D138" s="219" t="s">
        <v>127</v>
      </c>
      <c r="E138" s="220" t="s">
        <v>190</v>
      </c>
      <c r="F138" s="221" t="s">
        <v>191</v>
      </c>
      <c r="G138" s="222" t="s">
        <v>192</v>
      </c>
      <c r="H138" s="223">
        <v>95</v>
      </c>
      <c r="I138" s="224"/>
      <c r="J138" s="225">
        <f>ROUND(I138*H138,2)</f>
        <v>0</v>
      </c>
      <c r="K138" s="221" t="s">
        <v>131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132</v>
      </c>
      <c r="AT138" s="230" t="s">
        <v>127</v>
      </c>
      <c r="AU138" s="230" t="s">
        <v>86</v>
      </c>
      <c r="AY138" s="18" t="s">
        <v>124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132</v>
      </c>
      <c r="BM138" s="230" t="s">
        <v>86</v>
      </c>
    </row>
    <row r="139" spans="1:51" s="14" customFormat="1" ht="12">
      <c r="A139" s="14"/>
      <c r="B139" s="243"/>
      <c r="C139" s="244"/>
      <c r="D139" s="234" t="s">
        <v>133</v>
      </c>
      <c r="E139" s="245" t="s">
        <v>1</v>
      </c>
      <c r="F139" s="246" t="s">
        <v>193</v>
      </c>
      <c r="G139" s="244"/>
      <c r="H139" s="247">
        <v>95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133</v>
      </c>
      <c r="AU139" s="253" t="s">
        <v>86</v>
      </c>
      <c r="AV139" s="14" t="s">
        <v>86</v>
      </c>
      <c r="AW139" s="14" t="s">
        <v>33</v>
      </c>
      <c r="AX139" s="14" t="s">
        <v>76</v>
      </c>
      <c r="AY139" s="253" t="s">
        <v>124</v>
      </c>
    </row>
    <row r="140" spans="1:51" s="13" customFormat="1" ht="12">
      <c r="A140" s="13"/>
      <c r="B140" s="232"/>
      <c r="C140" s="233"/>
      <c r="D140" s="234" t="s">
        <v>133</v>
      </c>
      <c r="E140" s="235" t="s">
        <v>1</v>
      </c>
      <c r="F140" s="236" t="s">
        <v>194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133</v>
      </c>
      <c r="AU140" s="242" t="s">
        <v>86</v>
      </c>
      <c r="AV140" s="13" t="s">
        <v>84</v>
      </c>
      <c r="AW140" s="13" t="s">
        <v>33</v>
      </c>
      <c r="AX140" s="13" t="s">
        <v>76</v>
      </c>
      <c r="AY140" s="242" t="s">
        <v>124</v>
      </c>
    </row>
    <row r="141" spans="1:51" s="15" customFormat="1" ht="12">
      <c r="A141" s="15"/>
      <c r="B141" s="254"/>
      <c r="C141" s="255"/>
      <c r="D141" s="234" t="s">
        <v>133</v>
      </c>
      <c r="E141" s="256" t="s">
        <v>1</v>
      </c>
      <c r="F141" s="257" t="s">
        <v>137</v>
      </c>
      <c r="G141" s="255"/>
      <c r="H141" s="258">
        <v>95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133</v>
      </c>
      <c r="AU141" s="264" t="s">
        <v>86</v>
      </c>
      <c r="AV141" s="15" t="s">
        <v>132</v>
      </c>
      <c r="AW141" s="15" t="s">
        <v>33</v>
      </c>
      <c r="AX141" s="15" t="s">
        <v>84</v>
      </c>
      <c r="AY141" s="264" t="s">
        <v>124</v>
      </c>
    </row>
    <row r="142" spans="1:65" s="2" customFormat="1" ht="24.15" customHeight="1">
      <c r="A142" s="39"/>
      <c r="B142" s="40"/>
      <c r="C142" s="219" t="s">
        <v>86</v>
      </c>
      <c r="D142" s="219" t="s">
        <v>127</v>
      </c>
      <c r="E142" s="220" t="s">
        <v>195</v>
      </c>
      <c r="F142" s="221" t="s">
        <v>196</v>
      </c>
      <c r="G142" s="222" t="s">
        <v>192</v>
      </c>
      <c r="H142" s="223">
        <v>121</v>
      </c>
      <c r="I142" s="224"/>
      <c r="J142" s="225">
        <f>ROUND(I142*H142,2)</f>
        <v>0</v>
      </c>
      <c r="K142" s="221" t="s">
        <v>131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132</v>
      </c>
      <c r="AT142" s="230" t="s">
        <v>127</v>
      </c>
      <c r="AU142" s="230" t="s">
        <v>86</v>
      </c>
      <c r="AY142" s="18" t="s">
        <v>124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132</v>
      </c>
      <c r="BM142" s="230" t="s">
        <v>132</v>
      </c>
    </row>
    <row r="143" spans="1:51" s="14" customFormat="1" ht="12">
      <c r="A143" s="14"/>
      <c r="B143" s="243"/>
      <c r="C143" s="244"/>
      <c r="D143" s="234" t="s">
        <v>133</v>
      </c>
      <c r="E143" s="245" t="s">
        <v>1</v>
      </c>
      <c r="F143" s="246" t="s">
        <v>197</v>
      </c>
      <c r="G143" s="244"/>
      <c r="H143" s="247">
        <v>63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133</v>
      </c>
      <c r="AU143" s="253" t="s">
        <v>86</v>
      </c>
      <c r="AV143" s="14" t="s">
        <v>86</v>
      </c>
      <c r="AW143" s="14" t="s">
        <v>33</v>
      </c>
      <c r="AX143" s="14" t="s">
        <v>76</v>
      </c>
      <c r="AY143" s="253" t="s">
        <v>124</v>
      </c>
    </row>
    <row r="144" spans="1:51" s="14" customFormat="1" ht="12">
      <c r="A144" s="14"/>
      <c r="B144" s="243"/>
      <c r="C144" s="244"/>
      <c r="D144" s="234" t="s">
        <v>133</v>
      </c>
      <c r="E144" s="245" t="s">
        <v>1</v>
      </c>
      <c r="F144" s="246" t="s">
        <v>198</v>
      </c>
      <c r="G144" s="244"/>
      <c r="H144" s="247">
        <v>58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133</v>
      </c>
      <c r="AU144" s="253" t="s">
        <v>86</v>
      </c>
      <c r="AV144" s="14" t="s">
        <v>86</v>
      </c>
      <c r="AW144" s="14" t="s">
        <v>33</v>
      </c>
      <c r="AX144" s="14" t="s">
        <v>76</v>
      </c>
      <c r="AY144" s="253" t="s">
        <v>124</v>
      </c>
    </row>
    <row r="145" spans="1:51" s="15" customFormat="1" ht="12">
      <c r="A145" s="15"/>
      <c r="B145" s="254"/>
      <c r="C145" s="255"/>
      <c r="D145" s="234" t="s">
        <v>133</v>
      </c>
      <c r="E145" s="256" t="s">
        <v>1</v>
      </c>
      <c r="F145" s="257" t="s">
        <v>137</v>
      </c>
      <c r="G145" s="255"/>
      <c r="H145" s="258">
        <v>121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133</v>
      </c>
      <c r="AU145" s="264" t="s">
        <v>86</v>
      </c>
      <c r="AV145" s="15" t="s">
        <v>132</v>
      </c>
      <c r="AW145" s="15" t="s">
        <v>33</v>
      </c>
      <c r="AX145" s="15" t="s">
        <v>84</v>
      </c>
      <c r="AY145" s="264" t="s">
        <v>124</v>
      </c>
    </row>
    <row r="146" spans="1:65" s="2" customFormat="1" ht="24.15" customHeight="1">
      <c r="A146" s="39"/>
      <c r="B146" s="40"/>
      <c r="C146" s="219" t="s">
        <v>142</v>
      </c>
      <c r="D146" s="219" t="s">
        <v>127</v>
      </c>
      <c r="E146" s="220" t="s">
        <v>199</v>
      </c>
      <c r="F146" s="221" t="s">
        <v>200</v>
      </c>
      <c r="G146" s="222" t="s">
        <v>130</v>
      </c>
      <c r="H146" s="223">
        <v>13</v>
      </c>
      <c r="I146" s="224"/>
      <c r="J146" s="225">
        <f>ROUND(I146*H146,2)</f>
        <v>0</v>
      </c>
      <c r="K146" s="221" t="s">
        <v>131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132</v>
      </c>
      <c r="AT146" s="230" t="s">
        <v>127</v>
      </c>
      <c r="AU146" s="230" t="s">
        <v>86</v>
      </c>
      <c r="AY146" s="18" t="s">
        <v>124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132</v>
      </c>
      <c r="BM146" s="230" t="s">
        <v>145</v>
      </c>
    </row>
    <row r="147" spans="1:51" s="14" customFormat="1" ht="12">
      <c r="A147" s="14"/>
      <c r="B147" s="243"/>
      <c r="C147" s="244"/>
      <c r="D147" s="234" t="s">
        <v>133</v>
      </c>
      <c r="E147" s="245" t="s">
        <v>1</v>
      </c>
      <c r="F147" s="246" t="s">
        <v>201</v>
      </c>
      <c r="G147" s="244"/>
      <c r="H147" s="247">
        <v>13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133</v>
      </c>
      <c r="AU147" s="253" t="s">
        <v>86</v>
      </c>
      <c r="AV147" s="14" t="s">
        <v>86</v>
      </c>
      <c r="AW147" s="14" t="s">
        <v>33</v>
      </c>
      <c r="AX147" s="14" t="s">
        <v>76</v>
      </c>
      <c r="AY147" s="253" t="s">
        <v>124</v>
      </c>
    </row>
    <row r="148" spans="1:51" s="15" customFormat="1" ht="12">
      <c r="A148" s="15"/>
      <c r="B148" s="254"/>
      <c r="C148" s="255"/>
      <c r="D148" s="234" t="s">
        <v>133</v>
      </c>
      <c r="E148" s="256" t="s">
        <v>1</v>
      </c>
      <c r="F148" s="257" t="s">
        <v>137</v>
      </c>
      <c r="G148" s="255"/>
      <c r="H148" s="258">
        <v>13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133</v>
      </c>
      <c r="AU148" s="264" t="s">
        <v>86</v>
      </c>
      <c r="AV148" s="15" t="s">
        <v>132</v>
      </c>
      <c r="AW148" s="15" t="s">
        <v>33</v>
      </c>
      <c r="AX148" s="15" t="s">
        <v>84</v>
      </c>
      <c r="AY148" s="264" t="s">
        <v>124</v>
      </c>
    </row>
    <row r="149" spans="1:65" s="2" customFormat="1" ht="24.15" customHeight="1">
      <c r="A149" s="39"/>
      <c r="B149" s="40"/>
      <c r="C149" s="219" t="s">
        <v>132</v>
      </c>
      <c r="D149" s="219" t="s">
        <v>127</v>
      </c>
      <c r="E149" s="220" t="s">
        <v>202</v>
      </c>
      <c r="F149" s="221" t="s">
        <v>203</v>
      </c>
      <c r="G149" s="222" t="s">
        <v>130</v>
      </c>
      <c r="H149" s="223">
        <v>2</v>
      </c>
      <c r="I149" s="224"/>
      <c r="J149" s="225">
        <f>ROUND(I149*H149,2)</f>
        <v>0</v>
      </c>
      <c r="K149" s="221" t="s">
        <v>131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132</v>
      </c>
      <c r="AT149" s="230" t="s">
        <v>127</v>
      </c>
      <c r="AU149" s="230" t="s">
        <v>86</v>
      </c>
      <c r="AY149" s="18" t="s">
        <v>124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132</v>
      </c>
      <c r="BM149" s="230" t="s">
        <v>151</v>
      </c>
    </row>
    <row r="150" spans="1:51" s="14" customFormat="1" ht="12">
      <c r="A150" s="14"/>
      <c r="B150" s="243"/>
      <c r="C150" s="244"/>
      <c r="D150" s="234" t="s">
        <v>133</v>
      </c>
      <c r="E150" s="245" t="s">
        <v>1</v>
      </c>
      <c r="F150" s="246" t="s">
        <v>204</v>
      </c>
      <c r="G150" s="244"/>
      <c r="H150" s="247">
        <v>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133</v>
      </c>
      <c r="AU150" s="253" t="s">
        <v>86</v>
      </c>
      <c r="AV150" s="14" t="s">
        <v>86</v>
      </c>
      <c r="AW150" s="14" t="s">
        <v>33</v>
      </c>
      <c r="AX150" s="14" t="s">
        <v>76</v>
      </c>
      <c r="AY150" s="253" t="s">
        <v>124</v>
      </c>
    </row>
    <row r="151" spans="1:51" s="15" customFormat="1" ht="12">
      <c r="A151" s="15"/>
      <c r="B151" s="254"/>
      <c r="C151" s="255"/>
      <c r="D151" s="234" t="s">
        <v>133</v>
      </c>
      <c r="E151" s="256" t="s">
        <v>1</v>
      </c>
      <c r="F151" s="257" t="s">
        <v>137</v>
      </c>
      <c r="G151" s="255"/>
      <c r="H151" s="258">
        <v>2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133</v>
      </c>
      <c r="AU151" s="264" t="s">
        <v>86</v>
      </c>
      <c r="AV151" s="15" t="s">
        <v>132</v>
      </c>
      <c r="AW151" s="15" t="s">
        <v>33</v>
      </c>
      <c r="AX151" s="15" t="s">
        <v>84</v>
      </c>
      <c r="AY151" s="264" t="s">
        <v>124</v>
      </c>
    </row>
    <row r="152" spans="1:65" s="2" customFormat="1" ht="33" customHeight="1">
      <c r="A152" s="39"/>
      <c r="B152" s="40"/>
      <c r="C152" s="219" t="s">
        <v>153</v>
      </c>
      <c r="D152" s="219" t="s">
        <v>127</v>
      </c>
      <c r="E152" s="220" t="s">
        <v>205</v>
      </c>
      <c r="F152" s="221" t="s">
        <v>206</v>
      </c>
      <c r="G152" s="222" t="s">
        <v>130</v>
      </c>
      <c r="H152" s="223">
        <v>13</v>
      </c>
      <c r="I152" s="224"/>
      <c r="J152" s="225">
        <f>ROUND(I152*H152,2)</f>
        <v>0</v>
      </c>
      <c r="K152" s="221" t="s">
        <v>131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132</v>
      </c>
      <c r="AT152" s="230" t="s">
        <v>127</v>
      </c>
      <c r="AU152" s="230" t="s">
        <v>86</v>
      </c>
      <c r="AY152" s="18" t="s">
        <v>124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132</v>
      </c>
      <c r="BM152" s="230" t="s">
        <v>156</v>
      </c>
    </row>
    <row r="153" spans="1:51" s="14" customFormat="1" ht="12">
      <c r="A153" s="14"/>
      <c r="B153" s="243"/>
      <c r="C153" s="244"/>
      <c r="D153" s="234" t="s">
        <v>133</v>
      </c>
      <c r="E153" s="245" t="s">
        <v>1</v>
      </c>
      <c r="F153" s="246" t="s">
        <v>207</v>
      </c>
      <c r="G153" s="244"/>
      <c r="H153" s="247">
        <v>13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133</v>
      </c>
      <c r="AU153" s="253" t="s">
        <v>86</v>
      </c>
      <c r="AV153" s="14" t="s">
        <v>86</v>
      </c>
      <c r="AW153" s="14" t="s">
        <v>33</v>
      </c>
      <c r="AX153" s="14" t="s">
        <v>76</v>
      </c>
      <c r="AY153" s="253" t="s">
        <v>124</v>
      </c>
    </row>
    <row r="154" spans="1:51" s="15" customFormat="1" ht="12">
      <c r="A154" s="15"/>
      <c r="B154" s="254"/>
      <c r="C154" s="255"/>
      <c r="D154" s="234" t="s">
        <v>133</v>
      </c>
      <c r="E154" s="256" t="s">
        <v>1</v>
      </c>
      <c r="F154" s="257" t="s">
        <v>137</v>
      </c>
      <c r="G154" s="255"/>
      <c r="H154" s="258">
        <v>13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133</v>
      </c>
      <c r="AU154" s="264" t="s">
        <v>86</v>
      </c>
      <c r="AV154" s="15" t="s">
        <v>132</v>
      </c>
      <c r="AW154" s="15" t="s">
        <v>33</v>
      </c>
      <c r="AX154" s="15" t="s">
        <v>84</v>
      </c>
      <c r="AY154" s="264" t="s">
        <v>124</v>
      </c>
    </row>
    <row r="155" spans="1:65" s="2" customFormat="1" ht="33" customHeight="1">
      <c r="A155" s="39"/>
      <c r="B155" s="40"/>
      <c r="C155" s="219" t="s">
        <v>145</v>
      </c>
      <c r="D155" s="219" t="s">
        <v>127</v>
      </c>
      <c r="E155" s="220" t="s">
        <v>208</v>
      </c>
      <c r="F155" s="221" t="s">
        <v>209</v>
      </c>
      <c r="G155" s="222" t="s">
        <v>130</v>
      </c>
      <c r="H155" s="223">
        <v>2</v>
      </c>
      <c r="I155" s="224"/>
      <c r="J155" s="225">
        <f>ROUND(I155*H155,2)</f>
        <v>0</v>
      </c>
      <c r="K155" s="221" t="s">
        <v>131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132</v>
      </c>
      <c r="AT155" s="230" t="s">
        <v>127</v>
      </c>
      <c r="AU155" s="230" t="s">
        <v>86</v>
      </c>
      <c r="AY155" s="18" t="s">
        <v>124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132</v>
      </c>
      <c r="BM155" s="230" t="s">
        <v>160</v>
      </c>
    </row>
    <row r="156" spans="1:51" s="14" customFormat="1" ht="12">
      <c r="A156" s="14"/>
      <c r="B156" s="243"/>
      <c r="C156" s="244"/>
      <c r="D156" s="234" t="s">
        <v>133</v>
      </c>
      <c r="E156" s="245" t="s">
        <v>1</v>
      </c>
      <c r="F156" s="246" t="s">
        <v>86</v>
      </c>
      <c r="G156" s="244"/>
      <c r="H156" s="247">
        <v>2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133</v>
      </c>
      <c r="AU156" s="253" t="s">
        <v>86</v>
      </c>
      <c r="AV156" s="14" t="s">
        <v>86</v>
      </c>
      <c r="AW156" s="14" t="s">
        <v>33</v>
      </c>
      <c r="AX156" s="14" t="s">
        <v>76</v>
      </c>
      <c r="AY156" s="253" t="s">
        <v>124</v>
      </c>
    </row>
    <row r="157" spans="1:51" s="15" customFormat="1" ht="12">
      <c r="A157" s="15"/>
      <c r="B157" s="254"/>
      <c r="C157" s="255"/>
      <c r="D157" s="234" t="s">
        <v>133</v>
      </c>
      <c r="E157" s="256" t="s">
        <v>1</v>
      </c>
      <c r="F157" s="257" t="s">
        <v>137</v>
      </c>
      <c r="G157" s="255"/>
      <c r="H157" s="258">
        <v>2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4" t="s">
        <v>133</v>
      </c>
      <c r="AU157" s="264" t="s">
        <v>86</v>
      </c>
      <c r="AV157" s="15" t="s">
        <v>132</v>
      </c>
      <c r="AW157" s="15" t="s">
        <v>33</v>
      </c>
      <c r="AX157" s="15" t="s">
        <v>84</v>
      </c>
      <c r="AY157" s="264" t="s">
        <v>124</v>
      </c>
    </row>
    <row r="158" spans="1:65" s="2" customFormat="1" ht="24.15" customHeight="1">
      <c r="A158" s="39"/>
      <c r="B158" s="40"/>
      <c r="C158" s="219" t="s">
        <v>163</v>
      </c>
      <c r="D158" s="219" t="s">
        <v>127</v>
      </c>
      <c r="E158" s="220" t="s">
        <v>210</v>
      </c>
      <c r="F158" s="221" t="s">
        <v>211</v>
      </c>
      <c r="G158" s="222" t="s">
        <v>192</v>
      </c>
      <c r="H158" s="223">
        <v>48</v>
      </c>
      <c r="I158" s="224"/>
      <c r="J158" s="225">
        <f>ROUND(I158*H158,2)</f>
        <v>0</v>
      </c>
      <c r="K158" s="221" t="s">
        <v>131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132</v>
      </c>
      <c r="AT158" s="230" t="s">
        <v>127</v>
      </c>
      <c r="AU158" s="230" t="s">
        <v>86</v>
      </c>
      <c r="AY158" s="18" t="s">
        <v>124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132</v>
      </c>
      <c r="BM158" s="230" t="s">
        <v>166</v>
      </c>
    </row>
    <row r="159" spans="1:51" s="13" customFormat="1" ht="12">
      <c r="A159" s="13"/>
      <c r="B159" s="232"/>
      <c r="C159" s="233"/>
      <c r="D159" s="234" t="s">
        <v>133</v>
      </c>
      <c r="E159" s="235" t="s">
        <v>1</v>
      </c>
      <c r="F159" s="236" t="s">
        <v>212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133</v>
      </c>
      <c r="AU159" s="242" t="s">
        <v>86</v>
      </c>
      <c r="AV159" s="13" t="s">
        <v>84</v>
      </c>
      <c r="AW159" s="13" t="s">
        <v>33</v>
      </c>
      <c r="AX159" s="13" t="s">
        <v>76</v>
      </c>
      <c r="AY159" s="242" t="s">
        <v>124</v>
      </c>
    </row>
    <row r="160" spans="1:51" s="14" customFormat="1" ht="12">
      <c r="A160" s="14"/>
      <c r="B160" s="243"/>
      <c r="C160" s="244"/>
      <c r="D160" s="234" t="s">
        <v>133</v>
      </c>
      <c r="E160" s="245" t="s">
        <v>1</v>
      </c>
      <c r="F160" s="246" t="s">
        <v>213</v>
      </c>
      <c r="G160" s="244"/>
      <c r="H160" s="247">
        <v>26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133</v>
      </c>
      <c r="AU160" s="253" t="s">
        <v>86</v>
      </c>
      <c r="AV160" s="14" t="s">
        <v>86</v>
      </c>
      <c r="AW160" s="14" t="s">
        <v>33</v>
      </c>
      <c r="AX160" s="14" t="s">
        <v>76</v>
      </c>
      <c r="AY160" s="253" t="s">
        <v>124</v>
      </c>
    </row>
    <row r="161" spans="1:51" s="14" customFormat="1" ht="12">
      <c r="A161" s="14"/>
      <c r="B161" s="243"/>
      <c r="C161" s="244"/>
      <c r="D161" s="234" t="s">
        <v>133</v>
      </c>
      <c r="E161" s="245" t="s">
        <v>1</v>
      </c>
      <c r="F161" s="246" t="s">
        <v>214</v>
      </c>
      <c r="G161" s="244"/>
      <c r="H161" s="247">
        <v>22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133</v>
      </c>
      <c r="AU161" s="253" t="s">
        <v>86</v>
      </c>
      <c r="AV161" s="14" t="s">
        <v>86</v>
      </c>
      <c r="AW161" s="14" t="s">
        <v>33</v>
      </c>
      <c r="AX161" s="14" t="s">
        <v>76</v>
      </c>
      <c r="AY161" s="253" t="s">
        <v>124</v>
      </c>
    </row>
    <row r="162" spans="1:51" s="15" customFormat="1" ht="12">
      <c r="A162" s="15"/>
      <c r="B162" s="254"/>
      <c r="C162" s="255"/>
      <c r="D162" s="234" t="s">
        <v>133</v>
      </c>
      <c r="E162" s="256" t="s">
        <v>1</v>
      </c>
      <c r="F162" s="257" t="s">
        <v>137</v>
      </c>
      <c r="G162" s="255"/>
      <c r="H162" s="258">
        <v>48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133</v>
      </c>
      <c r="AU162" s="264" t="s">
        <v>86</v>
      </c>
      <c r="AV162" s="15" t="s">
        <v>132</v>
      </c>
      <c r="AW162" s="15" t="s">
        <v>33</v>
      </c>
      <c r="AX162" s="15" t="s">
        <v>84</v>
      </c>
      <c r="AY162" s="264" t="s">
        <v>124</v>
      </c>
    </row>
    <row r="163" spans="1:65" s="2" customFormat="1" ht="24.15" customHeight="1">
      <c r="A163" s="39"/>
      <c r="B163" s="40"/>
      <c r="C163" s="219" t="s">
        <v>151</v>
      </c>
      <c r="D163" s="219" t="s">
        <v>127</v>
      </c>
      <c r="E163" s="220" t="s">
        <v>215</v>
      </c>
      <c r="F163" s="221" t="s">
        <v>216</v>
      </c>
      <c r="G163" s="222" t="s">
        <v>192</v>
      </c>
      <c r="H163" s="223">
        <v>106</v>
      </c>
      <c r="I163" s="224"/>
      <c r="J163" s="225">
        <f>ROUND(I163*H163,2)</f>
        <v>0</v>
      </c>
      <c r="K163" s="221" t="s">
        <v>131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132</v>
      </c>
      <c r="AT163" s="230" t="s">
        <v>127</v>
      </c>
      <c r="AU163" s="230" t="s">
        <v>86</v>
      </c>
      <c r="AY163" s="18" t="s">
        <v>124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132</v>
      </c>
      <c r="BM163" s="230" t="s">
        <v>169</v>
      </c>
    </row>
    <row r="164" spans="1:51" s="13" customFormat="1" ht="12">
      <c r="A164" s="13"/>
      <c r="B164" s="232"/>
      <c r="C164" s="233"/>
      <c r="D164" s="234" t="s">
        <v>133</v>
      </c>
      <c r="E164" s="235" t="s">
        <v>1</v>
      </c>
      <c r="F164" s="236" t="s">
        <v>217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133</v>
      </c>
      <c r="AU164" s="242" t="s">
        <v>86</v>
      </c>
      <c r="AV164" s="13" t="s">
        <v>84</v>
      </c>
      <c r="AW164" s="13" t="s">
        <v>33</v>
      </c>
      <c r="AX164" s="13" t="s">
        <v>76</v>
      </c>
      <c r="AY164" s="242" t="s">
        <v>124</v>
      </c>
    </row>
    <row r="165" spans="1:51" s="14" customFormat="1" ht="12">
      <c r="A165" s="14"/>
      <c r="B165" s="243"/>
      <c r="C165" s="244"/>
      <c r="D165" s="234" t="s">
        <v>133</v>
      </c>
      <c r="E165" s="245" t="s">
        <v>1</v>
      </c>
      <c r="F165" s="246" t="s">
        <v>218</v>
      </c>
      <c r="G165" s="244"/>
      <c r="H165" s="247">
        <v>50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133</v>
      </c>
      <c r="AU165" s="253" t="s">
        <v>86</v>
      </c>
      <c r="AV165" s="14" t="s">
        <v>86</v>
      </c>
      <c r="AW165" s="14" t="s">
        <v>33</v>
      </c>
      <c r="AX165" s="14" t="s">
        <v>76</v>
      </c>
      <c r="AY165" s="253" t="s">
        <v>124</v>
      </c>
    </row>
    <row r="166" spans="1:51" s="14" customFormat="1" ht="12">
      <c r="A166" s="14"/>
      <c r="B166" s="243"/>
      <c r="C166" s="244"/>
      <c r="D166" s="234" t="s">
        <v>133</v>
      </c>
      <c r="E166" s="245" t="s">
        <v>1</v>
      </c>
      <c r="F166" s="246" t="s">
        <v>219</v>
      </c>
      <c r="G166" s="244"/>
      <c r="H166" s="247">
        <v>41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133</v>
      </c>
      <c r="AU166" s="253" t="s">
        <v>86</v>
      </c>
      <c r="AV166" s="14" t="s">
        <v>86</v>
      </c>
      <c r="AW166" s="14" t="s">
        <v>33</v>
      </c>
      <c r="AX166" s="14" t="s">
        <v>76</v>
      </c>
      <c r="AY166" s="253" t="s">
        <v>124</v>
      </c>
    </row>
    <row r="167" spans="1:51" s="14" customFormat="1" ht="12">
      <c r="A167" s="14"/>
      <c r="B167" s="243"/>
      <c r="C167" s="244"/>
      <c r="D167" s="234" t="s">
        <v>133</v>
      </c>
      <c r="E167" s="245" t="s">
        <v>1</v>
      </c>
      <c r="F167" s="246" t="s">
        <v>220</v>
      </c>
      <c r="G167" s="244"/>
      <c r="H167" s="247">
        <v>15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133</v>
      </c>
      <c r="AU167" s="253" t="s">
        <v>86</v>
      </c>
      <c r="AV167" s="14" t="s">
        <v>86</v>
      </c>
      <c r="AW167" s="14" t="s">
        <v>33</v>
      </c>
      <c r="AX167" s="14" t="s">
        <v>76</v>
      </c>
      <c r="AY167" s="253" t="s">
        <v>124</v>
      </c>
    </row>
    <row r="168" spans="1:51" s="15" customFormat="1" ht="12">
      <c r="A168" s="15"/>
      <c r="B168" s="254"/>
      <c r="C168" s="255"/>
      <c r="D168" s="234" t="s">
        <v>133</v>
      </c>
      <c r="E168" s="256" t="s">
        <v>1</v>
      </c>
      <c r="F168" s="257" t="s">
        <v>137</v>
      </c>
      <c r="G168" s="255"/>
      <c r="H168" s="258">
        <v>106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133</v>
      </c>
      <c r="AU168" s="264" t="s">
        <v>86</v>
      </c>
      <c r="AV168" s="15" t="s">
        <v>132</v>
      </c>
      <c r="AW168" s="15" t="s">
        <v>33</v>
      </c>
      <c r="AX168" s="15" t="s">
        <v>84</v>
      </c>
      <c r="AY168" s="264" t="s">
        <v>124</v>
      </c>
    </row>
    <row r="169" spans="1:65" s="2" customFormat="1" ht="24.15" customHeight="1">
      <c r="A169" s="39"/>
      <c r="B169" s="40"/>
      <c r="C169" s="219" t="s">
        <v>125</v>
      </c>
      <c r="D169" s="219" t="s">
        <v>127</v>
      </c>
      <c r="E169" s="220" t="s">
        <v>221</v>
      </c>
      <c r="F169" s="221" t="s">
        <v>222</v>
      </c>
      <c r="G169" s="222" t="s">
        <v>192</v>
      </c>
      <c r="H169" s="223">
        <v>106</v>
      </c>
      <c r="I169" s="224"/>
      <c r="J169" s="225">
        <f>ROUND(I169*H169,2)</f>
        <v>0</v>
      </c>
      <c r="K169" s="221" t="s">
        <v>131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132</v>
      </c>
      <c r="AT169" s="230" t="s">
        <v>127</v>
      </c>
      <c r="AU169" s="230" t="s">
        <v>86</v>
      </c>
      <c r="AY169" s="18" t="s">
        <v>124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132</v>
      </c>
      <c r="BM169" s="230" t="s">
        <v>223</v>
      </c>
    </row>
    <row r="170" spans="1:51" s="13" customFormat="1" ht="12">
      <c r="A170" s="13"/>
      <c r="B170" s="232"/>
      <c r="C170" s="233"/>
      <c r="D170" s="234" t="s">
        <v>133</v>
      </c>
      <c r="E170" s="235" t="s">
        <v>1</v>
      </c>
      <c r="F170" s="236" t="s">
        <v>224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133</v>
      </c>
      <c r="AU170" s="242" t="s">
        <v>86</v>
      </c>
      <c r="AV170" s="13" t="s">
        <v>84</v>
      </c>
      <c r="AW170" s="13" t="s">
        <v>33</v>
      </c>
      <c r="AX170" s="13" t="s">
        <v>76</v>
      </c>
      <c r="AY170" s="242" t="s">
        <v>124</v>
      </c>
    </row>
    <row r="171" spans="1:51" s="13" customFormat="1" ht="12">
      <c r="A171" s="13"/>
      <c r="B171" s="232"/>
      <c r="C171" s="233"/>
      <c r="D171" s="234" t="s">
        <v>133</v>
      </c>
      <c r="E171" s="235" t="s">
        <v>1</v>
      </c>
      <c r="F171" s="236" t="s">
        <v>225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133</v>
      </c>
      <c r="AU171" s="242" t="s">
        <v>86</v>
      </c>
      <c r="AV171" s="13" t="s">
        <v>84</v>
      </c>
      <c r="AW171" s="13" t="s">
        <v>33</v>
      </c>
      <c r="AX171" s="13" t="s">
        <v>76</v>
      </c>
      <c r="AY171" s="242" t="s">
        <v>124</v>
      </c>
    </row>
    <row r="172" spans="1:51" s="14" customFormat="1" ht="12">
      <c r="A172" s="14"/>
      <c r="B172" s="243"/>
      <c r="C172" s="244"/>
      <c r="D172" s="234" t="s">
        <v>133</v>
      </c>
      <c r="E172" s="245" t="s">
        <v>1</v>
      </c>
      <c r="F172" s="246" t="s">
        <v>218</v>
      </c>
      <c r="G172" s="244"/>
      <c r="H172" s="247">
        <v>50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133</v>
      </c>
      <c r="AU172" s="253" t="s">
        <v>86</v>
      </c>
      <c r="AV172" s="14" t="s">
        <v>86</v>
      </c>
      <c r="AW172" s="14" t="s">
        <v>33</v>
      </c>
      <c r="AX172" s="14" t="s">
        <v>76</v>
      </c>
      <c r="AY172" s="253" t="s">
        <v>124</v>
      </c>
    </row>
    <row r="173" spans="1:51" s="14" customFormat="1" ht="12">
      <c r="A173" s="14"/>
      <c r="B173" s="243"/>
      <c r="C173" s="244"/>
      <c r="D173" s="234" t="s">
        <v>133</v>
      </c>
      <c r="E173" s="245" t="s">
        <v>1</v>
      </c>
      <c r="F173" s="246" t="s">
        <v>219</v>
      </c>
      <c r="G173" s="244"/>
      <c r="H173" s="247">
        <v>41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133</v>
      </c>
      <c r="AU173" s="253" t="s">
        <v>86</v>
      </c>
      <c r="AV173" s="14" t="s">
        <v>86</v>
      </c>
      <c r="AW173" s="14" t="s">
        <v>33</v>
      </c>
      <c r="AX173" s="14" t="s">
        <v>76</v>
      </c>
      <c r="AY173" s="253" t="s">
        <v>124</v>
      </c>
    </row>
    <row r="174" spans="1:51" s="14" customFormat="1" ht="12">
      <c r="A174" s="14"/>
      <c r="B174" s="243"/>
      <c r="C174" s="244"/>
      <c r="D174" s="234" t="s">
        <v>133</v>
      </c>
      <c r="E174" s="245" t="s">
        <v>1</v>
      </c>
      <c r="F174" s="246" t="s">
        <v>220</v>
      </c>
      <c r="G174" s="244"/>
      <c r="H174" s="247">
        <v>15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133</v>
      </c>
      <c r="AU174" s="253" t="s">
        <v>86</v>
      </c>
      <c r="AV174" s="14" t="s">
        <v>86</v>
      </c>
      <c r="AW174" s="14" t="s">
        <v>33</v>
      </c>
      <c r="AX174" s="14" t="s">
        <v>76</v>
      </c>
      <c r="AY174" s="253" t="s">
        <v>124</v>
      </c>
    </row>
    <row r="175" spans="1:51" s="15" customFormat="1" ht="12">
      <c r="A175" s="15"/>
      <c r="B175" s="254"/>
      <c r="C175" s="255"/>
      <c r="D175" s="234" t="s">
        <v>133</v>
      </c>
      <c r="E175" s="256" t="s">
        <v>1</v>
      </c>
      <c r="F175" s="257" t="s">
        <v>137</v>
      </c>
      <c r="G175" s="255"/>
      <c r="H175" s="258">
        <v>106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4" t="s">
        <v>133</v>
      </c>
      <c r="AU175" s="264" t="s">
        <v>86</v>
      </c>
      <c r="AV175" s="15" t="s">
        <v>132</v>
      </c>
      <c r="AW175" s="15" t="s">
        <v>33</v>
      </c>
      <c r="AX175" s="15" t="s">
        <v>84</v>
      </c>
      <c r="AY175" s="264" t="s">
        <v>124</v>
      </c>
    </row>
    <row r="176" spans="1:65" s="2" customFormat="1" ht="16.5" customHeight="1">
      <c r="A176" s="39"/>
      <c r="B176" s="40"/>
      <c r="C176" s="219" t="s">
        <v>156</v>
      </c>
      <c r="D176" s="219" t="s">
        <v>127</v>
      </c>
      <c r="E176" s="220" t="s">
        <v>226</v>
      </c>
      <c r="F176" s="221" t="s">
        <v>227</v>
      </c>
      <c r="G176" s="222" t="s">
        <v>228</v>
      </c>
      <c r="H176" s="223">
        <v>5</v>
      </c>
      <c r="I176" s="224"/>
      <c r="J176" s="225">
        <f>ROUND(I176*H176,2)</f>
        <v>0</v>
      </c>
      <c r="K176" s="221" t="s">
        <v>131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132</v>
      </c>
      <c r="AT176" s="230" t="s">
        <v>127</v>
      </c>
      <c r="AU176" s="230" t="s">
        <v>86</v>
      </c>
      <c r="AY176" s="18" t="s">
        <v>124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132</v>
      </c>
      <c r="BM176" s="230" t="s">
        <v>229</v>
      </c>
    </row>
    <row r="177" spans="1:51" s="13" customFormat="1" ht="12">
      <c r="A177" s="13"/>
      <c r="B177" s="232"/>
      <c r="C177" s="233"/>
      <c r="D177" s="234" t="s">
        <v>133</v>
      </c>
      <c r="E177" s="235" t="s">
        <v>1</v>
      </c>
      <c r="F177" s="236" t="s">
        <v>230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133</v>
      </c>
      <c r="AU177" s="242" t="s">
        <v>86</v>
      </c>
      <c r="AV177" s="13" t="s">
        <v>84</v>
      </c>
      <c r="AW177" s="13" t="s">
        <v>33</v>
      </c>
      <c r="AX177" s="13" t="s">
        <v>76</v>
      </c>
      <c r="AY177" s="242" t="s">
        <v>124</v>
      </c>
    </row>
    <row r="178" spans="1:51" s="14" customFormat="1" ht="12">
      <c r="A178" s="14"/>
      <c r="B178" s="243"/>
      <c r="C178" s="244"/>
      <c r="D178" s="234" t="s">
        <v>133</v>
      </c>
      <c r="E178" s="245" t="s">
        <v>1</v>
      </c>
      <c r="F178" s="246" t="s">
        <v>231</v>
      </c>
      <c r="G178" s="244"/>
      <c r="H178" s="247">
        <v>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133</v>
      </c>
      <c r="AU178" s="253" t="s">
        <v>86</v>
      </c>
      <c r="AV178" s="14" t="s">
        <v>86</v>
      </c>
      <c r="AW178" s="14" t="s">
        <v>33</v>
      </c>
      <c r="AX178" s="14" t="s">
        <v>76</v>
      </c>
      <c r="AY178" s="253" t="s">
        <v>124</v>
      </c>
    </row>
    <row r="179" spans="1:51" s="15" customFormat="1" ht="12">
      <c r="A179" s="15"/>
      <c r="B179" s="254"/>
      <c r="C179" s="255"/>
      <c r="D179" s="234" t="s">
        <v>133</v>
      </c>
      <c r="E179" s="256" t="s">
        <v>1</v>
      </c>
      <c r="F179" s="257" t="s">
        <v>137</v>
      </c>
      <c r="G179" s="255"/>
      <c r="H179" s="258">
        <v>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133</v>
      </c>
      <c r="AU179" s="264" t="s">
        <v>86</v>
      </c>
      <c r="AV179" s="15" t="s">
        <v>132</v>
      </c>
      <c r="AW179" s="15" t="s">
        <v>33</v>
      </c>
      <c r="AX179" s="15" t="s">
        <v>84</v>
      </c>
      <c r="AY179" s="264" t="s">
        <v>124</v>
      </c>
    </row>
    <row r="180" spans="1:65" s="2" customFormat="1" ht="24.15" customHeight="1">
      <c r="A180" s="39"/>
      <c r="B180" s="40"/>
      <c r="C180" s="219" t="s">
        <v>232</v>
      </c>
      <c r="D180" s="219" t="s">
        <v>127</v>
      </c>
      <c r="E180" s="220" t="s">
        <v>233</v>
      </c>
      <c r="F180" s="221" t="s">
        <v>234</v>
      </c>
      <c r="G180" s="222" t="s">
        <v>235</v>
      </c>
      <c r="H180" s="223">
        <v>8.36</v>
      </c>
      <c r="I180" s="224"/>
      <c r="J180" s="225">
        <f>ROUND(I180*H180,2)</f>
        <v>0</v>
      </c>
      <c r="K180" s="221" t="s">
        <v>131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132</v>
      </c>
      <c r="AT180" s="230" t="s">
        <v>127</v>
      </c>
      <c r="AU180" s="230" t="s">
        <v>86</v>
      </c>
      <c r="AY180" s="18" t="s">
        <v>124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132</v>
      </c>
      <c r="BM180" s="230" t="s">
        <v>236</v>
      </c>
    </row>
    <row r="181" spans="1:51" s="14" customFormat="1" ht="12">
      <c r="A181" s="14"/>
      <c r="B181" s="243"/>
      <c r="C181" s="244"/>
      <c r="D181" s="234" t="s">
        <v>133</v>
      </c>
      <c r="E181" s="245" t="s">
        <v>1</v>
      </c>
      <c r="F181" s="246" t="s">
        <v>237</v>
      </c>
      <c r="G181" s="244"/>
      <c r="H181" s="247">
        <v>8.36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133</v>
      </c>
      <c r="AU181" s="253" t="s">
        <v>86</v>
      </c>
      <c r="AV181" s="14" t="s">
        <v>86</v>
      </c>
      <c r="AW181" s="14" t="s">
        <v>33</v>
      </c>
      <c r="AX181" s="14" t="s">
        <v>76</v>
      </c>
      <c r="AY181" s="253" t="s">
        <v>124</v>
      </c>
    </row>
    <row r="182" spans="1:51" s="15" customFormat="1" ht="12">
      <c r="A182" s="15"/>
      <c r="B182" s="254"/>
      <c r="C182" s="255"/>
      <c r="D182" s="234" t="s">
        <v>133</v>
      </c>
      <c r="E182" s="256" t="s">
        <v>1</v>
      </c>
      <c r="F182" s="257" t="s">
        <v>137</v>
      </c>
      <c r="G182" s="255"/>
      <c r="H182" s="258">
        <v>8.36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4" t="s">
        <v>133</v>
      </c>
      <c r="AU182" s="264" t="s">
        <v>86</v>
      </c>
      <c r="AV182" s="15" t="s">
        <v>132</v>
      </c>
      <c r="AW182" s="15" t="s">
        <v>33</v>
      </c>
      <c r="AX182" s="15" t="s">
        <v>84</v>
      </c>
      <c r="AY182" s="264" t="s">
        <v>124</v>
      </c>
    </row>
    <row r="183" spans="1:65" s="2" customFormat="1" ht="24.15" customHeight="1">
      <c r="A183" s="39"/>
      <c r="B183" s="40"/>
      <c r="C183" s="219" t="s">
        <v>160</v>
      </c>
      <c r="D183" s="219" t="s">
        <v>127</v>
      </c>
      <c r="E183" s="220" t="s">
        <v>238</v>
      </c>
      <c r="F183" s="221" t="s">
        <v>239</v>
      </c>
      <c r="G183" s="222" t="s">
        <v>235</v>
      </c>
      <c r="H183" s="223">
        <v>8.36</v>
      </c>
      <c r="I183" s="224"/>
      <c r="J183" s="225">
        <f>ROUND(I183*H183,2)</f>
        <v>0</v>
      </c>
      <c r="K183" s="221" t="s">
        <v>131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132</v>
      </c>
      <c r="AT183" s="230" t="s">
        <v>127</v>
      </c>
      <c r="AU183" s="230" t="s">
        <v>86</v>
      </c>
      <c r="AY183" s="18" t="s">
        <v>124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132</v>
      </c>
      <c r="BM183" s="230" t="s">
        <v>240</v>
      </c>
    </row>
    <row r="184" spans="1:51" s="14" customFormat="1" ht="12">
      <c r="A184" s="14"/>
      <c r="B184" s="243"/>
      <c r="C184" s="244"/>
      <c r="D184" s="234" t="s">
        <v>133</v>
      </c>
      <c r="E184" s="245" t="s">
        <v>1</v>
      </c>
      <c r="F184" s="246" t="s">
        <v>237</v>
      </c>
      <c r="G184" s="244"/>
      <c r="H184" s="247">
        <v>8.36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133</v>
      </c>
      <c r="AU184" s="253" t="s">
        <v>86</v>
      </c>
      <c r="AV184" s="14" t="s">
        <v>86</v>
      </c>
      <c r="AW184" s="14" t="s">
        <v>33</v>
      </c>
      <c r="AX184" s="14" t="s">
        <v>76</v>
      </c>
      <c r="AY184" s="253" t="s">
        <v>124</v>
      </c>
    </row>
    <row r="185" spans="1:51" s="15" customFormat="1" ht="12">
      <c r="A185" s="15"/>
      <c r="B185" s="254"/>
      <c r="C185" s="255"/>
      <c r="D185" s="234" t="s">
        <v>133</v>
      </c>
      <c r="E185" s="256" t="s">
        <v>1</v>
      </c>
      <c r="F185" s="257" t="s">
        <v>137</v>
      </c>
      <c r="G185" s="255"/>
      <c r="H185" s="258">
        <v>8.36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4" t="s">
        <v>133</v>
      </c>
      <c r="AU185" s="264" t="s">
        <v>86</v>
      </c>
      <c r="AV185" s="15" t="s">
        <v>132</v>
      </c>
      <c r="AW185" s="15" t="s">
        <v>33</v>
      </c>
      <c r="AX185" s="15" t="s">
        <v>84</v>
      </c>
      <c r="AY185" s="264" t="s">
        <v>124</v>
      </c>
    </row>
    <row r="186" spans="1:65" s="2" customFormat="1" ht="24.15" customHeight="1">
      <c r="A186" s="39"/>
      <c r="B186" s="40"/>
      <c r="C186" s="219" t="s">
        <v>207</v>
      </c>
      <c r="D186" s="219" t="s">
        <v>127</v>
      </c>
      <c r="E186" s="220" t="s">
        <v>241</v>
      </c>
      <c r="F186" s="221" t="s">
        <v>242</v>
      </c>
      <c r="G186" s="222" t="s">
        <v>243</v>
      </c>
      <c r="H186" s="223">
        <v>1500</v>
      </c>
      <c r="I186" s="224"/>
      <c r="J186" s="225">
        <f>ROUND(I186*H186,2)</f>
        <v>0</v>
      </c>
      <c r="K186" s="221" t="s">
        <v>131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132</v>
      </c>
      <c r="AT186" s="230" t="s">
        <v>127</v>
      </c>
      <c r="AU186" s="230" t="s">
        <v>86</v>
      </c>
      <c r="AY186" s="18" t="s">
        <v>124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132</v>
      </c>
      <c r="BM186" s="230" t="s">
        <v>244</v>
      </c>
    </row>
    <row r="187" spans="1:51" s="14" customFormat="1" ht="12">
      <c r="A187" s="14"/>
      <c r="B187" s="243"/>
      <c r="C187" s="244"/>
      <c r="D187" s="234" t="s">
        <v>133</v>
      </c>
      <c r="E187" s="245" t="s">
        <v>1</v>
      </c>
      <c r="F187" s="246" t="s">
        <v>245</v>
      </c>
      <c r="G187" s="244"/>
      <c r="H187" s="247">
        <v>1500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133</v>
      </c>
      <c r="AU187" s="253" t="s">
        <v>86</v>
      </c>
      <c r="AV187" s="14" t="s">
        <v>86</v>
      </c>
      <c r="AW187" s="14" t="s">
        <v>33</v>
      </c>
      <c r="AX187" s="14" t="s">
        <v>76</v>
      </c>
      <c r="AY187" s="253" t="s">
        <v>124</v>
      </c>
    </row>
    <row r="188" spans="1:51" s="15" customFormat="1" ht="12">
      <c r="A188" s="15"/>
      <c r="B188" s="254"/>
      <c r="C188" s="255"/>
      <c r="D188" s="234" t="s">
        <v>133</v>
      </c>
      <c r="E188" s="256" t="s">
        <v>1</v>
      </c>
      <c r="F188" s="257" t="s">
        <v>137</v>
      </c>
      <c r="G188" s="255"/>
      <c r="H188" s="258">
        <v>1500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4" t="s">
        <v>133</v>
      </c>
      <c r="AU188" s="264" t="s">
        <v>86</v>
      </c>
      <c r="AV188" s="15" t="s">
        <v>132</v>
      </c>
      <c r="AW188" s="15" t="s">
        <v>33</v>
      </c>
      <c r="AX188" s="15" t="s">
        <v>84</v>
      </c>
      <c r="AY188" s="264" t="s">
        <v>124</v>
      </c>
    </row>
    <row r="189" spans="1:65" s="2" customFormat="1" ht="24.15" customHeight="1">
      <c r="A189" s="39"/>
      <c r="B189" s="40"/>
      <c r="C189" s="219" t="s">
        <v>166</v>
      </c>
      <c r="D189" s="219" t="s">
        <v>127</v>
      </c>
      <c r="E189" s="220" t="s">
        <v>246</v>
      </c>
      <c r="F189" s="221" t="s">
        <v>247</v>
      </c>
      <c r="G189" s="222" t="s">
        <v>248</v>
      </c>
      <c r="H189" s="223">
        <v>100</v>
      </c>
      <c r="I189" s="224"/>
      <c r="J189" s="225">
        <f>ROUND(I189*H189,2)</f>
        <v>0</v>
      </c>
      <c r="K189" s="221" t="s">
        <v>131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132</v>
      </c>
      <c r="AT189" s="230" t="s">
        <v>127</v>
      </c>
      <c r="AU189" s="230" t="s">
        <v>86</v>
      </c>
      <c r="AY189" s="18" t="s">
        <v>124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132</v>
      </c>
      <c r="BM189" s="230" t="s">
        <v>249</v>
      </c>
    </row>
    <row r="190" spans="1:51" s="14" customFormat="1" ht="12">
      <c r="A190" s="14"/>
      <c r="B190" s="243"/>
      <c r="C190" s="244"/>
      <c r="D190" s="234" t="s">
        <v>133</v>
      </c>
      <c r="E190" s="245" t="s">
        <v>1</v>
      </c>
      <c r="F190" s="246" t="s">
        <v>250</v>
      </c>
      <c r="G190" s="244"/>
      <c r="H190" s="247">
        <v>100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133</v>
      </c>
      <c r="AU190" s="253" t="s">
        <v>86</v>
      </c>
      <c r="AV190" s="14" t="s">
        <v>86</v>
      </c>
      <c r="AW190" s="14" t="s">
        <v>33</v>
      </c>
      <c r="AX190" s="14" t="s">
        <v>76</v>
      </c>
      <c r="AY190" s="253" t="s">
        <v>124</v>
      </c>
    </row>
    <row r="191" spans="1:51" s="15" customFormat="1" ht="12">
      <c r="A191" s="15"/>
      <c r="B191" s="254"/>
      <c r="C191" s="255"/>
      <c r="D191" s="234" t="s">
        <v>133</v>
      </c>
      <c r="E191" s="256" t="s">
        <v>1</v>
      </c>
      <c r="F191" s="257" t="s">
        <v>137</v>
      </c>
      <c r="G191" s="255"/>
      <c r="H191" s="258">
        <v>100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133</v>
      </c>
      <c r="AU191" s="264" t="s">
        <v>86</v>
      </c>
      <c r="AV191" s="15" t="s">
        <v>132</v>
      </c>
      <c r="AW191" s="15" t="s">
        <v>33</v>
      </c>
      <c r="AX191" s="15" t="s">
        <v>84</v>
      </c>
      <c r="AY191" s="264" t="s">
        <v>124</v>
      </c>
    </row>
    <row r="192" spans="1:65" s="2" customFormat="1" ht="24.15" customHeight="1">
      <c r="A192" s="39"/>
      <c r="B192" s="40"/>
      <c r="C192" s="219" t="s">
        <v>8</v>
      </c>
      <c r="D192" s="219" t="s">
        <v>127</v>
      </c>
      <c r="E192" s="220" t="s">
        <v>251</v>
      </c>
      <c r="F192" s="221" t="s">
        <v>252</v>
      </c>
      <c r="G192" s="222" t="s">
        <v>235</v>
      </c>
      <c r="H192" s="223">
        <v>44.9</v>
      </c>
      <c r="I192" s="224"/>
      <c r="J192" s="225">
        <f>ROUND(I192*H192,2)</f>
        <v>0</v>
      </c>
      <c r="K192" s="221" t="s">
        <v>131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132</v>
      </c>
      <c r="AT192" s="230" t="s">
        <v>127</v>
      </c>
      <c r="AU192" s="230" t="s">
        <v>86</v>
      </c>
      <c r="AY192" s="18" t="s">
        <v>124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132</v>
      </c>
      <c r="BM192" s="230" t="s">
        <v>253</v>
      </c>
    </row>
    <row r="193" spans="1:51" s="14" customFormat="1" ht="12">
      <c r="A193" s="14"/>
      <c r="B193" s="243"/>
      <c r="C193" s="244"/>
      <c r="D193" s="234" t="s">
        <v>133</v>
      </c>
      <c r="E193" s="245" t="s">
        <v>1</v>
      </c>
      <c r="F193" s="246" t="s">
        <v>254</v>
      </c>
      <c r="G193" s="244"/>
      <c r="H193" s="247">
        <v>25.9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133</v>
      </c>
      <c r="AU193" s="253" t="s">
        <v>86</v>
      </c>
      <c r="AV193" s="14" t="s">
        <v>86</v>
      </c>
      <c r="AW193" s="14" t="s">
        <v>33</v>
      </c>
      <c r="AX193" s="14" t="s">
        <v>76</v>
      </c>
      <c r="AY193" s="253" t="s">
        <v>124</v>
      </c>
    </row>
    <row r="194" spans="1:51" s="14" customFormat="1" ht="12">
      <c r="A194" s="14"/>
      <c r="B194" s="243"/>
      <c r="C194" s="244"/>
      <c r="D194" s="234" t="s">
        <v>133</v>
      </c>
      <c r="E194" s="245" t="s">
        <v>1</v>
      </c>
      <c r="F194" s="246" t="s">
        <v>255</v>
      </c>
      <c r="G194" s="244"/>
      <c r="H194" s="247">
        <v>5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133</v>
      </c>
      <c r="AU194" s="253" t="s">
        <v>86</v>
      </c>
      <c r="AV194" s="14" t="s">
        <v>86</v>
      </c>
      <c r="AW194" s="14" t="s">
        <v>33</v>
      </c>
      <c r="AX194" s="14" t="s">
        <v>76</v>
      </c>
      <c r="AY194" s="253" t="s">
        <v>124</v>
      </c>
    </row>
    <row r="195" spans="1:51" s="14" customFormat="1" ht="12">
      <c r="A195" s="14"/>
      <c r="B195" s="243"/>
      <c r="C195" s="244"/>
      <c r="D195" s="234" t="s">
        <v>133</v>
      </c>
      <c r="E195" s="245" t="s">
        <v>1</v>
      </c>
      <c r="F195" s="246" t="s">
        <v>256</v>
      </c>
      <c r="G195" s="244"/>
      <c r="H195" s="247">
        <v>14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133</v>
      </c>
      <c r="AU195" s="253" t="s">
        <v>86</v>
      </c>
      <c r="AV195" s="14" t="s">
        <v>86</v>
      </c>
      <c r="AW195" s="14" t="s">
        <v>33</v>
      </c>
      <c r="AX195" s="14" t="s">
        <v>76</v>
      </c>
      <c r="AY195" s="253" t="s">
        <v>124</v>
      </c>
    </row>
    <row r="196" spans="1:51" s="15" customFormat="1" ht="12">
      <c r="A196" s="15"/>
      <c r="B196" s="254"/>
      <c r="C196" s="255"/>
      <c r="D196" s="234" t="s">
        <v>133</v>
      </c>
      <c r="E196" s="256" t="s">
        <v>1</v>
      </c>
      <c r="F196" s="257" t="s">
        <v>137</v>
      </c>
      <c r="G196" s="255"/>
      <c r="H196" s="258">
        <v>44.9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4" t="s">
        <v>133</v>
      </c>
      <c r="AU196" s="264" t="s">
        <v>86</v>
      </c>
      <c r="AV196" s="15" t="s">
        <v>132</v>
      </c>
      <c r="AW196" s="15" t="s">
        <v>33</v>
      </c>
      <c r="AX196" s="15" t="s">
        <v>84</v>
      </c>
      <c r="AY196" s="264" t="s">
        <v>124</v>
      </c>
    </row>
    <row r="197" spans="1:65" s="2" customFormat="1" ht="24.15" customHeight="1">
      <c r="A197" s="39"/>
      <c r="B197" s="40"/>
      <c r="C197" s="219" t="s">
        <v>169</v>
      </c>
      <c r="D197" s="219" t="s">
        <v>127</v>
      </c>
      <c r="E197" s="220" t="s">
        <v>257</v>
      </c>
      <c r="F197" s="221" t="s">
        <v>258</v>
      </c>
      <c r="G197" s="222" t="s">
        <v>235</v>
      </c>
      <c r="H197" s="223">
        <v>32</v>
      </c>
      <c r="I197" s="224"/>
      <c r="J197" s="225">
        <f>ROUND(I197*H197,2)</f>
        <v>0</v>
      </c>
      <c r="K197" s="221" t="s">
        <v>131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132</v>
      </c>
      <c r="AT197" s="230" t="s">
        <v>127</v>
      </c>
      <c r="AU197" s="230" t="s">
        <v>86</v>
      </c>
      <c r="AY197" s="18" t="s">
        <v>124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132</v>
      </c>
      <c r="BM197" s="230" t="s">
        <v>259</v>
      </c>
    </row>
    <row r="198" spans="1:51" s="13" customFormat="1" ht="12">
      <c r="A198" s="13"/>
      <c r="B198" s="232"/>
      <c r="C198" s="233"/>
      <c r="D198" s="234" t="s">
        <v>133</v>
      </c>
      <c r="E198" s="235" t="s">
        <v>1</v>
      </c>
      <c r="F198" s="236" t="s">
        <v>260</v>
      </c>
      <c r="G198" s="233"/>
      <c r="H198" s="235" t="s">
        <v>1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133</v>
      </c>
      <c r="AU198" s="242" t="s">
        <v>86</v>
      </c>
      <c r="AV198" s="13" t="s">
        <v>84</v>
      </c>
      <c r="AW198" s="13" t="s">
        <v>33</v>
      </c>
      <c r="AX198" s="13" t="s">
        <v>76</v>
      </c>
      <c r="AY198" s="242" t="s">
        <v>124</v>
      </c>
    </row>
    <row r="199" spans="1:51" s="14" customFormat="1" ht="12">
      <c r="A199" s="14"/>
      <c r="B199" s="243"/>
      <c r="C199" s="244"/>
      <c r="D199" s="234" t="s">
        <v>133</v>
      </c>
      <c r="E199" s="245" t="s">
        <v>1</v>
      </c>
      <c r="F199" s="246" t="s">
        <v>261</v>
      </c>
      <c r="G199" s="244"/>
      <c r="H199" s="247">
        <v>32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133</v>
      </c>
      <c r="AU199" s="253" t="s">
        <v>86</v>
      </c>
      <c r="AV199" s="14" t="s">
        <v>86</v>
      </c>
      <c r="AW199" s="14" t="s">
        <v>33</v>
      </c>
      <c r="AX199" s="14" t="s">
        <v>76</v>
      </c>
      <c r="AY199" s="253" t="s">
        <v>124</v>
      </c>
    </row>
    <row r="200" spans="1:51" s="15" customFormat="1" ht="12">
      <c r="A200" s="15"/>
      <c r="B200" s="254"/>
      <c r="C200" s="255"/>
      <c r="D200" s="234" t="s">
        <v>133</v>
      </c>
      <c r="E200" s="256" t="s">
        <v>1</v>
      </c>
      <c r="F200" s="257" t="s">
        <v>137</v>
      </c>
      <c r="G200" s="255"/>
      <c r="H200" s="258">
        <v>32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4" t="s">
        <v>133</v>
      </c>
      <c r="AU200" s="264" t="s">
        <v>86</v>
      </c>
      <c r="AV200" s="15" t="s">
        <v>132</v>
      </c>
      <c r="AW200" s="15" t="s">
        <v>33</v>
      </c>
      <c r="AX200" s="15" t="s">
        <v>84</v>
      </c>
      <c r="AY200" s="264" t="s">
        <v>124</v>
      </c>
    </row>
    <row r="201" spans="1:65" s="2" customFormat="1" ht="24.15" customHeight="1">
      <c r="A201" s="39"/>
      <c r="B201" s="40"/>
      <c r="C201" s="219" t="s">
        <v>262</v>
      </c>
      <c r="D201" s="219" t="s">
        <v>127</v>
      </c>
      <c r="E201" s="220" t="s">
        <v>263</v>
      </c>
      <c r="F201" s="221" t="s">
        <v>264</v>
      </c>
      <c r="G201" s="222" t="s">
        <v>235</v>
      </c>
      <c r="H201" s="223">
        <v>191.2</v>
      </c>
      <c r="I201" s="224"/>
      <c r="J201" s="225">
        <f>ROUND(I201*H201,2)</f>
        <v>0</v>
      </c>
      <c r="K201" s="221" t="s">
        <v>131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132</v>
      </c>
      <c r="AT201" s="230" t="s">
        <v>127</v>
      </c>
      <c r="AU201" s="230" t="s">
        <v>86</v>
      </c>
      <c r="AY201" s="18" t="s">
        <v>124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132</v>
      </c>
      <c r="BM201" s="230" t="s">
        <v>265</v>
      </c>
    </row>
    <row r="202" spans="1:51" s="13" customFormat="1" ht="12">
      <c r="A202" s="13"/>
      <c r="B202" s="232"/>
      <c r="C202" s="233"/>
      <c r="D202" s="234" t="s">
        <v>133</v>
      </c>
      <c r="E202" s="235" t="s">
        <v>1</v>
      </c>
      <c r="F202" s="236" t="s">
        <v>266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133</v>
      </c>
      <c r="AU202" s="242" t="s">
        <v>86</v>
      </c>
      <c r="AV202" s="13" t="s">
        <v>84</v>
      </c>
      <c r="AW202" s="13" t="s">
        <v>33</v>
      </c>
      <c r="AX202" s="13" t="s">
        <v>76</v>
      </c>
      <c r="AY202" s="242" t="s">
        <v>124</v>
      </c>
    </row>
    <row r="203" spans="1:51" s="14" customFormat="1" ht="12">
      <c r="A203" s="14"/>
      <c r="B203" s="243"/>
      <c r="C203" s="244"/>
      <c r="D203" s="234" t="s">
        <v>133</v>
      </c>
      <c r="E203" s="245" t="s">
        <v>1</v>
      </c>
      <c r="F203" s="246" t="s">
        <v>267</v>
      </c>
      <c r="G203" s="244"/>
      <c r="H203" s="247">
        <v>68.75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133</v>
      </c>
      <c r="AU203" s="253" t="s">
        <v>86</v>
      </c>
      <c r="AV203" s="14" t="s">
        <v>86</v>
      </c>
      <c r="AW203" s="14" t="s">
        <v>33</v>
      </c>
      <c r="AX203" s="14" t="s">
        <v>76</v>
      </c>
      <c r="AY203" s="253" t="s">
        <v>124</v>
      </c>
    </row>
    <row r="204" spans="1:51" s="14" customFormat="1" ht="12">
      <c r="A204" s="14"/>
      <c r="B204" s="243"/>
      <c r="C204" s="244"/>
      <c r="D204" s="234" t="s">
        <v>133</v>
      </c>
      <c r="E204" s="245" t="s">
        <v>1</v>
      </c>
      <c r="F204" s="246" t="s">
        <v>268</v>
      </c>
      <c r="G204" s="244"/>
      <c r="H204" s="247">
        <v>21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133</v>
      </c>
      <c r="AU204" s="253" t="s">
        <v>86</v>
      </c>
      <c r="AV204" s="14" t="s">
        <v>86</v>
      </c>
      <c r="AW204" s="14" t="s">
        <v>33</v>
      </c>
      <c r="AX204" s="14" t="s">
        <v>76</v>
      </c>
      <c r="AY204" s="253" t="s">
        <v>124</v>
      </c>
    </row>
    <row r="205" spans="1:51" s="14" customFormat="1" ht="12">
      <c r="A205" s="14"/>
      <c r="B205" s="243"/>
      <c r="C205" s="244"/>
      <c r="D205" s="234" t="s">
        <v>133</v>
      </c>
      <c r="E205" s="245" t="s">
        <v>1</v>
      </c>
      <c r="F205" s="246" t="s">
        <v>269</v>
      </c>
      <c r="G205" s="244"/>
      <c r="H205" s="247">
        <v>55.1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133</v>
      </c>
      <c r="AU205" s="253" t="s">
        <v>86</v>
      </c>
      <c r="AV205" s="14" t="s">
        <v>86</v>
      </c>
      <c r="AW205" s="14" t="s">
        <v>33</v>
      </c>
      <c r="AX205" s="14" t="s">
        <v>76</v>
      </c>
      <c r="AY205" s="253" t="s">
        <v>124</v>
      </c>
    </row>
    <row r="206" spans="1:51" s="14" customFormat="1" ht="12">
      <c r="A206" s="14"/>
      <c r="B206" s="243"/>
      <c r="C206" s="244"/>
      <c r="D206" s="234" t="s">
        <v>133</v>
      </c>
      <c r="E206" s="245" t="s">
        <v>1</v>
      </c>
      <c r="F206" s="246" t="s">
        <v>270</v>
      </c>
      <c r="G206" s="244"/>
      <c r="H206" s="247">
        <v>46.35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133</v>
      </c>
      <c r="AU206" s="253" t="s">
        <v>86</v>
      </c>
      <c r="AV206" s="14" t="s">
        <v>86</v>
      </c>
      <c r="AW206" s="14" t="s">
        <v>33</v>
      </c>
      <c r="AX206" s="14" t="s">
        <v>76</v>
      </c>
      <c r="AY206" s="253" t="s">
        <v>124</v>
      </c>
    </row>
    <row r="207" spans="1:51" s="15" customFormat="1" ht="12">
      <c r="A207" s="15"/>
      <c r="B207" s="254"/>
      <c r="C207" s="255"/>
      <c r="D207" s="234" t="s">
        <v>133</v>
      </c>
      <c r="E207" s="256" t="s">
        <v>1</v>
      </c>
      <c r="F207" s="257" t="s">
        <v>137</v>
      </c>
      <c r="G207" s="255"/>
      <c r="H207" s="258">
        <v>191.2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4" t="s">
        <v>133</v>
      </c>
      <c r="AU207" s="264" t="s">
        <v>86</v>
      </c>
      <c r="AV207" s="15" t="s">
        <v>132</v>
      </c>
      <c r="AW207" s="15" t="s">
        <v>33</v>
      </c>
      <c r="AX207" s="15" t="s">
        <v>84</v>
      </c>
      <c r="AY207" s="264" t="s">
        <v>124</v>
      </c>
    </row>
    <row r="208" spans="1:65" s="2" customFormat="1" ht="24.15" customHeight="1">
      <c r="A208" s="39"/>
      <c r="B208" s="40"/>
      <c r="C208" s="219" t="s">
        <v>223</v>
      </c>
      <c r="D208" s="219" t="s">
        <v>127</v>
      </c>
      <c r="E208" s="220" t="s">
        <v>271</v>
      </c>
      <c r="F208" s="221" t="s">
        <v>272</v>
      </c>
      <c r="G208" s="222" t="s">
        <v>235</v>
      </c>
      <c r="H208" s="223">
        <v>57.36</v>
      </c>
      <c r="I208" s="224"/>
      <c r="J208" s="225">
        <f>ROUND(I208*H208,2)</f>
        <v>0</v>
      </c>
      <c r="K208" s="221" t="s">
        <v>131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132</v>
      </c>
      <c r="AT208" s="230" t="s">
        <v>127</v>
      </c>
      <c r="AU208" s="230" t="s">
        <v>86</v>
      </c>
      <c r="AY208" s="18" t="s">
        <v>124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132</v>
      </c>
      <c r="BM208" s="230" t="s">
        <v>273</v>
      </c>
    </row>
    <row r="209" spans="1:51" s="14" customFormat="1" ht="12">
      <c r="A209" s="14"/>
      <c r="B209" s="243"/>
      <c r="C209" s="244"/>
      <c r="D209" s="234" t="s">
        <v>133</v>
      </c>
      <c r="E209" s="245" t="s">
        <v>1</v>
      </c>
      <c r="F209" s="246" t="s">
        <v>274</v>
      </c>
      <c r="G209" s="244"/>
      <c r="H209" s="247">
        <v>57.35999999999999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133</v>
      </c>
      <c r="AU209" s="253" t="s">
        <v>86</v>
      </c>
      <c r="AV209" s="14" t="s">
        <v>86</v>
      </c>
      <c r="AW209" s="14" t="s">
        <v>33</v>
      </c>
      <c r="AX209" s="14" t="s">
        <v>76</v>
      </c>
      <c r="AY209" s="253" t="s">
        <v>124</v>
      </c>
    </row>
    <row r="210" spans="1:51" s="15" customFormat="1" ht="12">
      <c r="A210" s="15"/>
      <c r="B210" s="254"/>
      <c r="C210" s="255"/>
      <c r="D210" s="234" t="s">
        <v>133</v>
      </c>
      <c r="E210" s="256" t="s">
        <v>1</v>
      </c>
      <c r="F210" s="257" t="s">
        <v>137</v>
      </c>
      <c r="G210" s="255"/>
      <c r="H210" s="258">
        <v>57.35999999999999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4" t="s">
        <v>133</v>
      </c>
      <c r="AU210" s="264" t="s">
        <v>86</v>
      </c>
      <c r="AV210" s="15" t="s">
        <v>132</v>
      </c>
      <c r="AW210" s="15" t="s">
        <v>33</v>
      </c>
      <c r="AX210" s="15" t="s">
        <v>84</v>
      </c>
      <c r="AY210" s="264" t="s">
        <v>124</v>
      </c>
    </row>
    <row r="211" spans="1:65" s="2" customFormat="1" ht="24.15" customHeight="1">
      <c r="A211" s="39"/>
      <c r="B211" s="40"/>
      <c r="C211" s="219" t="s">
        <v>275</v>
      </c>
      <c r="D211" s="219" t="s">
        <v>127</v>
      </c>
      <c r="E211" s="220" t="s">
        <v>276</v>
      </c>
      <c r="F211" s="221" t="s">
        <v>277</v>
      </c>
      <c r="G211" s="222" t="s">
        <v>192</v>
      </c>
      <c r="H211" s="223">
        <v>160.9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132</v>
      </c>
      <c r="AT211" s="230" t="s">
        <v>127</v>
      </c>
      <c r="AU211" s="230" t="s">
        <v>86</v>
      </c>
      <c r="AY211" s="18" t="s">
        <v>124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132</v>
      </c>
      <c r="BM211" s="230" t="s">
        <v>278</v>
      </c>
    </row>
    <row r="212" spans="1:51" s="13" customFormat="1" ht="12">
      <c r="A212" s="13"/>
      <c r="B212" s="232"/>
      <c r="C212" s="233"/>
      <c r="D212" s="234" t="s">
        <v>133</v>
      </c>
      <c r="E212" s="235" t="s">
        <v>1</v>
      </c>
      <c r="F212" s="236" t="s">
        <v>279</v>
      </c>
      <c r="G212" s="233"/>
      <c r="H212" s="235" t="s">
        <v>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133</v>
      </c>
      <c r="AU212" s="242" t="s">
        <v>86</v>
      </c>
      <c r="AV212" s="13" t="s">
        <v>84</v>
      </c>
      <c r="AW212" s="13" t="s">
        <v>33</v>
      </c>
      <c r="AX212" s="13" t="s">
        <v>76</v>
      </c>
      <c r="AY212" s="242" t="s">
        <v>124</v>
      </c>
    </row>
    <row r="213" spans="1:51" s="13" customFormat="1" ht="12">
      <c r="A213" s="13"/>
      <c r="B213" s="232"/>
      <c r="C213" s="233"/>
      <c r="D213" s="234" t="s">
        <v>133</v>
      </c>
      <c r="E213" s="235" t="s">
        <v>1</v>
      </c>
      <c r="F213" s="236" t="s">
        <v>280</v>
      </c>
      <c r="G213" s="233"/>
      <c r="H213" s="235" t="s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133</v>
      </c>
      <c r="AU213" s="242" t="s">
        <v>86</v>
      </c>
      <c r="AV213" s="13" t="s">
        <v>84</v>
      </c>
      <c r="AW213" s="13" t="s">
        <v>33</v>
      </c>
      <c r="AX213" s="13" t="s">
        <v>76</v>
      </c>
      <c r="AY213" s="242" t="s">
        <v>124</v>
      </c>
    </row>
    <row r="214" spans="1:51" s="13" customFormat="1" ht="12">
      <c r="A214" s="13"/>
      <c r="B214" s="232"/>
      <c r="C214" s="233"/>
      <c r="D214" s="234" t="s">
        <v>133</v>
      </c>
      <c r="E214" s="235" t="s">
        <v>1</v>
      </c>
      <c r="F214" s="236" t="s">
        <v>281</v>
      </c>
      <c r="G214" s="233"/>
      <c r="H214" s="235" t="s">
        <v>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133</v>
      </c>
      <c r="AU214" s="242" t="s">
        <v>86</v>
      </c>
      <c r="AV214" s="13" t="s">
        <v>84</v>
      </c>
      <c r="AW214" s="13" t="s">
        <v>33</v>
      </c>
      <c r="AX214" s="13" t="s">
        <v>76</v>
      </c>
      <c r="AY214" s="242" t="s">
        <v>124</v>
      </c>
    </row>
    <row r="215" spans="1:51" s="13" customFormat="1" ht="12">
      <c r="A215" s="13"/>
      <c r="B215" s="232"/>
      <c r="C215" s="233"/>
      <c r="D215" s="234" t="s">
        <v>133</v>
      </c>
      <c r="E215" s="235" t="s">
        <v>1</v>
      </c>
      <c r="F215" s="236" t="s">
        <v>282</v>
      </c>
      <c r="G215" s="233"/>
      <c r="H215" s="235" t="s">
        <v>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133</v>
      </c>
      <c r="AU215" s="242" t="s">
        <v>86</v>
      </c>
      <c r="AV215" s="13" t="s">
        <v>84</v>
      </c>
      <c r="AW215" s="13" t="s">
        <v>33</v>
      </c>
      <c r="AX215" s="13" t="s">
        <v>76</v>
      </c>
      <c r="AY215" s="242" t="s">
        <v>124</v>
      </c>
    </row>
    <row r="216" spans="1:51" s="13" customFormat="1" ht="12">
      <c r="A216" s="13"/>
      <c r="B216" s="232"/>
      <c r="C216" s="233"/>
      <c r="D216" s="234" t="s">
        <v>133</v>
      </c>
      <c r="E216" s="235" t="s">
        <v>1</v>
      </c>
      <c r="F216" s="236" t="s">
        <v>283</v>
      </c>
      <c r="G216" s="233"/>
      <c r="H216" s="235" t="s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133</v>
      </c>
      <c r="AU216" s="242" t="s">
        <v>86</v>
      </c>
      <c r="AV216" s="13" t="s">
        <v>84</v>
      </c>
      <c r="AW216" s="13" t="s">
        <v>33</v>
      </c>
      <c r="AX216" s="13" t="s">
        <v>76</v>
      </c>
      <c r="AY216" s="242" t="s">
        <v>124</v>
      </c>
    </row>
    <row r="217" spans="1:51" s="14" customFormat="1" ht="12">
      <c r="A217" s="14"/>
      <c r="B217" s="243"/>
      <c r="C217" s="244"/>
      <c r="D217" s="234" t="s">
        <v>133</v>
      </c>
      <c r="E217" s="245" t="s">
        <v>1</v>
      </c>
      <c r="F217" s="246" t="s">
        <v>284</v>
      </c>
      <c r="G217" s="244"/>
      <c r="H217" s="247">
        <v>89.3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133</v>
      </c>
      <c r="AU217" s="253" t="s">
        <v>86</v>
      </c>
      <c r="AV217" s="14" t="s">
        <v>86</v>
      </c>
      <c r="AW217" s="14" t="s">
        <v>33</v>
      </c>
      <c r="AX217" s="14" t="s">
        <v>76</v>
      </c>
      <c r="AY217" s="253" t="s">
        <v>124</v>
      </c>
    </row>
    <row r="218" spans="1:51" s="14" customFormat="1" ht="12">
      <c r="A218" s="14"/>
      <c r="B218" s="243"/>
      <c r="C218" s="244"/>
      <c r="D218" s="234" t="s">
        <v>133</v>
      </c>
      <c r="E218" s="245" t="s">
        <v>1</v>
      </c>
      <c r="F218" s="246" t="s">
        <v>285</v>
      </c>
      <c r="G218" s="244"/>
      <c r="H218" s="247">
        <v>71.6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133</v>
      </c>
      <c r="AU218" s="253" t="s">
        <v>86</v>
      </c>
      <c r="AV218" s="14" t="s">
        <v>86</v>
      </c>
      <c r="AW218" s="14" t="s">
        <v>33</v>
      </c>
      <c r="AX218" s="14" t="s">
        <v>76</v>
      </c>
      <c r="AY218" s="253" t="s">
        <v>124</v>
      </c>
    </row>
    <row r="219" spans="1:51" s="15" customFormat="1" ht="12">
      <c r="A219" s="15"/>
      <c r="B219" s="254"/>
      <c r="C219" s="255"/>
      <c r="D219" s="234" t="s">
        <v>133</v>
      </c>
      <c r="E219" s="256" t="s">
        <v>1</v>
      </c>
      <c r="F219" s="257" t="s">
        <v>137</v>
      </c>
      <c r="G219" s="255"/>
      <c r="H219" s="258">
        <v>160.89999999999998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4" t="s">
        <v>133</v>
      </c>
      <c r="AU219" s="264" t="s">
        <v>86</v>
      </c>
      <c r="AV219" s="15" t="s">
        <v>132</v>
      </c>
      <c r="AW219" s="15" t="s">
        <v>33</v>
      </c>
      <c r="AX219" s="15" t="s">
        <v>84</v>
      </c>
      <c r="AY219" s="264" t="s">
        <v>124</v>
      </c>
    </row>
    <row r="220" spans="1:65" s="2" customFormat="1" ht="24.15" customHeight="1">
      <c r="A220" s="39"/>
      <c r="B220" s="40"/>
      <c r="C220" s="219" t="s">
        <v>229</v>
      </c>
      <c r="D220" s="219" t="s">
        <v>127</v>
      </c>
      <c r="E220" s="220" t="s">
        <v>286</v>
      </c>
      <c r="F220" s="221" t="s">
        <v>287</v>
      </c>
      <c r="G220" s="222" t="s">
        <v>192</v>
      </c>
      <c r="H220" s="223">
        <v>175.455</v>
      </c>
      <c r="I220" s="224"/>
      <c r="J220" s="225">
        <f>ROUND(I220*H220,2)</f>
        <v>0</v>
      </c>
      <c r="K220" s="221" t="s">
        <v>131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132</v>
      </c>
      <c r="AT220" s="230" t="s">
        <v>127</v>
      </c>
      <c r="AU220" s="230" t="s">
        <v>86</v>
      </c>
      <c r="AY220" s="18" t="s">
        <v>124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132</v>
      </c>
      <c r="BM220" s="230" t="s">
        <v>288</v>
      </c>
    </row>
    <row r="221" spans="1:51" s="13" customFormat="1" ht="12">
      <c r="A221" s="13"/>
      <c r="B221" s="232"/>
      <c r="C221" s="233"/>
      <c r="D221" s="234" t="s">
        <v>133</v>
      </c>
      <c r="E221" s="235" t="s">
        <v>1</v>
      </c>
      <c r="F221" s="236" t="s">
        <v>289</v>
      </c>
      <c r="G221" s="233"/>
      <c r="H221" s="235" t="s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133</v>
      </c>
      <c r="AU221" s="242" t="s">
        <v>86</v>
      </c>
      <c r="AV221" s="13" t="s">
        <v>84</v>
      </c>
      <c r="AW221" s="13" t="s">
        <v>33</v>
      </c>
      <c r="AX221" s="13" t="s">
        <v>76</v>
      </c>
      <c r="AY221" s="242" t="s">
        <v>124</v>
      </c>
    </row>
    <row r="222" spans="1:51" s="14" customFormat="1" ht="12">
      <c r="A222" s="14"/>
      <c r="B222" s="243"/>
      <c r="C222" s="244"/>
      <c r="D222" s="234" t="s">
        <v>133</v>
      </c>
      <c r="E222" s="245" t="s">
        <v>1</v>
      </c>
      <c r="F222" s="246" t="s">
        <v>290</v>
      </c>
      <c r="G222" s="244"/>
      <c r="H222" s="247">
        <v>175.45499999999998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133</v>
      </c>
      <c r="AU222" s="253" t="s">
        <v>86</v>
      </c>
      <c r="AV222" s="14" t="s">
        <v>86</v>
      </c>
      <c r="AW222" s="14" t="s">
        <v>33</v>
      </c>
      <c r="AX222" s="14" t="s">
        <v>76</v>
      </c>
      <c r="AY222" s="253" t="s">
        <v>124</v>
      </c>
    </row>
    <row r="223" spans="1:51" s="15" customFormat="1" ht="12">
      <c r="A223" s="15"/>
      <c r="B223" s="254"/>
      <c r="C223" s="255"/>
      <c r="D223" s="234" t="s">
        <v>133</v>
      </c>
      <c r="E223" s="256" t="s">
        <v>1</v>
      </c>
      <c r="F223" s="257" t="s">
        <v>137</v>
      </c>
      <c r="G223" s="255"/>
      <c r="H223" s="258">
        <v>175.45499999999998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4" t="s">
        <v>133</v>
      </c>
      <c r="AU223" s="264" t="s">
        <v>86</v>
      </c>
      <c r="AV223" s="15" t="s">
        <v>132</v>
      </c>
      <c r="AW223" s="15" t="s">
        <v>33</v>
      </c>
      <c r="AX223" s="15" t="s">
        <v>84</v>
      </c>
      <c r="AY223" s="264" t="s">
        <v>124</v>
      </c>
    </row>
    <row r="224" spans="1:65" s="2" customFormat="1" ht="16.5" customHeight="1">
      <c r="A224" s="39"/>
      <c r="B224" s="40"/>
      <c r="C224" s="268" t="s">
        <v>7</v>
      </c>
      <c r="D224" s="268" t="s">
        <v>291</v>
      </c>
      <c r="E224" s="269" t="s">
        <v>292</v>
      </c>
      <c r="F224" s="270" t="s">
        <v>293</v>
      </c>
      <c r="G224" s="271" t="s">
        <v>294</v>
      </c>
      <c r="H224" s="272">
        <v>27.283</v>
      </c>
      <c r="I224" s="273"/>
      <c r="J224" s="274">
        <f>ROUND(I224*H224,2)</f>
        <v>0</v>
      </c>
      <c r="K224" s="270" t="s">
        <v>131</v>
      </c>
      <c r="L224" s="275"/>
      <c r="M224" s="276" t="s">
        <v>1</v>
      </c>
      <c r="N224" s="277" t="s">
        <v>41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151</v>
      </c>
      <c r="AT224" s="230" t="s">
        <v>291</v>
      </c>
      <c r="AU224" s="230" t="s">
        <v>86</v>
      </c>
      <c r="AY224" s="18" t="s">
        <v>124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132</v>
      </c>
      <c r="BM224" s="230" t="s">
        <v>295</v>
      </c>
    </row>
    <row r="225" spans="1:51" s="13" customFormat="1" ht="12">
      <c r="A225" s="13"/>
      <c r="B225" s="232"/>
      <c r="C225" s="233"/>
      <c r="D225" s="234" t="s">
        <v>133</v>
      </c>
      <c r="E225" s="235" t="s">
        <v>1</v>
      </c>
      <c r="F225" s="236" t="s">
        <v>296</v>
      </c>
      <c r="G225" s="233"/>
      <c r="H225" s="235" t="s">
        <v>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133</v>
      </c>
      <c r="AU225" s="242" t="s">
        <v>86</v>
      </c>
      <c r="AV225" s="13" t="s">
        <v>84</v>
      </c>
      <c r="AW225" s="13" t="s">
        <v>33</v>
      </c>
      <c r="AX225" s="13" t="s">
        <v>76</v>
      </c>
      <c r="AY225" s="242" t="s">
        <v>124</v>
      </c>
    </row>
    <row r="226" spans="1:51" s="14" customFormat="1" ht="12">
      <c r="A226" s="14"/>
      <c r="B226" s="243"/>
      <c r="C226" s="244"/>
      <c r="D226" s="234" t="s">
        <v>133</v>
      </c>
      <c r="E226" s="245" t="s">
        <v>1</v>
      </c>
      <c r="F226" s="246" t="s">
        <v>297</v>
      </c>
      <c r="G226" s="244"/>
      <c r="H226" s="247">
        <v>27.283252500000003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133</v>
      </c>
      <c r="AU226" s="253" t="s">
        <v>86</v>
      </c>
      <c r="AV226" s="14" t="s">
        <v>86</v>
      </c>
      <c r="AW226" s="14" t="s">
        <v>33</v>
      </c>
      <c r="AX226" s="14" t="s">
        <v>76</v>
      </c>
      <c r="AY226" s="253" t="s">
        <v>124</v>
      </c>
    </row>
    <row r="227" spans="1:51" s="15" customFormat="1" ht="12">
      <c r="A227" s="15"/>
      <c r="B227" s="254"/>
      <c r="C227" s="255"/>
      <c r="D227" s="234" t="s">
        <v>133</v>
      </c>
      <c r="E227" s="256" t="s">
        <v>1</v>
      </c>
      <c r="F227" s="257" t="s">
        <v>137</v>
      </c>
      <c r="G227" s="255"/>
      <c r="H227" s="258">
        <v>27.283252500000003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4" t="s">
        <v>133</v>
      </c>
      <c r="AU227" s="264" t="s">
        <v>86</v>
      </c>
      <c r="AV227" s="15" t="s">
        <v>132</v>
      </c>
      <c r="AW227" s="15" t="s">
        <v>33</v>
      </c>
      <c r="AX227" s="15" t="s">
        <v>84</v>
      </c>
      <c r="AY227" s="264" t="s">
        <v>124</v>
      </c>
    </row>
    <row r="228" spans="1:65" s="2" customFormat="1" ht="33" customHeight="1">
      <c r="A228" s="39"/>
      <c r="B228" s="40"/>
      <c r="C228" s="219" t="s">
        <v>236</v>
      </c>
      <c r="D228" s="219" t="s">
        <v>127</v>
      </c>
      <c r="E228" s="220" t="s">
        <v>298</v>
      </c>
      <c r="F228" s="221" t="s">
        <v>299</v>
      </c>
      <c r="G228" s="222" t="s">
        <v>192</v>
      </c>
      <c r="H228" s="223">
        <v>175.455</v>
      </c>
      <c r="I228" s="224"/>
      <c r="J228" s="225">
        <f>ROUND(I228*H228,2)</f>
        <v>0</v>
      </c>
      <c r="K228" s="221" t="s">
        <v>131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132</v>
      </c>
      <c r="AT228" s="230" t="s">
        <v>127</v>
      </c>
      <c r="AU228" s="230" t="s">
        <v>86</v>
      </c>
      <c r="AY228" s="18" t="s">
        <v>124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132</v>
      </c>
      <c r="BM228" s="230" t="s">
        <v>300</v>
      </c>
    </row>
    <row r="229" spans="1:51" s="14" customFormat="1" ht="12">
      <c r="A229" s="14"/>
      <c r="B229" s="243"/>
      <c r="C229" s="244"/>
      <c r="D229" s="234" t="s">
        <v>133</v>
      </c>
      <c r="E229" s="245" t="s">
        <v>1</v>
      </c>
      <c r="F229" s="246" t="s">
        <v>301</v>
      </c>
      <c r="G229" s="244"/>
      <c r="H229" s="247">
        <v>175.455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133</v>
      </c>
      <c r="AU229" s="253" t="s">
        <v>86</v>
      </c>
      <c r="AV229" s="14" t="s">
        <v>86</v>
      </c>
      <c r="AW229" s="14" t="s">
        <v>33</v>
      </c>
      <c r="AX229" s="14" t="s">
        <v>76</v>
      </c>
      <c r="AY229" s="253" t="s">
        <v>124</v>
      </c>
    </row>
    <row r="230" spans="1:51" s="15" customFormat="1" ht="12">
      <c r="A230" s="15"/>
      <c r="B230" s="254"/>
      <c r="C230" s="255"/>
      <c r="D230" s="234" t="s">
        <v>133</v>
      </c>
      <c r="E230" s="256" t="s">
        <v>1</v>
      </c>
      <c r="F230" s="257" t="s">
        <v>137</v>
      </c>
      <c r="G230" s="255"/>
      <c r="H230" s="258">
        <v>175.455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4" t="s">
        <v>133</v>
      </c>
      <c r="AU230" s="264" t="s">
        <v>86</v>
      </c>
      <c r="AV230" s="15" t="s">
        <v>132</v>
      </c>
      <c r="AW230" s="15" t="s">
        <v>33</v>
      </c>
      <c r="AX230" s="15" t="s">
        <v>84</v>
      </c>
      <c r="AY230" s="264" t="s">
        <v>124</v>
      </c>
    </row>
    <row r="231" spans="1:65" s="2" customFormat="1" ht="24.15" customHeight="1">
      <c r="A231" s="39"/>
      <c r="B231" s="40"/>
      <c r="C231" s="219" t="s">
        <v>302</v>
      </c>
      <c r="D231" s="219" t="s">
        <v>127</v>
      </c>
      <c r="E231" s="220" t="s">
        <v>303</v>
      </c>
      <c r="F231" s="221" t="s">
        <v>304</v>
      </c>
      <c r="G231" s="222" t="s">
        <v>235</v>
      </c>
      <c r="H231" s="223">
        <v>45.888</v>
      </c>
      <c r="I231" s="224"/>
      <c r="J231" s="225">
        <f>ROUND(I231*H231,2)</f>
        <v>0</v>
      </c>
      <c r="K231" s="221" t="s">
        <v>131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132</v>
      </c>
      <c r="AT231" s="230" t="s">
        <v>127</v>
      </c>
      <c r="AU231" s="230" t="s">
        <v>86</v>
      </c>
      <c r="AY231" s="18" t="s">
        <v>124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132</v>
      </c>
      <c r="BM231" s="230" t="s">
        <v>305</v>
      </c>
    </row>
    <row r="232" spans="1:51" s="14" customFormat="1" ht="12">
      <c r="A232" s="14"/>
      <c r="B232" s="243"/>
      <c r="C232" s="244"/>
      <c r="D232" s="234" t="s">
        <v>133</v>
      </c>
      <c r="E232" s="245" t="s">
        <v>1</v>
      </c>
      <c r="F232" s="246" t="s">
        <v>306</v>
      </c>
      <c r="G232" s="244"/>
      <c r="H232" s="247">
        <v>45.888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133</v>
      </c>
      <c r="AU232" s="253" t="s">
        <v>86</v>
      </c>
      <c r="AV232" s="14" t="s">
        <v>86</v>
      </c>
      <c r="AW232" s="14" t="s">
        <v>33</v>
      </c>
      <c r="AX232" s="14" t="s">
        <v>76</v>
      </c>
      <c r="AY232" s="253" t="s">
        <v>124</v>
      </c>
    </row>
    <row r="233" spans="1:51" s="15" customFormat="1" ht="12">
      <c r="A233" s="15"/>
      <c r="B233" s="254"/>
      <c r="C233" s="255"/>
      <c r="D233" s="234" t="s">
        <v>133</v>
      </c>
      <c r="E233" s="256" t="s">
        <v>1</v>
      </c>
      <c r="F233" s="257" t="s">
        <v>137</v>
      </c>
      <c r="G233" s="255"/>
      <c r="H233" s="258">
        <v>45.888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4" t="s">
        <v>133</v>
      </c>
      <c r="AU233" s="264" t="s">
        <v>86</v>
      </c>
      <c r="AV233" s="15" t="s">
        <v>132</v>
      </c>
      <c r="AW233" s="15" t="s">
        <v>33</v>
      </c>
      <c r="AX233" s="15" t="s">
        <v>84</v>
      </c>
      <c r="AY233" s="264" t="s">
        <v>124</v>
      </c>
    </row>
    <row r="234" spans="1:65" s="2" customFormat="1" ht="24.15" customHeight="1">
      <c r="A234" s="39"/>
      <c r="B234" s="40"/>
      <c r="C234" s="219" t="s">
        <v>240</v>
      </c>
      <c r="D234" s="219" t="s">
        <v>127</v>
      </c>
      <c r="E234" s="220" t="s">
        <v>307</v>
      </c>
      <c r="F234" s="221" t="s">
        <v>308</v>
      </c>
      <c r="G234" s="222" t="s">
        <v>235</v>
      </c>
      <c r="H234" s="223">
        <v>91.522</v>
      </c>
      <c r="I234" s="224"/>
      <c r="J234" s="225">
        <f>ROUND(I234*H234,2)</f>
        <v>0</v>
      </c>
      <c r="K234" s="221" t="s">
        <v>131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132</v>
      </c>
      <c r="AT234" s="230" t="s">
        <v>127</v>
      </c>
      <c r="AU234" s="230" t="s">
        <v>86</v>
      </c>
      <c r="AY234" s="18" t="s">
        <v>124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132</v>
      </c>
      <c r="BM234" s="230" t="s">
        <v>309</v>
      </c>
    </row>
    <row r="235" spans="1:51" s="14" customFormat="1" ht="12">
      <c r="A235" s="14"/>
      <c r="B235" s="243"/>
      <c r="C235" s="244"/>
      <c r="D235" s="234" t="s">
        <v>133</v>
      </c>
      <c r="E235" s="245" t="s">
        <v>1</v>
      </c>
      <c r="F235" s="246" t="s">
        <v>310</v>
      </c>
      <c r="G235" s="244"/>
      <c r="H235" s="247">
        <v>91.522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133</v>
      </c>
      <c r="AU235" s="253" t="s">
        <v>86</v>
      </c>
      <c r="AV235" s="14" t="s">
        <v>86</v>
      </c>
      <c r="AW235" s="14" t="s">
        <v>33</v>
      </c>
      <c r="AX235" s="14" t="s">
        <v>76</v>
      </c>
      <c r="AY235" s="253" t="s">
        <v>124</v>
      </c>
    </row>
    <row r="236" spans="1:51" s="15" customFormat="1" ht="12">
      <c r="A236" s="15"/>
      <c r="B236" s="254"/>
      <c r="C236" s="255"/>
      <c r="D236" s="234" t="s">
        <v>133</v>
      </c>
      <c r="E236" s="256" t="s">
        <v>1</v>
      </c>
      <c r="F236" s="257" t="s">
        <v>137</v>
      </c>
      <c r="G236" s="255"/>
      <c r="H236" s="258">
        <v>91.522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4" t="s">
        <v>133</v>
      </c>
      <c r="AU236" s="264" t="s">
        <v>86</v>
      </c>
      <c r="AV236" s="15" t="s">
        <v>132</v>
      </c>
      <c r="AW236" s="15" t="s">
        <v>33</v>
      </c>
      <c r="AX236" s="15" t="s">
        <v>84</v>
      </c>
      <c r="AY236" s="264" t="s">
        <v>124</v>
      </c>
    </row>
    <row r="237" spans="1:65" s="2" customFormat="1" ht="24.15" customHeight="1">
      <c r="A237" s="39"/>
      <c r="B237" s="40"/>
      <c r="C237" s="219" t="s">
        <v>311</v>
      </c>
      <c r="D237" s="219" t="s">
        <v>127</v>
      </c>
      <c r="E237" s="220" t="s">
        <v>312</v>
      </c>
      <c r="F237" s="221" t="s">
        <v>313</v>
      </c>
      <c r="G237" s="222" t="s">
        <v>130</v>
      </c>
      <c r="H237" s="223">
        <v>13</v>
      </c>
      <c r="I237" s="224"/>
      <c r="J237" s="225">
        <f>ROUND(I237*H237,2)</f>
        <v>0</v>
      </c>
      <c r="K237" s="221" t="s">
        <v>131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132</v>
      </c>
      <c r="AT237" s="230" t="s">
        <v>127</v>
      </c>
      <c r="AU237" s="230" t="s">
        <v>86</v>
      </c>
      <c r="AY237" s="18" t="s">
        <v>124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132</v>
      </c>
      <c r="BM237" s="230" t="s">
        <v>314</v>
      </c>
    </row>
    <row r="238" spans="1:51" s="13" customFormat="1" ht="12">
      <c r="A238" s="13"/>
      <c r="B238" s="232"/>
      <c r="C238" s="233"/>
      <c r="D238" s="234" t="s">
        <v>133</v>
      </c>
      <c r="E238" s="235" t="s">
        <v>1</v>
      </c>
      <c r="F238" s="236" t="s">
        <v>315</v>
      </c>
      <c r="G238" s="233"/>
      <c r="H238" s="235" t="s">
        <v>1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133</v>
      </c>
      <c r="AU238" s="242" t="s">
        <v>86</v>
      </c>
      <c r="AV238" s="13" t="s">
        <v>84</v>
      </c>
      <c r="AW238" s="13" t="s">
        <v>33</v>
      </c>
      <c r="AX238" s="13" t="s">
        <v>76</v>
      </c>
      <c r="AY238" s="242" t="s">
        <v>124</v>
      </c>
    </row>
    <row r="239" spans="1:51" s="14" customFormat="1" ht="12">
      <c r="A239" s="14"/>
      <c r="B239" s="243"/>
      <c r="C239" s="244"/>
      <c r="D239" s="234" t="s">
        <v>133</v>
      </c>
      <c r="E239" s="245" t="s">
        <v>1</v>
      </c>
      <c r="F239" s="246" t="s">
        <v>207</v>
      </c>
      <c r="G239" s="244"/>
      <c r="H239" s="247">
        <v>13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133</v>
      </c>
      <c r="AU239" s="253" t="s">
        <v>86</v>
      </c>
      <c r="AV239" s="14" t="s">
        <v>86</v>
      </c>
      <c r="AW239" s="14" t="s">
        <v>33</v>
      </c>
      <c r="AX239" s="14" t="s">
        <v>76</v>
      </c>
      <c r="AY239" s="253" t="s">
        <v>124</v>
      </c>
    </row>
    <row r="240" spans="1:51" s="15" customFormat="1" ht="12">
      <c r="A240" s="15"/>
      <c r="B240" s="254"/>
      <c r="C240" s="255"/>
      <c r="D240" s="234" t="s">
        <v>133</v>
      </c>
      <c r="E240" s="256" t="s">
        <v>1</v>
      </c>
      <c r="F240" s="257" t="s">
        <v>137</v>
      </c>
      <c r="G240" s="255"/>
      <c r="H240" s="258">
        <v>13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4" t="s">
        <v>133</v>
      </c>
      <c r="AU240" s="264" t="s">
        <v>86</v>
      </c>
      <c r="AV240" s="15" t="s">
        <v>132</v>
      </c>
      <c r="AW240" s="15" t="s">
        <v>33</v>
      </c>
      <c r="AX240" s="15" t="s">
        <v>84</v>
      </c>
      <c r="AY240" s="264" t="s">
        <v>124</v>
      </c>
    </row>
    <row r="241" spans="1:65" s="2" customFormat="1" ht="24.15" customHeight="1">
      <c r="A241" s="39"/>
      <c r="B241" s="40"/>
      <c r="C241" s="219" t="s">
        <v>244</v>
      </c>
      <c r="D241" s="219" t="s">
        <v>127</v>
      </c>
      <c r="E241" s="220" t="s">
        <v>316</v>
      </c>
      <c r="F241" s="221" t="s">
        <v>317</v>
      </c>
      <c r="G241" s="222" t="s">
        <v>130</v>
      </c>
      <c r="H241" s="223">
        <v>2</v>
      </c>
      <c r="I241" s="224"/>
      <c r="J241" s="225">
        <f>ROUND(I241*H241,2)</f>
        <v>0</v>
      </c>
      <c r="K241" s="221" t="s">
        <v>131</v>
      </c>
      <c r="L241" s="45"/>
      <c r="M241" s="226" t="s">
        <v>1</v>
      </c>
      <c r="N241" s="227" t="s">
        <v>41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132</v>
      </c>
      <c r="AT241" s="230" t="s">
        <v>127</v>
      </c>
      <c r="AU241" s="230" t="s">
        <v>86</v>
      </c>
      <c r="AY241" s="18" t="s">
        <v>124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132</v>
      </c>
      <c r="BM241" s="230" t="s">
        <v>318</v>
      </c>
    </row>
    <row r="242" spans="1:51" s="14" customFormat="1" ht="12">
      <c r="A242" s="14"/>
      <c r="B242" s="243"/>
      <c r="C242" s="244"/>
      <c r="D242" s="234" t="s">
        <v>133</v>
      </c>
      <c r="E242" s="245" t="s">
        <v>1</v>
      </c>
      <c r="F242" s="246" t="s">
        <v>86</v>
      </c>
      <c r="G242" s="244"/>
      <c r="H242" s="247">
        <v>2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133</v>
      </c>
      <c r="AU242" s="253" t="s">
        <v>86</v>
      </c>
      <c r="AV242" s="14" t="s">
        <v>86</v>
      </c>
      <c r="AW242" s="14" t="s">
        <v>33</v>
      </c>
      <c r="AX242" s="14" t="s">
        <v>76</v>
      </c>
      <c r="AY242" s="253" t="s">
        <v>124</v>
      </c>
    </row>
    <row r="243" spans="1:51" s="15" customFormat="1" ht="12">
      <c r="A243" s="15"/>
      <c r="B243" s="254"/>
      <c r="C243" s="255"/>
      <c r="D243" s="234" t="s">
        <v>133</v>
      </c>
      <c r="E243" s="256" t="s">
        <v>1</v>
      </c>
      <c r="F243" s="257" t="s">
        <v>137</v>
      </c>
      <c r="G243" s="255"/>
      <c r="H243" s="258">
        <v>2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4" t="s">
        <v>133</v>
      </c>
      <c r="AU243" s="264" t="s">
        <v>86</v>
      </c>
      <c r="AV243" s="15" t="s">
        <v>132</v>
      </c>
      <c r="AW243" s="15" t="s">
        <v>33</v>
      </c>
      <c r="AX243" s="15" t="s">
        <v>84</v>
      </c>
      <c r="AY243" s="264" t="s">
        <v>124</v>
      </c>
    </row>
    <row r="244" spans="1:65" s="2" customFormat="1" ht="24.15" customHeight="1">
      <c r="A244" s="39"/>
      <c r="B244" s="40"/>
      <c r="C244" s="219" t="s">
        <v>319</v>
      </c>
      <c r="D244" s="219" t="s">
        <v>127</v>
      </c>
      <c r="E244" s="220" t="s">
        <v>320</v>
      </c>
      <c r="F244" s="221" t="s">
        <v>321</v>
      </c>
      <c r="G244" s="222" t="s">
        <v>130</v>
      </c>
      <c r="H244" s="223">
        <v>13</v>
      </c>
      <c r="I244" s="224"/>
      <c r="J244" s="225">
        <f>ROUND(I244*H244,2)</f>
        <v>0</v>
      </c>
      <c r="K244" s="221" t="s">
        <v>131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132</v>
      </c>
      <c r="AT244" s="230" t="s">
        <v>127</v>
      </c>
      <c r="AU244" s="230" t="s">
        <v>86</v>
      </c>
      <c r="AY244" s="18" t="s">
        <v>124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132</v>
      </c>
      <c r="BM244" s="230" t="s">
        <v>322</v>
      </c>
    </row>
    <row r="245" spans="1:51" s="13" customFormat="1" ht="12">
      <c r="A245" s="13"/>
      <c r="B245" s="232"/>
      <c r="C245" s="233"/>
      <c r="D245" s="234" t="s">
        <v>133</v>
      </c>
      <c r="E245" s="235" t="s">
        <v>1</v>
      </c>
      <c r="F245" s="236" t="s">
        <v>323</v>
      </c>
      <c r="G245" s="233"/>
      <c r="H245" s="235" t="s">
        <v>1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133</v>
      </c>
      <c r="AU245" s="242" t="s">
        <v>86</v>
      </c>
      <c r="AV245" s="13" t="s">
        <v>84</v>
      </c>
      <c r="AW245" s="13" t="s">
        <v>33</v>
      </c>
      <c r="AX245" s="13" t="s">
        <v>76</v>
      </c>
      <c r="AY245" s="242" t="s">
        <v>124</v>
      </c>
    </row>
    <row r="246" spans="1:51" s="14" customFormat="1" ht="12">
      <c r="A246" s="14"/>
      <c r="B246" s="243"/>
      <c r="C246" s="244"/>
      <c r="D246" s="234" t="s">
        <v>133</v>
      </c>
      <c r="E246" s="245" t="s">
        <v>1</v>
      </c>
      <c r="F246" s="246" t="s">
        <v>207</v>
      </c>
      <c r="G246" s="244"/>
      <c r="H246" s="247">
        <v>13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133</v>
      </c>
      <c r="AU246" s="253" t="s">
        <v>86</v>
      </c>
      <c r="AV246" s="14" t="s">
        <v>86</v>
      </c>
      <c r="AW246" s="14" t="s">
        <v>33</v>
      </c>
      <c r="AX246" s="14" t="s">
        <v>76</v>
      </c>
      <c r="AY246" s="253" t="s">
        <v>124</v>
      </c>
    </row>
    <row r="247" spans="1:51" s="15" customFormat="1" ht="12">
      <c r="A247" s="15"/>
      <c r="B247" s="254"/>
      <c r="C247" s="255"/>
      <c r="D247" s="234" t="s">
        <v>133</v>
      </c>
      <c r="E247" s="256" t="s">
        <v>1</v>
      </c>
      <c r="F247" s="257" t="s">
        <v>137</v>
      </c>
      <c r="G247" s="255"/>
      <c r="H247" s="258">
        <v>13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4" t="s">
        <v>133</v>
      </c>
      <c r="AU247" s="264" t="s">
        <v>86</v>
      </c>
      <c r="AV247" s="15" t="s">
        <v>132</v>
      </c>
      <c r="AW247" s="15" t="s">
        <v>33</v>
      </c>
      <c r="AX247" s="15" t="s">
        <v>84</v>
      </c>
      <c r="AY247" s="264" t="s">
        <v>124</v>
      </c>
    </row>
    <row r="248" spans="1:65" s="2" customFormat="1" ht="24.15" customHeight="1">
      <c r="A248" s="39"/>
      <c r="B248" s="40"/>
      <c r="C248" s="219" t="s">
        <v>249</v>
      </c>
      <c r="D248" s="219" t="s">
        <v>127</v>
      </c>
      <c r="E248" s="220" t="s">
        <v>324</v>
      </c>
      <c r="F248" s="221" t="s">
        <v>325</v>
      </c>
      <c r="G248" s="222" t="s">
        <v>130</v>
      </c>
      <c r="H248" s="223">
        <v>2</v>
      </c>
      <c r="I248" s="224"/>
      <c r="J248" s="225">
        <f>ROUND(I248*H248,2)</f>
        <v>0</v>
      </c>
      <c r="K248" s="221" t="s">
        <v>131</v>
      </c>
      <c r="L248" s="45"/>
      <c r="M248" s="226" t="s">
        <v>1</v>
      </c>
      <c r="N248" s="227" t="s">
        <v>41</v>
      </c>
      <c r="O248" s="9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132</v>
      </c>
      <c r="AT248" s="230" t="s">
        <v>127</v>
      </c>
      <c r="AU248" s="230" t="s">
        <v>86</v>
      </c>
      <c r="AY248" s="18" t="s">
        <v>124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84</v>
      </c>
      <c r="BK248" s="231">
        <f>ROUND(I248*H248,2)</f>
        <v>0</v>
      </c>
      <c r="BL248" s="18" t="s">
        <v>132</v>
      </c>
      <c r="BM248" s="230" t="s">
        <v>326</v>
      </c>
    </row>
    <row r="249" spans="1:51" s="14" customFormat="1" ht="12">
      <c r="A249" s="14"/>
      <c r="B249" s="243"/>
      <c r="C249" s="244"/>
      <c r="D249" s="234" t="s">
        <v>133</v>
      </c>
      <c r="E249" s="245" t="s">
        <v>1</v>
      </c>
      <c r="F249" s="246" t="s">
        <v>86</v>
      </c>
      <c r="G249" s="244"/>
      <c r="H249" s="247">
        <v>2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133</v>
      </c>
      <c r="AU249" s="253" t="s">
        <v>86</v>
      </c>
      <c r="AV249" s="14" t="s">
        <v>86</v>
      </c>
      <c r="AW249" s="14" t="s">
        <v>33</v>
      </c>
      <c r="AX249" s="14" t="s">
        <v>76</v>
      </c>
      <c r="AY249" s="253" t="s">
        <v>124</v>
      </c>
    </row>
    <row r="250" spans="1:51" s="15" customFormat="1" ht="12">
      <c r="A250" s="15"/>
      <c r="B250" s="254"/>
      <c r="C250" s="255"/>
      <c r="D250" s="234" t="s">
        <v>133</v>
      </c>
      <c r="E250" s="256" t="s">
        <v>1</v>
      </c>
      <c r="F250" s="257" t="s">
        <v>137</v>
      </c>
      <c r="G250" s="255"/>
      <c r="H250" s="258">
        <v>2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4" t="s">
        <v>133</v>
      </c>
      <c r="AU250" s="264" t="s">
        <v>86</v>
      </c>
      <c r="AV250" s="15" t="s">
        <v>132</v>
      </c>
      <c r="AW250" s="15" t="s">
        <v>33</v>
      </c>
      <c r="AX250" s="15" t="s">
        <v>84</v>
      </c>
      <c r="AY250" s="264" t="s">
        <v>124</v>
      </c>
    </row>
    <row r="251" spans="1:65" s="2" customFormat="1" ht="21.75" customHeight="1">
      <c r="A251" s="39"/>
      <c r="B251" s="40"/>
      <c r="C251" s="219" t="s">
        <v>327</v>
      </c>
      <c r="D251" s="219" t="s">
        <v>127</v>
      </c>
      <c r="E251" s="220" t="s">
        <v>328</v>
      </c>
      <c r="F251" s="221" t="s">
        <v>329</v>
      </c>
      <c r="G251" s="222" t="s">
        <v>130</v>
      </c>
      <c r="H251" s="223">
        <v>13</v>
      </c>
      <c r="I251" s="224"/>
      <c r="J251" s="225">
        <f>ROUND(I251*H251,2)</f>
        <v>0</v>
      </c>
      <c r="K251" s="221" t="s">
        <v>131</v>
      </c>
      <c r="L251" s="45"/>
      <c r="M251" s="226" t="s">
        <v>1</v>
      </c>
      <c r="N251" s="227" t="s">
        <v>41</v>
      </c>
      <c r="O251" s="92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132</v>
      </c>
      <c r="AT251" s="230" t="s">
        <v>127</v>
      </c>
      <c r="AU251" s="230" t="s">
        <v>86</v>
      </c>
      <c r="AY251" s="18" t="s">
        <v>124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84</v>
      </c>
      <c r="BK251" s="231">
        <f>ROUND(I251*H251,2)</f>
        <v>0</v>
      </c>
      <c r="BL251" s="18" t="s">
        <v>132</v>
      </c>
      <c r="BM251" s="230" t="s">
        <v>330</v>
      </c>
    </row>
    <row r="252" spans="1:51" s="13" customFormat="1" ht="12">
      <c r="A252" s="13"/>
      <c r="B252" s="232"/>
      <c r="C252" s="233"/>
      <c r="D252" s="234" t="s">
        <v>133</v>
      </c>
      <c r="E252" s="235" t="s">
        <v>1</v>
      </c>
      <c r="F252" s="236" t="s">
        <v>315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133</v>
      </c>
      <c r="AU252" s="242" t="s">
        <v>86</v>
      </c>
      <c r="AV252" s="13" t="s">
        <v>84</v>
      </c>
      <c r="AW252" s="13" t="s">
        <v>33</v>
      </c>
      <c r="AX252" s="13" t="s">
        <v>76</v>
      </c>
      <c r="AY252" s="242" t="s">
        <v>124</v>
      </c>
    </row>
    <row r="253" spans="1:51" s="14" customFormat="1" ht="12">
      <c r="A253" s="14"/>
      <c r="B253" s="243"/>
      <c r="C253" s="244"/>
      <c r="D253" s="234" t="s">
        <v>133</v>
      </c>
      <c r="E253" s="245" t="s">
        <v>1</v>
      </c>
      <c r="F253" s="246" t="s">
        <v>207</v>
      </c>
      <c r="G253" s="244"/>
      <c r="H253" s="247">
        <v>13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133</v>
      </c>
      <c r="AU253" s="253" t="s">
        <v>86</v>
      </c>
      <c r="AV253" s="14" t="s">
        <v>86</v>
      </c>
      <c r="AW253" s="14" t="s">
        <v>33</v>
      </c>
      <c r="AX253" s="14" t="s">
        <v>76</v>
      </c>
      <c r="AY253" s="253" t="s">
        <v>124</v>
      </c>
    </row>
    <row r="254" spans="1:51" s="15" customFormat="1" ht="12">
      <c r="A254" s="15"/>
      <c r="B254" s="254"/>
      <c r="C254" s="255"/>
      <c r="D254" s="234" t="s">
        <v>133</v>
      </c>
      <c r="E254" s="256" t="s">
        <v>1</v>
      </c>
      <c r="F254" s="257" t="s">
        <v>137</v>
      </c>
      <c r="G254" s="255"/>
      <c r="H254" s="258">
        <v>13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4" t="s">
        <v>133</v>
      </c>
      <c r="AU254" s="264" t="s">
        <v>86</v>
      </c>
      <c r="AV254" s="15" t="s">
        <v>132</v>
      </c>
      <c r="AW254" s="15" t="s">
        <v>33</v>
      </c>
      <c r="AX254" s="15" t="s">
        <v>84</v>
      </c>
      <c r="AY254" s="264" t="s">
        <v>124</v>
      </c>
    </row>
    <row r="255" spans="1:65" s="2" customFormat="1" ht="21.75" customHeight="1">
      <c r="A255" s="39"/>
      <c r="B255" s="40"/>
      <c r="C255" s="219" t="s">
        <v>253</v>
      </c>
      <c r="D255" s="219" t="s">
        <v>127</v>
      </c>
      <c r="E255" s="220" t="s">
        <v>331</v>
      </c>
      <c r="F255" s="221" t="s">
        <v>332</v>
      </c>
      <c r="G255" s="222" t="s">
        <v>130</v>
      </c>
      <c r="H255" s="223">
        <v>2</v>
      </c>
      <c r="I255" s="224"/>
      <c r="J255" s="225">
        <f>ROUND(I255*H255,2)</f>
        <v>0</v>
      </c>
      <c r="K255" s="221" t="s">
        <v>131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132</v>
      </c>
      <c r="AT255" s="230" t="s">
        <v>127</v>
      </c>
      <c r="AU255" s="230" t="s">
        <v>86</v>
      </c>
      <c r="AY255" s="18" t="s">
        <v>124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132</v>
      </c>
      <c r="BM255" s="230" t="s">
        <v>333</v>
      </c>
    </row>
    <row r="256" spans="1:51" s="14" customFormat="1" ht="12">
      <c r="A256" s="14"/>
      <c r="B256" s="243"/>
      <c r="C256" s="244"/>
      <c r="D256" s="234" t="s">
        <v>133</v>
      </c>
      <c r="E256" s="245" t="s">
        <v>1</v>
      </c>
      <c r="F256" s="246" t="s">
        <v>86</v>
      </c>
      <c r="G256" s="244"/>
      <c r="H256" s="247">
        <v>2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133</v>
      </c>
      <c r="AU256" s="253" t="s">
        <v>86</v>
      </c>
      <c r="AV256" s="14" t="s">
        <v>86</v>
      </c>
      <c r="AW256" s="14" t="s">
        <v>33</v>
      </c>
      <c r="AX256" s="14" t="s">
        <v>76</v>
      </c>
      <c r="AY256" s="253" t="s">
        <v>124</v>
      </c>
    </row>
    <row r="257" spans="1:51" s="15" customFormat="1" ht="12">
      <c r="A257" s="15"/>
      <c r="B257" s="254"/>
      <c r="C257" s="255"/>
      <c r="D257" s="234" t="s">
        <v>133</v>
      </c>
      <c r="E257" s="256" t="s">
        <v>1</v>
      </c>
      <c r="F257" s="257" t="s">
        <v>137</v>
      </c>
      <c r="G257" s="255"/>
      <c r="H257" s="258">
        <v>2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4" t="s">
        <v>133</v>
      </c>
      <c r="AU257" s="264" t="s">
        <v>86</v>
      </c>
      <c r="AV257" s="15" t="s">
        <v>132</v>
      </c>
      <c r="AW257" s="15" t="s">
        <v>33</v>
      </c>
      <c r="AX257" s="15" t="s">
        <v>84</v>
      </c>
      <c r="AY257" s="264" t="s">
        <v>124</v>
      </c>
    </row>
    <row r="258" spans="1:65" s="2" customFormat="1" ht="24.15" customHeight="1">
      <c r="A258" s="39"/>
      <c r="B258" s="40"/>
      <c r="C258" s="219" t="s">
        <v>334</v>
      </c>
      <c r="D258" s="219" t="s">
        <v>127</v>
      </c>
      <c r="E258" s="220" t="s">
        <v>335</v>
      </c>
      <c r="F258" s="221" t="s">
        <v>336</v>
      </c>
      <c r="G258" s="222" t="s">
        <v>235</v>
      </c>
      <c r="H258" s="223">
        <v>276.104</v>
      </c>
      <c r="I258" s="224"/>
      <c r="J258" s="225">
        <f>ROUND(I258*H258,2)</f>
        <v>0</v>
      </c>
      <c r="K258" s="221" t="s">
        <v>131</v>
      </c>
      <c r="L258" s="45"/>
      <c r="M258" s="226" t="s">
        <v>1</v>
      </c>
      <c r="N258" s="227" t="s">
        <v>41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132</v>
      </c>
      <c r="AT258" s="230" t="s">
        <v>127</v>
      </c>
      <c r="AU258" s="230" t="s">
        <v>86</v>
      </c>
      <c r="AY258" s="18" t="s">
        <v>124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132</v>
      </c>
      <c r="BM258" s="230" t="s">
        <v>337</v>
      </c>
    </row>
    <row r="259" spans="1:51" s="13" customFormat="1" ht="12">
      <c r="A259" s="13"/>
      <c r="B259" s="232"/>
      <c r="C259" s="233"/>
      <c r="D259" s="234" t="s">
        <v>133</v>
      </c>
      <c r="E259" s="235" t="s">
        <v>1</v>
      </c>
      <c r="F259" s="236" t="s">
        <v>338</v>
      </c>
      <c r="G259" s="233"/>
      <c r="H259" s="235" t="s">
        <v>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133</v>
      </c>
      <c r="AU259" s="242" t="s">
        <v>86</v>
      </c>
      <c r="AV259" s="13" t="s">
        <v>84</v>
      </c>
      <c r="AW259" s="13" t="s">
        <v>33</v>
      </c>
      <c r="AX259" s="13" t="s">
        <v>76</v>
      </c>
      <c r="AY259" s="242" t="s">
        <v>124</v>
      </c>
    </row>
    <row r="260" spans="1:51" s="14" customFormat="1" ht="12">
      <c r="A260" s="14"/>
      <c r="B260" s="243"/>
      <c r="C260" s="244"/>
      <c r="D260" s="234" t="s">
        <v>133</v>
      </c>
      <c r="E260" s="245" t="s">
        <v>1</v>
      </c>
      <c r="F260" s="246" t="s">
        <v>339</v>
      </c>
      <c r="G260" s="244"/>
      <c r="H260" s="247">
        <v>46.53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133</v>
      </c>
      <c r="AU260" s="253" t="s">
        <v>86</v>
      </c>
      <c r="AV260" s="14" t="s">
        <v>86</v>
      </c>
      <c r="AW260" s="14" t="s">
        <v>33</v>
      </c>
      <c r="AX260" s="14" t="s">
        <v>76</v>
      </c>
      <c r="AY260" s="253" t="s">
        <v>124</v>
      </c>
    </row>
    <row r="261" spans="1:51" s="14" customFormat="1" ht="12">
      <c r="A261" s="14"/>
      <c r="B261" s="243"/>
      <c r="C261" s="244"/>
      <c r="D261" s="234" t="s">
        <v>133</v>
      </c>
      <c r="E261" s="245" t="s">
        <v>1</v>
      </c>
      <c r="F261" s="246" t="s">
        <v>340</v>
      </c>
      <c r="G261" s="244"/>
      <c r="H261" s="247">
        <v>91.522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133</v>
      </c>
      <c r="AU261" s="253" t="s">
        <v>86</v>
      </c>
      <c r="AV261" s="14" t="s">
        <v>86</v>
      </c>
      <c r="AW261" s="14" t="s">
        <v>33</v>
      </c>
      <c r="AX261" s="14" t="s">
        <v>76</v>
      </c>
      <c r="AY261" s="253" t="s">
        <v>124</v>
      </c>
    </row>
    <row r="262" spans="1:51" s="16" customFormat="1" ht="12">
      <c r="A262" s="16"/>
      <c r="B262" s="278"/>
      <c r="C262" s="279"/>
      <c r="D262" s="234" t="s">
        <v>133</v>
      </c>
      <c r="E262" s="280" t="s">
        <v>1</v>
      </c>
      <c r="F262" s="281" t="s">
        <v>341</v>
      </c>
      <c r="G262" s="279"/>
      <c r="H262" s="282">
        <v>138.05200000000002</v>
      </c>
      <c r="I262" s="283"/>
      <c r="J262" s="279"/>
      <c r="K262" s="279"/>
      <c r="L262" s="284"/>
      <c r="M262" s="285"/>
      <c r="N262" s="286"/>
      <c r="O262" s="286"/>
      <c r="P262" s="286"/>
      <c r="Q262" s="286"/>
      <c r="R262" s="286"/>
      <c r="S262" s="286"/>
      <c r="T262" s="287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T262" s="288" t="s">
        <v>133</v>
      </c>
      <c r="AU262" s="288" t="s">
        <v>86</v>
      </c>
      <c r="AV262" s="16" t="s">
        <v>142</v>
      </c>
      <c r="AW262" s="16" t="s">
        <v>33</v>
      </c>
      <c r="AX262" s="16" t="s">
        <v>76</v>
      </c>
      <c r="AY262" s="288" t="s">
        <v>124</v>
      </c>
    </row>
    <row r="263" spans="1:51" s="13" customFormat="1" ht="12">
      <c r="A263" s="13"/>
      <c r="B263" s="232"/>
      <c r="C263" s="233"/>
      <c r="D263" s="234" t="s">
        <v>133</v>
      </c>
      <c r="E263" s="235" t="s">
        <v>1</v>
      </c>
      <c r="F263" s="236" t="s">
        <v>342</v>
      </c>
      <c r="G263" s="233"/>
      <c r="H263" s="235" t="s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133</v>
      </c>
      <c r="AU263" s="242" t="s">
        <v>86</v>
      </c>
      <c r="AV263" s="13" t="s">
        <v>84</v>
      </c>
      <c r="AW263" s="13" t="s">
        <v>33</v>
      </c>
      <c r="AX263" s="13" t="s">
        <v>76</v>
      </c>
      <c r="AY263" s="242" t="s">
        <v>124</v>
      </c>
    </row>
    <row r="264" spans="1:51" s="14" customFormat="1" ht="12">
      <c r="A264" s="14"/>
      <c r="B264" s="243"/>
      <c r="C264" s="244"/>
      <c r="D264" s="234" t="s">
        <v>133</v>
      </c>
      <c r="E264" s="245" t="s">
        <v>1</v>
      </c>
      <c r="F264" s="246" t="s">
        <v>343</v>
      </c>
      <c r="G264" s="244"/>
      <c r="H264" s="247">
        <v>138.052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133</v>
      </c>
      <c r="AU264" s="253" t="s">
        <v>86</v>
      </c>
      <c r="AV264" s="14" t="s">
        <v>86</v>
      </c>
      <c r="AW264" s="14" t="s">
        <v>33</v>
      </c>
      <c r="AX264" s="14" t="s">
        <v>76</v>
      </c>
      <c r="AY264" s="253" t="s">
        <v>124</v>
      </c>
    </row>
    <row r="265" spans="1:51" s="15" customFormat="1" ht="12">
      <c r="A265" s="15"/>
      <c r="B265" s="254"/>
      <c r="C265" s="255"/>
      <c r="D265" s="234" t="s">
        <v>133</v>
      </c>
      <c r="E265" s="256" t="s">
        <v>1</v>
      </c>
      <c r="F265" s="257" t="s">
        <v>137</v>
      </c>
      <c r="G265" s="255"/>
      <c r="H265" s="258">
        <v>276.10400000000004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4" t="s">
        <v>133</v>
      </c>
      <c r="AU265" s="264" t="s">
        <v>86</v>
      </c>
      <c r="AV265" s="15" t="s">
        <v>132</v>
      </c>
      <c r="AW265" s="15" t="s">
        <v>33</v>
      </c>
      <c r="AX265" s="15" t="s">
        <v>84</v>
      </c>
      <c r="AY265" s="264" t="s">
        <v>124</v>
      </c>
    </row>
    <row r="266" spans="1:65" s="2" customFormat="1" ht="24.15" customHeight="1">
      <c r="A266" s="39"/>
      <c r="B266" s="40"/>
      <c r="C266" s="219" t="s">
        <v>259</v>
      </c>
      <c r="D266" s="219" t="s">
        <v>127</v>
      </c>
      <c r="E266" s="220" t="s">
        <v>344</v>
      </c>
      <c r="F266" s="221" t="s">
        <v>345</v>
      </c>
      <c r="G266" s="222" t="s">
        <v>235</v>
      </c>
      <c r="H266" s="223">
        <v>142.148</v>
      </c>
      <c r="I266" s="224"/>
      <c r="J266" s="225">
        <f>ROUND(I266*H266,2)</f>
        <v>0</v>
      </c>
      <c r="K266" s="221" t="s">
        <v>131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132</v>
      </c>
      <c r="AT266" s="230" t="s">
        <v>127</v>
      </c>
      <c r="AU266" s="230" t="s">
        <v>86</v>
      </c>
      <c r="AY266" s="18" t="s">
        <v>124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132</v>
      </c>
      <c r="BM266" s="230" t="s">
        <v>346</v>
      </c>
    </row>
    <row r="267" spans="1:51" s="13" customFormat="1" ht="12">
      <c r="A267" s="13"/>
      <c r="B267" s="232"/>
      <c r="C267" s="233"/>
      <c r="D267" s="234" t="s">
        <v>133</v>
      </c>
      <c r="E267" s="235" t="s">
        <v>1</v>
      </c>
      <c r="F267" s="236" t="s">
        <v>347</v>
      </c>
      <c r="G267" s="233"/>
      <c r="H267" s="235" t="s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133</v>
      </c>
      <c r="AU267" s="242" t="s">
        <v>86</v>
      </c>
      <c r="AV267" s="13" t="s">
        <v>84</v>
      </c>
      <c r="AW267" s="13" t="s">
        <v>33</v>
      </c>
      <c r="AX267" s="13" t="s">
        <v>76</v>
      </c>
      <c r="AY267" s="242" t="s">
        <v>124</v>
      </c>
    </row>
    <row r="268" spans="1:51" s="14" customFormat="1" ht="12">
      <c r="A268" s="14"/>
      <c r="B268" s="243"/>
      <c r="C268" s="244"/>
      <c r="D268" s="234" t="s">
        <v>133</v>
      </c>
      <c r="E268" s="245" t="s">
        <v>1</v>
      </c>
      <c r="F268" s="246" t="s">
        <v>348</v>
      </c>
      <c r="G268" s="244"/>
      <c r="H268" s="247">
        <v>280.2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133</v>
      </c>
      <c r="AU268" s="253" t="s">
        <v>86</v>
      </c>
      <c r="AV268" s="14" t="s">
        <v>86</v>
      </c>
      <c r="AW268" s="14" t="s">
        <v>33</v>
      </c>
      <c r="AX268" s="14" t="s">
        <v>76</v>
      </c>
      <c r="AY268" s="253" t="s">
        <v>124</v>
      </c>
    </row>
    <row r="269" spans="1:51" s="14" customFormat="1" ht="12">
      <c r="A269" s="14"/>
      <c r="B269" s="243"/>
      <c r="C269" s="244"/>
      <c r="D269" s="234" t="s">
        <v>133</v>
      </c>
      <c r="E269" s="245" t="s">
        <v>1</v>
      </c>
      <c r="F269" s="246" t="s">
        <v>349</v>
      </c>
      <c r="G269" s="244"/>
      <c r="H269" s="247">
        <v>-138.052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133</v>
      </c>
      <c r="AU269" s="253" t="s">
        <v>86</v>
      </c>
      <c r="AV269" s="14" t="s">
        <v>86</v>
      </c>
      <c r="AW269" s="14" t="s">
        <v>33</v>
      </c>
      <c r="AX269" s="14" t="s">
        <v>76</v>
      </c>
      <c r="AY269" s="253" t="s">
        <v>124</v>
      </c>
    </row>
    <row r="270" spans="1:51" s="15" customFormat="1" ht="12">
      <c r="A270" s="15"/>
      <c r="B270" s="254"/>
      <c r="C270" s="255"/>
      <c r="D270" s="234" t="s">
        <v>133</v>
      </c>
      <c r="E270" s="256" t="s">
        <v>1</v>
      </c>
      <c r="F270" s="257" t="s">
        <v>137</v>
      </c>
      <c r="G270" s="255"/>
      <c r="H270" s="258">
        <v>142.148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4" t="s">
        <v>133</v>
      </c>
      <c r="AU270" s="264" t="s">
        <v>86</v>
      </c>
      <c r="AV270" s="15" t="s">
        <v>132</v>
      </c>
      <c r="AW270" s="15" t="s">
        <v>33</v>
      </c>
      <c r="AX270" s="15" t="s">
        <v>84</v>
      </c>
      <c r="AY270" s="264" t="s">
        <v>124</v>
      </c>
    </row>
    <row r="271" spans="1:65" s="2" customFormat="1" ht="33" customHeight="1">
      <c r="A271" s="39"/>
      <c r="B271" s="40"/>
      <c r="C271" s="219" t="s">
        <v>350</v>
      </c>
      <c r="D271" s="219" t="s">
        <v>127</v>
      </c>
      <c r="E271" s="220" t="s">
        <v>351</v>
      </c>
      <c r="F271" s="221" t="s">
        <v>352</v>
      </c>
      <c r="G271" s="222" t="s">
        <v>235</v>
      </c>
      <c r="H271" s="223">
        <v>1421.48</v>
      </c>
      <c r="I271" s="224"/>
      <c r="J271" s="225">
        <f>ROUND(I271*H271,2)</f>
        <v>0</v>
      </c>
      <c r="K271" s="221" t="s">
        <v>131</v>
      </c>
      <c r="L271" s="45"/>
      <c r="M271" s="226" t="s">
        <v>1</v>
      </c>
      <c r="N271" s="227" t="s">
        <v>41</v>
      </c>
      <c r="O271" s="92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132</v>
      </c>
      <c r="AT271" s="230" t="s">
        <v>127</v>
      </c>
      <c r="AU271" s="230" t="s">
        <v>86</v>
      </c>
      <c r="AY271" s="18" t="s">
        <v>124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84</v>
      </c>
      <c r="BK271" s="231">
        <f>ROUND(I271*H271,2)</f>
        <v>0</v>
      </c>
      <c r="BL271" s="18" t="s">
        <v>132</v>
      </c>
      <c r="BM271" s="230" t="s">
        <v>353</v>
      </c>
    </row>
    <row r="272" spans="1:51" s="14" customFormat="1" ht="12">
      <c r="A272" s="14"/>
      <c r="B272" s="243"/>
      <c r="C272" s="244"/>
      <c r="D272" s="234" t="s">
        <v>133</v>
      </c>
      <c r="E272" s="245" t="s">
        <v>1</v>
      </c>
      <c r="F272" s="246" t="s">
        <v>354</v>
      </c>
      <c r="G272" s="244"/>
      <c r="H272" s="247">
        <v>1421.48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133</v>
      </c>
      <c r="AU272" s="253" t="s">
        <v>86</v>
      </c>
      <c r="AV272" s="14" t="s">
        <v>86</v>
      </c>
      <c r="AW272" s="14" t="s">
        <v>33</v>
      </c>
      <c r="AX272" s="14" t="s">
        <v>76</v>
      </c>
      <c r="AY272" s="253" t="s">
        <v>124</v>
      </c>
    </row>
    <row r="273" spans="1:51" s="13" customFormat="1" ht="12">
      <c r="A273" s="13"/>
      <c r="B273" s="232"/>
      <c r="C273" s="233"/>
      <c r="D273" s="234" t="s">
        <v>133</v>
      </c>
      <c r="E273" s="235" t="s">
        <v>1</v>
      </c>
      <c r="F273" s="236" t="s">
        <v>355</v>
      </c>
      <c r="G273" s="233"/>
      <c r="H273" s="235" t="s">
        <v>1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133</v>
      </c>
      <c r="AU273" s="242" t="s">
        <v>86</v>
      </c>
      <c r="AV273" s="13" t="s">
        <v>84</v>
      </c>
      <c r="AW273" s="13" t="s">
        <v>33</v>
      </c>
      <c r="AX273" s="13" t="s">
        <v>76</v>
      </c>
      <c r="AY273" s="242" t="s">
        <v>124</v>
      </c>
    </row>
    <row r="274" spans="1:51" s="15" customFormat="1" ht="12">
      <c r="A274" s="15"/>
      <c r="B274" s="254"/>
      <c r="C274" s="255"/>
      <c r="D274" s="234" t="s">
        <v>133</v>
      </c>
      <c r="E274" s="256" t="s">
        <v>1</v>
      </c>
      <c r="F274" s="257" t="s">
        <v>137</v>
      </c>
      <c r="G274" s="255"/>
      <c r="H274" s="258">
        <v>1421.48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4" t="s">
        <v>133</v>
      </c>
      <c r="AU274" s="264" t="s">
        <v>86</v>
      </c>
      <c r="AV274" s="15" t="s">
        <v>132</v>
      </c>
      <c r="AW274" s="15" t="s">
        <v>33</v>
      </c>
      <c r="AX274" s="15" t="s">
        <v>84</v>
      </c>
      <c r="AY274" s="264" t="s">
        <v>124</v>
      </c>
    </row>
    <row r="275" spans="1:65" s="2" customFormat="1" ht="21.75" customHeight="1">
      <c r="A275" s="39"/>
      <c r="B275" s="40"/>
      <c r="C275" s="219" t="s">
        <v>265</v>
      </c>
      <c r="D275" s="219" t="s">
        <v>127</v>
      </c>
      <c r="E275" s="220" t="s">
        <v>356</v>
      </c>
      <c r="F275" s="221" t="s">
        <v>357</v>
      </c>
      <c r="G275" s="222" t="s">
        <v>235</v>
      </c>
      <c r="H275" s="223">
        <v>138.052</v>
      </c>
      <c r="I275" s="224"/>
      <c r="J275" s="225">
        <f>ROUND(I275*H275,2)</f>
        <v>0</v>
      </c>
      <c r="K275" s="221" t="s">
        <v>131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132</v>
      </c>
      <c r="AT275" s="230" t="s">
        <v>127</v>
      </c>
      <c r="AU275" s="230" t="s">
        <v>86</v>
      </c>
      <c r="AY275" s="18" t="s">
        <v>124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132</v>
      </c>
      <c r="BM275" s="230" t="s">
        <v>358</v>
      </c>
    </row>
    <row r="276" spans="1:51" s="14" customFormat="1" ht="12">
      <c r="A276" s="14"/>
      <c r="B276" s="243"/>
      <c r="C276" s="244"/>
      <c r="D276" s="234" t="s">
        <v>133</v>
      </c>
      <c r="E276" s="245" t="s">
        <v>1</v>
      </c>
      <c r="F276" s="246" t="s">
        <v>359</v>
      </c>
      <c r="G276" s="244"/>
      <c r="H276" s="247">
        <v>138.052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133</v>
      </c>
      <c r="AU276" s="253" t="s">
        <v>86</v>
      </c>
      <c r="AV276" s="14" t="s">
        <v>86</v>
      </c>
      <c r="AW276" s="14" t="s">
        <v>33</v>
      </c>
      <c r="AX276" s="14" t="s">
        <v>76</v>
      </c>
      <c r="AY276" s="253" t="s">
        <v>124</v>
      </c>
    </row>
    <row r="277" spans="1:51" s="15" customFormat="1" ht="12">
      <c r="A277" s="15"/>
      <c r="B277" s="254"/>
      <c r="C277" s="255"/>
      <c r="D277" s="234" t="s">
        <v>133</v>
      </c>
      <c r="E277" s="256" t="s">
        <v>1</v>
      </c>
      <c r="F277" s="257" t="s">
        <v>137</v>
      </c>
      <c r="G277" s="255"/>
      <c r="H277" s="258">
        <v>138.052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4" t="s">
        <v>133</v>
      </c>
      <c r="AU277" s="264" t="s">
        <v>86</v>
      </c>
      <c r="AV277" s="15" t="s">
        <v>132</v>
      </c>
      <c r="AW277" s="15" t="s">
        <v>33</v>
      </c>
      <c r="AX277" s="15" t="s">
        <v>84</v>
      </c>
      <c r="AY277" s="264" t="s">
        <v>124</v>
      </c>
    </row>
    <row r="278" spans="1:65" s="2" customFormat="1" ht="21.75" customHeight="1">
      <c r="A278" s="39"/>
      <c r="B278" s="40"/>
      <c r="C278" s="219" t="s">
        <v>360</v>
      </c>
      <c r="D278" s="219" t="s">
        <v>127</v>
      </c>
      <c r="E278" s="220" t="s">
        <v>361</v>
      </c>
      <c r="F278" s="221" t="s">
        <v>362</v>
      </c>
      <c r="G278" s="222" t="s">
        <v>235</v>
      </c>
      <c r="H278" s="223">
        <v>14</v>
      </c>
      <c r="I278" s="224"/>
      <c r="J278" s="225">
        <f>ROUND(I278*H278,2)</f>
        <v>0</v>
      </c>
      <c r="K278" s="221" t="s">
        <v>131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132</v>
      </c>
      <c r="AT278" s="230" t="s">
        <v>127</v>
      </c>
      <c r="AU278" s="230" t="s">
        <v>86</v>
      </c>
      <c r="AY278" s="18" t="s">
        <v>124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132</v>
      </c>
      <c r="BM278" s="230" t="s">
        <v>363</v>
      </c>
    </row>
    <row r="279" spans="1:51" s="14" customFormat="1" ht="12">
      <c r="A279" s="14"/>
      <c r="B279" s="243"/>
      <c r="C279" s="244"/>
      <c r="D279" s="234" t="s">
        <v>133</v>
      </c>
      <c r="E279" s="245" t="s">
        <v>1</v>
      </c>
      <c r="F279" s="246" t="s">
        <v>364</v>
      </c>
      <c r="G279" s="244"/>
      <c r="H279" s="247">
        <v>14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133</v>
      </c>
      <c r="AU279" s="253" t="s">
        <v>86</v>
      </c>
      <c r="AV279" s="14" t="s">
        <v>86</v>
      </c>
      <c r="AW279" s="14" t="s">
        <v>33</v>
      </c>
      <c r="AX279" s="14" t="s">
        <v>76</v>
      </c>
      <c r="AY279" s="253" t="s">
        <v>124</v>
      </c>
    </row>
    <row r="280" spans="1:51" s="15" customFormat="1" ht="12">
      <c r="A280" s="15"/>
      <c r="B280" s="254"/>
      <c r="C280" s="255"/>
      <c r="D280" s="234" t="s">
        <v>133</v>
      </c>
      <c r="E280" s="256" t="s">
        <v>1</v>
      </c>
      <c r="F280" s="257" t="s">
        <v>137</v>
      </c>
      <c r="G280" s="255"/>
      <c r="H280" s="258">
        <v>14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4" t="s">
        <v>133</v>
      </c>
      <c r="AU280" s="264" t="s">
        <v>86</v>
      </c>
      <c r="AV280" s="15" t="s">
        <v>132</v>
      </c>
      <c r="AW280" s="15" t="s">
        <v>33</v>
      </c>
      <c r="AX280" s="15" t="s">
        <v>84</v>
      </c>
      <c r="AY280" s="264" t="s">
        <v>124</v>
      </c>
    </row>
    <row r="281" spans="1:65" s="2" customFormat="1" ht="16.5" customHeight="1">
      <c r="A281" s="39"/>
      <c r="B281" s="40"/>
      <c r="C281" s="268" t="s">
        <v>273</v>
      </c>
      <c r="D281" s="268" t="s">
        <v>291</v>
      </c>
      <c r="E281" s="269" t="s">
        <v>365</v>
      </c>
      <c r="F281" s="270" t="s">
        <v>366</v>
      </c>
      <c r="G281" s="271" t="s">
        <v>294</v>
      </c>
      <c r="H281" s="272">
        <v>29.4</v>
      </c>
      <c r="I281" s="273"/>
      <c r="J281" s="274">
        <f>ROUND(I281*H281,2)</f>
        <v>0</v>
      </c>
      <c r="K281" s="270" t="s">
        <v>131</v>
      </c>
      <c r="L281" s="275"/>
      <c r="M281" s="276" t="s">
        <v>1</v>
      </c>
      <c r="N281" s="27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151</v>
      </c>
      <c r="AT281" s="230" t="s">
        <v>291</v>
      </c>
      <c r="AU281" s="230" t="s">
        <v>86</v>
      </c>
      <c r="AY281" s="18" t="s">
        <v>124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132</v>
      </c>
      <c r="BM281" s="230" t="s">
        <v>367</v>
      </c>
    </row>
    <row r="282" spans="1:51" s="13" customFormat="1" ht="12">
      <c r="A282" s="13"/>
      <c r="B282" s="232"/>
      <c r="C282" s="233"/>
      <c r="D282" s="234" t="s">
        <v>133</v>
      </c>
      <c r="E282" s="235" t="s">
        <v>1</v>
      </c>
      <c r="F282" s="236" t="s">
        <v>368</v>
      </c>
      <c r="G282" s="233"/>
      <c r="H282" s="235" t="s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133</v>
      </c>
      <c r="AU282" s="242" t="s">
        <v>86</v>
      </c>
      <c r="AV282" s="13" t="s">
        <v>84</v>
      </c>
      <c r="AW282" s="13" t="s">
        <v>33</v>
      </c>
      <c r="AX282" s="13" t="s">
        <v>76</v>
      </c>
      <c r="AY282" s="242" t="s">
        <v>124</v>
      </c>
    </row>
    <row r="283" spans="1:51" s="14" customFormat="1" ht="12">
      <c r="A283" s="14"/>
      <c r="B283" s="243"/>
      <c r="C283" s="244"/>
      <c r="D283" s="234" t="s">
        <v>133</v>
      </c>
      <c r="E283" s="245" t="s">
        <v>1</v>
      </c>
      <c r="F283" s="246" t="s">
        <v>369</v>
      </c>
      <c r="G283" s="244"/>
      <c r="H283" s="247">
        <v>29.400000000000002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133</v>
      </c>
      <c r="AU283" s="253" t="s">
        <v>86</v>
      </c>
      <c r="AV283" s="14" t="s">
        <v>86</v>
      </c>
      <c r="AW283" s="14" t="s">
        <v>33</v>
      </c>
      <c r="AX283" s="14" t="s">
        <v>76</v>
      </c>
      <c r="AY283" s="253" t="s">
        <v>124</v>
      </c>
    </row>
    <row r="284" spans="1:51" s="15" customFormat="1" ht="12">
      <c r="A284" s="15"/>
      <c r="B284" s="254"/>
      <c r="C284" s="255"/>
      <c r="D284" s="234" t="s">
        <v>133</v>
      </c>
      <c r="E284" s="256" t="s">
        <v>1</v>
      </c>
      <c r="F284" s="257" t="s">
        <v>137</v>
      </c>
      <c r="G284" s="255"/>
      <c r="H284" s="258">
        <v>29.400000000000002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4" t="s">
        <v>133</v>
      </c>
      <c r="AU284" s="264" t="s">
        <v>86</v>
      </c>
      <c r="AV284" s="15" t="s">
        <v>132</v>
      </c>
      <c r="AW284" s="15" t="s">
        <v>33</v>
      </c>
      <c r="AX284" s="15" t="s">
        <v>84</v>
      </c>
      <c r="AY284" s="264" t="s">
        <v>124</v>
      </c>
    </row>
    <row r="285" spans="1:65" s="2" customFormat="1" ht="16.5" customHeight="1">
      <c r="A285" s="39"/>
      <c r="B285" s="40"/>
      <c r="C285" s="219" t="s">
        <v>370</v>
      </c>
      <c r="D285" s="219" t="s">
        <v>127</v>
      </c>
      <c r="E285" s="220" t="s">
        <v>371</v>
      </c>
      <c r="F285" s="221" t="s">
        <v>372</v>
      </c>
      <c r="G285" s="222" t="s">
        <v>235</v>
      </c>
      <c r="H285" s="223">
        <v>280.2</v>
      </c>
      <c r="I285" s="224"/>
      <c r="J285" s="225">
        <f>ROUND(I285*H285,2)</f>
        <v>0</v>
      </c>
      <c r="K285" s="221" t="s">
        <v>131</v>
      </c>
      <c r="L285" s="45"/>
      <c r="M285" s="226" t="s">
        <v>1</v>
      </c>
      <c r="N285" s="227" t="s">
        <v>41</v>
      </c>
      <c r="O285" s="92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132</v>
      </c>
      <c r="AT285" s="230" t="s">
        <v>127</v>
      </c>
      <c r="AU285" s="230" t="s">
        <v>86</v>
      </c>
      <c r="AY285" s="18" t="s">
        <v>124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132</v>
      </c>
      <c r="BM285" s="230" t="s">
        <v>373</v>
      </c>
    </row>
    <row r="286" spans="1:51" s="13" customFormat="1" ht="12">
      <c r="A286" s="13"/>
      <c r="B286" s="232"/>
      <c r="C286" s="233"/>
      <c r="D286" s="234" t="s">
        <v>133</v>
      </c>
      <c r="E286" s="235" t="s">
        <v>1</v>
      </c>
      <c r="F286" s="236" t="s">
        <v>374</v>
      </c>
      <c r="G286" s="233"/>
      <c r="H286" s="235" t="s">
        <v>1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133</v>
      </c>
      <c r="AU286" s="242" t="s">
        <v>86</v>
      </c>
      <c r="AV286" s="13" t="s">
        <v>84</v>
      </c>
      <c r="AW286" s="13" t="s">
        <v>33</v>
      </c>
      <c r="AX286" s="13" t="s">
        <v>76</v>
      </c>
      <c r="AY286" s="242" t="s">
        <v>124</v>
      </c>
    </row>
    <row r="287" spans="1:51" s="14" customFormat="1" ht="12">
      <c r="A287" s="14"/>
      <c r="B287" s="243"/>
      <c r="C287" s="244"/>
      <c r="D287" s="234" t="s">
        <v>133</v>
      </c>
      <c r="E287" s="245" t="s">
        <v>1</v>
      </c>
      <c r="F287" s="246" t="s">
        <v>375</v>
      </c>
      <c r="G287" s="244"/>
      <c r="H287" s="247">
        <v>142.148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133</v>
      </c>
      <c r="AU287" s="253" t="s">
        <v>86</v>
      </c>
      <c r="AV287" s="14" t="s">
        <v>86</v>
      </c>
      <c r="AW287" s="14" t="s">
        <v>33</v>
      </c>
      <c r="AX287" s="14" t="s">
        <v>76</v>
      </c>
      <c r="AY287" s="253" t="s">
        <v>124</v>
      </c>
    </row>
    <row r="288" spans="1:51" s="13" customFormat="1" ht="12">
      <c r="A288" s="13"/>
      <c r="B288" s="232"/>
      <c r="C288" s="233"/>
      <c r="D288" s="234" t="s">
        <v>133</v>
      </c>
      <c r="E288" s="235" t="s">
        <v>1</v>
      </c>
      <c r="F288" s="236" t="s">
        <v>376</v>
      </c>
      <c r="G288" s="233"/>
      <c r="H288" s="235" t="s">
        <v>1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133</v>
      </c>
      <c r="AU288" s="242" t="s">
        <v>86</v>
      </c>
      <c r="AV288" s="13" t="s">
        <v>84</v>
      </c>
      <c r="AW288" s="13" t="s">
        <v>33</v>
      </c>
      <c r="AX288" s="13" t="s">
        <v>76</v>
      </c>
      <c r="AY288" s="242" t="s">
        <v>124</v>
      </c>
    </row>
    <row r="289" spans="1:51" s="14" customFormat="1" ht="12">
      <c r="A289" s="14"/>
      <c r="B289" s="243"/>
      <c r="C289" s="244"/>
      <c r="D289" s="234" t="s">
        <v>133</v>
      </c>
      <c r="E289" s="245" t="s">
        <v>1</v>
      </c>
      <c r="F289" s="246" t="s">
        <v>377</v>
      </c>
      <c r="G289" s="244"/>
      <c r="H289" s="247">
        <v>138.052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133</v>
      </c>
      <c r="AU289" s="253" t="s">
        <v>86</v>
      </c>
      <c r="AV289" s="14" t="s">
        <v>86</v>
      </c>
      <c r="AW289" s="14" t="s">
        <v>33</v>
      </c>
      <c r="AX289" s="14" t="s">
        <v>76</v>
      </c>
      <c r="AY289" s="253" t="s">
        <v>124</v>
      </c>
    </row>
    <row r="290" spans="1:51" s="15" customFormat="1" ht="12">
      <c r="A290" s="15"/>
      <c r="B290" s="254"/>
      <c r="C290" s="255"/>
      <c r="D290" s="234" t="s">
        <v>133</v>
      </c>
      <c r="E290" s="256" t="s">
        <v>1</v>
      </c>
      <c r="F290" s="257" t="s">
        <v>137</v>
      </c>
      <c r="G290" s="255"/>
      <c r="H290" s="258">
        <v>280.2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4" t="s">
        <v>133</v>
      </c>
      <c r="AU290" s="264" t="s">
        <v>86</v>
      </c>
      <c r="AV290" s="15" t="s">
        <v>132</v>
      </c>
      <c r="AW290" s="15" t="s">
        <v>33</v>
      </c>
      <c r="AX290" s="15" t="s">
        <v>84</v>
      </c>
      <c r="AY290" s="264" t="s">
        <v>124</v>
      </c>
    </row>
    <row r="291" spans="1:65" s="2" customFormat="1" ht="24.15" customHeight="1">
      <c r="A291" s="39"/>
      <c r="B291" s="40"/>
      <c r="C291" s="219" t="s">
        <v>278</v>
      </c>
      <c r="D291" s="219" t="s">
        <v>127</v>
      </c>
      <c r="E291" s="220" t="s">
        <v>378</v>
      </c>
      <c r="F291" s="221" t="s">
        <v>379</v>
      </c>
      <c r="G291" s="222" t="s">
        <v>294</v>
      </c>
      <c r="H291" s="223">
        <v>298.511</v>
      </c>
      <c r="I291" s="224"/>
      <c r="J291" s="225">
        <f>ROUND(I291*H291,2)</f>
        <v>0</v>
      </c>
      <c r="K291" s="221" t="s">
        <v>131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132</v>
      </c>
      <c r="AT291" s="230" t="s">
        <v>127</v>
      </c>
      <c r="AU291" s="230" t="s">
        <v>86</v>
      </c>
      <c r="AY291" s="18" t="s">
        <v>124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132</v>
      </c>
      <c r="BM291" s="230" t="s">
        <v>380</v>
      </c>
    </row>
    <row r="292" spans="1:51" s="14" customFormat="1" ht="12">
      <c r="A292" s="14"/>
      <c r="B292" s="243"/>
      <c r="C292" s="244"/>
      <c r="D292" s="234" t="s">
        <v>133</v>
      </c>
      <c r="E292" s="245" t="s">
        <v>1</v>
      </c>
      <c r="F292" s="246" t="s">
        <v>381</v>
      </c>
      <c r="G292" s="244"/>
      <c r="H292" s="247">
        <v>298.5108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133</v>
      </c>
      <c r="AU292" s="253" t="s">
        <v>86</v>
      </c>
      <c r="AV292" s="14" t="s">
        <v>86</v>
      </c>
      <c r="AW292" s="14" t="s">
        <v>33</v>
      </c>
      <c r="AX292" s="14" t="s">
        <v>76</v>
      </c>
      <c r="AY292" s="253" t="s">
        <v>124</v>
      </c>
    </row>
    <row r="293" spans="1:51" s="15" customFormat="1" ht="12">
      <c r="A293" s="15"/>
      <c r="B293" s="254"/>
      <c r="C293" s="255"/>
      <c r="D293" s="234" t="s">
        <v>133</v>
      </c>
      <c r="E293" s="256" t="s">
        <v>1</v>
      </c>
      <c r="F293" s="257" t="s">
        <v>137</v>
      </c>
      <c r="G293" s="255"/>
      <c r="H293" s="258">
        <v>298.5108</v>
      </c>
      <c r="I293" s="259"/>
      <c r="J293" s="255"/>
      <c r="K293" s="255"/>
      <c r="L293" s="260"/>
      <c r="M293" s="261"/>
      <c r="N293" s="262"/>
      <c r="O293" s="262"/>
      <c r="P293" s="262"/>
      <c r="Q293" s="262"/>
      <c r="R293" s="262"/>
      <c r="S293" s="262"/>
      <c r="T293" s="263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4" t="s">
        <v>133</v>
      </c>
      <c r="AU293" s="264" t="s">
        <v>86</v>
      </c>
      <c r="AV293" s="15" t="s">
        <v>132</v>
      </c>
      <c r="AW293" s="15" t="s">
        <v>33</v>
      </c>
      <c r="AX293" s="15" t="s">
        <v>84</v>
      </c>
      <c r="AY293" s="264" t="s">
        <v>124</v>
      </c>
    </row>
    <row r="294" spans="1:65" s="2" customFormat="1" ht="24.15" customHeight="1">
      <c r="A294" s="39"/>
      <c r="B294" s="40"/>
      <c r="C294" s="219" t="s">
        <v>382</v>
      </c>
      <c r="D294" s="219" t="s">
        <v>127</v>
      </c>
      <c r="E294" s="220" t="s">
        <v>383</v>
      </c>
      <c r="F294" s="221" t="s">
        <v>384</v>
      </c>
      <c r="G294" s="222" t="s">
        <v>235</v>
      </c>
      <c r="H294" s="223">
        <v>64.218</v>
      </c>
      <c r="I294" s="224"/>
      <c r="J294" s="225">
        <f>ROUND(I294*H294,2)</f>
        <v>0</v>
      </c>
      <c r="K294" s="221" t="s">
        <v>131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132</v>
      </c>
      <c r="AT294" s="230" t="s">
        <v>127</v>
      </c>
      <c r="AU294" s="230" t="s">
        <v>86</v>
      </c>
      <c r="AY294" s="18" t="s">
        <v>124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132</v>
      </c>
      <c r="BM294" s="230" t="s">
        <v>385</v>
      </c>
    </row>
    <row r="295" spans="1:51" s="13" customFormat="1" ht="12">
      <c r="A295" s="13"/>
      <c r="B295" s="232"/>
      <c r="C295" s="233"/>
      <c r="D295" s="234" t="s">
        <v>133</v>
      </c>
      <c r="E295" s="235" t="s">
        <v>1</v>
      </c>
      <c r="F295" s="236" t="s">
        <v>386</v>
      </c>
      <c r="G295" s="233"/>
      <c r="H295" s="235" t="s">
        <v>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133</v>
      </c>
      <c r="AU295" s="242" t="s">
        <v>86</v>
      </c>
      <c r="AV295" s="13" t="s">
        <v>84</v>
      </c>
      <c r="AW295" s="13" t="s">
        <v>33</v>
      </c>
      <c r="AX295" s="13" t="s">
        <v>76</v>
      </c>
      <c r="AY295" s="242" t="s">
        <v>124</v>
      </c>
    </row>
    <row r="296" spans="1:51" s="14" customFormat="1" ht="12">
      <c r="A296" s="14"/>
      <c r="B296" s="243"/>
      <c r="C296" s="244"/>
      <c r="D296" s="234" t="s">
        <v>133</v>
      </c>
      <c r="E296" s="245" t="s">
        <v>1</v>
      </c>
      <c r="F296" s="246" t="s">
        <v>387</v>
      </c>
      <c r="G296" s="244"/>
      <c r="H296" s="247">
        <v>3.425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133</v>
      </c>
      <c r="AU296" s="253" t="s">
        <v>86</v>
      </c>
      <c r="AV296" s="14" t="s">
        <v>86</v>
      </c>
      <c r="AW296" s="14" t="s">
        <v>33</v>
      </c>
      <c r="AX296" s="14" t="s">
        <v>76</v>
      </c>
      <c r="AY296" s="253" t="s">
        <v>124</v>
      </c>
    </row>
    <row r="297" spans="1:51" s="14" customFormat="1" ht="12">
      <c r="A297" s="14"/>
      <c r="B297" s="243"/>
      <c r="C297" s="244"/>
      <c r="D297" s="234" t="s">
        <v>133</v>
      </c>
      <c r="E297" s="245" t="s">
        <v>1</v>
      </c>
      <c r="F297" s="246" t="s">
        <v>388</v>
      </c>
      <c r="G297" s="244"/>
      <c r="H297" s="247">
        <v>3.425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133</v>
      </c>
      <c r="AU297" s="253" t="s">
        <v>86</v>
      </c>
      <c r="AV297" s="14" t="s">
        <v>86</v>
      </c>
      <c r="AW297" s="14" t="s">
        <v>33</v>
      </c>
      <c r="AX297" s="14" t="s">
        <v>76</v>
      </c>
      <c r="AY297" s="253" t="s">
        <v>124</v>
      </c>
    </row>
    <row r="298" spans="1:51" s="14" customFormat="1" ht="12">
      <c r="A298" s="14"/>
      <c r="B298" s="243"/>
      <c r="C298" s="244"/>
      <c r="D298" s="234" t="s">
        <v>133</v>
      </c>
      <c r="E298" s="245" t="s">
        <v>1</v>
      </c>
      <c r="F298" s="246" t="s">
        <v>389</v>
      </c>
      <c r="G298" s="244"/>
      <c r="H298" s="247">
        <v>5.3999999999999995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133</v>
      </c>
      <c r="AU298" s="253" t="s">
        <v>86</v>
      </c>
      <c r="AV298" s="14" t="s">
        <v>86</v>
      </c>
      <c r="AW298" s="14" t="s">
        <v>33</v>
      </c>
      <c r="AX298" s="14" t="s">
        <v>76</v>
      </c>
      <c r="AY298" s="253" t="s">
        <v>124</v>
      </c>
    </row>
    <row r="299" spans="1:51" s="14" customFormat="1" ht="12">
      <c r="A299" s="14"/>
      <c r="B299" s="243"/>
      <c r="C299" s="244"/>
      <c r="D299" s="234" t="s">
        <v>133</v>
      </c>
      <c r="E299" s="245" t="s">
        <v>1</v>
      </c>
      <c r="F299" s="246" t="s">
        <v>390</v>
      </c>
      <c r="G299" s="244"/>
      <c r="H299" s="247">
        <v>5.4375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133</v>
      </c>
      <c r="AU299" s="253" t="s">
        <v>86</v>
      </c>
      <c r="AV299" s="14" t="s">
        <v>86</v>
      </c>
      <c r="AW299" s="14" t="s">
        <v>33</v>
      </c>
      <c r="AX299" s="14" t="s">
        <v>76</v>
      </c>
      <c r="AY299" s="253" t="s">
        <v>124</v>
      </c>
    </row>
    <row r="300" spans="1:51" s="16" customFormat="1" ht="12">
      <c r="A300" s="16"/>
      <c r="B300" s="278"/>
      <c r="C300" s="279"/>
      <c r="D300" s="234" t="s">
        <v>133</v>
      </c>
      <c r="E300" s="280" t="s">
        <v>1</v>
      </c>
      <c r="F300" s="281" t="s">
        <v>341</v>
      </c>
      <c r="G300" s="279"/>
      <c r="H300" s="282">
        <v>17.6875</v>
      </c>
      <c r="I300" s="283"/>
      <c r="J300" s="279"/>
      <c r="K300" s="279"/>
      <c r="L300" s="284"/>
      <c r="M300" s="285"/>
      <c r="N300" s="286"/>
      <c r="O300" s="286"/>
      <c r="P300" s="286"/>
      <c r="Q300" s="286"/>
      <c r="R300" s="286"/>
      <c r="S300" s="286"/>
      <c r="T300" s="287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88" t="s">
        <v>133</v>
      </c>
      <c r="AU300" s="288" t="s">
        <v>86</v>
      </c>
      <c r="AV300" s="16" t="s">
        <v>142</v>
      </c>
      <c r="AW300" s="16" t="s">
        <v>33</v>
      </c>
      <c r="AX300" s="16" t="s">
        <v>76</v>
      </c>
      <c r="AY300" s="288" t="s">
        <v>124</v>
      </c>
    </row>
    <row r="301" spans="1:51" s="13" customFormat="1" ht="12">
      <c r="A301" s="13"/>
      <c r="B301" s="232"/>
      <c r="C301" s="233"/>
      <c r="D301" s="234" t="s">
        <v>133</v>
      </c>
      <c r="E301" s="235" t="s">
        <v>1</v>
      </c>
      <c r="F301" s="236" t="s">
        <v>391</v>
      </c>
      <c r="G301" s="233"/>
      <c r="H301" s="235" t="s">
        <v>1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133</v>
      </c>
      <c r="AU301" s="242" t="s">
        <v>86</v>
      </c>
      <c r="AV301" s="13" t="s">
        <v>84</v>
      </c>
      <c r="AW301" s="13" t="s">
        <v>33</v>
      </c>
      <c r="AX301" s="13" t="s">
        <v>76</v>
      </c>
      <c r="AY301" s="242" t="s">
        <v>124</v>
      </c>
    </row>
    <row r="302" spans="1:51" s="14" customFormat="1" ht="12">
      <c r="A302" s="14"/>
      <c r="B302" s="243"/>
      <c r="C302" s="244"/>
      <c r="D302" s="234" t="s">
        <v>133</v>
      </c>
      <c r="E302" s="245" t="s">
        <v>1</v>
      </c>
      <c r="F302" s="246" t="s">
        <v>392</v>
      </c>
      <c r="G302" s="244"/>
      <c r="H302" s="247">
        <v>8.905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133</v>
      </c>
      <c r="AU302" s="253" t="s">
        <v>86</v>
      </c>
      <c r="AV302" s="14" t="s">
        <v>86</v>
      </c>
      <c r="AW302" s="14" t="s">
        <v>33</v>
      </c>
      <c r="AX302" s="14" t="s">
        <v>76</v>
      </c>
      <c r="AY302" s="253" t="s">
        <v>124</v>
      </c>
    </row>
    <row r="303" spans="1:51" s="14" customFormat="1" ht="12">
      <c r="A303" s="14"/>
      <c r="B303" s="243"/>
      <c r="C303" s="244"/>
      <c r="D303" s="234" t="s">
        <v>133</v>
      </c>
      <c r="E303" s="245" t="s">
        <v>1</v>
      </c>
      <c r="F303" s="246" t="s">
        <v>393</v>
      </c>
      <c r="G303" s="244"/>
      <c r="H303" s="247">
        <v>7.535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133</v>
      </c>
      <c r="AU303" s="253" t="s">
        <v>86</v>
      </c>
      <c r="AV303" s="14" t="s">
        <v>86</v>
      </c>
      <c r="AW303" s="14" t="s">
        <v>33</v>
      </c>
      <c r="AX303" s="14" t="s">
        <v>76</v>
      </c>
      <c r="AY303" s="253" t="s">
        <v>124</v>
      </c>
    </row>
    <row r="304" spans="1:51" s="14" customFormat="1" ht="12">
      <c r="A304" s="14"/>
      <c r="B304" s="243"/>
      <c r="C304" s="244"/>
      <c r="D304" s="234" t="s">
        <v>133</v>
      </c>
      <c r="E304" s="245" t="s">
        <v>1</v>
      </c>
      <c r="F304" s="246" t="s">
        <v>394</v>
      </c>
      <c r="G304" s="244"/>
      <c r="H304" s="247">
        <v>15.839999999999998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133</v>
      </c>
      <c r="AU304" s="253" t="s">
        <v>86</v>
      </c>
      <c r="AV304" s="14" t="s">
        <v>86</v>
      </c>
      <c r="AW304" s="14" t="s">
        <v>33</v>
      </c>
      <c r="AX304" s="14" t="s">
        <v>76</v>
      </c>
      <c r="AY304" s="253" t="s">
        <v>124</v>
      </c>
    </row>
    <row r="305" spans="1:51" s="14" customFormat="1" ht="12">
      <c r="A305" s="14"/>
      <c r="B305" s="243"/>
      <c r="C305" s="244"/>
      <c r="D305" s="234" t="s">
        <v>133</v>
      </c>
      <c r="E305" s="245" t="s">
        <v>1</v>
      </c>
      <c r="F305" s="246" t="s">
        <v>395</v>
      </c>
      <c r="G305" s="244"/>
      <c r="H305" s="247">
        <v>14.25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133</v>
      </c>
      <c r="AU305" s="253" t="s">
        <v>86</v>
      </c>
      <c r="AV305" s="14" t="s">
        <v>86</v>
      </c>
      <c r="AW305" s="14" t="s">
        <v>33</v>
      </c>
      <c r="AX305" s="14" t="s">
        <v>76</v>
      </c>
      <c r="AY305" s="253" t="s">
        <v>124</v>
      </c>
    </row>
    <row r="306" spans="1:51" s="16" customFormat="1" ht="12">
      <c r="A306" s="16"/>
      <c r="B306" s="278"/>
      <c r="C306" s="279"/>
      <c r="D306" s="234" t="s">
        <v>133</v>
      </c>
      <c r="E306" s="280" t="s">
        <v>1</v>
      </c>
      <c r="F306" s="281" t="s">
        <v>341</v>
      </c>
      <c r="G306" s="279"/>
      <c r="H306" s="282">
        <v>46.529999999999994</v>
      </c>
      <c r="I306" s="283"/>
      <c r="J306" s="279"/>
      <c r="K306" s="279"/>
      <c r="L306" s="284"/>
      <c r="M306" s="285"/>
      <c r="N306" s="286"/>
      <c r="O306" s="286"/>
      <c r="P306" s="286"/>
      <c r="Q306" s="286"/>
      <c r="R306" s="286"/>
      <c r="S306" s="286"/>
      <c r="T306" s="287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88" t="s">
        <v>133</v>
      </c>
      <c r="AU306" s="288" t="s">
        <v>86</v>
      </c>
      <c r="AV306" s="16" t="s">
        <v>142</v>
      </c>
      <c r="AW306" s="16" t="s">
        <v>33</v>
      </c>
      <c r="AX306" s="16" t="s">
        <v>76</v>
      </c>
      <c r="AY306" s="288" t="s">
        <v>124</v>
      </c>
    </row>
    <row r="307" spans="1:51" s="15" customFormat="1" ht="12">
      <c r="A307" s="15"/>
      <c r="B307" s="254"/>
      <c r="C307" s="255"/>
      <c r="D307" s="234" t="s">
        <v>133</v>
      </c>
      <c r="E307" s="256" t="s">
        <v>1</v>
      </c>
      <c r="F307" s="257" t="s">
        <v>137</v>
      </c>
      <c r="G307" s="255"/>
      <c r="H307" s="258">
        <v>64.2175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4" t="s">
        <v>133</v>
      </c>
      <c r="AU307" s="264" t="s">
        <v>86</v>
      </c>
      <c r="AV307" s="15" t="s">
        <v>132</v>
      </c>
      <c r="AW307" s="15" t="s">
        <v>33</v>
      </c>
      <c r="AX307" s="15" t="s">
        <v>84</v>
      </c>
      <c r="AY307" s="264" t="s">
        <v>124</v>
      </c>
    </row>
    <row r="308" spans="1:65" s="2" customFormat="1" ht="16.5" customHeight="1">
      <c r="A308" s="39"/>
      <c r="B308" s="40"/>
      <c r="C308" s="268" t="s">
        <v>288</v>
      </c>
      <c r="D308" s="268" t="s">
        <v>291</v>
      </c>
      <c r="E308" s="269" t="s">
        <v>396</v>
      </c>
      <c r="F308" s="270" t="s">
        <v>397</v>
      </c>
      <c r="G308" s="271" t="s">
        <v>294</v>
      </c>
      <c r="H308" s="272">
        <v>33.607</v>
      </c>
      <c r="I308" s="273"/>
      <c r="J308" s="274">
        <f>ROUND(I308*H308,2)</f>
        <v>0</v>
      </c>
      <c r="K308" s="270" t="s">
        <v>131</v>
      </c>
      <c r="L308" s="275"/>
      <c r="M308" s="276" t="s">
        <v>1</v>
      </c>
      <c r="N308" s="27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151</v>
      </c>
      <c r="AT308" s="230" t="s">
        <v>291</v>
      </c>
      <c r="AU308" s="230" t="s">
        <v>86</v>
      </c>
      <c r="AY308" s="18" t="s">
        <v>124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132</v>
      </c>
      <c r="BM308" s="230" t="s">
        <v>398</v>
      </c>
    </row>
    <row r="309" spans="1:51" s="13" customFormat="1" ht="12">
      <c r="A309" s="13"/>
      <c r="B309" s="232"/>
      <c r="C309" s="233"/>
      <c r="D309" s="234" t="s">
        <v>133</v>
      </c>
      <c r="E309" s="235" t="s">
        <v>1</v>
      </c>
      <c r="F309" s="236" t="s">
        <v>399</v>
      </c>
      <c r="G309" s="233"/>
      <c r="H309" s="235" t="s">
        <v>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133</v>
      </c>
      <c r="AU309" s="242" t="s">
        <v>86</v>
      </c>
      <c r="AV309" s="13" t="s">
        <v>84</v>
      </c>
      <c r="AW309" s="13" t="s">
        <v>33</v>
      </c>
      <c r="AX309" s="13" t="s">
        <v>76</v>
      </c>
      <c r="AY309" s="242" t="s">
        <v>124</v>
      </c>
    </row>
    <row r="310" spans="1:51" s="14" customFormat="1" ht="12">
      <c r="A310" s="14"/>
      <c r="B310" s="243"/>
      <c r="C310" s="244"/>
      <c r="D310" s="234" t="s">
        <v>133</v>
      </c>
      <c r="E310" s="245" t="s">
        <v>1</v>
      </c>
      <c r="F310" s="246" t="s">
        <v>400</v>
      </c>
      <c r="G310" s="244"/>
      <c r="H310" s="247">
        <v>33.6072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133</v>
      </c>
      <c r="AU310" s="253" t="s">
        <v>86</v>
      </c>
      <c r="AV310" s="14" t="s">
        <v>86</v>
      </c>
      <c r="AW310" s="14" t="s">
        <v>33</v>
      </c>
      <c r="AX310" s="14" t="s">
        <v>76</v>
      </c>
      <c r="AY310" s="253" t="s">
        <v>124</v>
      </c>
    </row>
    <row r="311" spans="1:51" s="15" customFormat="1" ht="12">
      <c r="A311" s="15"/>
      <c r="B311" s="254"/>
      <c r="C311" s="255"/>
      <c r="D311" s="234" t="s">
        <v>133</v>
      </c>
      <c r="E311" s="256" t="s">
        <v>1</v>
      </c>
      <c r="F311" s="257" t="s">
        <v>137</v>
      </c>
      <c r="G311" s="255"/>
      <c r="H311" s="258">
        <v>33.6072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4" t="s">
        <v>133</v>
      </c>
      <c r="AU311" s="264" t="s">
        <v>86</v>
      </c>
      <c r="AV311" s="15" t="s">
        <v>132</v>
      </c>
      <c r="AW311" s="15" t="s">
        <v>33</v>
      </c>
      <c r="AX311" s="15" t="s">
        <v>84</v>
      </c>
      <c r="AY311" s="264" t="s">
        <v>124</v>
      </c>
    </row>
    <row r="312" spans="1:65" s="2" customFormat="1" ht="33" customHeight="1">
      <c r="A312" s="39"/>
      <c r="B312" s="40"/>
      <c r="C312" s="219" t="s">
        <v>401</v>
      </c>
      <c r="D312" s="219" t="s">
        <v>127</v>
      </c>
      <c r="E312" s="220" t="s">
        <v>402</v>
      </c>
      <c r="F312" s="221" t="s">
        <v>403</v>
      </c>
      <c r="G312" s="222" t="s">
        <v>235</v>
      </c>
      <c r="H312" s="223">
        <v>91.522</v>
      </c>
      <c r="I312" s="224"/>
      <c r="J312" s="225">
        <f>ROUND(I312*H312,2)</f>
        <v>0</v>
      </c>
      <c r="K312" s="221" t="s">
        <v>131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132</v>
      </c>
      <c r="AT312" s="230" t="s">
        <v>127</v>
      </c>
      <c r="AU312" s="230" t="s">
        <v>86</v>
      </c>
      <c r="AY312" s="18" t="s">
        <v>124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132</v>
      </c>
      <c r="BM312" s="230" t="s">
        <v>404</v>
      </c>
    </row>
    <row r="313" spans="1:51" s="13" customFormat="1" ht="12">
      <c r="A313" s="13"/>
      <c r="B313" s="232"/>
      <c r="C313" s="233"/>
      <c r="D313" s="234" t="s">
        <v>133</v>
      </c>
      <c r="E313" s="235" t="s">
        <v>1</v>
      </c>
      <c r="F313" s="236" t="s">
        <v>405</v>
      </c>
      <c r="G313" s="233"/>
      <c r="H313" s="235" t="s">
        <v>1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133</v>
      </c>
      <c r="AU313" s="242" t="s">
        <v>86</v>
      </c>
      <c r="AV313" s="13" t="s">
        <v>84</v>
      </c>
      <c r="AW313" s="13" t="s">
        <v>33</v>
      </c>
      <c r="AX313" s="13" t="s">
        <v>76</v>
      </c>
      <c r="AY313" s="242" t="s">
        <v>124</v>
      </c>
    </row>
    <row r="314" spans="1:51" s="13" customFormat="1" ht="12">
      <c r="A314" s="13"/>
      <c r="B314" s="232"/>
      <c r="C314" s="233"/>
      <c r="D314" s="234" t="s">
        <v>133</v>
      </c>
      <c r="E314" s="235" t="s">
        <v>1</v>
      </c>
      <c r="F314" s="236" t="s">
        <v>406</v>
      </c>
      <c r="G314" s="233"/>
      <c r="H314" s="235" t="s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133</v>
      </c>
      <c r="AU314" s="242" t="s">
        <v>86</v>
      </c>
      <c r="AV314" s="13" t="s">
        <v>84</v>
      </c>
      <c r="AW314" s="13" t="s">
        <v>33</v>
      </c>
      <c r="AX314" s="13" t="s">
        <v>76</v>
      </c>
      <c r="AY314" s="242" t="s">
        <v>124</v>
      </c>
    </row>
    <row r="315" spans="1:51" s="14" customFormat="1" ht="12">
      <c r="A315" s="14"/>
      <c r="B315" s="243"/>
      <c r="C315" s="244"/>
      <c r="D315" s="234" t="s">
        <v>133</v>
      </c>
      <c r="E315" s="245" t="s">
        <v>1</v>
      </c>
      <c r="F315" s="246" t="s">
        <v>407</v>
      </c>
      <c r="G315" s="244"/>
      <c r="H315" s="247">
        <v>5.021999999999999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133</v>
      </c>
      <c r="AU315" s="253" t="s">
        <v>86</v>
      </c>
      <c r="AV315" s="14" t="s">
        <v>86</v>
      </c>
      <c r="AW315" s="14" t="s">
        <v>33</v>
      </c>
      <c r="AX315" s="14" t="s">
        <v>76</v>
      </c>
      <c r="AY315" s="253" t="s">
        <v>124</v>
      </c>
    </row>
    <row r="316" spans="1:51" s="14" customFormat="1" ht="12">
      <c r="A316" s="14"/>
      <c r="B316" s="243"/>
      <c r="C316" s="244"/>
      <c r="D316" s="234" t="s">
        <v>133</v>
      </c>
      <c r="E316" s="245" t="s">
        <v>1</v>
      </c>
      <c r="F316" s="246" t="s">
        <v>408</v>
      </c>
      <c r="G316" s="244"/>
      <c r="H316" s="247">
        <v>19.980000000000004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133</v>
      </c>
      <c r="AU316" s="253" t="s">
        <v>86</v>
      </c>
      <c r="AV316" s="14" t="s">
        <v>86</v>
      </c>
      <c r="AW316" s="14" t="s">
        <v>33</v>
      </c>
      <c r="AX316" s="14" t="s">
        <v>76</v>
      </c>
      <c r="AY316" s="253" t="s">
        <v>124</v>
      </c>
    </row>
    <row r="317" spans="1:51" s="14" customFormat="1" ht="12">
      <c r="A317" s="14"/>
      <c r="B317" s="243"/>
      <c r="C317" s="244"/>
      <c r="D317" s="234" t="s">
        <v>133</v>
      </c>
      <c r="E317" s="245" t="s">
        <v>1</v>
      </c>
      <c r="F317" s="246" t="s">
        <v>409</v>
      </c>
      <c r="G317" s="244"/>
      <c r="H317" s="247">
        <v>17.919999999999998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133</v>
      </c>
      <c r="AU317" s="253" t="s">
        <v>86</v>
      </c>
      <c r="AV317" s="14" t="s">
        <v>86</v>
      </c>
      <c r="AW317" s="14" t="s">
        <v>33</v>
      </c>
      <c r="AX317" s="14" t="s">
        <v>76</v>
      </c>
      <c r="AY317" s="253" t="s">
        <v>124</v>
      </c>
    </row>
    <row r="318" spans="1:51" s="13" customFormat="1" ht="12">
      <c r="A318" s="13"/>
      <c r="B318" s="232"/>
      <c r="C318" s="233"/>
      <c r="D318" s="234" t="s">
        <v>133</v>
      </c>
      <c r="E318" s="235" t="s">
        <v>1</v>
      </c>
      <c r="F318" s="236" t="s">
        <v>410</v>
      </c>
      <c r="G318" s="233"/>
      <c r="H318" s="235" t="s">
        <v>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133</v>
      </c>
      <c r="AU318" s="242" t="s">
        <v>86</v>
      </c>
      <c r="AV318" s="13" t="s">
        <v>84</v>
      </c>
      <c r="AW318" s="13" t="s">
        <v>33</v>
      </c>
      <c r="AX318" s="13" t="s">
        <v>76</v>
      </c>
      <c r="AY318" s="242" t="s">
        <v>124</v>
      </c>
    </row>
    <row r="319" spans="1:51" s="14" customFormat="1" ht="12">
      <c r="A319" s="14"/>
      <c r="B319" s="243"/>
      <c r="C319" s="244"/>
      <c r="D319" s="234" t="s">
        <v>133</v>
      </c>
      <c r="E319" s="245" t="s">
        <v>1</v>
      </c>
      <c r="F319" s="246" t="s">
        <v>411</v>
      </c>
      <c r="G319" s="244"/>
      <c r="H319" s="247">
        <v>14.45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133</v>
      </c>
      <c r="AU319" s="253" t="s">
        <v>86</v>
      </c>
      <c r="AV319" s="14" t="s">
        <v>86</v>
      </c>
      <c r="AW319" s="14" t="s">
        <v>33</v>
      </c>
      <c r="AX319" s="14" t="s">
        <v>76</v>
      </c>
      <c r="AY319" s="253" t="s">
        <v>124</v>
      </c>
    </row>
    <row r="320" spans="1:51" s="13" customFormat="1" ht="12">
      <c r="A320" s="13"/>
      <c r="B320" s="232"/>
      <c r="C320" s="233"/>
      <c r="D320" s="234" t="s">
        <v>133</v>
      </c>
      <c r="E320" s="235" t="s">
        <v>1</v>
      </c>
      <c r="F320" s="236" t="s">
        <v>412</v>
      </c>
      <c r="G320" s="233"/>
      <c r="H320" s="235" t="s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133</v>
      </c>
      <c r="AU320" s="242" t="s">
        <v>86</v>
      </c>
      <c r="AV320" s="13" t="s">
        <v>84</v>
      </c>
      <c r="AW320" s="13" t="s">
        <v>33</v>
      </c>
      <c r="AX320" s="13" t="s">
        <v>76</v>
      </c>
      <c r="AY320" s="242" t="s">
        <v>124</v>
      </c>
    </row>
    <row r="321" spans="1:51" s="14" customFormat="1" ht="12">
      <c r="A321" s="14"/>
      <c r="B321" s="243"/>
      <c r="C321" s="244"/>
      <c r="D321" s="234" t="s">
        <v>133</v>
      </c>
      <c r="E321" s="245" t="s">
        <v>1</v>
      </c>
      <c r="F321" s="246" t="s">
        <v>413</v>
      </c>
      <c r="G321" s="244"/>
      <c r="H321" s="247">
        <v>34.15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133</v>
      </c>
      <c r="AU321" s="253" t="s">
        <v>86</v>
      </c>
      <c r="AV321" s="14" t="s">
        <v>86</v>
      </c>
      <c r="AW321" s="14" t="s">
        <v>33</v>
      </c>
      <c r="AX321" s="14" t="s">
        <v>76</v>
      </c>
      <c r="AY321" s="253" t="s">
        <v>124</v>
      </c>
    </row>
    <row r="322" spans="1:51" s="15" customFormat="1" ht="12">
      <c r="A322" s="15"/>
      <c r="B322" s="254"/>
      <c r="C322" s="255"/>
      <c r="D322" s="234" t="s">
        <v>133</v>
      </c>
      <c r="E322" s="256" t="s">
        <v>1</v>
      </c>
      <c r="F322" s="257" t="s">
        <v>137</v>
      </c>
      <c r="G322" s="255"/>
      <c r="H322" s="258">
        <v>91.52199999999999</v>
      </c>
      <c r="I322" s="259"/>
      <c r="J322" s="255"/>
      <c r="K322" s="255"/>
      <c r="L322" s="260"/>
      <c r="M322" s="261"/>
      <c r="N322" s="262"/>
      <c r="O322" s="262"/>
      <c r="P322" s="262"/>
      <c r="Q322" s="262"/>
      <c r="R322" s="262"/>
      <c r="S322" s="262"/>
      <c r="T322" s="263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4" t="s">
        <v>133</v>
      </c>
      <c r="AU322" s="264" t="s">
        <v>86</v>
      </c>
      <c r="AV322" s="15" t="s">
        <v>132</v>
      </c>
      <c r="AW322" s="15" t="s">
        <v>33</v>
      </c>
      <c r="AX322" s="15" t="s">
        <v>84</v>
      </c>
      <c r="AY322" s="264" t="s">
        <v>124</v>
      </c>
    </row>
    <row r="323" spans="1:65" s="2" customFormat="1" ht="16.5" customHeight="1">
      <c r="A323" s="39"/>
      <c r="B323" s="40"/>
      <c r="C323" s="219" t="s">
        <v>295</v>
      </c>
      <c r="D323" s="219" t="s">
        <v>127</v>
      </c>
      <c r="E323" s="220" t="s">
        <v>414</v>
      </c>
      <c r="F323" s="221" t="s">
        <v>415</v>
      </c>
      <c r="G323" s="222" t="s">
        <v>192</v>
      </c>
      <c r="H323" s="223">
        <v>57.3</v>
      </c>
      <c r="I323" s="224"/>
      <c r="J323" s="225">
        <f>ROUND(I323*H323,2)</f>
        <v>0</v>
      </c>
      <c r="K323" s="221" t="s">
        <v>131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132</v>
      </c>
      <c r="AT323" s="230" t="s">
        <v>127</v>
      </c>
      <c r="AU323" s="230" t="s">
        <v>86</v>
      </c>
      <c r="AY323" s="18" t="s">
        <v>124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132</v>
      </c>
      <c r="BM323" s="230" t="s">
        <v>416</v>
      </c>
    </row>
    <row r="324" spans="1:51" s="14" customFormat="1" ht="12">
      <c r="A324" s="14"/>
      <c r="B324" s="243"/>
      <c r="C324" s="244"/>
      <c r="D324" s="234" t="s">
        <v>133</v>
      </c>
      <c r="E324" s="245" t="s">
        <v>1</v>
      </c>
      <c r="F324" s="246" t="s">
        <v>417</v>
      </c>
      <c r="G324" s="244"/>
      <c r="H324" s="247">
        <v>57.3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133</v>
      </c>
      <c r="AU324" s="253" t="s">
        <v>86</v>
      </c>
      <c r="AV324" s="14" t="s">
        <v>86</v>
      </c>
      <c r="AW324" s="14" t="s">
        <v>33</v>
      </c>
      <c r="AX324" s="14" t="s">
        <v>76</v>
      </c>
      <c r="AY324" s="253" t="s">
        <v>124</v>
      </c>
    </row>
    <row r="325" spans="1:51" s="15" customFormat="1" ht="12">
      <c r="A325" s="15"/>
      <c r="B325" s="254"/>
      <c r="C325" s="255"/>
      <c r="D325" s="234" t="s">
        <v>133</v>
      </c>
      <c r="E325" s="256" t="s">
        <v>1</v>
      </c>
      <c r="F325" s="257" t="s">
        <v>137</v>
      </c>
      <c r="G325" s="255"/>
      <c r="H325" s="258">
        <v>57.3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4" t="s">
        <v>133</v>
      </c>
      <c r="AU325" s="264" t="s">
        <v>86</v>
      </c>
      <c r="AV325" s="15" t="s">
        <v>132</v>
      </c>
      <c r="AW325" s="15" t="s">
        <v>33</v>
      </c>
      <c r="AX325" s="15" t="s">
        <v>84</v>
      </c>
      <c r="AY325" s="264" t="s">
        <v>124</v>
      </c>
    </row>
    <row r="326" spans="1:65" s="2" customFormat="1" ht="24.15" customHeight="1">
      <c r="A326" s="39"/>
      <c r="B326" s="40"/>
      <c r="C326" s="219" t="s">
        <v>418</v>
      </c>
      <c r="D326" s="219" t="s">
        <v>127</v>
      </c>
      <c r="E326" s="220" t="s">
        <v>419</v>
      </c>
      <c r="F326" s="221" t="s">
        <v>420</v>
      </c>
      <c r="G326" s="222" t="s">
        <v>192</v>
      </c>
      <c r="H326" s="223">
        <v>121</v>
      </c>
      <c r="I326" s="224"/>
      <c r="J326" s="225">
        <f>ROUND(I326*H326,2)</f>
        <v>0</v>
      </c>
      <c r="K326" s="221" t="s">
        <v>131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132</v>
      </c>
      <c r="AT326" s="230" t="s">
        <v>127</v>
      </c>
      <c r="AU326" s="230" t="s">
        <v>86</v>
      </c>
      <c r="AY326" s="18" t="s">
        <v>124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132</v>
      </c>
      <c r="BM326" s="230" t="s">
        <v>421</v>
      </c>
    </row>
    <row r="327" spans="1:51" s="14" customFormat="1" ht="12">
      <c r="A327" s="14"/>
      <c r="B327" s="243"/>
      <c r="C327" s="244"/>
      <c r="D327" s="234" t="s">
        <v>133</v>
      </c>
      <c r="E327" s="245" t="s">
        <v>1</v>
      </c>
      <c r="F327" s="246" t="s">
        <v>197</v>
      </c>
      <c r="G327" s="244"/>
      <c r="H327" s="247">
        <v>63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133</v>
      </c>
      <c r="AU327" s="253" t="s">
        <v>86</v>
      </c>
      <c r="AV327" s="14" t="s">
        <v>86</v>
      </c>
      <c r="AW327" s="14" t="s">
        <v>33</v>
      </c>
      <c r="AX327" s="14" t="s">
        <v>76</v>
      </c>
      <c r="AY327" s="253" t="s">
        <v>124</v>
      </c>
    </row>
    <row r="328" spans="1:51" s="14" customFormat="1" ht="12">
      <c r="A328" s="14"/>
      <c r="B328" s="243"/>
      <c r="C328" s="244"/>
      <c r="D328" s="234" t="s">
        <v>133</v>
      </c>
      <c r="E328" s="245" t="s">
        <v>1</v>
      </c>
      <c r="F328" s="246" t="s">
        <v>198</v>
      </c>
      <c r="G328" s="244"/>
      <c r="H328" s="247">
        <v>58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133</v>
      </c>
      <c r="AU328" s="253" t="s">
        <v>86</v>
      </c>
      <c r="AV328" s="14" t="s">
        <v>86</v>
      </c>
      <c r="AW328" s="14" t="s">
        <v>33</v>
      </c>
      <c r="AX328" s="14" t="s">
        <v>76</v>
      </c>
      <c r="AY328" s="253" t="s">
        <v>124</v>
      </c>
    </row>
    <row r="329" spans="1:51" s="15" customFormat="1" ht="12">
      <c r="A329" s="15"/>
      <c r="B329" s="254"/>
      <c r="C329" s="255"/>
      <c r="D329" s="234" t="s">
        <v>133</v>
      </c>
      <c r="E329" s="256" t="s">
        <v>1</v>
      </c>
      <c r="F329" s="257" t="s">
        <v>137</v>
      </c>
      <c r="G329" s="255"/>
      <c r="H329" s="258">
        <v>121</v>
      </c>
      <c r="I329" s="259"/>
      <c r="J329" s="255"/>
      <c r="K329" s="255"/>
      <c r="L329" s="260"/>
      <c r="M329" s="261"/>
      <c r="N329" s="262"/>
      <c r="O329" s="262"/>
      <c r="P329" s="262"/>
      <c r="Q329" s="262"/>
      <c r="R329" s="262"/>
      <c r="S329" s="262"/>
      <c r="T329" s="263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4" t="s">
        <v>133</v>
      </c>
      <c r="AU329" s="264" t="s">
        <v>86</v>
      </c>
      <c r="AV329" s="15" t="s">
        <v>132</v>
      </c>
      <c r="AW329" s="15" t="s">
        <v>33</v>
      </c>
      <c r="AX329" s="15" t="s">
        <v>84</v>
      </c>
      <c r="AY329" s="264" t="s">
        <v>124</v>
      </c>
    </row>
    <row r="330" spans="1:65" s="2" customFormat="1" ht="16.5" customHeight="1">
      <c r="A330" s="39"/>
      <c r="B330" s="40"/>
      <c r="C330" s="268" t="s">
        <v>300</v>
      </c>
      <c r="D330" s="268" t="s">
        <v>291</v>
      </c>
      <c r="E330" s="269" t="s">
        <v>422</v>
      </c>
      <c r="F330" s="270" t="s">
        <v>423</v>
      </c>
      <c r="G330" s="271" t="s">
        <v>235</v>
      </c>
      <c r="H330" s="272">
        <v>18.15</v>
      </c>
      <c r="I330" s="273"/>
      <c r="J330" s="274">
        <f>ROUND(I330*H330,2)</f>
        <v>0</v>
      </c>
      <c r="K330" s="270" t="s">
        <v>131</v>
      </c>
      <c r="L330" s="275"/>
      <c r="M330" s="276" t="s">
        <v>1</v>
      </c>
      <c r="N330" s="277" t="s">
        <v>41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151</v>
      </c>
      <c r="AT330" s="230" t="s">
        <v>291</v>
      </c>
      <c r="AU330" s="230" t="s">
        <v>86</v>
      </c>
      <c r="AY330" s="18" t="s">
        <v>124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132</v>
      </c>
      <c r="BM330" s="230" t="s">
        <v>424</v>
      </c>
    </row>
    <row r="331" spans="1:51" s="13" customFormat="1" ht="12">
      <c r="A331" s="13"/>
      <c r="B331" s="232"/>
      <c r="C331" s="233"/>
      <c r="D331" s="234" t="s">
        <v>133</v>
      </c>
      <c r="E331" s="235" t="s">
        <v>1</v>
      </c>
      <c r="F331" s="236" t="s">
        <v>425</v>
      </c>
      <c r="G331" s="233"/>
      <c r="H331" s="235" t="s">
        <v>1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133</v>
      </c>
      <c r="AU331" s="242" t="s">
        <v>86</v>
      </c>
      <c r="AV331" s="13" t="s">
        <v>84</v>
      </c>
      <c r="AW331" s="13" t="s">
        <v>33</v>
      </c>
      <c r="AX331" s="13" t="s">
        <v>76</v>
      </c>
      <c r="AY331" s="242" t="s">
        <v>124</v>
      </c>
    </row>
    <row r="332" spans="1:51" s="14" customFormat="1" ht="12">
      <c r="A332" s="14"/>
      <c r="B332" s="243"/>
      <c r="C332" s="244"/>
      <c r="D332" s="234" t="s">
        <v>133</v>
      </c>
      <c r="E332" s="245" t="s">
        <v>1</v>
      </c>
      <c r="F332" s="246" t="s">
        <v>426</v>
      </c>
      <c r="G332" s="244"/>
      <c r="H332" s="247">
        <v>18.15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133</v>
      </c>
      <c r="AU332" s="253" t="s">
        <v>86</v>
      </c>
      <c r="AV332" s="14" t="s">
        <v>86</v>
      </c>
      <c r="AW332" s="14" t="s">
        <v>33</v>
      </c>
      <c r="AX332" s="14" t="s">
        <v>76</v>
      </c>
      <c r="AY332" s="253" t="s">
        <v>124</v>
      </c>
    </row>
    <row r="333" spans="1:51" s="15" customFormat="1" ht="12">
      <c r="A333" s="15"/>
      <c r="B333" s="254"/>
      <c r="C333" s="255"/>
      <c r="D333" s="234" t="s">
        <v>133</v>
      </c>
      <c r="E333" s="256" t="s">
        <v>1</v>
      </c>
      <c r="F333" s="257" t="s">
        <v>137</v>
      </c>
      <c r="G333" s="255"/>
      <c r="H333" s="258">
        <v>18.15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4" t="s">
        <v>133</v>
      </c>
      <c r="AU333" s="264" t="s">
        <v>86</v>
      </c>
      <c r="AV333" s="15" t="s">
        <v>132</v>
      </c>
      <c r="AW333" s="15" t="s">
        <v>33</v>
      </c>
      <c r="AX333" s="15" t="s">
        <v>84</v>
      </c>
      <c r="AY333" s="264" t="s">
        <v>124</v>
      </c>
    </row>
    <row r="334" spans="1:65" s="2" customFormat="1" ht="24.15" customHeight="1">
      <c r="A334" s="39"/>
      <c r="B334" s="40"/>
      <c r="C334" s="219" t="s">
        <v>427</v>
      </c>
      <c r="D334" s="219" t="s">
        <v>127</v>
      </c>
      <c r="E334" s="220" t="s">
        <v>428</v>
      </c>
      <c r="F334" s="221" t="s">
        <v>429</v>
      </c>
      <c r="G334" s="222" t="s">
        <v>192</v>
      </c>
      <c r="H334" s="223">
        <v>121</v>
      </c>
      <c r="I334" s="224"/>
      <c r="J334" s="225">
        <f>ROUND(I334*H334,2)</f>
        <v>0</v>
      </c>
      <c r="K334" s="221" t="s">
        <v>131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132</v>
      </c>
      <c r="AT334" s="230" t="s">
        <v>127</v>
      </c>
      <c r="AU334" s="230" t="s">
        <v>86</v>
      </c>
      <c r="AY334" s="18" t="s">
        <v>124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132</v>
      </c>
      <c r="BM334" s="230" t="s">
        <v>430</v>
      </c>
    </row>
    <row r="335" spans="1:51" s="14" customFormat="1" ht="12">
      <c r="A335" s="14"/>
      <c r="B335" s="243"/>
      <c r="C335" s="244"/>
      <c r="D335" s="234" t="s">
        <v>133</v>
      </c>
      <c r="E335" s="245" t="s">
        <v>1</v>
      </c>
      <c r="F335" s="246" t="s">
        <v>431</v>
      </c>
      <c r="G335" s="244"/>
      <c r="H335" s="247">
        <v>121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133</v>
      </c>
      <c r="AU335" s="253" t="s">
        <v>86</v>
      </c>
      <c r="AV335" s="14" t="s">
        <v>86</v>
      </c>
      <c r="AW335" s="14" t="s">
        <v>33</v>
      </c>
      <c r="AX335" s="14" t="s">
        <v>76</v>
      </c>
      <c r="AY335" s="253" t="s">
        <v>124</v>
      </c>
    </row>
    <row r="336" spans="1:51" s="15" customFormat="1" ht="12">
      <c r="A336" s="15"/>
      <c r="B336" s="254"/>
      <c r="C336" s="255"/>
      <c r="D336" s="234" t="s">
        <v>133</v>
      </c>
      <c r="E336" s="256" t="s">
        <v>1</v>
      </c>
      <c r="F336" s="257" t="s">
        <v>137</v>
      </c>
      <c r="G336" s="255"/>
      <c r="H336" s="258">
        <v>121</v>
      </c>
      <c r="I336" s="259"/>
      <c r="J336" s="255"/>
      <c r="K336" s="255"/>
      <c r="L336" s="260"/>
      <c r="M336" s="261"/>
      <c r="N336" s="262"/>
      <c r="O336" s="262"/>
      <c r="P336" s="262"/>
      <c r="Q336" s="262"/>
      <c r="R336" s="262"/>
      <c r="S336" s="262"/>
      <c r="T336" s="263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4" t="s">
        <v>133</v>
      </c>
      <c r="AU336" s="264" t="s">
        <v>86</v>
      </c>
      <c r="AV336" s="15" t="s">
        <v>132</v>
      </c>
      <c r="AW336" s="15" t="s">
        <v>33</v>
      </c>
      <c r="AX336" s="15" t="s">
        <v>84</v>
      </c>
      <c r="AY336" s="264" t="s">
        <v>124</v>
      </c>
    </row>
    <row r="337" spans="1:65" s="2" customFormat="1" ht="16.5" customHeight="1">
      <c r="A337" s="39"/>
      <c r="B337" s="40"/>
      <c r="C337" s="268" t="s">
        <v>305</v>
      </c>
      <c r="D337" s="268" t="s">
        <v>291</v>
      </c>
      <c r="E337" s="269" t="s">
        <v>432</v>
      </c>
      <c r="F337" s="270" t="s">
        <v>433</v>
      </c>
      <c r="G337" s="271" t="s">
        <v>434</v>
      </c>
      <c r="H337" s="272">
        <v>4.84</v>
      </c>
      <c r="I337" s="273"/>
      <c r="J337" s="274">
        <f>ROUND(I337*H337,2)</f>
        <v>0</v>
      </c>
      <c r="K337" s="270" t="s">
        <v>131</v>
      </c>
      <c r="L337" s="275"/>
      <c r="M337" s="276" t="s">
        <v>1</v>
      </c>
      <c r="N337" s="277" t="s">
        <v>41</v>
      </c>
      <c r="O337" s="9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151</v>
      </c>
      <c r="AT337" s="230" t="s">
        <v>291</v>
      </c>
      <c r="AU337" s="230" t="s">
        <v>86</v>
      </c>
      <c r="AY337" s="18" t="s">
        <v>124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132</v>
      </c>
      <c r="BM337" s="230" t="s">
        <v>435</v>
      </c>
    </row>
    <row r="338" spans="1:51" s="14" customFormat="1" ht="12">
      <c r="A338" s="14"/>
      <c r="B338" s="243"/>
      <c r="C338" s="244"/>
      <c r="D338" s="234" t="s">
        <v>133</v>
      </c>
      <c r="E338" s="245" t="s">
        <v>1</v>
      </c>
      <c r="F338" s="246" t="s">
        <v>436</v>
      </c>
      <c r="G338" s="244"/>
      <c r="H338" s="247">
        <v>4.84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133</v>
      </c>
      <c r="AU338" s="253" t="s">
        <v>86</v>
      </c>
      <c r="AV338" s="14" t="s">
        <v>86</v>
      </c>
      <c r="AW338" s="14" t="s">
        <v>33</v>
      </c>
      <c r="AX338" s="14" t="s">
        <v>76</v>
      </c>
      <c r="AY338" s="253" t="s">
        <v>124</v>
      </c>
    </row>
    <row r="339" spans="1:51" s="15" customFormat="1" ht="12">
      <c r="A339" s="15"/>
      <c r="B339" s="254"/>
      <c r="C339" s="255"/>
      <c r="D339" s="234" t="s">
        <v>133</v>
      </c>
      <c r="E339" s="256" t="s">
        <v>1</v>
      </c>
      <c r="F339" s="257" t="s">
        <v>137</v>
      </c>
      <c r="G339" s="255"/>
      <c r="H339" s="258">
        <v>4.84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4" t="s">
        <v>133</v>
      </c>
      <c r="AU339" s="264" t="s">
        <v>86</v>
      </c>
      <c r="AV339" s="15" t="s">
        <v>132</v>
      </c>
      <c r="AW339" s="15" t="s">
        <v>33</v>
      </c>
      <c r="AX339" s="15" t="s">
        <v>84</v>
      </c>
      <c r="AY339" s="264" t="s">
        <v>124</v>
      </c>
    </row>
    <row r="340" spans="1:65" s="2" customFormat="1" ht="16.5" customHeight="1">
      <c r="A340" s="39"/>
      <c r="B340" s="40"/>
      <c r="C340" s="219" t="s">
        <v>437</v>
      </c>
      <c r="D340" s="219" t="s">
        <v>127</v>
      </c>
      <c r="E340" s="220" t="s">
        <v>438</v>
      </c>
      <c r="F340" s="221" t="s">
        <v>439</v>
      </c>
      <c r="G340" s="222" t="s">
        <v>192</v>
      </c>
      <c r="H340" s="223">
        <v>324</v>
      </c>
      <c r="I340" s="224"/>
      <c r="J340" s="225">
        <f>ROUND(I340*H340,2)</f>
        <v>0</v>
      </c>
      <c r="K340" s="221" t="s">
        <v>131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132</v>
      </c>
      <c r="AT340" s="230" t="s">
        <v>127</v>
      </c>
      <c r="AU340" s="230" t="s">
        <v>86</v>
      </c>
      <c r="AY340" s="18" t="s">
        <v>124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132</v>
      </c>
      <c r="BM340" s="230" t="s">
        <v>440</v>
      </c>
    </row>
    <row r="341" spans="1:51" s="14" customFormat="1" ht="12">
      <c r="A341" s="14"/>
      <c r="B341" s="243"/>
      <c r="C341" s="244"/>
      <c r="D341" s="234" t="s">
        <v>133</v>
      </c>
      <c r="E341" s="245" t="s">
        <v>1</v>
      </c>
      <c r="F341" s="246" t="s">
        <v>441</v>
      </c>
      <c r="G341" s="244"/>
      <c r="H341" s="247">
        <v>324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133</v>
      </c>
      <c r="AU341" s="253" t="s">
        <v>86</v>
      </c>
      <c r="AV341" s="14" t="s">
        <v>86</v>
      </c>
      <c r="AW341" s="14" t="s">
        <v>33</v>
      </c>
      <c r="AX341" s="14" t="s">
        <v>76</v>
      </c>
      <c r="AY341" s="253" t="s">
        <v>124</v>
      </c>
    </row>
    <row r="342" spans="1:51" s="15" customFormat="1" ht="12">
      <c r="A342" s="15"/>
      <c r="B342" s="254"/>
      <c r="C342" s="255"/>
      <c r="D342" s="234" t="s">
        <v>133</v>
      </c>
      <c r="E342" s="256" t="s">
        <v>1</v>
      </c>
      <c r="F342" s="257" t="s">
        <v>137</v>
      </c>
      <c r="G342" s="255"/>
      <c r="H342" s="258">
        <v>324</v>
      </c>
      <c r="I342" s="259"/>
      <c r="J342" s="255"/>
      <c r="K342" s="255"/>
      <c r="L342" s="260"/>
      <c r="M342" s="261"/>
      <c r="N342" s="262"/>
      <c r="O342" s="262"/>
      <c r="P342" s="262"/>
      <c r="Q342" s="262"/>
      <c r="R342" s="262"/>
      <c r="S342" s="262"/>
      <c r="T342" s="263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4" t="s">
        <v>133</v>
      </c>
      <c r="AU342" s="264" t="s">
        <v>86</v>
      </c>
      <c r="AV342" s="15" t="s">
        <v>132</v>
      </c>
      <c r="AW342" s="15" t="s">
        <v>33</v>
      </c>
      <c r="AX342" s="15" t="s">
        <v>84</v>
      </c>
      <c r="AY342" s="264" t="s">
        <v>124</v>
      </c>
    </row>
    <row r="343" spans="1:65" s="2" customFormat="1" ht="24.15" customHeight="1">
      <c r="A343" s="39"/>
      <c r="B343" s="40"/>
      <c r="C343" s="219" t="s">
        <v>309</v>
      </c>
      <c r="D343" s="219" t="s">
        <v>127</v>
      </c>
      <c r="E343" s="220" t="s">
        <v>442</v>
      </c>
      <c r="F343" s="221" t="s">
        <v>443</v>
      </c>
      <c r="G343" s="222" t="s">
        <v>192</v>
      </c>
      <c r="H343" s="223">
        <v>181.5</v>
      </c>
      <c r="I343" s="224"/>
      <c r="J343" s="225">
        <f>ROUND(I343*H343,2)</f>
        <v>0</v>
      </c>
      <c r="K343" s="221" t="s">
        <v>131</v>
      </c>
      <c r="L343" s="45"/>
      <c r="M343" s="226" t="s">
        <v>1</v>
      </c>
      <c r="N343" s="227" t="s">
        <v>41</v>
      </c>
      <c r="O343" s="92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132</v>
      </c>
      <c r="AT343" s="230" t="s">
        <v>127</v>
      </c>
      <c r="AU343" s="230" t="s">
        <v>86</v>
      </c>
      <c r="AY343" s="18" t="s">
        <v>124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132</v>
      </c>
      <c r="BM343" s="230" t="s">
        <v>444</v>
      </c>
    </row>
    <row r="344" spans="1:51" s="14" customFormat="1" ht="12">
      <c r="A344" s="14"/>
      <c r="B344" s="243"/>
      <c r="C344" s="244"/>
      <c r="D344" s="234" t="s">
        <v>133</v>
      </c>
      <c r="E344" s="245" t="s">
        <v>1</v>
      </c>
      <c r="F344" s="246" t="s">
        <v>445</v>
      </c>
      <c r="G344" s="244"/>
      <c r="H344" s="247">
        <v>181.5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133</v>
      </c>
      <c r="AU344" s="253" t="s">
        <v>86</v>
      </c>
      <c r="AV344" s="14" t="s">
        <v>86</v>
      </c>
      <c r="AW344" s="14" t="s">
        <v>33</v>
      </c>
      <c r="AX344" s="14" t="s">
        <v>76</v>
      </c>
      <c r="AY344" s="253" t="s">
        <v>124</v>
      </c>
    </row>
    <row r="345" spans="1:51" s="15" customFormat="1" ht="12">
      <c r="A345" s="15"/>
      <c r="B345" s="254"/>
      <c r="C345" s="255"/>
      <c r="D345" s="234" t="s">
        <v>133</v>
      </c>
      <c r="E345" s="256" t="s">
        <v>1</v>
      </c>
      <c r="F345" s="257" t="s">
        <v>137</v>
      </c>
      <c r="G345" s="255"/>
      <c r="H345" s="258">
        <v>181.5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4" t="s">
        <v>133</v>
      </c>
      <c r="AU345" s="264" t="s">
        <v>86</v>
      </c>
      <c r="AV345" s="15" t="s">
        <v>132</v>
      </c>
      <c r="AW345" s="15" t="s">
        <v>33</v>
      </c>
      <c r="AX345" s="15" t="s">
        <v>84</v>
      </c>
      <c r="AY345" s="264" t="s">
        <v>124</v>
      </c>
    </row>
    <row r="346" spans="1:65" s="2" customFormat="1" ht="16.5" customHeight="1">
      <c r="A346" s="39"/>
      <c r="B346" s="40"/>
      <c r="C346" s="219" t="s">
        <v>446</v>
      </c>
      <c r="D346" s="219" t="s">
        <v>127</v>
      </c>
      <c r="E346" s="220" t="s">
        <v>447</v>
      </c>
      <c r="F346" s="221" t="s">
        <v>448</v>
      </c>
      <c r="G346" s="222" t="s">
        <v>192</v>
      </c>
      <c r="H346" s="223">
        <v>363</v>
      </c>
      <c r="I346" s="224"/>
      <c r="J346" s="225">
        <f>ROUND(I346*H346,2)</f>
        <v>0</v>
      </c>
      <c r="K346" s="221" t="s">
        <v>131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132</v>
      </c>
      <c r="AT346" s="230" t="s">
        <v>127</v>
      </c>
      <c r="AU346" s="230" t="s">
        <v>86</v>
      </c>
      <c r="AY346" s="18" t="s">
        <v>124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132</v>
      </c>
      <c r="BM346" s="230" t="s">
        <v>449</v>
      </c>
    </row>
    <row r="347" spans="1:51" s="14" customFormat="1" ht="12">
      <c r="A347" s="14"/>
      <c r="B347" s="243"/>
      <c r="C347" s="244"/>
      <c r="D347" s="234" t="s">
        <v>133</v>
      </c>
      <c r="E347" s="245" t="s">
        <v>1</v>
      </c>
      <c r="F347" s="246" t="s">
        <v>450</v>
      </c>
      <c r="G347" s="244"/>
      <c r="H347" s="247">
        <v>363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133</v>
      </c>
      <c r="AU347" s="253" t="s">
        <v>86</v>
      </c>
      <c r="AV347" s="14" t="s">
        <v>86</v>
      </c>
      <c r="AW347" s="14" t="s">
        <v>33</v>
      </c>
      <c r="AX347" s="14" t="s">
        <v>76</v>
      </c>
      <c r="AY347" s="253" t="s">
        <v>124</v>
      </c>
    </row>
    <row r="348" spans="1:51" s="15" customFormat="1" ht="12">
      <c r="A348" s="15"/>
      <c r="B348" s="254"/>
      <c r="C348" s="255"/>
      <c r="D348" s="234" t="s">
        <v>133</v>
      </c>
      <c r="E348" s="256" t="s">
        <v>1</v>
      </c>
      <c r="F348" s="257" t="s">
        <v>137</v>
      </c>
      <c r="G348" s="255"/>
      <c r="H348" s="258">
        <v>363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4" t="s">
        <v>133</v>
      </c>
      <c r="AU348" s="264" t="s">
        <v>86</v>
      </c>
      <c r="AV348" s="15" t="s">
        <v>132</v>
      </c>
      <c r="AW348" s="15" t="s">
        <v>33</v>
      </c>
      <c r="AX348" s="15" t="s">
        <v>84</v>
      </c>
      <c r="AY348" s="264" t="s">
        <v>124</v>
      </c>
    </row>
    <row r="349" spans="1:65" s="2" customFormat="1" ht="16.5" customHeight="1">
      <c r="A349" s="39"/>
      <c r="B349" s="40"/>
      <c r="C349" s="219" t="s">
        <v>314</v>
      </c>
      <c r="D349" s="219" t="s">
        <v>127</v>
      </c>
      <c r="E349" s="220" t="s">
        <v>451</v>
      </c>
      <c r="F349" s="221" t="s">
        <v>452</v>
      </c>
      <c r="G349" s="222" t="s">
        <v>235</v>
      </c>
      <c r="H349" s="223">
        <v>0.605</v>
      </c>
      <c r="I349" s="224"/>
      <c r="J349" s="225">
        <f>ROUND(I349*H349,2)</f>
        <v>0</v>
      </c>
      <c r="K349" s="221" t="s">
        <v>131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132</v>
      </c>
      <c r="AT349" s="230" t="s">
        <v>127</v>
      </c>
      <c r="AU349" s="230" t="s">
        <v>86</v>
      </c>
      <c r="AY349" s="18" t="s">
        <v>124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132</v>
      </c>
      <c r="BM349" s="230" t="s">
        <v>250</v>
      </c>
    </row>
    <row r="350" spans="1:51" s="14" customFormat="1" ht="12">
      <c r="A350" s="14"/>
      <c r="B350" s="243"/>
      <c r="C350" s="244"/>
      <c r="D350" s="234" t="s">
        <v>133</v>
      </c>
      <c r="E350" s="245" t="s">
        <v>1</v>
      </c>
      <c r="F350" s="246" t="s">
        <v>453</v>
      </c>
      <c r="G350" s="244"/>
      <c r="H350" s="247">
        <v>0.605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133</v>
      </c>
      <c r="AU350" s="253" t="s">
        <v>86</v>
      </c>
      <c r="AV350" s="14" t="s">
        <v>86</v>
      </c>
      <c r="AW350" s="14" t="s">
        <v>33</v>
      </c>
      <c r="AX350" s="14" t="s">
        <v>76</v>
      </c>
      <c r="AY350" s="253" t="s">
        <v>124</v>
      </c>
    </row>
    <row r="351" spans="1:51" s="15" customFormat="1" ht="12">
      <c r="A351" s="15"/>
      <c r="B351" s="254"/>
      <c r="C351" s="255"/>
      <c r="D351" s="234" t="s">
        <v>133</v>
      </c>
      <c r="E351" s="256" t="s">
        <v>1</v>
      </c>
      <c r="F351" s="257" t="s">
        <v>137</v>
      </c>
      <c r="G351" s="255"/>
      <c r="H351" s="258">
        <v>0.605</v>
      </c>
      <c r="I351" s="259"/>
      <c r="J351" s="255"/>
      <c r="K351" s="255"/>
      <c r="L351" s="260"/>
      <c r="M351" s="261"/>
      <c r="N351" s="262"/>
      <c r="O351" s="262"/>
      <c r="P351" s="262"/>
      <c r="Q351" s="262"/>
      <c r="R351" s="262"/>
      <c r="S351" s="262"/>
      <c r="T351" s="263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4" t="s">
        <v>133</v>
      </c>
      <c r="AU351" s="264" t="s">
        <v>86</v>
      </c>
      <c r="AV351" s="15" t="s">
        <v>132</v>
      </c>
      <c r="AW351" s="15" t="s">
        <v>33</v>
      </c>
      <c r="AX351" s="15" t="s">
        <v>84</v>
      </c>
      <c r="AY351" s="264" t="s">
        <v>124</v>
      </c>
    </row>
    <row r="352" spans="1:65" s="2" customFormat="1" ht="21.75" customHeight="1">
      <c r="A352" s="39"/>
      <c r="B352" s="40"/>
      <c r="C352" s="219" t="s">
        <v>454</v>
      </c>
      <c r="D352" s="219" t="s">
        <v>127</v>
      </c>
      <c r="E352" s="220" t="s">
        <v>455</v>
      </c>
      <c r="F352" s="221" t="s">
        <v>456</v>
      </c>
      <c r="G352" s="222" t="s">
        <v>235</v>
      </c>
      <c r="H352" s="223">
        <v>0.605</v>
      </c>
      <c r="I352" s="224"/>
      <c r="J352" s="225">
        <f>ROUND(I352*H352,2)</f>
        <v>0</v>
      </c>
      <c r="K352" s="221" t="s">
        <v>131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132</v>
      </c>
      <c r="AT352" s="230" t="s">
        <v>127</v>
      </c>
      <c r="AU352" s="230" t="s">
        <v>86</v>
      </c>
      <c r="AY352" s="18" t="s">
        <v>124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132</v>
      </c>
      <c r="BM352" s="230" t="s">
        <v>457</v>
      </c>
    </row>
    <row r="353" spans="1:51" s="14" customFormat="1" ht="12">
      <c r="A353" s="14"/>
      <c r="B353" s="243"/>
      <c r="C353" s="244"/>
      <c r="D353" s="234" t="s">
        <v>133</v>
      </c>
      <c r="E353" s="245" t="s">
        <v>1</v>
      </c>
      <c r="F353" s="246" t="s">
        <v>453</v>
      </c>
      <c r="G353" s="244"/>
      <c r="H353" s="247">
        <v>0.605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133</v>
      </c>
      <c r="AU353" s="253" t="s">
        <v>86</v>
      </c>
      <c r="AV353" s="14" t="s">
        <v>86</v>
      </c>
      <c r="AW353" s="14" t="s">
        <v>33</v>
      </c>
      <c r="AX353" s="14" t="s">
        <v>76</v>
      </c>
      <c r="AY353" s="253" t="s">
        <v>124</v>
      </c>
    </row>
    <row r="354" spans="1:51" s="15" customFormat="1" ht="12">
      <c r="A354" s="15"/>
      <c r="B354" s="254"/>
      <c r="C354" s="255"/>
      <c r="D354" s="234" t="s">
        <v>133</v>
      </c>
      <c r="E354" s="256" t="s">
        <v>1</v>
      </c>
      <c r="F354" s="257" t="s">
        <v>137</v>
      </c>
      <c r="G354" s="255"/>
      <c r="H354" s="258">
        <v>0.605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4" t="s">
        <v>133</v>
      </c>
      <c r="AU354" s="264" t="s">
        <v>86</v>
      </c>
      <c r="AV354" s="15" t="s">
        <v>132</v>
      </c>
      <c r="AW354" s="15" t="s">
        <v>33</v>
      </c>
      <c r="AX354" s="15" t="s">
        <v>84</v>
      </c>
      <c r="AY354" s="264" t="s">
        <v>124</v>
      </c>
    </row>
    <row r="355" spans="1:63" s="12" customFormat="1" ht="22.8" customHeight="1">
      <c r="A355" s="12"/>
      <c r="B355" s="203"/>
      <c r="C355" s="204"/>
      <c r="D355" s="205" t="s">
        <v>75</v>
      </c>
      <c r="E355" s="217" t="s">
        <v>86</v>
      </c>
      <c r="F355" s="217" t="s">
        <v>458</v>
      </c>
      <c r="G355" s="204"/>
      <c r="H355" s="204"/>
      <c r="I355" s="207"/>
      <c r="J355" s="218">
        <f>BK355</f>
        <v>0</v>
      </c>
      <c r="K355" s="204"/>
      <c r="L355" s="209"/>
      <c r="M355" s="210"/>
      <c r="N355" s="211"/>
      <c r="O355" s="211"/>
      <c r="P355" s="212">
        <f>SUM(P356:P373)</f>
        <v>0</v>
      </c>
      <c r="Q355" s="211"/>
      <c r="R355" s="212">
        <f>SUM(R356:R373)</f>
        <v>0</v>
      </c>
      <c r="S355" s="211"/>
      <c r="T355" s="213">
        <f>SUM(T356:T373)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4" t="s">
        <v>84</v>
      </c>
      <c r="AT355" s="215" t="s">
        <v>75</v>
      </c>
      <c r="AU355" s="215" t="s">
        <v>84</v>
      </c>
      <c r="AY355" s="214" t="s">
        <v>124</v>
      </c>
      <c r="BK355" s="216">
        <f>SUM(BK356:BK373)</f>
        <v>0</v>
      </c>
    </row>
    <row r="356" spans="1:65" s="2" customFormat="1" ht="24.15" customHeight="1">
      <c r="A356" s="39"/>
      <c r="B356" s="40"/>
      <c r="C356" s="219" t="s">
        <v>318</v>
      </c>
      <c r="D356" s="219" t="s">
        <v>127</v>
      </c>
      <c r="E356" s="220" t="s">
        <v>459</v>
      </c>
      <c r="F356" s="221" t="s">
        <v>460</v>
      </c>
      <c r="G356" s="222" t="s">
        <v>228</v>
      </c>
      <c r="H356" s="223">
        <v>24.3</v>
      </c>
      <c r="I356" s="224"/>
      <c r="J356" s="225">
        <f>ROUND(I356*H356,2)</f>
        <v>0</v>
      </c>
      <c r="K356" s="221" t="s">
        <v>131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132</v>
      </c>
      <c r="AT356" s="230" t="s">
        <v>127</v>
      </c>
      <c r="AU356" s="230" t="s">
        <v>86</v>
      </c>
      <c r="AY356" s="18" t="s">
        <v>124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132</v>
      </c>
      <c r="BM356" s="230" t="s">
        <v>461</v>
      </c>
    </row>
    <row r="357" spans="1:51" s="13" customFormat="1" ht="12">
      <c r="A357" s="13"/>
      <c r="B357" s="232"/>
      <c r="C357" s="233"/>
      <c r="D357" s="234" t="s">
        <v>133</v>
      </c>
      <c r="E357" s="235" t="s">
        <v>1</v>
      </c>
      <c r="F357" s="236" t="s">
        <v>462</v>
      </c>
      <c r="G357" s="233"/>
      <c r="H357" s="235" t="s">
        <v>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133</v>
      </c>
      <c r="AU357" s="242" t="s">
        <v>86</v>
      </c>
      <c r="AV357" s="13" t="s">
        <v>84</v>
      </c>
      <c r="AW357" s="13" t="s">
        <v>33</v>
      </c>
      <c r="AX357" s="13" t="s">
        <v>76</v>
      </c>
      <c r="AY357" s="242" t="s">
        <v>124</v>
      </c>
    </row>
    <row r="358" spans="1:51" s="14" customFormat="1" ht="12">
      <c r="A358" s="14"/>
      <c r="B358" s="243"/>
      <c r="C358" s="244"/>
      <c r="D358" s="234" t="s">
        <v>133</v>
      </c>
      <c r="E358" s="245" t="s">
        <v>1</v>
      </c>
      <c r="F358" s="246" t="s">
        <v>463</v>
      </c>
      <c r="G358" s="244"/>
      <c r="H358" s="247">
        <v>24.3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133</v>
      </c>
      <c r="AU358" s="253" t="s">
        <v>86</v>
      </c>
      <c r="AV358" s="14" t="s">
        <v>86</v>
      </c>
      <c r="AW358" s="14" t="s">
        <v>33</v>
      </c>
      <c r="AX358" s="14" t="s">
        <v>76</v>
      </c>
      <c r="AY358" s="253" t="s">
        <v>124</v>
      </c>
    </row>
    <row r="359" spans="1:51" s="15" customFormat="1" ht="12">
      <c r="A359" s="15"/>
      <c r="B359" s="254"/>
      <c r="C359" s="255"/>
      <c r="D359" s="234" t="s">
        <v>133</v>
      </c>
      <c r="E359" s="256" t="s">
        <v>1</v>
      </c>
      <c r="F359" s="257" t="s">
        <v>137</v>
      </c>
      <c r="G359" s="255"/>
      <c r="H359" s="258">
        <v>24.3</v>
      </c>
      <c r="I359" s="259"/>
      <c r="J359" s="255"/>
      <c r="K359" s="255"/>
      <c r="L359" s="260"/>
      <c r="M359" s="261"/>
      <c r="N359" s="262"/>
      <c r="O359" s="262"/>
      <c r="P359" s="262"/>
      <c r="Q359" s="262"/>
      <c r="R359" s="262"/>
      <c r="S359" s="262"/>
      <c r="T359" s="263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4" t="s">
        <v>133</v>
      </c>
      <c r="AU359" s="264" t="s">
        <v>86</v>
      </c>
      <c r="AV359" s="15" t="s">
        <v>132</v>
      </c>
      <c r="AW359" s="15" t="s">
        <v>33</v>
      </c>
      <c r="AX359" s="15" t="s">
        <v>84</v>
      </c>
      <c r="AY359" s="264" t="s">
        <v>124</v>
      </c>
    </row>
    <row r="360" spans="1:65" s="2" customFormat="1" ht="21.75" customHeight="1">
      <c r="A360" s="39"/>
      <c r="B360" s="40"/>
      <c r="C360" s="219" t="s">
        <v>464</v>
      </c>
      <c r="D360" s="219" t="s">
        <v>127</v>
      </c>
      <c r="E360" s="220" t="s">
        <v>465</v>
      </c>
      <c r="F360" s="221" t="s">
        <v>466</v>
      </c>
      <c r="G360" s="222" t="s">
        <v>235</v>
      </c>
      <c r="H360" s="223">
        <v>13.579</v>
      </c>
      <c r="I360" s="224"/>
      <c r="J360" s="225">
        <f>ROUND(I360*H360,2)</f>
        <v>0</v>
      </c>
      <c r="K360" s="221" t="s">
        <v>131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132</v>
      </c>
      <c r="AT360" s="230" t="s">
        <v>127</v>
      </c>
      <c r="AU360" s="230" t="s">
        <v>86</v>
      </c>
      <c r="AY360" s="18" t="s">
        <v>124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132</v>
      </c>
      <c r="BM360" s="230" t="s">
        <v>467</v>
      </c>
    </row>
    <row r="361" spans="1:65" s="2" customFormat="1" ht="16.5" customHeight="1">
      <c r="A361" s="39"/>
      <c r="B361" s="40"/>
      <c r="C361" s="219" t="s">
        <v>322</v>
      </c>
      <c r="D361" s="219" t="s">
        <v>127</v>
      </c>
      <c r="E361" s="220" t="s">
        <v>468</v>
      </c>
      <c r="F361" s="221" t="s">
        <v>469</v>
      </c>
      <c r="G361" s="222" t="s">
        <v>192</v>
      </c>
      <c r="H361" s="223">
        <v>45.998</v>
      </c>
      <c r="I361" s="224"/>
      <c r="J361" s="225">
        <f>ROUND(I361*H361,2)</f>
        <v>0</v>
      </c>
      <c r="K361" s="221" t="s">
        <v>131</v>
      </c>
      <c r="L361" s="45"/>
      <c r="M361" s="226" t="s">
        <v>1</v>
      </c>
      <c r="N361" s="227" t="s">
        <v>41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132</v>
      </c>
      <c r="AT361" s="230" t="s">
        <v>127</v>
      </c>
      <c r="AU361" s="230" t="s">
        <v>86</v>
      </c>
      <c r="AY361" s="18" t="s">
        <v>124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84</v>
      </c>
      <c r="BK361" s="231">
        <f>ROUND(I361*H361,2)</f>
        <v>0</v>
      </c>
      <c r="BL361" s="18" t="s">
        <v>132</v>
      </c>
      <c r="BM361" s="230" t="s">
        <v>470</v>
      </c>
    </row>
    <row r="362" spans="1:51" s="13" customFormat="1" ht="12">
      <c r="A362" s="13"/>
      <c r="B362" s="232"/>
      <c r="C362" s="233"/>
      <c r="D362" s="234" t="s">
        <v>133</v>
      </c>
      <c r="E362" s="235" t="s">
        <v>1</v>
      </c>
      <c r="F362" s="236" t="s">
        <v>471</v>
      </c>
      <c r="G362" s="233"/>
      <c r="H362" s="235" t="s">
        <v>1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133</v>
      </c>
      <c r="AU362" s="242" t="s">
        <v>86</v>
      </c>
      <c r="AV362" s="13" t="s">
        <v>84</v>
      </c>
      <c r="AW362" s="13" t="s">
        <v>33</v>
      </c>
      <c r="AX362" s="13" t="s">
        <v>76</v>
      </c>
      <c r="AY362" s="242" t="s">
        <v>124</v>
      </c>
    </row>
    <row r="363" spans="1:51" s="14" customFormat="1" ht="12">
      <c r="A363" s="14"/>
      <c r="B363" s="243"/>
      <c r="C363" s="244"/>
      <c r="D363" s="234" t="s">
        <v>133</v>
      </c>
      <c r="E363" s="245" t="s">
        <v>1</v>
      </c>
      <c r="F363" s="246" t="s">
        <v>472</v>
      </c>
      <c r="G363" s="244"/>
      <c r="H363" s="247">
        <v>22.2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133</v>
      </c>
      <c r="AU363" s="253" t="s">
        <v>86</v>
      </c>
      <c r="AV363" s="14" t="s">
        <v>86</v>
      </c>
      <c r="AW363" s="14" t="s">
        <v>33</v>
      </c>
      <c r="AX363" s="14" t="s">
        <v>76</v>
      </c>
      <c r="AY363" s="253" t="s">
        <v>124</v>
      </c>
    </row>
    <row r="364" spans="1:51" s="14" customFormat="1" ht="12">
      <c r="A364" s="14"/>
      <c r="B364" s="243"/>
      <c r="C364" s="244"/>
      <c r="D364" s="234" t="s">
        <v>133</v>
      </c>
      <c r="E364" s="245" t="s">
        <v>1</v>
      </c>
      <c r="F364" s="246" t="s">
        <v>473</v>
      </c>
      <c r="G364" s="244"/>
      <c r="H364" s="247">
        <v>12.075000000000001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3" t="s">
        <v>133</v>
      </c>
      <c r="AU364" s="253" t="s">
        <v>86</v>
      </c>
      <c r="AV364" s="14" t="s">
        <v>86</v>
      </c>
      <c r="AW364" s="14" t="s">
        <v>33</v>
      </c>
      <c r="AX364" s="14" t="s">
        <v>76</v>
      </c>
      <c r="AY364" s="253" t="s">
        <v>124</v>
      </c>
    </row>
    <row r="365" spans="1:51" s="14" customFormat="1" ht="12">
      <c r="A365" s="14"/>
      <c r="B365" s="243"/>
      <c r="C365" s="244"/>
      <c r="D365" s="234" t="s">
        <v>133</v>
      </c>
      <c r="E365" s="245" t="s">
        <v>1</v>
      </c>
      <c r="F365" s="246" t="s">
        <v>474</v>
      </c>
      <c r="G365" s="244"/>
      <c r="H365" s="247">
        <v>11.7225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133</v>
      </c>
      <c r="AU365" s="253" t="s">
        <v>86</v>
      </c>
      <c r="AV365" s="14" t="s">
        <v>86</v>
      </c>
      <c r="AW365" s="14" t="s">
        <v>33</v>
      </c>
      <c r="AX365" s="14" t="s">
        <v>76</v>
      </c>
      <c r="AY365" s="253" t="s">
        <v>124</v>
      </c>
    </row>
    <row r="366" spans="1:51" s="15" customFormat="1" ht="12">
      <c r="A366" s="15"/>
      <c r="B366" s="254"/>
      <c r="C366" s="255"/>
      <c r="D366" s="234" t="s">
        <v>133</v>
      </c>
      <c r="E366" s="256" t="s">
        <v>1</v>
      </c>
      <c r="F366" s="257" t="s">
        <v>137</v>
      </c>
      <c r="G366" s="255"/>
      <c r="H366" s="258">
        <v>45.9975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4" t="s">
        <v>133</v>
      </c>
      <c r="AU366" s="264" t="s">
        <v>86</v>
      </c>
      <c r="AV366" s="15" t="s">
        <v>132</v>
      </c>
      <c r="AW366" s="15" t="s">
        <v>33</v>
      </c>
      <c r="AX366" s="15" t="s">
        <v>84</v>
      </c>
      <c r="AY366" s="264" t="s">
        <v>124</v>
      </c>
    </row>
    <row r="367" spans="1:65" s="2" customFormat="1" ht="16.5" customHeight="1">
      <c r="A367" s="39"/>
      <c r="B367" s="40"/>
      <c r="C367" s="219" t="s">
        <v>475</v>
      </c>
      <c r="D367" s="219" t="s">
        <v>127</v>
      </c>
      <c r="E367" s="220" t="s">
        <v>476</v>
      </c>
      <c r="F367" s="221" t="s">
        <v>477</v>
      </c>
      <c r="G367" s="222" t="s">
        <v>192</v>
      </c>
      <c r="H367" s="223">
        <v>45.998</v>
      </c>
      <c r="I367" s="224"/>
      <c r="J367" s="225">
        <f>ROUND(I367*H367,2)</f>
        <v>0</v>
      </c>
      <c r="K367" s="221" t="s">
        <v>131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132</v>
      </c>
      <c r="AT367" s="230" t="s">
        <v>127</v>
      </c>
      <c r="AU367" s="230" t="s">
        <v>86</v>
      </c>
      <c r="AY367" s="18" t="s">
        <v>124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132</v>
      </c>
      <c r="BM367" s="230" t="s">
        <v>478</v>
      </c>
    </row>
    <row r="368" spans="1:51" s="14" customFormat="1" ht="12">
      <c r="A368" s="14"/>
      <c r="B368" s="243"/>
      <c r="C368" s="244"/>
      <c r="D368" s="234" t="s">
        <v>133</v>
      </c>
      <c r="E368" s="245" t="s">
        <v>1</v>
      </c>
      <c r="F368" s="246" t="s">
        <v>479</v>
      </c>
      <c r="G368" s="244"/>
      <c r="H368" s="247">
        <v>45.998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133</v>
      </c>
      <c r="AU368" s="253" t="s">
        <v>86</v>
      </c>
      <c r="AV368" s="14" t="s">
        <v>86</v>
      </c>
      <c r="AW368" s="14" t="s">
        <v>33</v>
      </c>
      <c r="AX368" s="14" t="s">
        <v>76</v>
      </c>
      <c r="AY368" s="253" t="s">
        <v>124</v>
      </c>
    </row>
    <row r="369" spans="1:51" s="15" customFormat="1" ht="12">
      <c r="A369" s="15"/>
      <c r="B369" s="254"/>
      <c r="C369" s="255"/>
      <c r="D369" s="234" t="s">
        <v>133</v>
      </c>
      <c r="E369" s="256" t="s">
        <v>1</v>
      </c>
      <c r="F369" s="257" t="s">
        <v>137</v>
      </c>
      <c r="G369" s="255"/>
      <c r="H369" s="258">
        <v>45.998</v>
      </c>
      <c r="I369" s="259"/>
      <c r="J369" s="255"/>
      <c r="K369" s="255"/>
      <c r="L369" s="260"/>
      <c r="M369" s="261"/>
      <c r="N369" s="262"/>
      <c r="O369" s="262"/>
      <c r="P369" s="262"/>
      <c r="Q369" s="262"/>
      <c r="R369" s="262"/>
      <c r="S369" s="262"/>
      <c r="T369" s="263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4" t="s">
        <v>133</v>
      </c>
      <c r="AU369" s="264" t="s">
        <v>86</v>
      </c>
      <c r="AV369" s="15" t="s">
        <v>132</v>
      </c>
      <c r="AW369" s="15" t="s">
        <v>33</v>
      </c>
      <c r="AX369" s="15" t="s">
        <v>84</v>
      </c>
      <c r="AY369" s="264" t="s">
        <v>124</v>
      </c>
    </row>
    <row r="370" spans="1:65" s="2" customFormat="1" ht="24.15" customHeight="1">
      <c r="A370" s="39"/>
      <c r="B370" s="40"/>
      <c r="C370" s="219" t="s">
        <v>326</v>
      </c>
      <c r="D370" s="219" t="s">
        <v>127</v>
      </c>
      <c r="E370" s="220" t="s">
        <v>480</v>
      </c>
      <c r="F370" s="221" t="s">
        <v>481</v>
      </c>
      <c r="G370" s="222" t="s">
        <v>294</v>
      </c>
      <c r="H370" s="223">
        <v>2.037</v>
      </c>
      <c r="I370" s="224"/>
      <c r="J370" s="225">
        <f>ROUND(I370*H370,2)</f>
        <v>0</v>
      </c>
      <c r="K370" s="221" t="s">
        <v>131</v>
      </c>
      <c r="L370" s="45"/>
      <c r="M370" s="226" t="s">
        <v>1</v>
      </c>
      <c r="N370" s="227" t="s">
        <v>41</v>
      </c>
      <c r="O370" s="92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132</v>
      </c>
      <c r="AT370" s="230" t="s">
        <v>127</v>
      </c>
      <c r="AU370" s="230" t="s">
        <v>86</v>
      </c>
      <c r="AY370" s="18" t="s">
        <v>124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84</v>
      </c>
      <c r="BK370" s="231">
        <f>ROUND(I370*H370,2)</f>
        <v>0</v>
      </c>
      <c r="BL370" s="18" t="s">
        <v>132</v>
      </c>
      <c r="BM370" s="230" t="s">
        <v>482</v>
      </c>
    </row>
    <row r="371" spans="1:51" s="13" customFormat="1" ht="12">
      <c r="A371" s="13"/>
      <c r="B371" s="232"/>
      <c r="C371" s="233"/>
      <c r="D371" s="234" t="s">
        <v>133</v>
      </c>
      <c r="E371" s="235" t="s">
        <v>1</v>
      </c>
      <c r="F371" s="236" t="s">
        <v>483</v>
      </c>
      <c r="G371" s="233"/>
      <c r="H371" s="235" t="s">
        <v>1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133</v>
      </c>
      <c r="AU371" s="242" t="s">
        <v>86</v>
      </c>
      <c r="AV371" s="13" t="s">
        <v>84</v>
      </c>
      <c r="AW371" s="13" t="s">
        <v>33</v>
      </c>
      <c r="AX371" s="13" t="s">
        <v>76</v>
      </c>
      <c r="AY371" s="242" t="s">
        <v>124</v>
      </c>
    </row>
    <row r="372" spans="1:51" s="14" customFormat="1" ht="12">
      <c r="A372" s="14"/>
      <c r="B372" s="243"/>
      <c r="C372" s="244"/>
      <c r="D372" s="234" t="s">
        <v>133</v>
      </c>
      <c r="E372" s="245" t="s">
        <v>1</v>
      </c>
      <c r="F372" s="246" t="s">
        <v>484</v>
      </c>
      <c r="G372" s="244"/>
      <c r="H372" s="247">
        <v>2.03685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3" t="s">
        <v>133</v>
      </c>
      <c r="AU372" s="253" t="s">
        <v>86</v>
      </c>
      <c r="AV372" s="14" t="s">
        <v>86</v>
      </c>
      <c r="AW372" s="14" t="s">
        <v>33</v>
      </c>
      <c r="AX372" s="14" t="s">
        <v>76</v>
      </c>
      <c r="AY372" s="253" t="s">
        <v>124</v>
      </c>
    </row>
    <row r="373" spans="1:51" s="15" customFormat="1" ht="12">
      <c r="A373" s="15"/>
      <c r="B373" s="254"/>
      <c r="C373" s="255"/>
      <c r="D373" s="234" t="s">
        <v>133</v>
      </c>
      <c r="E373" s="256" t="s">
        <v>1</v>
      </c>
      <c r="F373" s="257" t="s">
        <v>137</v>
      </c>
      <c r="G373" s="255"/>
      <c r="H373" s="258">
        <v>2.03685</v>
      </c>
      <c r="I373" s="259"/>
      <c r="J373" s="255"/>
      <c r="K373" s="255"/>
      <c r="L373" s="260"/>
      <c r="M373" s="261"/>
      <c r="N373" s="262"/>
      <c r="O373" s="262"/>
      <c r="P373" s="262"/>
      <c r="Q373" s="262"/>
      <c r="R373" s="262"/>
      <c r="S373" s="262"/>
      <c r="T373" s="263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4" t="s">
        <v>133</v>
      </c>
      <c r="AU373" s="264" t="s">
        <v>86</v>
      </c>
      <c r="AV373" s="15" t="s">
        <v>132</v>
      </c>
      <c r="AW373" s="15" t="s">
        <v>33</v>
      </c>
      <c r="AX373" s="15" t="s">
        <v>84</v>
      </c>
      <c r="AY373" s="264" t="s">
        <v>124</v>
      </c>
    </row>
    <row r="374" spans="1:63" s="12" customFormat="1" ht="22.8" customHeight="1">
      <c r="A374" s="12"/>
      <c r="B374" s="203"/>
      <c r="C374" s="204"/>
      <c r="D374" s="205" t="s">
        <v>75</v>
      </c>
      <c r="E374" s="217" t="s">
        <v>142</v>
      </c>
      <c r="F374" s="217" t="s">
        <v>485</v>
      </c>
      <c r="G374" s="204"/>
      <c r="H374" s="204"/>
      <c r="I374" s="207"/>
      <c r="J374" s="218">
        <f>BK374</f>
        <v>0</v>
      </c>
      <c r="K374" s="204"/>
      <c r="L374" s="209"/>
      <c r="M374" s="210"/>
      <c r="N374" s="211"/>
      <c r="O374" s="211"/>
      <c r="P374" s="212">
        <f>SUM(P375:P449)</f>
        <v>0</v>
      </c>
      <c r="Q374" s="211"/>
      <c r="R374" s="212">
        <f>SUM(R375:R449)</f>
        <v>0</v>
      </c>
      <c r="S374" s="211"/>
      <c r="T374" s="213">
        <f>SUM(T375:T449)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4" t="s">
        <v>84</v>
      </c>
      <c r="AT374" s="215" t="s">
        <v>75</v>
      </c>
      <c r="AU374" s="215" t="s">
        <v>84</v>
      </c>
      <c r="AY374" s="214" t="s">
        <v>124</v>
      </c>
      <c r="BK374" s="216">
        <f>SUM(BK375:BK449)</f>
        <v>0</v>
      </c>
    </row>
    <row r="375" spans="1:65" s="2" customFormat="1" ht="24.15" customHeight="1">
      <c r="A375" s="39"/>
      <c r="B375" s="40"/>
      <c r="C375" s="219" t="s">
        <v>486</v>
      </c>
      <c r="D375" s="219" t="s">
        <v>127</v>
      </c>
      <c r="E375" s="220" t="s">
        <v>487</v>
      </c>
      <c r="F375" s="221" t="s">
        <v>488</v>
      </c>
      <c r="G375" s="222" t="s">
        <v>130</v>
      </c>
      <c r="H375" s="223">
        <v>10</v>
      </c>
      <c r="I375" s="224"/>
      <c r="J375" s="225">
        <f>ROUND(I375*H375,2)</f>
        <v>0</v>
      </c>
      <c r="K375" s="221" t="s">
        <v>131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132</v>
      </c>
      <c r="AT375" s="230" t="s">
        <v>127</v>
      </c>
      <c r="AU375" s="230" t="s">
        <v>86</v>
      </c>
      <c r="AY375" s="18" t="s">
        <v>124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132</v>
      </c>
      <c r="BM375" s="230" t="s">
        <v>489</v>
      </c>
    </row>
    <row r="376" spans="1:51" s="13" customFormat="1" ht="12">
      <c r="A376" s="13"/>
      <c r="B376" s="232"/>
      <c r="C376" s="233"/>
      <c r="D376" s="234" t="s">
        <v>133</v>
      </c>
      <c r="E376" s="235" t="s">
        <v>1</v>
      </c>
      <c r="F376" s="236" t="s">
        <v>490</v>
      </c>
      <c r="G376" s="233"/>
      <c r="H376" s="235" t="s">
        <v>1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133</v>
      </c>
      <c r="AU376" s="242" t="s">
        <v>86</v>
      </c>
      <c r="AV376" s="13" t="s">
        <v>84</v>
      </c>
      <c r="AW376" s="13" t="s">
        <v>33</v>
      </c>
      <c r="AX376" s="13" t="s">
        <v>76</v>
      </c>
      <c r="AY376" s="242" t="s">
        <v>124</v>
      </c>
    </row>
    <row r="377" spans="1:51" s="14" customFormat="1" ht="12">
      <c r="A377" s="14"/>
      <c r="B377" s="243"/>
      <c r="C377" s="244"/>
      <c r="D377" s="234" t="s">
        <v>133</v>
      </c>
      <c r="E377" s="245" t="s">
        <v>1</v>
      </c>
      <c r="F377" s="246" t="s">
        <v>491</v>
      </c>
      <c r="G377" s="244"/>
      <c r="H377" s="247">
        <v>10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133</v>
      </c>
      <c r="AU377" s="253" t="s">
        <v>86</v>
      </c>
      <c r="AV377" s="14" t="s">
        <v>86</v>
      </c>
      <c r="AW377" s="14" t="s">
        <v>33</v>
      </c>
      <c r="AX377" s="14" t="s">
        <v>76</v>
      </c>
      <c r="AY377" s="253" t="s">
        <v>124</v>
      </c>
    </row>
    <row r="378" spans="1:51" s="15" customFormat="1" ht="12">
      <c r="A378" s="15"/>
      <c r="B378" s="254"/>
      <c r="C378" s="255"/>
      <c r="D378" s="234" t="s">
        <v>133</v>
      </c>
      <c r="E378" s="256" t="s">
        <v>1</v>
      </c>
      <c r="F378" s="257" t="s">
        <v>137</v>
      </c>
      <c r="G378" s="255"/>
      <c r="H378" s="258">
        <v>10</v>
      </c>
      <c r="I378" s="259"/>
      <c r="J378" s="255"/>
      <c r="K378" s="255"/>
      <c r="L378" s="260"/>
      <c r="M378" s="261"/>
      <c r="N378" s="262"/>
      <c r="O378" s="262"/>
      <c r="P378" s="262"/>
      <c r="Q378" s="262"/>
      <c r="R378" s="262"/>
      <c r="S378" s="262"/>
      <c r="T378" s="263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4" t="s">
        <v>133</v>
      </c>
      <c r="AU378" s="264" t="s">
        <v>86</v>
      </c>
      <c r="AV378" s="15" t="s">
        <v>132</v>
      </c>
      <c r="AW378" s="15" t="s">
        <v>33</v>
      </c>
      <c r="AX378" s="15" t="s">
        <v>84</v>
      </c>
      <c r="AY378" s="264" t="s">
        <v>124</v>
      </c>
    </row>
    <row r="379" spans="1:65" s="2" customFormat="1" ht="24.15" customHeight="1">
      <c r="A379" s="39"/>
      <c r="B379" s="40"/>
      <c r="C379" s="268" t="s">
        <v>330</v>
      </c>
      <c r="D379" s="268" t="s">
        <v>291</v>
      </c>
      <c r="E379" s="269" t="s">
        <v>492</v>
      </c>
      <c r="F379" s="270" t="s">
        <v>493</v>
      </c>
      <c r="G379" s="271" t="s">
        <v>130</v>
      </c>
      <c r="H379" s="272">
        <v>10</v>
      </c>
      <c r="I379" s="273"/>
      <c r="J379" s="274">
        <f>ROUND(I379*H379,2)</f>
        <v>0</v>
      </c>
      <c r="K379" s="270" t="s">
        <v>131</v>
      </c>
      <c r="L379" s="275"/>
      <c r="M379" s="276" t="s">
        <v>1</v>
      </c>
      <c r="N379" s="27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151</v>
      </c>
      <c r="AT379" s="230" t="s">
        <v>291</v>
      </c>
      <c r="AU379" s="230" t="s">
        <v>86</v>
      </c>
      <c r="AY379" s="18" t="s">
        <v>124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132</v>
      </c>
      <c r="BM379" s="230" t="s">
        <v>494</v>
      </c>
    </row>
    <row r="380" spans="1:51" s="14" customFormat="1" ht="12">
      <c r="A380" s="14"/>
      <c r="B380" s="243"/>
      <c r="C380" s="244"/>
      <c r="D380" s="234" t="s">
        <v>133</v>
      </c>
      <c r="E380" s="245" t="s">
        <v>1</v>
      </c>
      <c r="F380" s="246" t="s">
        <v>156</v>
      </c>
      <c r="G380" s="244"/>
      <c r="H380" s="247">
        <v>10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3" t="s">
        <v>133</v>
      </c>
      <c r="AU380" s="253" t="s">
        <v>86</v>
      </c>
      <c r="AV380" s="14" t="s">
        <v>86</v>
      </c>
      <c r="AW380" s="14" t="s">
        <v>33</v>
      </c>
      <c r="AX380" s="14" t="s">
        <v>76</v>
      </c>
      <c r="AY380" s="253" t="s">
        <v>124</v>
      </c>
    </row>
    <row r="381" spans="1:51" s="15" customFormat="1" ht="12">
      <c r="A381" s="15"/>
      <c r="B381" s="254"/>
      <c r="C381" s="255"/>
      <c r="D381" s="234" t="s">
        <v>133</v>
      </c>
      <c r="E381" s="256" t="s">
        <v>1</v>
      </c>
      <c r="F381" s="257" t="s">
        <v>137</v>
      </c>
      <c r="G381" s="255"/>
      <c r="H381" s="258">
        <v>10</v>
      </c>
      <c r="I381" s="259"/>
      <c r="J381" s="255"/>
      <c r="K381" s="255"/>
      <c r="L381" s="260"/>
      <c r="M381" s="261"/>
      <c r="N381" s="262"/>
      <c r="O381" s="262"/>
      <c r="P381" s="262"/>
      <c r="Q381" s="262"/>
      <c r="R381" s="262"/>
      <c r="S381" s="262"/>
      <c r="T381" s="263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4" t="s">
        <v>133</v>
      </c>
      <c r="AU381" s="264" t="s">
        <v>86</v>
      </c>
      <c r="AV381" s="15" t="s">
        <v>132</v>
      </c>
      <c r="AW381" s="15" t="s">
        <v>33</v>
      </c>
      <c r="AX381" s="15" t="s">
        <v>84</v>
      </c>
      <c r="AY381" s="264" t="s">
        <v>124</v>
      </c>
    </row>
    <row r="382" spans="1:65" s="2" customFormat="1" ht="16.5" customHeight="1">
      <c r="A382" s="39"/>
      <c r="B382" s="40"/>
      <c r="C382" s="219" t="s">
        <v>495</v>
      </c>
      <c r="D382" s="219" t="s">
        <v>127</v>
      </c>
      <c r="E382" s="220" t="s">
        <v>496</v>
      </c>
      <c r="F382" s="221" t="s">
        <v>497</v>
      </c>
      <c r="G382" s="222" t="s">
        <v>235</v>
      </c>
      <c r="H382" s="223">
        <v>7.398</v>
      </c>
      <c r="I382" s="224"/>
      <c r="J382" s="225">
        <f>ROUND(I382*H382,2)</f>
        <v>0</v>
      </c>
      <c r="K382" s="221" t="s">
        <v>131</v>
      </c>
      <c r="L382" s="45"/>
      <c r="M382" s="226" t="s">
        <v>1</v>
      </c>
      <c r="N382" s="227" t="s">
        <v>41</v>
      </c>
      <c r="O382" s="92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132</v>
      </c>
      <c r="AT382" s="230" t="s">
        <v>127</v>
      </c>
      <c r="AU382" s="230" t="s">
        <v>86</v>
      </c>
      <c r="AY382" s="18" t="s">
        <v>124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132</v>
      </c>
      <c r="BM382" s="230" t="s">
        <v>498</v>
      </c>
    </row>
    <row r="383" spans="1:65" s="2" customFormat="1" ht="16.5" customHeight="1">
      <c r="A383" s="39"/>
      <c r="B383" s="40"/>
      <c r="C383" s="219" t="s">
        <v>333</v>
      </c>
      <c r="D383" s="219" t="s">
        <v>127</v>
      </c>
      <c r="E383" s="220" t="s">
        <v>499</v>
      </c>
      <c r="F383" s="221" t="s">
        <v>500</v>
      </c>
      <c r="G383" s="222" t="s">
        <v>192</v>
      </c>
      <c r="H383" s="223">
        <v>24.761</v>
      </c>
      <c r="I383" s="224"/>
      <c r="J383" s="225">
        <f>ROUND(I383*H383,2)</f>
        <v>0</v>
      </c>
      <c r="K383" s="221" t="s">
        <v>131</v>
      </c>
      <c r="L383" s="45"/>
      <c r="M383" s="226" t="s">
        <v>1</v>
      </c>
      <c r="N383" s="227" t="s">
        <v>41</v>
      </c>
      <c r="O383" s="92"/>
      <c r="P383" s="228">
        <f>O383*H383</f>
        <v>0</v>
      </c>
      <c r="Q383" s="228">
        <v>0</v>
      </c>
      <c r="R383" s="228">
        <f>Q383*H383</f>
        <v>0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132</v>
      </c>
      <c r="AT383" s="230" t="s">
        <v>127</v>
      </c>
      <c r="AU383" s="230" t="s">
        <v>86</v>
      </c>
      <c r="AY383" s="18" t="s">
        <v>124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132</v>
      </c>
      <c r="BM383" s="230" t="s">
        <v>501</v>
      </c>
    </row>
    <row r="384" spans="1:51" s="13" customFormat="1" ht="12">
      <c r="A384" s="13"/>
      <c r="B384" s="232"/>
      <c r="C384" s="233"/>
      <c r="D384" s="234" t="s">
        <v>133</v>
      </c>
      <c r="E384" s="235" t="s">
        <v>1</v>
      </c>
      <c r="F384" s="236" t="s">
        <v>502</v>
      </c>
      <c r="G384" s="233"/>
      <c r="H384" s="235" t="s">
        <v>1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133</v>
      </c>
      <c r="AU384" s="242" t="s">
        <v>86</v>
      </c>
      <c r="AV384" s="13" t="s">
        <v>84</v>
      </c>
      <c r="AW384" s="13" t="s">
        <v>33</v>
      </c>
      <c r="AX384" s="13" t="s">
        <v>76</v>
      </c>
      <c r="AY384" s="242" t="s">
        <v>124</v>
      </c>
    </row>
    <row r="385" spans="1:51" s="14" customFormat="1" ht="12">
      <c r="A385" s="14"/>
      <c r="B385" s="243"/>
      <c r="C385" s="244"/>
      <c r="D385" s="234" t="s">
        <v>133</v>
      </c>
      <c r="E385" s="245" t="s">
        <v>1</v>
      </c>
      <c r="F385" s="246" t="s">
        <v>503</v>
      </c>
      <c r="G385" s="244"/>
      <c r="H385" s="247">
        <v>8.797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133</v>
      </c>
      <c r="AU385" s="253" t="s">
        <v>86</v>
      </c>
      <c r="AV385" s="14" t="s">
        <v>86</v>
      </c>
      <c r="AW385" s="14" t="s">
        <v>33</v>
      </c>
      <c r="AX385" s="14" t="s">
        <v>76</v>
      </c>
      <c r="AY385" s="253" t="s">
        <v>124</v>
      </c>
    </row>
    <row r="386" spans="1:51" s="14" customFormat="1" ht="12">
      <c r="A386" s="14"/>
      <c r="B386" s="243"/>
      <c r="C386" s="244"/>
      <c r="D386" s="234" t="s">
        <v>133</v>
      </c>
      <c r="E386" s="245" t="s">
        <v>1</v>
      </c>
      <c r="F386" s="246" t="s">
        <v>504</v>
      </c>
      <c r="G386" s="244"/>
      <c r="H386" s="247">
        <v>11.70235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3" t="s">
        <v>133</v>
      </c>
      <c r="AU386" s="253" t="s">
        <v>86</v>
      </c>
      <c r="AV386" s="14" t="s">
        <v>86</v>
      </c>
      <c r="AW386" s="14" t="s">
        <v>33</v>
      </c>
      <c r="AX386" s="14" t="s">
        <v>76</v>
      </c>
      <c r="AY386" s="253" t="s">
        <v>124</v>
      </c>
    </row>
    <row r="387" spans="1:51" s="14" customFormat="1" ht="12">
      <c r="A387" s="14"/>
      <c r="B387" s="243"/>
      <c r="C387" s="244"/>
      <c r="D387" s="234" t="s">
        <v>133</v>
      </c>
      <c r="E387" s="245" t="s">
        <v>1</v>
      </c>
      <c r="F387" s="246" t="s">
        <v>505</v>
      </c>
      <c r="G387" s="244"/>
      <c r="H387" s="247">
        <v>4.2615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133</v>
      </c>
      <c r="AU387" s="253" t="s">
        <v>86</v>
      </c>
      <c r="AV387" s="14" t="s">
        <v>86</v>
      </c>
      <c r="AW387" s="14" t="s">
        <v>33</v>
      </c>
      <c r="AX387" s="14" t="s">
        <v>76</v>
      </c>
      <c r="AY387" s="253" t="s">
        <v>124</v>
      </c>
    </row>
    <row r="388" spans="1:51" s="15" customFormat="1" ht="12">
      <c r="A388" s="15"/>
      <c r="B388" s="254"/>
      <c r="C388" s="255"/>
      <c r="D388" s="234" t="s">
        <v>133</v>
      </c>
      <c r="E388" s="256" t="s">
        <v>1</v>
      </c>
      <c r="F388" s="257" t="s">
        <v>137</v>
      </c>
      <c r="G388" s="255"/>
      <c r="H388" s="258">
        <v>24.760849999999998</v>
      </c>
      <c r="I388" s="259"/>
      <c r="J388" s="255"/>
      <c r="K388" s="255"/>
      <c r="L388" s="260"/>
      <c r="M388" s="261"/>
      <c r="N388" s="262"/>
      <c r="O388" s="262"/>
      <c r="P388" s="262"/>
      <c r="Q388" s="262"/>
      <c r="R388" s="262"/>
      <c r="S388" s="262"/>
      <c r="T388" s="263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4" t="s">
        <v>133</v>
      </c>
      <c r="AU388" s="264" t="s">
        <v>86</v>
      </c>
      <c r="AV388" s="15" t="s">
        <v>132</v>
      </c>
      <c r="AW388" s="15" t="s">
        <v>33</v>
      </c>
      <c r="AX388" s="15" t="s">
        <v>84</v>
      </c>
      <c r="AY388" s="264" t="s">
        <v>124</v>
      </c>
    </row>
    <row r="389" spans="1:65" s="2" customFormat="1" ht="16.5" customHeight="1">
      <c r="A389" s="39"/>
      <c r="B389" s="40"/>
      <c r="C389" s="219" t="s">
        <v>506</v>
      </c>
      <c r="D389" s="219" t="s">
        <v>127</v>
      </c>
      <c r="E389" s="220" t="s">
        <v>507</v>
      </c>
      <c r="F389" s="221" t="s">
        <v>508</v>
      </c>
      <c r="G389" s="222" t="s">
        <v>192</v>
      </c>
      <c r="H389" s="223">
        <v>24.761</v>
      </c>
      <c r="I389" s="224"/>
      <c r="J389" s="225">
        <f>ROUND(I389*H389,2)</f>
        <v>0</v>
      </c>
      <c r="K389" s="221" t="s">
        <v>131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132</v>
      </c>
      <c r="AT389" s="230" t="s">
        <v>127</v>
      </c>
      <c r="AU389" s="230" t="s">
        <v>86</v>
      </c>
      <c r="AY389" s="18" t="s">
        <v>124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132</v>
      </c>
      <c r="BM389" s="230" t="s">
        <v>509</v>
      </c>
    </row>
    <row r="390" spans="1:51" s="14" customFormat="1" ht="12">
      <c r="A390" s="14"/>
      <c r="B390" s="243"/>
      <c r="C390" s="244"/>
      <c r="D390" s="234" t="s">
        <v>133</v>
      </c>
      <c r="E390" s="245" t="s">
        <v>1</v>
      </c>
      <c r="F390" s="246" t="s">
        <v>510</v>
      </c>
      <c r="G390" s="244"/>
      <c r="H390" s="247">
        <v>24.761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133</v>
      </c>
      <c r="AU390" s="253" t="s">
        <v>86</v>
      </c>
      <c r="AV390" s="14" t="s">
        <v>86</v>
      </c>
      <c r="AW390" s="14" t="s">
        <v>33</v>
      </c>
      <c r="AX390" s="14" t="s">
        <v>76</v>
      </c>
      <c r="AY390" s="253" t="s">
        <v>124</v>
      </c>
    </row>
    <row r="391" spans="1:51" s="15" customFormat="1" ht="12">
      <c r="A391" s="15"/>
      <c r="B391" s="254"/>
      <c r="C391" s="255"/>
      <c r="D391" s="234" t="s">
        <v>133</v>
      </c>
      <c r="E391" s="256" t="s">
        <v>1</v>
      </c>
      <c r="F391" s="257" t="s">
        <v>137</v>
      </c>
      <c r="G391" s="255"/>
      <c r="H391" s="258">
        <v>24.761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4" t="s">
        <v>133</v>
      </c>
      <c r="AU391" s="264" t="s">
        <v>86</v>
      </c>
      <c r="AV391" s="15" t="s">
        <v>132</v>
      </c>
      <c r="AW391" s="15" t="s">
        <v>33</v>
      </c>
      <c r="AX391" s="15" t="s">
        <v>84</v>
      </c>
      <c r="AY391" s="264" t="s">
        <v>124</v>
      </c>
    </row>
    <row r="392" spans="1:65" s="2" customFormat="1" ht="16.5" customHeight="1">
      <c r="A392" s="39"/>
      <c r="B392" s="40"/>
      <c r="C392" s="219" t="s">
        <v>337</v>
      </c>
      <c r="D392" s="219" t="s">
        <v>127</v>
      </c>
      <c r="E392" s="220" t="s">
        <v>511</v>
      </c>
      <c r="F392" s="221" t="s">
        <v>512</v>
      </c>
      <c r="G392" s="222" t="s">
        <v>294</v>
      </c>
      <c r="H392" s="223">
        <v>0.962</v>
      </c>
      <c r="I392" s="224"/>
      <c r="J392" s="225">
        <f>ROUND(I392*H392,2)</f>
        <v>0</v>
      </c>
      <c r="K392" s="221" t="s">
        <v>131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132</v>
      </c>
      <c r="AT392" s="230" t="s">
        <v>127</v>
      </c>
      <c r="AU392" s="230" t="s">
        <v>86</v>
      </c>
      <c r="AY392" s="18" t="s">
        <v>124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132</v>
      </c>
      <c r="BM392" s="230" t="s">
        <v>513</v>
      </c>
    </row>
    <row r="393" spans="1:51" s="13" customFormat="1" ht="12">
      <c r="A393" s="13"/>
      <c r="B393" s="232"/>
      <c r="C393" s="233"/>
      <c r="D393" s="234" t="s">
        <v>133</v>
      </c>
      <c r="E393" s="235" t="s">
        <v>1</v>
      </c>
      <c r="F393" s="236" t="s">
        <v>514</v>
      </c>
      <c r="G393" s="233"/>
      <c r="H393" s="235" t="s">
        <v>1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2" t="s">
        <v>133</v>
      </c>
      <c r="AU393" s="242" t="s">
        <v>86</v>
      </c>
      <c r="AV393" s="13" t="s">
        <v>84</v>
      </c>
      <c r="AW393" s="13" t="s">
        <v>33</v>
      </c>
      <c r="AX393" s="13" t="s">
        <v>76</v>
      </c>
      <c r="AY393" s="242" t="s">
        <v>124</v>
      </c>
    </row>
    <row r="394" spans="1:51" s="14" customFormat="1" ht="12">
      <c r="A394" s="14"/>
      <c r="B394" s="243"/>
      <c r="C394" s="244"/>
      <c r="D394" s="234" t="s">
        <v>133</v>
      </c>
      <c r="E394" s="245" t="s">
        <v>1</v>
      </c>
      <c r="F394" s="246" t="s">
        <v>515</v>
      </c>
      <c r="G394" s="244"/>
      <c r="H394" s="247">
        <v>0.96174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133</v>
      </c>
      <c r="AU394" s="253" t="s">
        <v>86</v>
      </c>
      <c r="AV394" s="14" t="s">
        <v>86</v>
      </c>
      <c r="AW394" s="14" t="s">
        <v>33</v>
      </c>
      <c r="AX394" s="14" t="s">
        <v>76</v>
      </c>
      <c r="AY394" s="253" t="s">
        <v>124</v>
      </c>
    </row>
    <row r="395" spans="1:51" s="15" customFormat="1" ht="12">
      <c r="A395" s="15"/>
      <c r="B395" s="254"/>
      <c r="C395" s="255"/>
      <c r="D395" s="234" t="s">
        <v>133</v>
      </c>
      <c r="E395" s="256" t="s">
        <v>1</v>
      </c>
      <c r="F395" s="257" t="s">
        <v>137</v>
      </c>
      <c r="G395" s="255"/>
      <c r="H395" s="258">
        <v>0.96174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64" t="s">
        <v>133</v>
      </c>
      <c r="AU395" s="264" t="s">
        <v>86</v>
      </c>
      <c r="AV395" s="15" t="s">
        <v>132</v>
      </c>
      <c r="AW395" s="15" t="s">
        <v>33</v>
      </c>
      <c r="AX395" s="15" t="s">
        <v>84</v>
      </c>
      <c r="AY395" s="264" t="s">
        <v>124</v>
      </c>
    </row>
    <row r="396" spans="1:65" s="2" customFormat="1" ht="24.15" customHeight="1">
      <c r="A396" s="39"/>
      <c r="B396" s="40"/>
      <c r="C396" s="219" t="s">
        <v>516</v>
      </c>
      <c r="D396" s="219" t="s">
        <v>127</v>
      </c>
      <c r="E396" s="220" t="s">
        <v>517</v>
      </c>
      <c r="F396" s="221" t="s">
        <v>518</v>
      </c>
      <c r="G396" s="222" t="s">
        <v>228</v>
      </c>
      <c r="H396" s="223">
        <v>6.4</v>
      </c>
      <c r="I396" s="224"/>
      <c r="J396" s="225">
        <f>ROUND(I396*H396,2)</f>
        <v>0</v>
      </c>
      <c r="K396" s="221" t="s">
        <v>131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132</v>
      </c>
      <c r="AT396" s="230" t="s">
        <v>127</v>
      </c>
      <c r="AU396" s="230" t="s">
        <v>86</v>
      </c>
      <c r="AY396" s="18" t="s">
        <v>124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132</v>
      </c>
      <c r="BM396" s="230" t="s">
        <v>519</v>
      </c>
    </row>
    <row r="397" spans="1:51" s="14" customFormat="1" ht="12">
      <c r="A397" s="14"/>
      <c r="B397" s="243"/>
      <c r="C397" s="244"/>
      <c r="D397" s="234" t="s">
        <v>133</v>
      </c>
      <c r="E397" s="245" t="s">
        <v>1</v>
      </c>
      <c r="F397" s="246" t="s">
        <v>520</v>
      </c>
      <c r="G397" s="244"/>
      <c r="H397" s="247">
        <v>6.4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133</v>
      </c>
      <c r="AU397" s="253" t="s">
        <v>86</v>
      </c>
      <c r="AV397" s="14" t="s">
        <v>86</v>
      </c>
      <c r="AW397" s="14" t="s">
        <v>33</v>
      </c>
      <c r="AX397" s="14" t="s">
        <v>76</v>
      </c>
      <c r="AY397" s="253" t="s">
        <v>124</v>
      </c>
    </row>
    <row r="398" spans="1:51" s="13" customFormat="1" ht="12">
      <c r="A398" s="13"/>
      <c r="B398" s="232"/>
      <c r="C398" s="233"/>
      <c r="D398" s="234" t="s">
        <v>133</v>
      </c>
      <c r="E398" s="235" t="s">
        <v>1</v>
      </c>
      <c r="F398" s="236" t="s">
        <v>521</v>
      </c>
      <c r="G398" s="233"/>
      <c r="H398" s="235" t="s">
        <v>1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133</v>
      </c>
      <c r="AU398" s="242" t="s">
        <v>86</v>
      </c>
      <c r="AV398" s="13" t="s">
        <v>84</v>
      </c>
      <c r="AW398" s="13" t="s">
        <v>33</v>
      </c>
      <c r="AX398" s="13" t="s">
        <v>76</v>
      </c>
      <c r="AY398" s="242" t="s">
        <v>124</v>
      </c>
    </row>
    <row r="399" spans="1:51" s="15" customFormat="1" ht="12">
      <c r="A399" s="15"/>
      <c r="B399" s="254"/>
      <c r="C399" s="255"/>
      <c r="D399" s="234" t="s">
        <v>133</v>
      </c>
      <c r="E399" s="256" t="s">
        <v>1</v>
      </c>
      <c r="F399" s="257" t="s">
        <v>137</v>
      </c>
      <c r="G399" s="255"/>
      <c r="H399" s="258">
        <v>6.4</v>
      </c>
      <c r="I399" s="259"/>
      <c r="J399" s="255"/>
      <c r="K399" s="255"/>
      <c r="L399" s="260"/>
      <c r="M399" s="261"/>
      <c r="N399" s="262"/>
      <c r="O399" s="262"/>
      <c r="P399" s="262"/>
      <c r="Q399" s="262"/>
      <c r="R399" s="262"/>
      <c r="S399" s="262"/>
      <c r="T399" s="26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4" t="s">
        <v>133</v>
      </c>
      <c r="AU399" s="264" t="s">
        <v>86</v>
      </c>
      <c r="AV399" s="15" t="s">
        <v>132</v>
      </c>
      <c r="AW399" s="15" t="s">
        <v>33</v>
      </c>
      <c r="AX399" s="15" t="s">
        <v>84</v>
      </c>
      <c r="AY399" s="264" t="s">
        <v>124</v>
      </c>
    </row>
    <row r="400" spans="1:65" s="2" customFormat="1" ht="16.5" customHeight="1">
      <c r="A400" s="39"/>
      <c r="B400" s="40"/>
      <c r="C400" s="219" t="s">
        <v>346</v>
      </c>
      <c r="D400" s="219" t="s">
        <v>127</v>
      </c>
      <c r="E400" s="220" t="s">
        <v>522</v>
      </c>
      <c r="F400" s="221" t="s">
        <v>523</v>
      </c>
      <c r="G400" s="222" t="s">
        <v>235</v>
      </c>
      <c r="H400" s="223">
        <v>30.385</v>
      </c>
      <c r="I400" s="224"/>
      <c r="J400" s="225">
        <f>ROUND(I400*H400,2)</f>
        <v>0</v>
      </c>
      <c r="K400" s="221" t="s">
        <v>131</v>
      </c>
      <c r="L400" s="45"/>
      <c r="M400" s="226" t="s">
        <v>1</v>
      </c>
      <c r="N400" s="227" t="s">
        <v>41</v>
      </c>
      <c r="O400" s="92"/>
      <c r="P400" s="228">
        <f>O400*H400</f>
        <v>0</v>
      </c>
      <c r="Q400" s="228">
        <v>0</v>
      </c>
      <c r="R400" s="228">
        <f>Q400*H400</f>
        <v>0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132</v>
      </c>
      <c r="AT400" s="230" t="s">
        <v>127</v>
      </c>
      <c r="AU400" s="230" t="s">
        <v>86</v>
      </c>
      <c r="AY400" s="18" t="s">
        <v>124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84</v>
      </c>
      <c r="BK400" s="231">
        <f>ROUND(I400*H400,2)</f>
        <v>0</v>
      </c>
      <c r="BL400" s="18" t="s">
        <v>132</v>
      </c>
      <c r="BM400" s="230" t="s">
        <v>524</v>
      </c>
    </row>
    <row r="401" spans="1:51" s="13" customFormat="1" ht="12">
      <c r="A401" s="13"/>
      <c r="B401" s="232"/>
      <c r="C401" s="233"/>
      <c r="D401" s="234" t="s">
        <v>133</v>
      </c>
      <c r="E401" s="235" t="s">
        <v>1</v>
      </c>
      <c r="F401" s="236" t="s">
        <v>525</v>
      </c>
      <c r="G401" s="233"/>
      <c r="H401" s="235" t="s">
        <v>1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133</v>
      </c>
      <c r="AU401" s="242" t="s">
        <v>86</v>
      </c>
      <c r="AV401" s="13" t="s">
        <v>84</v>
      </c>
      <c r="AW401" s="13" t="s">
        <v>33</v>
      </c>
      <c r="AX401" s="13" t="s">
        <v>76</v>
      </c>
      <c r="AY401" s="242" t="s">
        <v>124</v>
      </c>
    </row>
    <row r="402" spans="1:51" s="14" customFormat="1" ht="12">
      <c r="A402" s="14"/>
      <c r="B402" s="243"/>
      <c r="C402" s="244"/>
      <c r="D402" s="234" t="s">
        <v>133</v>
      </c>
      <c r="E402" s="245" t="s">
        <v>1</v>
      </c>
      <c r="F402" s="246" t="s">
        <v>526</v>
      </c>
      <c r="G402" s="244"/>
      <c r="H402" s="247">
        <v>15.5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3" t="s">
        <v>133</v>
      </c>
      <c r="AU402" s="253" t="s">
        <v>86</v>
      </c>
      <c r="AV402" s="14" t="s">
        <v>86</v>
      </c>
      <c r="AW402" s="14" t="s">
        <v>33</v>
      </c>
      <c r="AX402" s="14" t="s">
        <v>76</v>
      </c>
      <c r="AY402" s="253" t="s">
        <v>124</v>
      </c>
    </row>
    <row r="403" spans="1:51" s="14" customFormat="1" ht="12">
      <c r="A403" s="14"/>
      <c r="B403" s="243"/>
      <c r="C403" s="244"/>
      <c r="D403" s="234" t="s">
        <v>133</v>
      </c>
      <c r="E403" s="245" t="s">
        <v>1</v>
      </c>
      <c r="F403" s="246" t="s">
        <v>527</v>
      </c>
      <c r="G403" s="244"/>
      <c r="H403" s="247">
        <v>2.05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3" t="s">
        <v>133</v>
      </c>
      <c r="AU403" s="253" t="s">
        <v>86</v>
      </c>
      <c r="AV403" s="14" t="s">
        <v>86</v>
      </c>
      <c r="AW403" s="14" t="s">
        <v>33</v>
      </c>
      <c r="AX403" s="14" t="s">
        <v>76</v>
      </c>
      <c r="AY403" s="253" t="s">
        <v>124</v>
      </c>
    </row>
    <row r="404" spans="1:51" s="14" customFormat="1" ht="12">
      <c r="A404" s="14"/>
      <c r="B404" s="243"/>
      <c r="C404" s="244"/>
      <c r="D404" s="234" t="s">
        <v>133</v>
      </c>
      <c r="E404" s="245" t="s">
        <v>1</v>
      </c>
      <c r="F404" s="246" t="s">
        <v>528</v>
      </c>
      <c r="G404" s="244"/>
      <c r="H404" s="247">
        <v>0.40199999999999997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3" t="s">
        <v>133</v>
      </c>
      <c r="AU404" s="253" t="s">
        <v>86</v>
      </c>
      <c r="AV404" s="14" t="s">
        <v>86</v>
      </c>
      <c r="AW404" s="14" t="s">
        <v>33</v>
      </c>
      <c r="AX404" s="14" t="s">
        <v>76</v>
      </c>
      <c r="AY404" s="253" t="s">
        <v>124</v>
      </c>
    </row>
    <row r="405" spans="1:51" s="14" customFormat="1" ht="12">
      <c r="A405" s="14"/>
      <c r="B405" s="243"/>
      <c r="C405" s="244"/>
      <c r="D405" s="234" t="s">
        <v>133</v>
      </c>
      <c r="E405" s="245" t="s">
        <v>1</v>
      </c>
      <c r="F405" s="246" t="s">
        <v>529</v>
      </c>
      <c r="G405" s="244"/>
      <c r="H405" s="247">
        <v>1.9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133</v>
      </c>
      <c r="AU405" s="253" t="s">
        <v>86</v>
      </c>
      <c r="AV405" s="14" t="s">
        <v>86</v>
      </c>
      <c r="AW405" s="14" t="s">
        <v>33</v>
      </c>
      <c r="AX405" s="14" t="s">
        <v>76</v>
      </c>
      <c r="AY405" s="253" t="s">
        <v>124</v>
      </c>
    </row>
    <row r="406" spans="1:51" s="14" customFormat="1" ht="12">
      <c r="A406" s="14"/>
      <c r="B406" s="243"/>
      <c r="C406" s="244"/>
      <c r="D406" s="234" t="s">
        <v>133</v>
      </c>
      <c r="E406" s="245" t="s">
        <v>1</v>
      </c>
      <c r="F406" s="246" t="s">
        <v>530</v>
      </c>
      <c r="G406" s="244"/>
      <c r="H406" s="247">
        <v>0.7128000000000001</v>
      </c>
      <c r="I406" s="248"/>
      <c r="J406" s="244"/>
      <c r="K406" s="244"/>
      <c r="L406" s="249"/>
      <c r="M406" s="250"/>
      <c r="N406" s="251"/>
      <c r="O406" s="251"/>
      <c r="P406" s="251"/>
      <c r="Q406" s="251"/>
      <c r="R406" s="251"/>
      <c r="S406" s="251"/>
      <c r="T406" s="25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3" t="s">
        <v>133</v>
      </c>
      <c r="AU406" s="253" t="s">
        <v>86</v>
      </c>
      <c r="AV406" s="14" t="s">
        <v>86</v>
      </c>
      <c r="AW406" s="14" t="s">
        <v>33</v>
      </c>
      <c r="AX406" s="14" t="s">
        <v>76</v>
      </c>
      <c r="AY406" s="253" t="s">
        <v>124</v>
      </c>
    </row>
    <row r="407" spans="1:51" s="14" customFormat="1" ht="12">
      <c r="A407" s="14"/>
      <c r="B407" s="243"/>
      <c r="C407" s="244"/>
      <c r="D407" s="234" t="s">
        <v>133</v>
      </c>
      <c r="E407" s="245" t="s">
        <v>1</v>
      </c>
      <c r="F407" s="246" t="s">
        <v>531</v>
      </c>
      <c r="G407" s="244"/>
      <c r="H407" s="247">
        <v>5.0200000000000005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133</v>
      </c>
      <c r="AU407" s="253" t="s">
        <v>86</v>
      </c>
      <c r="AV407" s="14" t="s">
        <v>86</v>
      </c>
      <c r="AW407" s="14" t="s">
        <v>33</v>
      </c>
      <c r="AX407" s="14" t="s">
        <v>76</v>
      </c>
      <c r="AY407" s="253" t="s">
        <v>124</v>
      </c>
    </row>
    <row r="408" spans="1:51" s="14" customFormat="1" ht="12">
      <c r="A408" s="14"/>
      <c r="B408" s="243"/>
      <c r="C408" s="244"/>
      <c r="D408" s="234" t="s">
        <v>133</v>
      </c>
      <c r="E408" s="245" t="s">
        <v>1</v>
      </c>
      <c r="F408" s="246" t="s">
        <v>532</v>
      </c>
      <c r="G408" s="244"/>
      <c r="H408" s="247">
        <v>4.800000000000001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3" t="s">
        <v>133</v>
      </c>
      <c r="AU408" s="253" t="s">
        <v>86</v>
      </c>
      <c r="AV408" s="14" t="s">
        <v>86</v>
      </c>
      <c r="AW408" s="14" t="s">
        <v>33</v>
      </c>
      <c r="AX408" s="14" t="s">
        <v>76</v>
      </c>
      <c r="AY408" s="253" t="s">
        <v>124</v>
      </c>
    </row>
    <row r="409" spans="1:51" s="15" customFormat="1" ht="12">
      <c r="A409" s="15"/>
      <c r="B409" s="254"/>
      <c r="C409" s="255"/>
      <c r="D409" s="234" t="s">
        <v>133</v>
      </c>
      <c r="E409" s="256" t="s">
        <v>1</v>
      </c>
      <c r="F409" s="257" t="s">
        <v>137</v>
      </c>
      <c r="G409" s="255"/>
      <c r="H409" s="258">
        <v>30.384800000000002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4" t="s">
        <v>133</v>
      </c>
      <c r="AU409" s="264" t="s">
        <v>86</v>
      </c>
      <c r="AV409" s="15" t="s">
        <v>132</v>
      </c>
      <c r="AW409" s="15" t="s">
        <v>33</v>
      </c>
      <c r="AX409" s="15" t="s">
        <v>84</v>
      </c>
      <c r="AY409" s="264" t="s">
        <v>124</v>
      </c>
    </row>
    <row r="410" spans="1:65" s="2" customFormat="1" ht="24.15" customHeight="1">
      <c r="A410" s="39"/>
      <c r="B410" s="40"/>
      <c r="C410" s="219" t="s">
        <v>533</v>
      </c>
      <c r="D410" s="219" t="s">
        <v>127</v>
      </c>
      <c r="E410" s="220" t="s">
        <v>534</v>
      </c>
      <c r="F410" s="221" t="s">
        <v>535</v>
      </c>
      <c r="G410" s="222" t="s">
        <v>192</v>
      </c>
      <c r="H410" s="223">
        <v>162.492</v>
      </c>
      <c r="I410" s="224"/>
      <c r="J410" s="225">
        <f>ROUND(I410*H410,2)</f>
        <v>0</v>
      </c>
      <c r="K410" s="221" t="s">
        <v>131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132</v>
      </c>
      <c r="AT410" s="230" t="s">
        <v>127</v>
      </c>
      <c r="AU410" s="230" t="s">
        <v>86</v>
      </c>
      <c r="AY410" s="18" t="s">
        <v>124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132</v>
      </c>
      <c r="BM410" s="230" t="s">
        <v>536</v>
      </c>
    </row>
    <row r="411" spans="1:51" s="13" customFormat="1" ht="12">
      <c r="A411" s="13"/>
      <c r="B411" s="232"/>
      <c r="C411" s="233"/>
      <c r="D411" s="234" t="s">
        <v>133</v>
      </c>
      <c r="E411" s="235" t="s">
        <v>1</v>
      </c>
      <c r="F411" s="236" t="s">
        <v>502</v>
      </c>
      <c r="G411" s="233"/>
      <c r="H411" s="235" t="s">
        <v>1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2" t="s">
        <v>133</v>
      </c>
      <c r="AU411" s="242" t="s">
        <v>86</v>
      </c>
      <c r="AV411" s="13" t="s">
        <v>84</v>
      </c>
      <c r="AW411" s="13" t="s">
        <v>33</v>
      </c>
      <c r="AX411" s="13" t="s">
        <v>76</v>
      </c>
      <c r="AY411" s="242" t="s">
        <v>124</v>
      </c>
    </row>
    <row r="412" spans="1:51" s="14" customFormat="1" ht="12">
      <c r="A412" s="14"/>
      <c r="B412" s="243"/>
      <c r="C412" s="244"/>
      <c r="D412" s="234" t="s">
        <v>133</v>
      </c>
      <c r="E412" s="245" t="s">
        <v>1</v>
      </c>
      <c r="F412" s="246" t="s">
        <v>537</v>
      </c>
      <c r="G412" s="244"/>
      <c r="H412" s="247">
        <v>81.5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133</v>
      </c>
      <c r="AU412" s="253" t="s">
        <v>86</v>
      </c>
      <c r="AV412" s="14" t="s">
        <v>86</v>
      </c>
      <c r="AW412" s="14" t="s">
        <v>33</v>
      </c>
      <c r="AX412" s="14" t="s">
        <v>76</v>
      </c>
      <c r="AY412" s="253" t="s">
        <v>124</v>
      </c>
    </row>
    <row r="413" spans="1:51" s="14" customFormat="1" ht="12">
      <c r="A413" s="14"/>
      <c r="B413" s="243"/>
      <c r="C413" s="244"/>
      <c r="D413" s="234" t="s">
        <v>133</v>
      </c>
      <c r="E413" s="245" t="s">
        <v>1</v>
      </c>
      <c r="F413" s="246" t="s">
        <v>538</v>
      </c>
      <c r="G413" s="244"/>
      <c r="H413" s="247">
        <v>9.965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3" t="s">
        <v>133</v>
      </c>
      <c r="AU413" s="253" t="s">
        <v>86</v>
      </c>
      <c r="AV413" s="14" t="s">
        <v>86</v>
      </c>
      <c r="AW413" s="14" t="s">
        <v>33</v>
      </c>
      <c r="AX413" s="14" t="s">
        <v>76</v>
      </c>
      <c r="AY413" s="253" t="s">
        <v>124</v>
      </c>
    </row>
    <row r="414" spans="1:51" s="14" customFormat="1" ht="12">
      <c r="A414" s="14"/>
      <c r="B414" s="243"/>
      <c r="C414" s="244"/>
      <c r="D414" s="234" t="s">
        <v>133</v>
      </c>
      <c r="E414" s="245" t="s">
        <v>1</v>
      </c>
      <c r="F414" s="246" t="s">
        <v>539</v>
      </c>
      <c r="G414" s="244"/>
      <c r="H414" s="247">
        <v>3.35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3" t="s">
        <v>133</v>
      </c>
      <c r="AU414" s="253" t="s">
        <v>86</v>
      </c>
      <c r="AV414" s="14" t="s">
        <v>86</v>
      </c>
      <c r="AW414" s="14" t="s">
        <v>33</v>
      </c>
      <c r="AX414" s="14" t="s">
        <v>76</v>
      </c>
      <c r="AY414" s="253" t="s">
        <v>124</v>
      </c>
    </row>
    <row r="415" spans="1:51" s="14" customFormat="1" ht="12">
      <c r="A415" s="14"/>
      <c r="B415" s="243"/>
      <c r="C415" s="244"/>
      <c r="D415" s="234" t="s">
        <v>133</v>
      </c>
      <c r="E415" s="245" t="s">
        <v>1</v>
      </c>
      <c r="F415" s="246" t="s">
        <v>540</v>
      </c>
      <c r="G415" s="244"/>
      <c r="H415" s="247">
        <v>9.26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133</v>
      </c>
      <c r="AU415" s="253" t="s">
        <v>86</v>
      </c>
      <c r="AV415" s="14" t="s">
        <v>86</v>
      </c>
      <c r="AW415" s="14" t="s">
        <v>33</v>
      </c>
      <c r="AX415" s="14" t="s">
        <v>76</v>
      </c>
      <c r="AY415" s="253" t="s">
        <v>124</v>
      </c>
    </row>
    <row r="416" spans="1:51" s="14" customFormat="1" ht="12">
      <c r="A416" s="14"/>
      <c r="B416" s="243"/>
      <c r="C416" s="244"/>
      <c r="D416" s="234" t="s">
        <v>133</v>
      </c>
      <c r="E416" s="245" t="s">
        <v>1</v>
      </c>
      <c r="F416" s="246" t="s">
        <v>541</v>
      </c>
      <c r="G416" s="244"/>
      <c r="H416" s="247">
        <v>4.86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3" t="s">
        <v>133</v>
      </c>
      <c r="AU416" s="253" t="s">
        <v>86</v>
      </c>
      <c r="AV416" s="14" t="s">
        <v>86</v>
      </c>
      <c r="AW416" s="14" t="s">
        <v>33</v>
      </c>
      <c r="AX416" s="14" t="s">
        <v>76</v>
      </c>
      <c r="AY416" s="253" t="s">
        <v>124</v>
      </c>
    </row>
    <row r="417" spans="1:51" s="14" customFormat="1" ht="12">
      <c r="A417" s="14"/>
      <c r="B417" s="243"/>
      <c r="C417" s="244"/>
      <c r="D417" s="234" t="s">
        <v>133</v>
      </c>
      <c r="E417" s="245" t="s">
        <v>1</v>
      </c>
      <c r="F417" s="246" t="s">
        <v>542</v>
      </c>
      <c r="G417" s="244"/>
      <c r="H417" s="247">
        <v>27.3532</v>
      </c>
      <c r="I417" s="248"/>
      <c r="J417" s="244"/>
      <c r="K417" s="244"/>
      <c r="L417" s="249"/>
      <c r="M417" s="250"/>
      <c r="N417" s="251"/>
      <c r="O417" s="251"/>
      <c r="P417" s="251"/>
      <c r="Q417" s="251"/>
      <c r="R417" s="251"/>
      <c r="S417" s="251"/>
      <c r="T417" s="252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3" t="s">
        <v>133</v>
      </c>
      <c r="AU417" s="253" t="s">
        <v>86</v>
      </c>
      <c r="AV417" s="14" t="s">
        <v>86</v>
      </c>
      <c r="AW417" s="14" t="s">
        <v>33</v>
      </c>
      <c r="AX417" s="14" t="s">
        <v>76</v>
      </c>
      <c r="AY417" s="253" t="s">
        <v>124</v>
      </c>
    </row>
    <row r="418" spans="1:51" s="14" customFormat="1" ht="12">
      <c r="A418" s="14"/>
      <c r="B418" s="243"/>
      <c r="C418" s="244"/>
      <c r="D418" s="234" t="s">
        <v>133</v>
      </c>
      <c r="E418" s="245" t="s">
        <v>1</v>
      </c>
      <c r="F418" s="246" t="s">
        <v>543</v>
      </c>
      <c r="G418" s="244"/>
      <c r="H418" s="247">
        <v>26.2036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133</v>
      </c>
      <c r="AU418" s="253" t="s">
        <v>86</v>
      </c>
      <c r="AV418" s="14" t="s">
        <v>86</v>
      </c>
      <c r="AW418" s="14" t="s">
        <v>33</v>
      </c>
      <c r="AX418" s="14" t="s">
        <v>76</v>
      </c>
      <c r="AY418" s="253" t="s">
        <v>124</v>
      </c>
    </row>
    <row r="419" spans="1:51" s="15" customFormat="1" ht="12">
      <c r="A419" s="15"/>
      <c r="B419" s="254"/>
      <c r="C419" s="255"/>
      <c r="D419" s="234" t="s">
        <v>133</v>
      </c>
      <c r="E419" s="256" t="s">
        <v>1</v>
      </c>
      <c r="F419" s="257" t="s">
        <v>137</v>
      </c>
      <c r="G419" s="255"/>
      <c r="H419" s="258">
        <v>162.4918</v>
      </c>
      <c r="I419" s="259"/>
      <c r="J419" s="255"/>
      <c r="K419" s="255"/>
      <c r="L419" s="260"/>
      <c r="M419" s="261"/>
      <c r="N419" s="262"/>
      <c r="O419" s="262"/>
      <c r="P419" s="262"/>
      <c r="Q419" s="262"/>
      <c r="R419" s="262"/>
      <c r="S419" s="262"/>
      <c r="T419" s="263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4" t="s">
        <v>133</v>
      </c>
      <c r="AU419" s="264" t="s">
        <v>86</v>
      </c>
      <c r="AV419" s="15" t="s">
        <v>132</v>
      </c>
      <c r="AW419" s="15" t="s">
        <v>33</v>
      </c>
      <c r="AX419" s="15" t="s">
        <v>84</v>
      </c>
      <c r="AY419" s="264" t="s">
        <v>124</v>
      </c>
    </row>
    <row r="420" spans="1:65" s="2" customFormat="1" ht="24.15" customHeight="1">
      <c r="A420" s="39"/>
      <c r="B420" s="40"/>
      <c r="C420" s="219" t="s">
        <v>353</v>
      </c>
      <c r="D420" s="219" t="s">
        <v>127</v>
      </c>
      <c r="E420" s="220" t="s">
        <v>544</v>
      </c>
      <c r="F420" s="221" t="s">
        <v>545</v>
      </c>
      <c r="G420" s="222" t="s">
        <v>192</v>
      </c>
      <c r="H420" s="223">
        <v>162.492</v>
      </c>
      <c r="I420" s="224"/>
      <c r="J420" s="225">
        <f>ROUND(I420*H420,2)</f>
        <v>0</v>
      </c>
      <c r="K420" s="221" t="s">
        <v>131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132</v>
      </c>
      <c r="AT420" s="230" t="s">
        <v>127</v>
      </c>
      <c r="AU420" s="230" t="s">
        <v>86</v>
      </c>
      <c r="AY420" s="18" t="s">
        <v>124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132</v>
      </c>
      <c r="BM420" s="230" t="s">
        <v>546</v>
      </c>
    </row>
    <row r="421" spans="1:51" s="14" customFormat="1" ht="12">
      <c r="A421" s="14"/>
      <c r="B421" s="243"/>
      <c r="C421" s="244"/>
      <c r="D421" s="234" t="s">
        <v>133</v>
      </c>
      <c r="E421" s="245" t="s">
        <v>1</v>
      </c>
      <c r="F421" s="246" t="s">
        <v>547</v>
      </c>
      <c r="G421" s="244"/>
      <c r="H421" s="247">
        <v>162.492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3" t="s">
        <v>133</v>
      </c>
      <c r="AU421" s="253" t="s">
        <v>86</v>
      </c>
      <c r="AV421" s="14" t="s">
        <v>86</v>
      </c>
      <c r="AW421" s="14" t="s">
        <v>33</v>
      </c>
      <c r="AX421" s="14" t="s">
        <v>76</v>
      </c>
      <c r="AY421" s="253" t="s">
        <v>124</v>
      </c>
    </row>
    <row r="422" spans="1:51" s="15" customFormat="1" ht="12">
      <c r="A422" s="15"/>
      <c r="B422" s="254"/>
      <c r="C422" s="255"/>
      <c r="D422" s="234" t="s">
        <v>133</v>
      </c>
      <c r="E422" s="256" t="s">
        <v>1</v>
      </c>
      <c r="F422" s="257" t="s">
        <v>137</v>
      </c>
      <c r="G422" s="255"/>
      <c r="H422" s="258">
        <v>162.492</v>
      </c>
      <c r="I422" s="259"/>
      <c r="J422" s="255"/>
      <c r="K422" s="255"/>
      <c r="L422" s="260"/>
      <c r="M422" s="261"/>
      <c r="N422" s="262"/>
      <c r="O422" s="262"/>
      <c r="P422" s="262"/>
      <c r="Q422" s="262"/>
      <c r="R422" s="262"/>
      <c r="S422" s="262"/>
      <c r="T422" s="263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4" t="s">
        <v>133</v>
      </c>
      <c r="AU422" s="264" t="s">
        <v>86</v>
      </c>
      <c r="AV422" s="15" t="s">
        <v>132</v>
      </c>
      <c r="AW422" s="15" t="s">
        <v>33</v>
      </c>
      <c r="AX422" s="15" t="s">
        <v>84</v>
      </c>
      <c r="AY422" s="264" t="s">
        <v>124</v>
      </c>
    </row>
    <row r="423" spans="1:65" s="2" customFormat="1" ht="16.5" customHeight="1">
      <c r="A423" s="39"/>
      <c r="B423" s="40"/>
      <c r="C423" s="219" t="s">
        <v>548</v>
      </c>
      <c r="D423" s="219" t="s">
        <v>127</v>
      </c>
      <c r="E423" s="220" t="s">
        <v>549</v>
      </c>
      <c r="F423" s="221" t="s">
        <v>550</v>
      </c>
      <c r="G423" s="222" t="s">
        <v>294</v>
      </c>
      <c r="H423" s="223">
        <v>2.325</v>
      </c>
      <c r="I423" s="224"/>
      <c r="J423" s="225">
        <f>ROUND(I423*H423,2)</f>
        <v>0</v>
      </c>
      <c r="K423" s="221" t="s">
        <v>131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132</v>
      </c>
      <c r="AT423" s="230" t="s">
        <v>127</v>
      </c>
      <c r="AU423" s="230" t="s">
        <v>86</v>
      </c>
      <c r="AY423" s="18" t="s">
        <v>124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132</v>
      </c>
      <c r="BM423" s="230" t="s">
        <v>551</v>
      </c>
    </row>
    <row r="424" spans="1:51" s="13" customFormat="1" ht="12">
      <c r="A424" s="13"/>
      <c r="B424" s="232"/>
      <c r="C424" s="233"/>
      <c r="D424" s="234" t="s">
        <v>133</v>
      </c>
      <c r="E424" s="235" t="s">
        <v>1</v>
      </c>
      <c r="F424" s="236" t="s">
        <v>552</v>
      </c>
      <c r="G424" s="233"/>
      <c r="H424" s="235" t="s">
        <v>1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133</v>
      </c>
      <c r="AU424" s="242" t="s">
        <v>86</v>
      </c>
      <c r="AV424" s="13" t="s">
        <v>84</v>
      </c>
      <c r="AW424" s="13" t="s">
        <v>33</v>
      </c>
      <c r="AX424" s="13" t="s">
        <v>76</v>
      </c>
      <c r="AY424" s="242" t="s">
        <v>124</v>
      </c>
    </row>
    <row r="425" spans="1:51" s="14" customFormat="1" ht="12">
      <c r="A425" s="14"/>
      <c r="B425" s="243"/>
      <c r="C425" s="244"/>
      <c r="D425" s="234" t="s">
        <v>133</v>
      </c>
      <c r="E425" s="245" t="s">
        <v>1</v>
      </c>
      <c r="F425" s="246" t="s">
        <v>553</v>
      </c>
      <c r="G425" s="244"/>
      <c r="H425" s="247">
        <v>2.3249999999999997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3" t="s">
        <v>133</v>
      </c>
      <c r="AU425" s="253" t="s">
        <v>86</v>
      </c>
      <c r="AV425" s="14" t="s">
        <v>86</v>
      </c>
      <c r="AW425" s="14" t="s">
        <v>33</v>
      </c>
      <c r="AX425" s="14" t="s">
        <v>76</v>
      </c>
      <c r="AY425" s="253" t="s">
        <v>124</v>
      </c>
    </row>
    <row r="426" spans="1:51" s="15" customFormat="1" ht="12">
      <c r="A426" s="15"/>
      <c r="B426" s="254"/>
      <c r="C426" s="255"/>
      <c r="D426" s="234" t="s">
        <v>133</v>
      </c>
      <c r="E426" s="256" t="s">
        <v>1</v>
      </c>
      <c r="F426" s="257" t="s">
        <v>137</v>
      </c>
      <c r="G426" s="255"/>
      <c r="H426" s="258">
        <v>2.3249999999999997</v>
      </c>
      <c r="I426" s="259"/>
      <c r="J426" s="255"/>
      <c r="K426" s="255"/>
      <c r="L426" s="260"/>
      <c r="M426" s="261"/>
      <c r="N426" s="262"/>
      <c r="O426" s="262"/>
      <c r="P426" s="262"/>
      <c r="Q426" s="262"/>
      <c r="R426" s="262"/>
      <c r="S426" s="262"/>
      <c r="T426" s="263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4" t="s">
        <v>133</v>
      </c>
      <c r="AU426" s="264" t="s">
        <v>86</v>
      </c>
      <c r="AV426" s="15" t="s">
        <v>132</v>
      </c>
      <c r="AW426" s="15" t="s">
        <v>33</v>
      </c>
      <c r="AX426" s="15" t="s">
        <v>84</v>
      </c>
      <c r="AY426" s="264" t="s">
        <v>124</v>
      </c>
    </row>
    <row r="427" spans="1:65" s="2" customFormat="1" ht="21.75" customHeight="1">
      <c r="A427" s="39"/>
      <c r="B427" s="40"/>
      <c r="C427" s="219" t="s">
        <v>358</v>
      </c>
      <c r="D427" s="219" t="s">
        <v>127</v>
      </c>
      <c r="E427" s="220" t="s">
        <v>554</v>
      </c>
      <c r="F427" s="221" t="s">
        <v>555</v>
      </c>
      <c r="G427" s="222" t="s">
        <v>294</v>
      </c>
      <c r="H427" s="223">
        <v>2.679</v>
      </c>
      <c r="I427" s="224"/>
      <c r="J427" s="225">
        <f>ROUND(I427*H427,2)</f>
        <v>0</v>
      </c>
      <c r="K427" s="221" t="s">
        <v>131</v>
      </c>
      <c r="L427" s="45"/>
      <c r="M427" s="226" t="s">
        <v>1</v>
      </c>
      <c r="N427" s="227" t="s">
        <v>41</v>
      </c>
      <c r="O427" s="92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132</v>
      </c>
      <c r="AT427" s="230" t="s">
        <v>127</v>
      </c>
      <c r="AU427" s="230" t="s">
        <v>86</v>
      </c>
      <c r="AY427" s="18" t="s">
        <v>124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84</v>
      </c>
      <c r="BK427" s="231">
        <f>ROUND(I427*H427,2)</f>
        <v>0</v>
      </c>
      <c r="BL427" s="18" t="s">
        <v>132</v>
      </c>
      <c r="BM427" s="230" t="s">
        <v>556</v>
      </c>
    </row>
    <row r="428" spans="1:51" s="13" customFormat="1" ht="12">
      <c r="A428" s="13"/>
      <c r="B428" s="232"/>
      <c r="C428" s="233"/>
      <c r="D428" s="234" t="s">
        <v>133</v>
      </c>
      <c r="E428" s="235" t="s">
        <v>1</v>
      </c>
      <c r="F428" s="236" t="s">
        <v>557</v>
      </c>
      <c r="G428" s="233"/>
      <c r="H428" s="235" t="s">
        <v>1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2" t="s">
        <v>133</v>
      </c>
      <c r="AU428" s="242" t="s">
        <v>86</v>
      </c>
      <c r="AV428" s="13" t="s">
        <v>84</v>
      </c>
      <c r="AW428" s="13" t="s">
        <v>33</v>
      </c>
      <c r="AX428" s="13" t="s">
        <v>76</v>
      </c>
      <c r="AY428" s="242" t="s">
        <v>124</v>
      </c>
    </row>
    <row r="429" spans="1:51" s="14" customFormat="1" ht="12">
      <c r="A429" s="14"/>
      <c r="B429" s="243"/>
      <c r="C429" s="244"/>
      <c r="D429" s="234" t="s">
        <v>133</v>
      </c>
      <c r="E429" s="245" t="s">
        <v>1</v>
      </c>
      <c r="F429" s="246" t="s">
        <v>558</v>
      </c>
      <c r="G429" s="244"/>
      <c r="H429" s="247">
        <v>2.6793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3" t="s">
        <v>133</v>
      </c>
      <c r="AU429" s="253" t="s">
        <v>86</v>
      </c>
      <c r="AV429" s="14" t="s">
        <v>86</v>
      </c>
      <c r="AW429" s="14" t="s">
        <v>33</v>
      </c>
      <c r="AX429" s="14" t="s">
        <v>76</v>
      </c>
      <c r="AY429" s="253" t="s">
        <v>124</v>
      </c>
    </row>
    <row r="430" spans="1:51" s="15" customFormat="1" ht="12">
      <c r="A430" s="15"/>
      <c r="B430" s="254"/>
      <c r="C430" s="255"/>
      <c r="D430" s="234" t="s">
        <v>133</v>
      </c>
      <c r="E430" s="256" t="s">
        <v>1</v>
      </c>
      <c r="F430" s="257" t="s">
        <v>137</v>
      </c>
      <c r="G430" s="255"/>
      <c r="H430" s="258">
        <v>2.6793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4" t="s">
        <v>133</v>
      </c>
      <c r="AU430" s="264" t="s">
        <v>86</v>
      </c>
      <c r="AV430" s="15" t="s">
        <v>132</v>
      </c>
      <c r="AW430" s="15" t="s">
        <v>33</v>
      </c>
      <c r="AX430" s="15" t="s">
        <v>84</v>
      </c>
      <c r="AY430" s="264" t="s">
        <v>124</v>
      </c>
    </row>
    <row r="431" spans="1:65" s="2" customFormat="1" ht="21.75" customHeight="1">
      <c r="A431" s="39"/>
      <c r="B431" s="40"/>
      <c r="C431" s="219" t="s">
        <v>559</v>
      </c>
      <c r="D431" s="219" t="s">
        <v>127</v>
      </c>
      <c r="E431" s="220" t="s">
        <v>560</v>
      </c>
      <c r="F431" s="221" t="s">
        <v>561</v>
      </c>
      <c r="G431" s="222" t="s">
        <v>228</v>
      </c>
      <c r="H431" s="223">
        <v>29.3</v>
      </c>
      <c r="I431" s="224"/>
      <c r="J431" s="225">
        <f>ROUND(I431*H431,2)</f>
        <v>0</v>
      </c>
      <c r="K431" s="221" t="s">
        <v>131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132</v>
      </c>
      <c r="AT431" s="230" t="s">
        <v>127</v>
      </c>
      <c r="AU431" s="230" t="s">
        <v>86</v>
      </c>
      <c r="AY431" s="18" t="s">
        <v>124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132</v>
      </c>
      <c r="BM431" s="230" t="s">
        <v>562</v>
      </c>
    </row>
    <row r="432" spans="1:51" s="13" customFormat="1" ht="12">
      <c r="A432" s="13"/>
      <c r="B432" s="232"/>
      <c r="C432" s="233"/>
      <c r="D432" s="234" t="s">
        <v>133</v>
      </c>
      <c r="E432" s="235" t="s">
        <v>1</v>
      </c>
      <c r="F432" s="236" t="s">
        <v>563</v>
      </c>
      <c r="G432" s="233"/>
      <c r="H432" s="235" t="s">
        <v>1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2" t="s">
        <v>133</v>
      </c>
      <c r="AU432" s="242" t="s">
        <v>86</v>
      </c>
      <c r="AV432" s="13" t="s">
        <v>84</v>
      </c>
      <c r="AW432" s="13" t="s">
        <v>33</v>
      </c>
      <c r="AX432" s="13" t="s">
        <v>76</v>
      </c>
      <c r="AY432" s="242" t="s">
        <v>124</v>
      </c>
    </row>
    <row r="433" spans="1:51" s="14" customFormat="1" ht="12">
      <c r="A433" s="14"/>
      <c r="B433" s="243"/>
      <c r="C433" s="244"/>
      <c r="D433" s="234" t="s">
        <v>133</v>
      </c>
      <c r="E433" s="245" t="s">
        <v>1</v>
      </c>
      <c r="F433" s="246" t="s">
        <v>564</v>
      </c>
      <c r="G433" s="244"/>
      <c r="H433" s="247">
        <v>17.299999999999997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3" t="s">
        <v>133</v>
      </c>
      <c r="AU433" s="253" t="s">
        <v>86</v>
      </c>
      <c r="AV433" s="14" t="s">
        <v>86</v>
      </c>
      <c r="AW433" s="14" t="s">
        <v>33</v>
      </c>
      <c r="AX433" s="14" t="s">
        <v>76</v>
      </c>
      <c r="AY433" s="253" t="s">
        <v>124</v>
      </c>
    </row>
    <row r="434" spans="1:51" s="14" customFormat="1" ht="12">
      <c r="A434" s="14"/>
      <c r="B434" s="243"/>
      <c r="C434" s="244"/>
      <c r="D434" s="234" t="s">
        <v>133</v>
      </c>
      <c r="E434" s="245" t="s">
        <v>1</v>
      </c>
      <c r="F434" s="246" t="s">
        <v>565</v>
      </c>
      <c r="G434" s="244"/>
      <c r="H434" s="247">
        <v>12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133</v>
      </c>
      <c r="AU434" s="253" t="s">
        <v>86</v>
      </c>
      <c r="AV434" s="14" t="s">
        <v>86</v>
      </c>
      <c r="AW434" s="14" t="s">
        <v>33</v>
      </c>
      <c r="AX434" s="14" t="s">
        <v>76</v>
      </c>
      <c r="AY434" s="253" t="s">
        <v>124</v>
      </c>
    </row>
    <row r="435" spans="1:51" s="15" customFormat="1" ht="12">
      <c r="A435" s="15"/>
      <c r="B435" s="254"/>
      <c r="C435" s="255"/>
      <c r="D435" s="234" t="s">
        <v>133</v>
      </c>
      <c r="E435" s="256" t="s">
        <v>1</v>
      </c>
      <c r="F435" s="257" t="s">
        <v>137</v>
      </c>
      <c r="G435" s="255"/>
      <c r="H435" s="258">
        <v>29.299999999999997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4" t="s">
        <v>133</v>
      </c>
      <c r="AU435" s="264" t="s">
        <v>86</v>
      </c>
      <c r="AV435" s="15" t="s">
        <v>132</v>
      </c>
      <c r="AW435" s="15" t="s">
        <v>33</v>
      </c>
      <c r="AX435" s="15" t="s">
        <v>84</v>
      </c>
      <c r="AY435" s="264" t="s">
        <v>124</v>
      </c>
    </row>
    <row r="436" spans="1:65" s="2" customFormat="1" ht="21.75" customHeight="1">
      <c r="A436" s="39"/>
      <c r="B436" s="40"/>
      <c r="C436" s="219" t="s">
        <v>363</v>
      </c>
      <c r="D436" s="219" t="s">
        <v>127</v>
      </c>
      <c r="E436" s="220" t="s">
        <v>566</v>
      </c>
      <c r="F436" s="221" t="s">
        <v>567</v>
      </c>
      <c r="G436" s="222" t="s">
        <v>228</v>
      </c>
      <c r="H436" s="223">
        <v>1.6</v>
      </c>
      <c r="I436" s="224"/>
      <c r="J436" s="225">
        <f>ROUND(I436*H436,2)</f>
        <v>0</v>
      </c>
      <c r="K436" s="221" t="s">
        <v>131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132</v>
      </c>
      <c r="AT436" s="230" t="s">
        <v>127</v>
      </c>
      <c r="AU436" s="230" t="s">
        <v>86</v>
      </c>
      <c r="AY436" s="18" t="s">
        <v>124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132</v>
      </c>
      <c r="BM436" s="230" t="s">
        <v>568</v>
      </c>
    </row>
    <row r="437" spans="1:51" s="13" customFormat="1" ht="12">
      <c r="A437" s="13"/>
      <c r="B437" s="232"/>
      <c r="C437" s="233"/>
      <c r="D437" s="234" t="s">
        <v>133</v>
      </c>
      <c r="E437" s="235" t="s">
        <v>1</v>
      </c>
      <c r="F437" s="236" t="s">
        <v>569</v>
      </c>
      <c r="G437" s="233"/>
      <c r="H437" s="235" t="s">
        <v>1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2" t="s">
        <v>133</v>
      </c>
      <c r="AU437" s="242" t="s">
        <v>86</v>
      </c>
      <c r="AV437" s="13" t="s">
        <v>84</v>
      </c>
      <c r="AW437" s="13" t="s">
        <v>33</v>
      </c>
      <c r="AX437" s="13" t="s">
        <v>76</v>
      </c>
      <c r="AY437" s="242" t="s">
        <v>124</v>
      </c>
    </row>
    <row r="438" spans="1:51" s="14" customFormat="1" ht="12">
      <c r="A438" s="14"/>
      <c r="B438" s="243"/>
      <c r="C438" s="244"/>
      <c r="D438" s="234" t="s">
        <v>133</v>
      </c>
      <c r="E438" s="245" t="s">
        <v>1</v>
      </c>
      <c r="F438" s="246" t="s">
        <v>570</v>
      </c>
      <c r="G438" s="244"/>
      <c r="H438" s="247">
        <v>1.6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133</v>
      </c>
      <c r="AU438" s="253" t="s">
        <v>86</v>
      </c>
      <c r="AV438" s="14" t="s">
        <v>86</v>
      </c>
      <c r="AW438" s="14" t="s">
        <v>33</v>
      </c>
      <c r="AX438" s="14" t="s">
        <v>76</v>
      </c>
      <c r="AY438" s="253" t="s">
        <v>124</v>
      </c>
    </row>
    <row r="439" spans="1:51" s="15" customFormat="1" ht="12">
      <c r="A439" s="15"/>
      <c r="B439" s="254"/>
      <c r="C439" s="255"/>
      <c r="D439" s="234" t="s">
        <v>133</v>
      </c>
      <c r="E439" s="256" t="s">
        <v>1</v>
      </c>
      <c r="F439" s="257" t="s">
        <v>137</v>
      </c>
      <c r="G439" s="255"/>
      <c r="H439" s="258">
        <v>1.6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4" t="s">
        <v>133</v>
      </c>
      <c r="AU439" s="264" t="s">
        <v>86</v>
      </c>
      <c r="AV439" s="15" t="s">
        <v>132</v>
      </c>
      <c r="AW439" s="15" t="s">
        <v>33</v>
      </c>
      <c r="AX439" s="15" t="s">
        <v>84</v>
      </c>
      <c r="AY439" s="264" t="s">
        <v>124</v>
      </c>
    </row>
    <row r="440" spans="1:65" s="2" customFormat="1" ht="16.5" customHeight="1">
      <c r="A440" s="39"/>
      <c r="B440" s="40"/>
      <c r="C440" s="219" t="s">
        <v>571</v>
      </c>
      <c r="D440" s="219" t="s">
        <v>127</v>
      </c>
      <c r="E440" s="220" t="s">
        <v>572</v>
      </c>
      <c r="F440" s="221" t="s">
        <v>573</v>
      </c>
      <c r="G440" s="222" t="s">
        <v>192</v>
      </c>
      <c r="H440" s="223">
        <v>19.2</v>
      </c>
      <c r="I440" s="224"/>
      <c r="J440" s="225">
        <f>ROUND(I440*H440,2)</f>
        <v>0</v>
      </c>
      <c r="K440" s="221" t="s">
        <v>131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132</v>
      </c>
      <c r="AT440" s="230" t="s">
        <v>127</v>
      </c>
      <c r="AU440" s="230" t="s">
        <v>86</v>
      </c>
      <c r="AY440" s="18" t="s">
        <v>124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132</v>
      </c>
      <c r="BM440" s="230" t="s">
        <v>574</v>
      </c>
    </row>
    <row r="441" spans="1:51" s="13" customFormat="1" ht="12">
      <c r="A441" s="13"/>
      <c r="B441" s="232"/>
      <c r="C441" s="233"/>
      <c r="D441" s="234" t="s">
        <v>133</v>
      </c>
      <c r="E441" s="235" t="s">
        <v>1</v>
      </c>
      <c r="F441" s="236" t="s">
        <v>575</v>
      </c>
      <c r="G441" s="233"/>
      <c r="H441" s="235" t="s">
        <v>1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2" t="s">
        <v>133</v>
      </c>
      <c r="AU441" s="242" t="s">
        <v>86</v>
      </c>
      <c r="AV441" s="13" t="s">
        <v>84</v>
      </c>
      <c r="AW441" s="13" t="s">
        <v>33</v>
      </c>
      <c r="AX441" s="13" t="s">
        <v>76</v>
      </c>
      <c r="AY441" s="242" t="s">
        <v>124</v>
      </c>
    </row>
    <row r="442" spans="1:51" s="14" customFormat="1" ht="12">
      <c r="A442" s="14"/>
      <c r="B442" s="243"/>
      <c r="C442" s="244"/>
      <c r="D442" s="234" t="s">
        <v>133</v>
      </c>
      <c r="E442" s="245" t="s">
        <v>1</v>
      </c>
      <c r="F442" s="246" t="s">
        <v>576</v>
      </c>
      <c r="G442" s="244"/>
      <c r="H442" s="247">
        <v>9.6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3" t="s">
        <v>133</v>
      </c>
      <c r="AU442" s="253" t="s">
        <v>86</v>
      </c>
      <c r="AV442" s="14" t="s">
        <v>86</v>
      </c>
      <c r="AW442" s="14" t="s">
        <v>33</v>
      </c>
      <c r="AX442" s="14" t="s">
        <v>76</v>
      </c>
      <c r="AY442" s="253" t="s">
        <v>124</v>
      </c>
    </row>
    <row r="443" spans="1:51" s="14" customFormat="1" ht="12">
      <c r="A443" s="14"/>
      <c r="B443" s="243"/>
      <c r="C443" s="244"/>
      <c r="D443" s="234" t="s">
        <v>133</v>
      </c>
      <c r="E443" s="245" t="s">
        <v>1</v>
      </c>
      <c r="F443" s="246" t="s">
        <v>577</v>
      </c>
      <c r="G443" s="244"/>
      <c r="H443" s="247">
        <v>9.6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133</v>
      </c>
      <c r="AU443" s="253" t="s">
        <v>86</v>
      </c>
      <c r="AV443" s="14" t="s">
        <v>86</v>
      </c>
      <c r="AW443" s="14" t="s">
        <v>33</v>
      </c>
      <c r="AX443" s="14" t="s">
        <v>76</v>
      </c>
      <c r="AY443" s="253" t="s">
        <v>124</v>
      </c>
    </row>
    <row r="444" spans="1:51" s="15" customFormat="1" ht="12">
      <c r="A444" s="15"/>
      <c r="B444" s="254"/>
      <c r="C444" s="255"/>
      <c r="D444" s="234" t="s">
        <v>133</v>
      </c>
      <c r="E444" s="256" t="s">
        <v>1</v>
      </c>
      <c r="F444" s="257" t="s">
        <v>137</v>
      </c>
      <c r="G444" s="255"/>
      <c r="H444" s="258">
        <v>19.2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4" t="s">
        <v>133</v>
      </c>
      <c r="AU444" s="264" t="s">
        <v>86</v>
      </c>
      <c r="AV444" s="15" t="s">
        <v>132</v>
      </c>
      <c r="AW444" s="15" t="s">
        <v>33</v>
      </c>
      <c r="AX444" s="15" t="s">
        <v>84</v>
      </c>
      <c r="AY444" s="264" t="s">
        <v>124</v>
      </c>
    </row>
    <row r="445" spans="1:65" s="2" customFormat="1" ht="24.15" customHeight="1">
      <c r="A445" s="39"/>
      <c r="B445" s="40"/>
      <c r="C445" s="219" t="s">
        <v>367</v>
      </c>
      <c r="D445" s="219" t="s">
        <v>127</v>
      </c>
      <c r="E445" s="220" t="s">
        <v>578</v>
      </c>
      <c r="F445" s="221" t="s">
        <v>579</v>
      </c>
      <c r="G445" s="222" t="s">
        <v>192</v>
      </c>
      <c r="H445" s="223">
        <v>19.2</v>
      </c>
      <c r="I445" s="224"/>
      <c r="J445" s="225">
        <f>ROUND(I445*H445,2)</f>
        <v>0</v>
      </c>
      <c r="K445" s="221" t="s">
        <v>131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132</v>
      </c>
      <c r="AT445" s="230" t="s">
        <v>127</v>
      </c>
      <c r="AU445" s="230" t="s">
        <v>86</v>
      </c>
      <c r="AY445" s="18" t="s">
        <v>124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132</v>
      </c>
      <c r="BM445" s="230" t="s">
        <v>580</v>
      </c>
    </row>
    <row r="446" spans="1:51" s="13" customFormat="1" ht="12">
      <c r="A446" s="13"/>
      <c r="B446" s="232"/>
      <c r="C446" s="233"/>
      <c r="D446" s="234" t="s">
        <v>133</v>
      </c>
      <c r="E446" s="235" t="s">
        <v>1</v>
      </c>
      <c r="F446" s="236" t="s">
        <v>581</v>
      </c>
      <c r="G446" s="233"/>
      <c r="H446" s="235" t="s">
        <v>1</v>
      </c>
      <c r="I446" s="237"/>
      <c r="J446" s="233"/>
      <c r="K446" s="233"/>
      <c r="L446" s="238"/>
      <c r="M446" s="239"/>
      <c r="N446" s="240"/>
      <c r="O446" s="240"/>
      <c r="P446" s="240"/>
      <c r="Q446" s="240"/>
      <c r="R446" s="240"/>
      <c r="S446" s="240"/>
      <c r="T446" s="24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2" t="s">
        <v>133</v>
      </c>
      <c r="AU446" s="242" t="s">
        <v>86</v>
      </c>
      <c r="AV446" s="13" t="s">
        <v>84</v>
      </c>
      <c r="AW446" s="13" t="s">
        <v>33</v>
      </c>
      <c r="AX446" s="13" t="s">
        <v>76</v>
      </c>
      <c r="AY446" s="242" t="s">
        <v>124</v>
      </c>
    </row>
    <row r="447" spans="1:51" s="14" customFormat="1" ht="12">
      <c r="A447" s="14"/>
      <c r="B447" s="243"/>
      <c r="C447" s="244"/>
      <c r="D447" s="234" t="s">
        <v>133</v>
      </c>
      <c r="E447" s="245" t="s">
        <v>1</v>
      </c>
      <c r="F447" s="246" t="s">
        <v>576</v>
      </c>
      <c r="G447" s="244"/>
      <c r="H447" s="247">
        <v>9.6</v>
      </c>
      <c r="I447" s="248"/>
      <c r="J447" s="244"/>
      <c r="K447" s="244"/>
      <c r="L447" s="249"/>
      <c r="M447" s="250"/>
      <c r="N447" s="251"/>
      <c r="O447" s="251"/>
      <c r="P447" s="251"/>
      <c r="Q447" s="251"/>
      <c r="R447" s="251"/>
      <c r="S447" s="251"/>
      <c r="T447" s="25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3" t="s">
        <v>133</v>
      </c>
      <c r="AU447" s="253" t="s">
        <v>86</v>
      </c>
      <c r="AV447" s="14" t="s">
        <v>86</v>
      </c>
      <c r="AW447" s="14" t="s">
        <v>33</v>
      </c>
      <c r="AX447" s="14" t="s">
        <v>76</v>
      </c>
      <c r="AY447" s="253" t="s">
        <v>124</v>
      </c>
    </row>
    <row r="448" spans="1:51" s="14" customFormat="1" ht="12">
      <c r="A448" s="14"/>
      <c r="B448" s="243"/>
      <c r="C448" s="244"/>
      <c r="D448" s="234" t="s">
        <v>133</v>
      </c>
      <c r="E448" s="245" t="s">
        <v>1</v>
      </c>
      <c r="F448" s="246" t="s">
        <v>577</v>
      </c>
      <c r="G448" s="244"/>
      <c r="H448" s="247">
        <v>9.6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3" t="s">
        <v>133</v>
      </c>
      <c r="AU448" s="253" t="s">
        <v>86</v>
      </c>
      <c r="AV448" s="14" t="s">
        <v>86</v>
      </c>
      <c r="AW448" s="14" t="s">
        <v>33</v>
      </c>
      <c r="AX448" s="14" t="s">
        <v>76</v>
      </c>
      <c r="AY448" s="253" t="s">
        <v>124</v>
      </c>
    </row>
    <row r="449" spans="1:51" s="15" customFormat="1" ht="12">
      <c r="A449" s="15"/>
      <c r="B449" s="254"/>
      <c r="C449" s="255"/>
      <c r="D449" s="234" t="s">
        <v>133</v>
      </c>
      <c r="E449" s="256" t="s">
        <v>1</v>
      </c>
      <c r="F449" s="257" t="s">
        <v>137</v>
      </c>
      <c r="G449" s="255"/>
      <c r="H449" s="258">
        <v>19.2</v>
      </c>
      <c r="I449" s="259"/>
      <c r="J449" s="255"/>
      <c r="K449" s="255"/>
      <c r="L449" s="260"/>
      <c r="M449" s="261"/>
      <c r="N449" s="262"/>
      <c r="O449" s="262"/>
      <c r="P449" s="262"/>
      <c r="Q449" s="262"/>
      <c r="R449" s="262"/>
      <c r="S449" s="262"/>
      <c r="T449" s="263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4" t="s">
        <v>133</v>
      </c>
      <c r="AU449" s="264" t="s">
        <v>86</v>
      </c>
      <c r="AV449" s="15" t="s">
        <v>132</v>
      </c>
      <c r="AW449" s="15" t="s">
        <v>33</v>
      </c>
      <c r="AX449" s="15" t="s">
        <v>84</v>
      </c>
      <c r="AY449" s="264" t="s">
        <v>124</v>
      </c>
    </row>
    <row r="450" spans="1:63" s="12" customFormat="1" ht="22.8" customHeight="1">
      <c r="A450" s="12"/>
      <c r="B450" s="203"/>
      <c r="C450" s="204"/>
      <c r="D450" s="205" t="s">
        <v>75</v>
      </c>
      <c r="E450" s="217" t="s">
        <v>132</v>
      </c>
      <c r="F450" s="217" t="s">
        <v>582</v>
      </c>
      <c r="G450" s="204"/>
      <c r="H450" s="204"/>
      <c r="I450" s="207"/>
      <c r="J450" s="218">
        <f>BK450</f>
        <v>0</v>
      </c>
      <c r="K450" s="204"/>
      <c r="L450" s="209"/>
      <c r="M450" s="210"/>
      <c r="N450" s="211"/>
      <c r="O450" s="211"/>
      <c r="P450" s="212">
        <f>SUM(P451:P543)</f>
        <v>0</v>
      </c>
      <c r="Q450" s="211"/>
      <c r="R450" s="212">
        <f>SUM(R451:R543)</f>
        <v>0</v>
      </c>
      <c r="S450" s="211"/>
      <c r="T450" s="213">
        <f>SUM(T451:T543)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14" t="s">
        <v>84</v>
      </c>
      <c r="AT450" s="215" t="s">
        <v>75</v>
      </c>
      <c r="AU450" s="215" t="s">
        <v>84</v>
      </c>
      <c r="AY450" s="214" t="s">
        <v>124</v>
      </c>
      <c r="BK450" s="216">
        <f>SUM(BK451:BK543)</f>
        <v>0</v>
      </c>
    </row>
    <row r="451" spans="1:65" s="2" customFormat="1" ht="21.75" customHeight="1">
      <c r="A451" s="39"/>
      <c r="B451" s="40"/>
      <c r="C451" s="219" t="s">
        <v>583</v>
      </c>
      <c r="D451" s="219" t="s">
        <v>127</v>
      </c>
      <c r="E451" s="220" t="s">
        <v>584</v>
      </c>
      <c r="F451" s="221" t="s">
        <v>585</v>
      </c>
      <c r="G451" s="222" t="s">
        <v>235</v>
      </c>
      <c r="H451" s="223">
        <v>18.735</v>
      </c>
      <c r="I451" s="224"/>
      <c r="J451" s="225">
        <f>ROUND(I451*H451,2)</f>
        <v>0</v>
      </c>
      <c r="K451" s="221" t="s">
        <v>131</v>
      </c>
      <c r="L451" s="45"/>
      <c r="M451" s="226" t="s">
        <v>1</v>
      </c>
      <c r="N451" s="227" t="s">
        <v>41</v>
      </c>
      <c r="O451" s="92"/>
      <c r="P451" s="228">
        <f>O451*H451</f>
        <v>0</v>
      </c>
      <c r="Q451" s="228">
        <v>0</v>
      </c>
      <c r="R451" s="228">
        <f>Q451*H451</f>
        <v>0</v>
      </c>
      <c r="S451" s="228">
        <v>0</v>
      </c>
      <c r="T451" s="22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0" t="s">
        <v>132</v>
      </c>
      <c r="AT451" s="230" t="s">
        <v>127</v>
      </c>
      <c r="AU451" s="230" t="s">
        <v>86</v>
      </c>
      <c r="AY451" s="18" t="s">
        <v>124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8" t="s">
        <v>84</v>
      </c>
      <c r="BK451" s="231">
        <f>ROUND(I451*H451,2)</f>
        <v>0</v>
      </c>
      <c r="BL451" s="18" t="s">
        <v>132</v>
      </c>
      <c r="BM451" s="230" t="s">
        <v>586</v>
      </c>
    </row>
    <row r="452" spans="1:51" s="13" customFormat="1" ht="12">
      <c r="A452" s="13"/>
      <c r="B452" s="232"/>
      <c r="C452" s="233"/>
      <c r="D452" s="234" t="s">
        <v>133</v>
      </c>
      <c r="E452" s="235" t="s">
        <v>1</v>
      </c>
      <c r="F452" s="236" t="s">
        <v>587</v>
      </c>
      <c r="G452" s="233"/>
      <c r="H452" s="235" t="s">
        <v>1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2" t="s">
        <v>133</v>
      </c>
      <c r="AU452" s="242" t="s">
        <v>86</v>
      </c>
      <c r="AV452" s="13" t="s">
        <v>84</v>
      </c>
      <c r="AW452" s="13" t="s">
        <v>33</v>
      </c>
      <c r="AX452" s="13" t="s">
        <v>76</v>
      </c>
      <c r="AY452" s="242" t="s">
        <v>124</v>
      </c>
    </row>
    <row r="453" spans="1:51" s="14" customFormat="1" ht="12">
      <c r="A453" s="14"/>
      <c r="B453" s="243"/>
      <c r="C453" s="244"/>
      <c r="D453" s="234" t="s">
        <v>133</v>
      </c>
      <c r="E453" s="245" t="s">
        <v>1</v>
      </c>
      <c r="F453" s="246" t="s">
        <v>588</v>
      </c>
      <c r="G453" s="244"/>
      <c r="H453" s="247">
        <v>18.735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133</v>
      </c>
      <c r="AU453" s="253" t="s">
        <v>86</v>
      </c>
      <c r="AV453" s="14" t="s">
        <v>86</v>
      </c>
      <c r="AW453" s="14" t="s">
        <v>33</v>
      </c>
      <c r="AX453" s="14" t="s">
        <v>76</v>
      </c>
      <c r="AY453" s="253" t="s">
        <v>124</v>
      </c>
    </row>
    <row r="454" spans="1:51" s="15" customFormat="1" ht="12">
      <c r="A454" s="15"/>
      <c r="B454" s="254"/>
      <c r="C454" s="255"/>
      <c r="D454" s="234" t="s">
        <v>133</v>
      </c>
      <c r="E454" s="256" t="s">
        <v>1</v>
      </c>
      <c r="F454" s="257" t="s">
        <v>137</v>
      </c>
      <c r="G454" s="255"/>
      <c r="H454" s="258">
        <v>18.735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4" t="s">
        <v>133</v>
      </c>
      <c r="AU454" s="264" t="s">
        <v>86</v>
      </c>
      <c r="AV454" s="15" t="s">
        <v>132</v>
      </c>
      <c r="AW454" s="15" t="s">
        <v>33</v>
      </c>
      <c r="AX454" s="15" t="s">
        <v>84</v>
      </c>
      <c r="AY454" s="264" t="s">
        <v>124</v>
      </c>
    </row>
    <row r="455" spans="1:65" s="2" customFormat="1" ht="21.75" customHeight="1">
      <c r="A455" s="39"/>
      <c r="B455" s="40"/>
      <c r="C455" s="219" t="s">
        <v>373</v>
      </c>
      <c r="D455" s="219" t="s">
        <v>127</v>
      </c>
      <c r="E455" s="220" t="s">
        <v>589</v>
      </c>
      <c r="F455" s="221" t="s">
        <v>590</v>
      </c>
      <c r="G455" s="222" t="s">
        <v>294</v>
      </c>
      <c r="H455" s="223">
        <v>3.372</v>
      </c>
      <c r="I455" s="224"/>
      <c r="J455" s="225">
        <f>ROUND(I455*H455,2)</f>
        <v>0</v>
      </c>
      <c r="K455" s="221" t="s">
        <v>131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</v>
      </c>
      <c r="R455" s="228">
        <f>Q455*H455</f>
        <v>0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132</v>
      </c>
      <c r="AT455" s="230" t="s">
        <v>127</v>
      </c>
      <c r="AU455" s="230" t="s">
        <v>86</v>
      </c>
      <c r="AY455" s="18" t="s">
        <v>124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132</v>
      </c>
      <c r="BM455" s="230" t="s">
        <v>591</v>
      </c>
    </row>
    <row r="456" spans="1:51" s="13" customFormat="1" ht="12">
      <c r="A456" s="13"/>
      <c r="B456" s="232"/>
      <c r="C456" s="233"/>
      <c r="D456" s="234" t="s">
        <v>133</v>
      </c>
      <c r="E456" s="235" t="s">
        <v>1</v>
      </c>
      <c r="F456" s="236" t="s">
        <v>592</v>
      </c>
      <c r="G456" s="233"/>
      <c r="H456" s="235" t="s">
        <v>1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133</v>
      </c>
      <c r="AU456" s="242" t="s">
        <v>86</v>
      </c>
      <c r="AV456" s="13" t="s">
        <v>84</v>
      </c>
      <c r="AW456" s="13" t="s">
        <v>33</v>
      </c>
      <c r="AX456" s="13" t="s">
        <v>76</v>
      </c>
      <c r="AY456" s="242" t="s">
        <v>124</v>
      </c>
    </row>
    <row r="457" spans="1:51" s="14" customFormat="1" ht="12">
      <c r="A457" s="14"/>
      <c r="B457" s="243"/>
      <c r="C457" s="244"/>
      <c r="D457" s="234" t="s">
        <v>133</v>
      </c>
      <c r="E457" s="245" t="s">
        <v>1</v>
      </c>
      <c r="F457" s="246" t="s">
        <v>593</v>
      </c>
      <c r="G457" s="244"/>
      <c r="H457" s="247">
        <v>3.3722999999999996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133</v>
      </c>
      <c r="AU457" s="253" t="s">
        <v>86</v>
      </c>
      <c r="AV457" s="14" t="s">
        <v>86</v>
      </c>
      <c r="AW457" s="14" t="s">
        <v>33</v>
      </c>
      <c r="AX457" s="14" t="s">
        <v>76</v>
      </c>
      <c r="AY457" s="253" t="s">
        <v>124</v>
      </c>
    </row>
    <row r="458" spans="1:51" s="15" customFormat="1" ht="12">
      <c r="A458" s="15"/>
      <c r="B458" s="254"/>
      <c r="C458" s="255"/>
      <c r="D458" s="234" t="s">
        <v>133</v>
      </c>
      <c r="E458" s="256" t="s">
        <v>1</v>
      </c>
      <c r="F458" s="257" t="s">
        <v>137</v>
      </c>
      <c r="G458" s="255"/>
      <c r="H458" s="258">
        <v>3.3722999999999996</v>
      </c>
      <c r="I458" s="259"/>
      <c r="J458" s="255"/>
      <c r="K458" s="255"/>
      <c r="L458" s="260"/>
      <c r="M458" s="261"/>
      <c r="N458" s="262"/>
      <c r="O458" s="262"/>
      <c r="P458" s="262"/>
      <c r="Q458" s="262"/>
      <c r="R458" s="262"/>
      <c r="S458" s="262"/>
      <c r="T458" s="263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4" t="s">
        <v>133</v>
      </c>
      <c r="AU458" s="264" t="s">
        <v>86</v>
      </c>
      <c r="AV458" s="15" t="s">
        <v>132</v>
      </c>
      <c r="AW458" s="15" t="s">
        <v>33</v>
      </c>
      <c r="AX458" s="15" t="s">
        <v>84</v>
      </c>
      <c r="AY458" s="264" t="s">
        <v>124</v>
      </c>
    </row>
    <row r="459" spans="1:65" s="2" customFormat="1" ht="16.5" customHeight="1">
      <c r="A459" s="39"/>
      <c r="B459" s="40"/>
      <c r="C459" s="219" t="s">
        <v>594</v>
      </c>
      <c r="D459" s="219" t="s">
        <v>127</v>
      </c>
      <c r="E459" s="220" t="s">
        <v>595</v>
      </c>
      <c r="F459" s="221" t="s">
        <v>596</v>
      </c>
      <c r="G459" s="222" t="s">
        <v>192</v>
      </c>
      <c r="H459" s="223">
        <v>41.85</v>
      </c>
      <c r="I459" s="224"/>
      <c r="J459" s="225">
        <f>ROUND(I459*H459,2)</f>
        <v>0</v>
      </c>
      <c r="K459" s="221" t="s">
        <v>131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132</v>
      </c>
      <c r="AT459" s="230" t="s">
        <v>127</v>
      </c>
      <c r="AU459" s="230" t="s">
        <v>86</v>
      </c>
      <c r="AY459" s="18" t="s">
        <v>124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132</v>
      </c>
      <c r="BM459" s="230" t="s">
        <v>597</v>
      </c>
    </row>
    <row r="460" spans="1:51" s="14" customFormat="1" ht="12">
      <c r="A460" s="14"/>
      <c r="B460" s="243"/>
      <c r="C460" s="244"/>
      <c r="D460" s="234" t="s">
        <v>133</v>
      </c>
      <c r="E460" s="245" t="s">
        <v>1</v>
      </c>
      <c r="F460" s="246" t="s">
        <v>598</v>
      </c>
      <c r="G460" s="244"/>
      <c r="H460" s="247">
        <v>41.85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133</v>
      </c>
      <c r="AU460" s="253" t="s">
        <v>86</v>
      </c>
      <c r="AV460" s="14" t="s">
        <v>86</v>
      </c>
      <c r="AW460" s="14" t="s">
        <v>33</v>
      </c>
      <c r="AX460" s="14" t="s">
        <v>76</v>
      </c>
      <c r="AY460" s="253" t="s">
        <v>124</v>
      </c>
    </row>
    <row r="461" spans="1:51" s="15" customFormat="1" ht="12">
      <c r="A461" s="15"/>
      <c r="B461" s="254"/>
      <c r="C461" s="255"/>
      <c r="D461" s="234" t="s">
        <v>133</v>
      </c>
      <c r="E461" s="256" t="s">
        <v>1</v>
      </c>
      <c r="F461" s="257" t="s">
        <v>137</v>
      </c>
      <c r="G461" s="255"/>
      <c r="H461" s="258">
        <v>41.85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4" t="s">
        <v>133</v>
      </c>
      <c r="AU461" s="264" t="s">
        <v>86</v>
      </c>
      <c r="AV461" s="15" t="s">
        <v>132</v>
      </c>
      <c r="AW461" s="15" t="s">
        <v>33</v>
      </c>
      <c r="AX461" s="15" t="s">
        <v>84</v>
      </c>
      <c r="AY461" s="264" t="s">
        <v>124</v>
      </c>
    </row>
    <row r="462" spans="1:65" s="2" customFormat="1" ht="21.75" customHeight="1">
      <c r="A462" s="39"/>
      <c r="B462" s="40"/>
      <c r="C462" s="219" t="s">
        <v>380</v>
      </c>
      <c r="D462" s="219" t="s">
        <v>127</v>
      </c>
      <c r="E462" s="220" t="s">
        <v>599</v>
      </c>
      <c r="F462" s="221" t="s">
        <v>600</v>
      </c>
      <c r="G462" s="222" t="s">
        <v>192</v>
      </c>
      <c r="H462" s="223">
        <v>41.85</v>
      </c>
      <c r="I462" s="224"/>
      <c r="J462" s="225">
        <f>ROUND(I462*H462,2)</f>
        <v>0</v>
      </c>
      <c r="K462" s="221" t="s">
        <v>131</v>
      </c>
      <c r="L462" s="45"/>
      <c r="M462" s="226" t="s">
        <v>1</v>
      </c>
      <c r="N462" s="227" t="s">
        <v>41</v>
      </c>
      <c r="O462" s="92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132</v>
      </c>
      <c r="AT462" s="230" t="s">
        <v>127</v>
      </c>
      <c r="AU462" s="230" t="s">
        <v>86</v>
      </c>
      <c r="AY462" s="18" t="s">
        <v>124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84</v>
      </c>
      <c r="BK462" s="231">
        <f>ROUND(I462*H462,2)</f>
        <v>0</v>
      </c>
      <c r="BL462" s="18" t="s">
        <v>132</v>
      </c>
      <c r="BM462" s="230" t="s">
        <v>601</v>
      </c>
    </row>
    <row r="463" spans="1:51" s="14" customFormat="1" ht="12">
      <c r="A463" s="14"/>
      <c r="B463" s="243"/>
      <c r="C463" s="244"/>
      <c r="D463" s="234" t="s">
        <v>133</v>
      </c>
      <c r="E463" s="245" t="s">
        <v>1</v>
      </c>
      <c r="F463" s="246" t="s">
        <v>602</v>
      </c>
      <c r="G463" s="244"/>
      <c r="H463" s="247">
        <v>41.85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133</v>
      </c>
      <c r="AU463" s="253" t="s">
        <v>86</v>
      </c>
      <c r="AV463" s="14" t="s">
        <v>86</v>
      </c>
      <c r="AW463" s="14" t="s">
        <v>33</v>
      </c>
      <c r="AX463" s="14" t="s">
        <v>76</v>
      </c>
      <c r="AY463" s="253" t="s">
        <v>124</v>
      </c>
    </row>
    <row r="464" spans="1:51" s="15" customFormat="1" ht="12">
      <c r="A464" s="15"/>
      <c r="B464" s="254"/>
      <c r="C464" s="255"/>
      <c r="D464" s="234" t="s">
        <v>133</v>
      </c>
      <c r="E464" s="256" t="s">
        <v>1</v>
      </c>
      <c r="F464" s="257" t="s">
        <v>137</v>
      </c>
      <c r="G464" s="255"/>
      <c r="H464" s="258">
        <v>41.85</v>
      </c>
      <c r="I464" s="259"/>
      <c r="J464" s="255"/>
      <c r="K464" s="255"/>
      <c r="L464" s="260"/>
      <c r="M464" s="261"/>
      <c r="N464" s="262"/>
      <c r="O464" s="262"/>
      <c r="P464" s="262"/>
      <c r="Q464" s="262"/>
      <c r="R464" s="262"/>
      <c r="S464" s="262"/>
      <c r="T464" s="263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4" t="s">
        <v>133</v>
      </c>
      <c r="AU464" s="264" t="s">
        <v>86</v>
      </c>
      <c r="AV464" s="15" t="s">
        <v>132</v>
      </c>
      <c r="AW464" s="15" t="s">
        <v>33</v>
      </c>
      <c r="AX464" s="15" t="s">
        <v>84</v>
      </c>
      <c r="AY464" s="264" t="s">
        <v>124</v>
      </c>
    </row>
    <row r="465" spans="1:65" s="2" customFormat="1" ht="16.5" customHeight="1">
      <c r="A465" s="39"/>
      <c r="B465" s="40"/>
      <c r="C465" s="219" t="s">
        <v>603</v>
      </c>
      <c r="D465" s="219" t="s">
        <v>127</v>
      </c>
      <c r="E465" s="220" t="s">
        <v>604</v>
      </c>
      <c r="F465" s="221" t="s">
        <v>605</v>
      </c>
      <c r="G465" s="222" t="s">
        <v>192</v>
      </c>
      <c r="H465" s="223">
        <v>4.2</v>
      </c>
      <c r="I465" s="224"/>
      <c r="J465" s="225">
        <f>ROUND(I465*H465,2)</f>
        <v>0</v>
      </c>
      <c r="K465" s="221" t="s">
        <v>131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132</v>
      </c>
      <c r="AT465" s="230" t="s">
        <v>127</v>
      </c>
      <c r="AU465" s="230" t="s">
        <v>86</v>
      </c>
      <c r="AY465" s="18" t="s">
        <v>124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132</v>
      </c>
      <c r="BM465" s="230" t="s">
        <v>606</v>
      </c>
    </row>
    <row r="466" spans="1:51" s="14" customFormat="1" ht="12">
      <c r="A466" s="14"/>
      <c r="B466" s="243"/>
      <c r="C466" s="244"/>
      <c r="D466" s="234" t="s">
        <v>133</v>
      </c>
      <c r="E466" s="245" t="s">
        <v>1</v>
      </c>
      <c r="F466" s="246" t="s">
        <v>607</v>
      </c>
      <c r="G466" s="244"/>
      <c r="H466" s="247">
        <v>4.2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3" t="s">
        <v>133</v>
      </c>
      <c r="AU466" s="253" t="s">
        <v>86</v>
      </c>
      <c r="AV466" s="14" t="s">
        <v>86</v>
      </c>
      <c r="AW466" s="14" t="s">
        <v>33</v>
      </c>
      <c r="AX466" s="14" t="s">
        <v>76</v>
      </c>
      <c r="AY466" s="253" t="s">
        <v>124</v>
      </c>
    </row>
    <row r="467" spans="1:51" s="15" customFormat="1" ht="12">
      <c r="A467" s="15"/>
      <c r="B467" s="254"/>
      <c r="C467" s="255"/>
      <c r="D467" s="234" t="s">
        <v>133</v>
      </c>
      <c r="E467" s="256" t="s">
        <v>1</v>
      </c>
      <c r="F467" s="257" t="s">
        <v>137</v>
      </c>
      <c r="G467" s="255"/>
      <c r="H467" s="258">
        <v>4.2</v>
      </c>
      <c r="I467" s="259"/>
      <c r="J467" s="255"/>
      <c r="K467" s="255"/>
      <c r="L467" s="260"/>
      <c r="M467" s="261"/>
      <c r="N467" s="262"/>
      <c r="O467" s="262"/>
      <c r="P467" s="262"/>
      <c r="Q467" s="262"/>
      <c r="R467" s="262"/>
      <c r="S467" s="262"/>
      <c r="T467" s="263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4" t="s">
        <v>133</v>
      </c>
      <c r="AU467" s="264" t="s">
        <v>86</v>
      </c>
      <c r="AV467" s="15" t="s">
        <v>132</v>
      </c>
      <c r="AW467" s="15" t="s">
        <v>33</v>
      </c>
      <c r="AX467" s="15" t="s">
        <v>84</v>
      </c>
      <c r="AY467" s="264" t="s">
        <v>124</v>
      </c>
    </row>
    <row r="468" spans="1:65" s="2" customFormat="1" ht="21.75" customHeight="1">
      <c r="A468" s="39"/>
      <c r="B468" s="40"/>
      <c r="C468" s="219" t="s">
        <v>385</v>
      </c>
      <c r="D468" s="219" t="s">
        <v>127</v>
      </c>
      <c r="E468" s="220" t="s">
        <v>608</v>
      </c>
      <c r="F468" s="221" t="s">
        <v>609</v>
      </c>
      <c r="G468" s="222" t="s">
        <v>192</v>
      </c>
      <c r="H468" s="223">
        <v>4.2</v>
      </c>
      <c r="I468" s="224"/>
      <c r="J468" s="225">
        <f>ROUND(I468*H468,2)</f>
        <v>0</v>
      </c>
      <c r="K468" s="221" t="s">
        <v>131</v>
      </c>
      <c r="L468" s="45"/>
      <c r="M468" s="226" t="s">
        <v>1</v>
      </c>
      <c r="N468" s="227" t="s">
        <v>41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132</v>
      </c>
      <c r="AT468" s="230" t="s">
        <v>127</v>
      </c>
      <c r="AU468" s="230" t="s">
        <v>86</v>
      </c>
      <c r="AY468" s="18" t="s">
        <v>124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84</v>
      </c>
      <c r="BK468" s="231">
        <f>ROUND(I468*H468,2)</f>
        <v>0</v>
      </c>
      <c r="BL468" s="18" t="s">
        <v>132</v>
      </c>
      <c r="BM468" s="230" t="s">
        <v>610</v>
      </c>
    </row>
    <row r="469" spans="1:51" s="14" customFormat="1" ht="12">
      <c r="A469" s="14"/>
      <c r="B469" s="243"/>
      <c r="C469" s="244"/>
      <c r="D469" s="234" t="s">
        <v>133</v>
      </c>
      <c r="E469" s="245" t="s">
        <v>1</v>
      </c>
      <c r="F469" s="246" t="s">
        <v>611</v>
      </c>
      <c r="G469" s="244"/>
      <c r="H469" s="247">
        <v>4.2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133</v>
      </c>
      <c r="AU469" s="253" t="s">
        <v>86</v>
      </c>
      <c r="AV469" s="14" t="s">
        <v>86</v>
      </c>
      <c r="AW469" s="14" t="s">
        <v>33</v>
      </c>
      <c r="AX469" s="14" t="s">
        <v>76</v>
      </c>
      <c r="AY469" s="253" t="s">
        <v>124</v>
      </c>
    </row>
    <row r="470" spans="1:51" s="15" customFormat="1" ht="12">
      <c r="A470" s="15"/>
      <c r="B470" s="254"/>
      <c r="C470" s="255"/>
      <c r="D470" s="234" t="s">
        <v>133</v>
      </c>
      <c r="E470" s="256" t="s">
        <v>1</v>
      </c>
      <c r="F470" s="257" t="s">
        <v>137</v>
      </c>
      <c r="G470" s="255"/>
      <c r="H470" s="258">
        <v>4.2</v>
      </c>
      <c r="I470" s="259"/>
      <c r="J470" s="255"/>
      <c r="K470" s="255"/>
      <c r="L470" s="260"/>
      <c r="M470" s="261"/>
      <c r="N470" s="262"/>
      <c r="O470" s="262"/>
      <c r="P470" s="262"/>
      <c r="Q470" s="262"/>
      <c r="R470" s="262"/>
      <c r="S470" s="262"/>
      <c r="T470" s="263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64" t="s">
        <v>133</v>
      </c>
      <c r="AU470" s="264" t="s">
        <v>86</v>
      </c>
      <c r="AV470" s="15" t="s">
        <v>132</v>
      </c>
      <c r="AW470" s="15" t="s">
        <v>33</v>
      </c>
      <c r="AX470" s="15" t="s">
        <v>84</v>
      </c>
      <c r="AY470" s="264" t="s">
        <v>124</v>
      </c>
    </row>
    <row r="471" spans="1:65" s="2" customFormat="1" ht="24.15" customHeight="1">
      <c r="A471" s="39"/>
      <c r="B471" s="40"/>
      <c r="C471" s="219" t="s">
        <v>612</v>
      </c>
      <c r="D471" s="219" t="s">
        <v>127</v>
      </c>
      <c r="E471" s="220" t="s">
        <v>613</v>
      </c>
      <c r="F471" s="221" t="s">
        <v>614</v>
      </c>
      <c r="G471" s="222" t="s">
        <v>615</v>
      </c>
      <c r="H471" s="223">
        <v>0.54</v>
      </c>
      <c r="I471" s="224"/>
      <c r="J471" s="225">
        <f>ROUND(I471*H471,2)</f>
        <v>0</v>
      </c>
      <c r="K471" s="221" t="s">
        <v>1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132</v>
      </c>
      <c r="AT471" s="230" t="s">
        <v>127</v>
      </c>
      <c r="AU471" s="230" t="s">
        <v>86</v>
      </c>
      <c r="AY471" s="18" t="s">
        <v>124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132</v>
      </c>
      <c r="BM471" s="230" t="s">
        <v>616</v>
      </c>
    </row>
    <row r="472" spans="1:51" s="13" customFormat="1" ht="12">
      <c r="A472" s="13"/>
      <c r="B472" s="232"/>
      <c r="C472" s="233"/>
      <c r="D472" s="234" t="s">
        <v>133</v>
      </c>
      <c r="E472" s="235" t="s">
        <v>1</v>
      </c>
      <c r="F472" s="236" t="s">
        <v>617</v>
      </c>
      <c r="G472" s="233"/>
      <c r="H472" s="235" t="s">
        <v>1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2" t="s">
        <v>133</v>
      </c>
      <c r="AU472" s="242" t="s">
        <v>86</v>
      </c>
      <c r="AV472" s="13" t="s">
        <v>84</v>
      </c>
      <c r="AW472" s="13" t="s">
        <v>33</v>
      </c>
      <c r="AX472" s="13" t="s">
        <v>76</v>
      </c>
      <c r="AY472" s="242" t="s">
        <v>124</v>
      </c>
    </row>
    <row r="473" spans="1:51" s="14" customFormat="1" ht="12">
      <c r="A473" s="14"/>
      <c r="B473" s="243"/>
      <c r="C473" s="244"/>
      <c r="D473" s="234" t="s">
        <v>133</v>
      </c>
      <c r="E473" s="245" t="s">
        <v>1</v>
      </c>
      <c r="F473" s="246" t="s">
        <v>618</v>
      </c>
      <c r="G473" s="244"/>
      <c r="H473" s="247">
        <v>0.54</v>
      </c>
      <c r="I473" s="248"/>
      <c r="J473" s="244"/>
      <c r="K473" s="244"/>
      <c r="L473" s="249"/>
      <c r="M473" s="250"/>
      <c r="N473" s="251"/>
      <c r="O473" s="251"/>
      <c r="P473" s="251"/>
      <c r="Q473" s="251"/>
      <c r="R473" s="251"/>
      <c r="S473" s="251"/>
      <c r="T473" s="25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3" t="s">
        <v>133</v>
      </c>
      <c r="AU473" s="253" t="s">
        <v>86</v>
      </c>
      <c r="AV473" s="14" t="s">
        <v>86</v>
      </c>
      <c r="AW473" s="14" t="s">
        <v>33</v>
      </c>
      <c r="AX473" s="14" t="s">
        <v>76</v>
      </c>
      <c r="AY473" s="253" t="s">
        <v>124</v>
      </c>
    </row>
    <row r="474" spans="1:51" s="15" customFormat="1" ht="12">
      <c r="A474" s="15"/>
      <c r="B474" s="254"/>
      <c r="C474" s="255"/>
      <c r="D474" s="234" t="s">
        <v>133</v>
      </c>
      <c r="E474" s="256" t="s">
        <v>1</v>
      </c>
      <c r="F474" s="257" t="s">
        <v>137</v>
      </c>
      <c r="G474" s="255"/>
      <c r="H474" s="258">
        <v>0.54</v>
      </c>
      <c r="I474" s="259"/>
      <c r="J474" s="255"/>
      <c r="K474" s="255"/>
      <c r="L474" s="260"/>
      <c r="M474" s="261"/>
      <c r="N474" s="262"/>
      <c r="O474" s="262"/>
      <c r="P474" s="262"/>
      <c r="Q474" s="262"/>
      <c r="R474" s="262"/>
      <c r="S474" s="262"/>
      <c r="T474" s="263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4" t="s">
        <v>133</v>
      </c>
      <c r="AU474" s="264" t="s">
        <v>86</v>
      </c>
      <c r="AV474" s="15" t="s">
        <v>132</v>
      </c>
      <c r="AW474" s="15" t="s">
        <v>33</v>
      </c>
      <c r="AX474" s="15" t="s">
        <v>84</v>
      </c>
      <c r="AY474" s="264" t="s">
        <v>124</v>
      </c>
    </row>
    <row r="475" spans="1:65" s="2" customFormat="1" ht="24.15" customHeight="1">
      <c r="A475" s="39"/>
      <c r="B475" s="40"/>
      <c r="C475" s="219" t="s">
        <v>398</v>
      </c>
      <c r="D475" s="219" t="s">
        <v>127</v>
      </c>
      <c r="E475" s="220" t="s">
        <v>619</v>
      </c>
      <c r="F475" s="221" t="s">
        <v>620</v>
      </c>
      <c r="G475" s="222" t="s">
        <v>192</v>
      </c>
      <c r="H475" s="223">
        <v>0.675</v>
      </c>
      <c r="I475" s="224"/>
      <c r="J475" s="225">
        <f>ROUND(I475*H475,2)</f>
        <v>0</v>
      </c>
      <c r="K475" s="221" t="s">
        <v>131</v>
      </c>
      <c r="L475" s="45"/>
      <c r="M475" s="226" t="s">
        <v>1</v>
      </c>
      <c r="N475" s="227" t="s">
        <v>41</v>
      </c>
      <c r="O475" s="92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132</v>
      </c>
      <c r="AT475" s="230" t="s">
        <v>127</v>
      </c>
      <c r="AU475" s="230" t="s">
        <v>86</v>
      </c>
      <c r="AY475" s="18" t="s">
        <v>124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132</v>
      </c>
      <c r="BM475" s="230" t="s">
        <v>621</v>
      </c>
    </row>
    <row r="476" spans="1:51" s="14" customFormat="1" ht="12">
      <c r="A476" s="14"/>
      <c r="B476" s="243"/>
      <c r="C476" s="244"/>
      <c r="D476" s="234" t="s">
        <v>133</v>
      </c>
      <c r="E476" s="245" t="s">
        <v>1</v>
      </c>
      <c r="F476" s="246" t="s">
        <v>622</v>
      </c>
      <c r="G476" s="244"/>
      <c r="H476" s="247">
        <v>0.6749999999999999</v>
      </c>
      <c r="I476" s="248"/>
      <c r="J476" s="244"/>
      <c r="K476" s="244"/>
      <c r="L476" s="249"/>
      <c r="M476" s="250"/>
      <c r="N476" s="251"/>
      <c r="O476" s="251"/>
      <c r="P476" s="251"/>
      <c r="Q476" s="251"/>
      <c r="R476" s="251"/>
      <c r="S476" s="251"/>
      <c r="T476" s="25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3" t="s">
        <v>133</v>
      </c>
      <c r="AU476" s="253" t="s">
        <v>86</v>
      </c>
      <c r="AV476" s="14" t="s">
        <v>86</v>
      </c>
      <c r="AW476" s="14" t="s">
        <v>33</v>
      </c>
      <c r="AX476" s="14" t="s">
        <v>76</v>
      </c>
      <c r="AY476" s="253" t="s">
        <v>124</v>
      </c>
    </row>
    <row r="477" spans="1:51" s="15" customFormat="1" ht="12">
      <c r="A477" s="15"/>
      <c r="B477" s="254"/>
      <c r="C477" s="255"/>
      <c r="D477" s="234" t="s">
        <v>133</v>
      </c>
      <c r="E477" s="256" t="s">
        <v>1</v>
      </c>
      <c r="F477" s="257" t="s">
        <v>137</v>
      </c>
      <c r="G477" s="255"/>
      <c r="H477" s="258">
        <v>0.6749999999999999</v>
      </c>
      <c r="I477" s="259"/>
      <c r="J477" s="255"/>
      <c r="K477" s="255"/>
      <c r="L477" s="260"/>
      <c r="M477" s="261"/>
      <c r="N477" s="262"/>
      <c r="O477" s="262"/>
      <c r="P477" s="262"/>
      <c r="Q477" s="262"/>
      <c r="R477" s="262"/>
      <c r="S477" s="262"/>
      <c r="T477" s="263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64" t="s">
        <v>133</v>
      </c>
      <c r="AU477" s="264" t="s">
        <v>86</v>
      </c>
      <c r="AV477" s="15" t="s">
        <v>132</v>
      </c>
      <c r="AW477" s="15" t="s">
        <v>33</v>
      </c>
      <c r="AX477" s="15" t="s">
        <v>84</v>
      </c>
      <c r="AY477" s="264" t="s">
        <v>124</v>
      </c>
    </row>
    <row r="478" spans="1:65" s="2" customFormat="1" ht="24.15" customHeight="1">
      <c r="A478" s="39"/>
      <c r="B478" s="40"/>
      <c r="C478" s="219" t="s">
        <v>623</v>
      </c>
      <c r="D478" s="219" t="s">
        <v>127</v>
      </c>
      <c r="E478" s="220" t="s">
        <v>624</v>
      </c>
      <c r="F478" s="221" t="s">
        <v>625</v>
      </c>
      <c r="G478" s="222" t="s">
        <v>192</v>
      </c>
      <c r="H478" s="223">
        <v>0.675</v>
      </c>
      <c r="I478" s="224"/>
      <c r="J478" s="225">
        <f>ROUND(I478*H478,2)</f>
        <v>0</v>
      </c>
      <c r="K478" s="221" t="s">
        <v>131</v>
      </c>
      <c r="L478" s="45"/>
      <c r="M478" s="226" t="s">
        <v>1</v>
      </c>
      <c r="N478" s="227" t="s">
        <v>41</v>
      </c>
      <c r="O478" s="92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132</v>
      </c>
      <c r="AT478" s="230" t="s">
        <v>127</v>
      </c>
      <c r="AU478" s="230" t="s">
        <v>86</v>
      </c>
      <c r="AY478" s="18" t="s">
        <v>124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132</v>
      </c>
      <c r="BM478" s="230" t="s">
        <v>626</v>
      </c>
    </row>
    <row r="479" spans="1:51" s="14" customFormat="1" ht="12">
      <c r="A479" s="14"/>
      <c r="B479" s="243"/>
      <c r="C479" s="244"/>
      <c r="D479" s="234" t="s">
        <v>133</v>
      </c>
      <c r="E479" s="245" t="s">
        <v>1</v>
      </c>
      <c r="F479" s="246" t="s">
        <v>627</v>
      </c>
      <c r="G479" s="244"/>
      <c r="H479" s="247">
        <v>0.675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3" t="s">
        <v>133</v>
      </c>
      <c r="AU479" s="253" t="s">
        <v>86</v>
      </c>
      <c r="AV479" s="14" t="s">
        <v>86</v>
      </c>
      <c r="AW479" s="14" t="s">
        <v>33</v>
      </c>
      <c r="AX479" s="14" t="s">
        <v>76</v>
      </c>
      <c r="AY479" s="253" t="s">
        <v>124</v>
      </c>
    </row>
    <row r="480" spans="1:51" s="15" customFormat="1" ht="12">
      <c r="A480" s="15"/>
      <c r="B480" s="254"/>
      <c r="C480" s="255"/>
      <c r="D480" s="234" t="s">
        <v>133</v>
      </c>
      <c r="E480" s="256" t="s">
        <v>1</v>
      </c>
      <c r="F480" s="257" t="s">
        <v>137</v>
      </c>
      <c r="G480" s="255"/>
      <c r="H480" s="258">
        <v>0.675</v>
      </c>
      <c r="I480" s="259"/>
      <c r="J480" s="255"/>
      <c r="K480" s="255"/>
      <c r="L480" s="260"/>
      <c r="M480" s="261"/>
      <c r="N480" s="262"/>
      <c r="O480" s="262"/>
      <c r="P480" s="262"/>
      <c r="Q480" s="262"/>
      <c r="R480" s="262"/>
      <c r="S480" s="262"/>
      <c r="T480" s="263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4" t="s">
        <v>133</v>
      </c>
      <c r="AU480" s="264" t="s">
        <v>86</v>
      </c>
      <c r="AV480" s="15" t="s">
        <v>132</v>
      </c>
      <c r="AW480" s="15" t="s">
        <v>33</v>
      </c>
      <c r="AX480" s="15" t="s">
        <v>84</v>
      </c>
      <c r="AY480" s="264" t="s">
        <v>124</v>
      </c>
    </row>
    <row r="481" spans="1:65" s="2" customFormat="1" ht="24.15" customHeight="1">
      <c r="A481" s="39"/>
      <c r="B481" s="40"/>
      <c r="C481" s="219" t="s">
        <v>404</v>
      </c>
      <c r="D481" s="219" t="s">
        <v>127</v>
      </c>
      <c r="E481" s="220" t="s">
        <v>628</v>
      </c>
      <c r="F481" s="221" t="s">
        <v>629</v>
      </c>
      <c r="G481" s="222" t="s">
        <v>192</v>
      </c>
      <c r="H481" s="223">
        <v>43.04</v>
      </c>
      <c r="I481" s="224"/>
      <c r="J481" s="225">
        <f>ROUND(I481*H481,2)</f>
        <v>0</v>
      </c>
      <c r="K481" s="221" t="s">
        <v>131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132</v>
      </c>
      <c r="AT481" s="230" t="s">
        <v>127</v>
      </c>
      <c r="AU481" s="230" t="s">
        <v>86</v>
      </c>
      <c r="AY481" s="18" t="s">
        <v>124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132</v>
      </c>
      <c r="BM481" s="230" t="s">
        <v>630</v>
      </c>
    </row>
    <row r="482" spans="1:51" s="13" customFormat="1" ht="12">
      <c r="A482" s="13"/>
      <c r="B482" s="232"/>
      <c r="C482" s="233"/>
      <c r="D482" s="234" t="s">
        <v>133</v>
      </c>
      <c r="E482" s="235" t="s">
        <v>1</v>
      </c>
      <c r="F482" s="236" t="s">
        <v>631</v>
      </c>
      <c r="G482" s="233"/>
      <c r="H482" s="235" t="s">
        <v>1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2" t="s">
        <v>133</v>
      </c>
      <c r="AU482" s="242" t="s">
        <v>86</v>
      </c>
      <c r="AV482" s="13" t="s">
        <v>84</v>
      </c>
      <c r="AW482" s="13" t="s">
        <v>33</v>
      </c>
      <c r="AX482" s="13" t="s">
        <v>76</v>
      </c>
      <c r="AY482" s="242" t="s">
        <v>124</v>
      </c>
    </row>
    <row r="483" spans="1:51" s="14" customFormat="1" ht="12">
      <c r="A483" s="14"/>
      <c r="B483" s="243"/>
      <c r="C483" s="244"/>
      <c r="D483" s="234" t="s">
        <v>133</v>
      </c>
      <c r="E483" s="245" t="s">
        <v>1</v>
      </c>
      <c r="F483" s="246" t="s">
        <v>632</v>
      </c>
      <c r="G483" s="244"/>
      <c r="H483" s="247">
        <v>15.07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3" t="s">
        <v>133</v>
      </c>
      <c r="AU483" s="253" t="s">
        <v>86</v>
      </c>
      <c r="AV483" s="14" t="s">
        <v>86</v>
      </c>
      <c r="AW483" s="14" t="s">
        <v>33</v>
      </c>
      <c r="AX483" s="14" t="s">
        <v>76</v>
      </c>
      <c r="AY483" s="253" t="s">
        <v>124</v>
      </c>
    </row>
    <row r="484" spans="1:51" s="14" customFormat="1" ht="12">
      <c r="A484" s="14"/>
      <c r="B484" s="243"/>
      <c r="C484" s="244"/>
      <c r="D484" s="234" t="s">
        <v>133</v>
      </c>
      <c r="E484" s="245" t="s">
        <v>1</v>
      </c>
      <c r="F484" s="246" t="s">
        <v>633</v>
      </c>
      <c r="G484" s="244"/>
      <c r="H484" s="247">
        <v>15.07</v>
      </c>
      <c r="I484" s="248"/>
      <c r="J484" s="244"/>
      <c r="K484" s="244"/>
      <c r="L484" s="249"/>
      <c r="M484" s="250"/>
      <c r="N484" s="251"/>
      <c r="O484" s="251"/>
      <c r="P484" s="251"/>
      <c r="Q484" s="251"/>
      <c r="R484" s="251"/>
      <c r="S484" s="251"/>
      <c r="T484" s="25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3" t="s">
        <v>133</v>
      </c>
      <c r="AU484" s="253" t="s">
        <v>86</v>
      </c>
      <c r="AV484" s="14" t="s">
        <v>86</v>
      </c>
      <c r="AW484" s="14" t="s">
        <v>33</v>
      </c>
      <c r="AX484" s="14" t="s">
        <v>76</v>
      </c>
      <c r="AY484" s="253" t="s">
        <v>124</v>
      </c>
    </row>
    <row r="485" spans="1:51" s="14" customFormat="1" ht="12">
      <c r="A485" s="14"/>
      <c r="B485" s="243"/>
      <c r="C485" s="244"/>
      <c r="D485" s="234" t="s">
        <v>133</v>
      </c>
      <c r="E485" s="245" t="s">
        <v>1</v>
      </c>
      <c r="F485" s="246" t="s">
        <v>634</v>
      </c>
      <c r="G485" s="244"/>
      <c r="H485" s="247">
        <v>10.5</v>
      </c>
      <c r="I485" s="248"/>
      <c r="J485" s="244"/>
      <c r="K485" s="244"/>
      <c r="L485" s="249"/>
      <c r="M485" s="250"/>
      <c r="N485" s="251"/>
      <c r="O485" s="251"/>
      <c r="P485" s="251"/>
      <c r="Q485" s="251"/>
      <c r="R485" s="251"/>
      <c r="S485" s="251"/>
      <c r="T485" s="25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3" t="s">
        <v>133</v>
      </c>
      <c r="AU485" s="253" t="s">
        <v>86</v>
      </c>
      <c r="AV485" s="14" t="s">
        <v>86</v>
      </c>
      <c r="AW485" s="14" t="s">
        <v>33</v>
      </c>
      <c r="AX485" s="14" t="s">
        <v>76</v>
      </c>
      <c r="AY485" s="253" t="s">
        <v>124</v>
      </c>
    </row>
    <row r="486" spans="1:51" s="14" customFormat="1" ht="12">
      <c r="A486" s="14"/>
      <c r="B486" s="243"/>
      <c r="C486" s="244"/>
      <c r="D486" s="234" t="s">
        <v>133</v>
      </c>
      <c r="E486" s="245" t="s">
        <v>1</v>
      </c>
      <c r="F486" s="246" t="s">
        <v>635</v>
      </c>
      <c r="G486" s="244"/>
      <c r="H486" s="247">
        <v>2.4</v>
      </c>
      <c r="I486" s="248"/>
      <c r="J486" s="244"/>
      <c r="K486" s="244"/>
      <c r="L486" s="249"/>
      <c r="M486" s="250"/>
      <c r="N486" s="251"/>
      <c r="O486" s="251"/>
      <c r="P486" s="251"/>
      <c r="Q486" s="251"/>
      <c r="R486" s="251"/>
      <c r="S486" s="251"/>
      <c r="T486" s="252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3" t="s">
        <v>133</v>
      </c>
      <c r="AU486" s="253" t="s">
        <v>86</v>
      </c>
      <c r="AV486" s="14" t="s">
        <v>86</v>
      </c>
      <c r="AW486" s="14" t="s">
        <v>33</v>
      </c>
      <c r="AX486" s="14" t="s">
        <v>76</v>
      </c>
      <c r="AY486" s="253" t="s">
        <v>124</v>
      </c>
    </row>
    <row r="487" spans="1:51" s="15" customFormat="1" ht="12">
      <c r="A487" s="15"/>
      <c r="B487" s="254"/>
      <c r="C487" s="255"/>
      <c r="D487" s="234" t="s">
        <v>133</v>
      </c>
      <c r="E487" s="256" t="s">
        <v>1</v>
      </c>
      <c r="F487" s="257" t="s">
        <v>137</v>
      </c>
      <c r="G487" s="255"/>
      <c r="H487" s="258">
        <v>43.04</v>
      </c>
      <c r="I487" s="259"/>
      <c r="J487" s="255"/>
      <c r="K487" s="255"/>
      <c r="L487" s="260"/>
      <c r="M487" s="261"/>
      <c r="N487" s="262"/>
      <c r="O487" s="262"/>
      <c r="P487" s="262"/>
      <c r="Q487" s="262"/>
      <c r="R487" s="262"/>
      <c r="S487" s="262"/>
      <c r="T487" s="263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4" t="s">
        <v>133</v>
      </c>
      <c r="AU487" s="264" t="s">
        <v>86</v>
      </c>
      <c r="AV487" s="15" t="s">
        <v>132</v>
      </c>
      <c r="AW487" s="15" t="s">
        <v>33</v>
      </c>
      <c r="AX487" s="15" t="s">
        <v>84</v>
      </c>
      <c r="AY487" s="264" t="s">
        <v>124</v>
      </c>
    </row>
    <row r="488" spans="1:65" s="2" customFormat="1" ht="24.15" customHeight="1">
      <c r="A488" s="39"/>
      <c r="B488" s="40"/>
      <c r="C488" s="219" t="s">
        <v>636</v>
      </c>
      <c r="D488" s="219" t="s">
        <v>127</v>
      </c>
      <c r="E488" s="220" t="s">
        <v>637</v>
      </c>
      <c r="F488" s="221" t="s">
        <v>638</v>
      </c>
      <c r="G488" s="222" t="s">
        <v>192</v>
      </c>
      <c r="H488" s="223">
        <v>57.8</v>
      </c>
      <c r="I488" s="224"/>
      <c r="J488" s="225">
        <f>ROUND(I488*H488,2)</f>
        <v>0</v>
      </c>
      <c r="K488" s="221" t="s">
        <v>131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132</v>
      </c>
      <c r="AT488" s="230" t="s">
        <v>127</v>
      </c>
      <c r="AU488" s="230" t="s">
        <v>86</v>
      </c>
      <c r="AY488" s="18" t="s">
        <v>124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132</v>
      </c>
      <c r="BM488" s="230" t="s">
        <v>639</v>
      </c>
    </row>
    <row r="489" spans="1:51" s="13" customFormat="1" ht="12">
      <c r="A489" s="13"/>
      <c r="B489" s="232"/>
      <c r="C489" s="233"/>
      <c r="D489" s="234" t="s">
        <v>133</v>
      </c>
      <c r="E489" s="235" t="s">
        <v>1</v>
      </c>
      <c r="F489" s="236" t="s">
        <v>640</v>
      </c>
      <c r="G489" s="233"/>
      <c r="H489" s="235" t="s">
        <v>1</v>
      </c>
      <c r="I489" s="237"/>
      <c r="J489" s="233"/>
      <c r="K489" s="233"/>
      <c r="L489" s="238"/>
      <c r="M489" s="239"/>
      <c r="N489" s="240"/>
      <c r="O489" s="240"/>
      <c r="P489" s="240"/>
      <c r="Q489" s="240"/>
      <c r="R489" s="240"/>
      <c r="S489" s="240"/>
      <c r="T489" s="24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2" t="s">
        <v>133</v>
      </c>
      <c r="AU489" s="242" t="s">
        <v>86</v>
      </c>
      <c r="AV489" s="13" t="s">
        <v>84</v>
      </c>
      <c r="AW489" s="13" t="s">
        <v>33</v>
      </c>
      <c r="AX489" s="13" t="s">
        <v>76</v>
      </c>
      <c r="AY489" s="242" t="s">
        <v>124</v>
      </c>
    </row>
    <row r="490" spans="1:51" s="14" customFormat="1" ht="12">
      <c r="A490" s="14"/>
      <c r="B490" s="243"/>
      <c r="C490" s="244"/>
      <c r="D490" s="234" t="s">
        <v>133</v>
      </c>
      <c r="E490" s="245" t="s">
        <v>1</v>
      </c>
      <c r="F490" s="246" t="s">
        <v>641</v>
      </c>
      <c r="G490" s="244"/>
      <c r="H490" s="247">
        <v>41.8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3" t="s">
        <v>133</v>
      </c>
      <c r="AU490" s="253" t="s">
        <v>86</v>
      </c>
      <c r="AV490" s="14" t="s">
        <v>86</v>
      </c>
      <c r="AW490" s="14" t="s">
        <v>33</v>
      </c>
      <c r="AX490" s="14" t="s">
        <v>76</v>
      </c>
      <c r="AY490" s="253" t="s">
        <v>124</v>
      </c>
    </row>
    <row r="491" spans="1:51" s="14" customFormat="1" ht="12">
      <c r="A491" s="14"/>
      <c r="B491" s="243"/>
      <c r="C491" s="244"/>
      <c r="D491" s="234" t="s">
        <v>133</v>
      </c>
      <c r="E491" s="245" t="s">
        <v>1</v>
      </c>
      <c r="F491" s="246" t="s">
        <v>642</v>
      </c>
      <c r="G491" s="244"/>
      <c r="H491" s="247">
        <v>14.5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3" t="s">
        <v>133</v>
      </c>
      <c r="AU491" s="253" t="s">
        <v>86</v>
      </c>
      <c r="AV491" s="14" t="s">
        <v>86</v>
      </c>
      <c r="AW491" s="14" t="s">
        <v>33</v>
      </c>
      <c r="AX491" s="14" t="s">
        <v>76</v>
      </c>
      <c r="AY491" s="253" t="s">
        <v>124</v>
      </c>
    </row>
    <row r="492" spans="1:51" s="14" customFormat="1" ht="12">
      <c r="A492" s="14"/>
      <c r="B492" s="243"/>
      <c r="C492" s="244"/>
      <c r="D492" s="234" t="s">
        <v>133</v>
      </c>
      <c r="E492" s="245" t="s">
        <v>1</v>
      </c>
      <c r="F492" s="246" t="s">
        <v>643</v>
      </c>
      <c r="G492" s="244"/>
      <c r="H492" s="247">
        <v>1.5</v>
      </c>
      <c r="I492" s="248"/>
      <c r="J492" s="244"/>
      <c r="K492" s="244"/>
      <c r="L492" s="249"/>
      <c r="M492" s="250"/>
      <c r="N492" s="251"/>
      <c r="O492" s="251"/>
      <c r="P492" s="251"/>
      <c r="Q492" s="251"/>
      <c r="R492" s="251"/>
      <c r="S492" s="251"/>
      <c r="T492" s="25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3" t="s">
        <v>133</v>
      </c>
      <c r="AU492" s="253" t="s">
        <v>86</v>
      </c>
      <c r="AV492" s="14" t="s">
        <v>86</v>
      </c>
      <c r="AW492" s="14" t="s">
        <v>33</v>
      </c>
      <c r="AX492" s="14" t="s">
        <v>76</v>
      </c>
      <c r="AY492" s="253" t="s">
        <v>124</v>
      </c>
    </row>
    <row r="493" spans="1:51" s="15" customFormat="1" ht="12">
      <c r="A493" s="15"/>
      <c r="B493" s="254"/>
      <c r="C493" s="255"/>
      <c r="D493" s="234" t="s">
        <v>133</v>
      </c>
      <c r="E493" s="256" t="s">
        <v>1</v>
      </c>
      <c r="F493" s="257" t="s">
        <v>137</v>
      </c>
      <c r="G493" s="255"/>
      <c r="H493" s="258">
        <v>57.8</v>
      </c>
      <c r="I493" s="259"/>
      <c r="J493" s="255"/>
      <c r="K493" s="255"/>
      <c r="L493" s="260"/>
      <c r="M493" s="261"/>
      <c r="N493" s="262"/>
      <c r="O493" s="262"/>
      <c r="P493" s="262"/>
      <c r="Q493" s="262"/>
      <c r="R493" s="262"/>
      <c r="S493" s="262"/>
      <c r="T493" s="263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4" t="s">
        <v>133</v>
      </c>
      <c r="AU493" s="264" t="s">
        <v>86</v>
      </c>
      <c r="AV493" s="15" t="s">
        <v>132</v>
      </c>
      <c r="AW493" s="15" t="s">
        <v>33</v>
      </c>
      <c r="AX493" s="15" t="s">
        <v>84</v>
      </c>
      <c r="AY493" s="264" t="s">
        <v>124</v>
      </c>
    </row>
    <row r="494" spans="1:65" s="2" customFormat="1" ht="24.15" customHeight="1">
      <c r="A494" s="39"/>
      <c r="B494" s="40"/>
      <c r="C494" s="219" t="s">
        <v>416</v>
      </c>
      <c r="D494" s="219" t="s">
        <v>127</v>
      </c>
      <c r="E494" s="220" t="s">
        <v>644</v>
      </c>
      <c r="F494" s="221" t="s">
        <v>645</v>
      </c>
      <c r="G494" s="222" t="s">
        <v>235</v>
      </c>
      <c r="H494" s="223">
        <v>25.04</v>
      </c>
      <c r="I494" s="224"/>
      <c r="J494" s="225">
        <f>ROUND(I494*H494,2)</f>
        <v>0</v>
      </c>
      <c r="K494" s="221" t="s">
        <v>131</v>
      </c>
      <c r="L494" s="45"/>
      <c r="M494" s="226" t="s">
        <v>1</v>
      </c>
      <c r="N494" s="227" t="s">
        <v>41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132</v>
      </c>
      <c r="AT494" s="230" t="s">
        <v>127</v>
      </c>
      <c r="AU494" s="230" t="s">
        <v>86</v>
      </c>
      <c r="AY494" s="18" t="s">
        <v>124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84</v>
      </c>
      <c r="BK494" s="231">
        <f>ROUND(I494*H494,2)</f>
        <v>0</v>
      </c>
      <c r="BL494" s="18" t="s">
        <v>132</v>
      </c>
      <c r="BM494" s="230" t="s">
        <v>646</v>
      </c>
    </row>
    <row r="495" spans="1:51" s="13" customFormat="1" ht="12">
      <c r="A495" s="13"/>
      <c r="B495" s="232"/>
      <c r="C495" s="233"/>
      <c r="D495" s="234" t="s">
        <v>133</v>
      </c>
      <c r="E495" s="235" t="s">
        <v>1</v>
      </c>
      <c r="F495" s="236" t="s">
        <v>647</v>
      </c>
      <c r="G495" s="233"/>
      <c r="H495" s="235" t="s">
        <v>1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133</v>
      </c>
      <c r="AU495" s="242" t="s">
        <v>86</v>
      </c>
      <c r="AV495" s="13" t="s">
        <v>84</v>
      </c>
      <c r="AW495" s="13" t="s">
        <v>33</v>
      </c>
      <c r="AX495" s="13" t="s">
        <v>76</v>
      </c>
      <c r="AY495" s="242" t="s">
        <v>124</v>
      </c>
    </row>
    <row r="496" spans="1:51" s="14" customFormat="1" ht="12">
      <c r="A496" s="14"/>
      <c r="B496" s="243"/>
      <c r="C496" s="244"/>
      <c r="D496" s="234" t="s">
        <v>133</v>
      </c>
      <c r="E496" s="245" t="s">
        <v>1</v>
      </c>
      <c r="F496" s="246" t="s">
        <v>648</v>
      </c>
      <c r="G496" s="244"/>
      <c r="H496" s="247">
        <v>24.8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133</v>
      </c>
      <c r="AU496" s="253" t="s">
        <v>86</v>
      </c>
      <c r="AV496" s="14" t="s">
        <v>86</v>
      </c>
      <c r="AW496" s="14" t="s">
        <v>33</v>
      </c>
      <c r="AX496" s="14" t="s">
        <v>76</v>
      </c>
      <c r="AY496" s="253" t="s">
        <v>124</v>
      </c>
    </row>
    <row r="497" spans="1:51" s="14" customFormat="1" ht="12">
      <c r="A497" s="14"/>
      <c r="B497" s="243"/>
      <c r="C497" s="244"/>
      <c r="D497" s="234" t="s">
        <v>133</v>
      </c>
      <c r="E497" s="245" t="s">
        <v>1</v>
      </c>
      <c r="F497" s="246" t="s">
        <v>649</v>
      </c>
      <c r="G497" s="244"/>
      <c r="H497" s="247">
        <v>0.24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3" t="s">
        <v>133</v>
      </c>
      <c r="AU497" s="253" t="s">
        <v>86</v>
      </c>
      <c r="AV497" s="14" t="s">
        <v>86</v>
      </c>
      <c r="AW497" s="14" t="s">
        <v>33</v>
      </c>
      <c r="AX497" s="14" t="s">
        <v>76</v>
      </c>
      <c r="AY497" s="253" t="s">
        <v>124</v>
      </c>
    </row>
    <row r="498" spans="1:51" s="15" customFormat="1" ht="12">
      <c r="A498" s="15"/>
      <c r="B498" s="254"/>
      <c r="C498" s="255"/>
      <c r="D498" s="234" t="s">
        <v>133</v>
      </c>
      <c r="E498" s="256" t="s">
        <v>1</v>
      </c>
      <c r="F498" s="257" t="s">
        <v>137</v>
      </c>
      <c r="G498" s="255"/>
      <c r="H498" s="258">
        <v>25.04</v>
      </c>
      <c r="I498" s="259"/>
      <c r="J498" s="255"/>
      <c r="K498" s="255"/>
      <c r="L498" s="260"/>
      <c r="M498" s="261"/>
      <c r="N498" s="262"/>
      <c r="O498" s="262"/>
      <c r="P498" s="262"/>
      <c r="Q498" s="262"/>
      <c r="R498" s="262"/>
      <c r="S498" s="262"/>
      <c r="T498" s="263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4" t="s">
        <v>133</v>
      </c>
      <c r="AU498" s="264" t="s">
        <v>86</v>
      </c>
      <c r="AV498" s="15" t="s">
        <v>132</v>
      </c>
      <c r="AW498" s="15" t="s">
        <v>33</v>
      </c>
      <c r="AX498" s="15" t="s">
        <v>84</v>
      </c>
      <c r="AY498" s="264" t="s">
        <v>124</v>
      </c>
    </row>
    <row r="499" spans="1:65" s="2" customFormat="1" ht="24.15" customHeight="1">
      <c r="A499" s="39"/>
      <c r="B499" s="40"/>
      <c r="C499" s="219" t="s">
        <v>650</v>
      </c>
      <c r="D499" s="219" t="s">
        <v>127</v>
      </c>
      <c r="E499" s="220" t="s">
        <v>651</v>
      </c>
      <c r="F499" s="221" t="s">
        <v>652</v>
      </c>
      <c r="G499" s="222" t="s">
        <v>235</v>
      </c>
      <c r="H499" s="223">
        <v>5.618</v>
      </c>
      <c r="I499" s="224"/>
      <c r="J499" s="225">
        <f>ROUND(I499*H499,2)</f>
        <v>0</v>
      </c>
      <c r="K499" s="221" t="s">
        <v>131</v>
      </c>
      <c r="L499" s="45"/>
      <c r="M499" s="226" t="s">
        <v>1</v>
      </c>
      <c r="N499" s="227" t="s">
        <v>41</v>
      </c>
      <c r="O499" s="92"/>
      <c r="P499" s="228">
        <f>O499*H499</f>
        <v>0</v>
      </c>
      <c r="Q499" s="228">
        <v>0</v>
      </c>
      <c r="R499" s="228">
        <f>Q499*H499</f>
        <v>0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132</v>
      </c>
      <c r="AT499" s="230" t="s">
        <v>127</v>
      </c>
      <c r="AU499" s="230" t="s">
        <v>86</v>
      </c>
      <c r="AY499" s="18" t="s">
        <v>124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84</v>
      </c>
      <c r="BK499" s="231">
        <f>ROUND(I499*H499,2)</f>
        <v>0</v>
      </c>
      <c r="BL499" s="18" t="s">
        <v>132</v>
      </c>
      <c r="BM499" s="230" t="s">
        <v>653</v>
      </c>
    </row>
    <row r="500" spans="1:51" s="13" customFormat="1" ht="12">
      <c r="A500" s="13"/>
      <c r="B500" s="232"/>
      <c r="C500" s="233"/>
      <c r="D500" s="234" t="s">
        <v>133</v>
      </c>
      <c r="E500" s="235" t="s">
        <v>1</v>
      </c>
      <c r="F500" s="236" t="s">
        <v>654</v>
      </c>
      <c r="G500" s="233"/>
      <c r="H500" s="235" t="s">
        <v>1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2" t="s">
        <v>133</v>
      </c>
      <c r="AU500" s="242" t="s">
        <v>86</v>
      </c>
      <c r="AV500" s="13" t="s">
        <v>84</v>
      </c>
      <c r="AW500" s="13" t="s">
        <v>33</v>
      </c>
      <c r="AX500" s="13" t="s">
        <v>76</v>
      </c>
      <c r="AY500" s="242" t="s">
        <v>124</v>
      </c>
    </row>
    <row r="501" spans="1:51" s="14" customFormat="1" ht="12">
      <c r="A501" s="14"/>
      <c r="B501" s="243"/>
      <c r="C501" s="244"/>
      <c r="D501" s="234" t="s">
        <v>133</v>
      </c>
      <c r="E501" s="245" t="s">
        <v>1</v>
      </c>
      <c r="F501" s="246" t="s">
        <v>655</v>
      </c>
      <c r="G501" s="244"/>
      <c r="H501" s="247">
        <v>2.1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3" t="s">
        <v>133</v>
      </c>
      <c r="AU501" s="253" t="s">
        <v>86</v>
      </c>
      <c r="AV501" s="14" t="s">
        <v>86</v>
      </c>
      <c r="AW501" s="14" t="s">
        <v>33</v>
      </c>
      <c r="AX501" s="14" t="s">
        <v>76</v>
      </c>
      <c r="AY501" s="253" t="s">
        <v>124</v>
      </c>
    </row>
    <row r="502" spans="1:51" s="14" customFormat="1" ht="12">
      <c r="A502" s="14"/>
      <c r="B502" s="243"/>
      <c r="C502" s="244"/>
      <c r="D502" s="234" t="s">
        <v>133</v>
      </c>
      <c r="E502" s="245" t="s">
        <v>1</v>
      </c>
      <c r="F502" s="246" t="s">
        <v>656</v>
      </c>
      <c r="G502" s="244"/>
      <c r="H502" s="247">
        <v>3.5174999999999996</v>
      </c>
      <c r="I502" s="248"/>
      <c r="J502" s="244"/>
      <c r="K502" s="244"/>
      <c r="L502" s="249"/>
      <c r="M502" s="250"/>
      <c r="N502" s="251"/>
      <c r="O502" s="251"/>
      <c r="P502" s="251"/>
      <c r="Q502" s="251"/>
      <c r="R502" s="251"/>
      <c r="S502" s="251"/>
      <c r="T502" s="25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3" t="s">
        <v>133</v>
      </c>
      <c r="AU502" s="253" t="s">
        <v>86</v>
      </c>
      <c r="AV502" s="14" t="s">
        <v>86</v>
      </c>
      <c r="AW502" s="14" t="s">
        <v>33</v>
      </c>
      <c r="AX502" s="14" t="s">
        <v>76</v>
      </c>
      <c r="AY502" s="253" t="s">
        <v>124</v>
      </c>
    </row>
    <row r="503" spans="1:51" s="15" customFormat="1" ht="12">
      <c r="A503" s="15"/>
      <c r="B503" s="254"/>
      <c r="C503" s="255"/>
      <c r="D503" s="234" t="s">
        <v>133</v>
      </c>
      <c r="E503" s="256" t="s">
        <v>1</v>
      </c>
      <c r="F503" s="257" t="s">
        <v>137</v>
      </c>
      <c r="G503" s="255"/>
      <c r="H503" s="258">
        <v>5.6175</v>
      </c>
      <c r="I503" s="259"/>
      <c r="J503" s="255"/>
      <c r="K503" s="255"/>
      <c r="L503" s="260"/>
      <c r="M503" s="261"/>
      <c r="N503" s="262"/>
      <c r="O503" s="262"/>
      <c r="P503" s="262"/>
      <c r="Q503" s="262"/>
      <c r="R503" s="262"/>
      <c r="S503" s="262"/>
      <c r="T503" s="263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4" t="s">
        <v>133</v>
      </c>
      <c r="AU503" s="264" t="s">
        <v>86</v>
      </c>
      <c r="AV503" s="15" t="s">
        <v>132</v>
      </c>
      <c r="AW503" s="15" t="s">
        <v>33</v>
      </c>
      <c r="AX503" s="15" t="s">
        <v>84</v>
      </c>
      <c r="AY503" s="264" t="s">
        <v>124</v>
      </c>
    </row>
    <row r="504" spans="1:65" s="2" customFormat="1" ht="24.15" customHeight="1">
      <c r="A504" s="39"/>
      <c r="B504" s="40"/>
      <c r="C504" s="219" t="s">
        <v>421</v>
      </c>
      <c r="D504" s="219" t="s">
        <v>127</v>
      </c>
      <c r="E504" s="220" t="s">
        <v>657</v>
      </c>
      <c r="F504" s="221" t="s">
        <v>658</v>
      </c>
      <c r="G504" s="222" t="s">
        <v>235</v>
      </c>
      <c r="H504" s="223">
        <v>5.25</v>
      </c>
      <c r="I504" s="224"/>
      <c r="J504" s="225">
        <f>ROUND(I504*H504,2)</f>
        <v>0</v>
      </c>
      <c r="K504" s="221" t="s">
        <v>131</v>
      </c>
      <c r="L504" s="45"/>
      <c r="M504" s="226" t="s">
        <v>1</v>
      </c>
      <c r="N504" s="227" t="s">
        <v>41</v>
      </c>
      <c r="O504" s="92"/>
      <c r="P504" s="228">
        <f>O504*H504</f>
        <v>0</v>
      </c>
      <c r="Q504" s="228">
        <v>0</v>
      </c>
      <c r="R504" s="228">
        <f>Q504*H504</f>
        <v>0</v>
      </c>
      <c r="S504" s="228">
        <v>0</v>
      </c>
      <c r="T504" s="22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0" t="s">
        <v>132</v>
      </c>
      <c r="AT504" s="230" t="s">
        <v>127</v>
      </c>
      <c r="AU504" s="230" t="s">
        <v>86</v>
      </c>
      <c r="AY504" s="18" t="s">
        <v>124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18" t="s">
        <v>84</v>
      </c>
      <c r="BK504" s="231">
        <f>ROUND(I504*H504,2)</f>
        <v>0</v>
      </c>
      <c r="BL504" s="18" t="s">
        <v>132</v>
      </c>
      <c r="BM504" s="230" t="s">
        <v>659</v>
      </c>
    </row>
    <row r="505" spans="1:51" s="13" customFormat="1" ht="12">
      <c r="A505" s="13"/>
      <c r="B505" s="232"/>
      <c r="C505" s="233"/>
      <c r="D505" s="234" t="s">
        <v>133</v>
      </c>
      <c r="E505" s="235" t="s">
        <v>1</v>
      </c>
      <c r="F505" s="236" t="s">
        <v>660</v>
      </c>
      <c r="G505" s="233"/>
      <c r="H505" s="235" t="s">
        <v>1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2" t="s">
        <v>133</v>
      </c>
      <c r="AU505" s="242" t="s">
        <v>86</v>
      </c>
      <c r="AV505" s="13" t="s">
        <v>84</v>
      </c>
      <c r="AW505" s="13" t="s">
        <v>33</v>
      </c>
      <c r="AX505" s="13" t="s">
        <v>76</v>
      </c>
      <c r="AY505" s="242" t="s">
        <v>124</v>
      </c>
    </row>
    <row r="506" spans="1:51" s="14" customFormat="1" ht="12">
      <c r="A506" s="14"/>
      <c r="B506" s="243"/>
      <c r="C506" s="244"/>
      <c r="D506" s="234" t="s">
        <v>133</v>
      </c>
      <c r="E506" s="245" t="s">
        <v>1</v>
      </c>
      <c r="F506" s="246" t="s">
        <v>661</v>
      </c>
      <c r="G506" s="244"/>
      <c r="H506" s="247">
        <v>5.25</v>
      </c>
      <c r="I506" s="248"/>
      <c r="J506" s="244"/>
      <c r="K506" s="244"/>
      <c r="L506" s="249"/>
      <c r="M506" s="250"/>
      <c r="N506" s="251"/>
      <c r="O506" s="251"/>
      <c r="P506" s="251"/>
      <c r="Q506" s="251"/>
      <c r="R506" s="251"/>
      <c r="S506" s="251"/>
      <c r="T506" s="25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3" t="s">
        <v>133</v>
      </c>
      <c r="AU506" s="253" t="s">
        <v>86</v>
      </c>
      <c r="AV506" s="14" t="s">
        <v>86</v>
      </c>
      <c r="AW506" s="14" t="s">
        <v>33</v>
      </c>
      <c r="AX506" s="14" t="s">
        <v>76</v>
      </c>
      <c r="AY506" s="253" t="s">
        <v>124</v>
      </c>
    </row>
    <row r="507" spans="1:51" s="15" customFormat="1" ht="12">
      <c r="A507" s="15"/>
      <c r="B507" s="254"/>
      <c r="C507" s="255"/>
      <c r="D507" s="234" t="s">
        <v>133</v>
      </c>
      <c r="E507" s="256" t="s">
        <v>1</v>
      </c>
      <c r="F507" s="257" t="s">
        <v>137</v>
      </c>
      <c r="G507" s="255"/>
      <c r="H507" s="258">
        <v>5.25</v>
      </c>
      <c r="I507" s="259"/>
      <c r="J507" s="255"/>
      <c r="K507" s="255"/>
      <c r="L507" s="260"/>
      <c r="M507" s="261"/>
      <c r="N507" s="262"/>
      <c r="O507" s="262"/>
      <c r="P507" s="262"/>
      <c r="Q507" s="262"/>
      <c r="R507" s="262"/>
      <c r="S507" s="262"/>
      <c r="T507" s="263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4" t="s">
        <v>133</v>
      </c>
      <c r="AU507" s="264" t="s">
        <v>86</v>
      </c>
      <c r="AV507" s="15" t="s">
        <v>132</v>
      </c>
      <c r="AW507" s="15" t="s">
        <v>33</v>
      </c>
      <c r="AX507" s="15" t="s">
        <v>84</v>
      </c>
      <c r="AY507" s="264" t="s">
        <v>124</v>
      </c>
    </row>
    <row r="508" spans="1:65" s="2" customFormat="1" ht="24.15" customHeight="1">
      <c r="A508" s="39"/>
      <c r="B508" s="40"/>
      <c r="C508" s="219" t="s">
        <v>662</v>
      </c>
      <c r="D508" s="219" t="s">
        <v>127</v>
      </c>
      <c r="E508" s="220" t="s">
        <v>663</v>
      </c>
      <c r="F508" s="221" t="s">
        <v>664</v>
      </c>
      <c r="G508" s="222" t="s">
        <v>192</v>
      </c>
      <c r="H508" s="223">
        <v>25.8</v>
      </c>
      <c r="I508" s="224"/>
      <c r="J508" s="225">
        <f>ROUND(I508*H508,2)</f>
        <v>0</v>
      </c>
      <c r="K508" s="221" t="s">
        <v>131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132</v>
      </c>
      <c r="AT508" s="230" t="s">
        <v>127</v>
      </c>
      <c r="AU508" s="230" t="s">
        <v>86</v>
      </c>
      <c r="AY508" s="18" t="s">
        <v>124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132</v>
      </c>
      <c r="BM508" s="230" t="s">
        <v>665</v>
      </c>
    </row>
    <row r="509" spans="1:51" s="14" customFormat="1" ht="12">
      <c r="A509" s="14"/>
      <c r="B509" s="243"/>
      <c r="C509" s="244"/>
      <c r="D509" s="234" t="s">
        <v>133</v>
      </c>
      <c r="E509" s="245" t="s">
        <v>1</v>
      </c>
      <c r="F509" s="246" t="s">
        <v>666</v>
      </c>
      <c r="G509" s="244"/>
      <c r="H509" s="247">
        <v>25.8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133</v>
      </c>
      <c r="AU509" s="253" t="s">
        <v>86</v>
      </c>
      <c r="AV509" s="14" t="s">
        <v>86</v>
      </c>
      <c r="AW509" s="14" t="s">
        <v>33</v>
      </c>
      <c r="AX509" s="14" t="s">
        <v>76</v>
      </c>
      <c r="AY509" s="253" t="s">
        <v>124</v>
      </c>
    </row>
    <row r="510" spans="1:51" s="13" customFormat="1" ht="12">
      <c r="A510" s="13"/>
      <c r="B510" s="232"/>
      <c r="C510" s="233"/>
      <c r="D510" s="234" t="s">
        <v>133</v>
      </c>
      <c r="E510" s="235" t="s">
        <v>1</v>
      </c>
      <c r="F510" s="236" t="s">
        <v>667</v>
      </c>
      <c r="G510" s="233"/>
      <c r="H510" s="235" t="s">
        <v>1</v>
      </c>
      <c r="I510" s="237"/>
      <c r="J510" s="233"/>
      <c r="K510" s="233"/>
      <c r="L510" s="238"/>
      <c r="M510" s="239"/>
      <c r="N510" s="240"/>
      <c r="O510" s="240"/>
      <c r="P510" s="240"/>
      <c r="Q510" s="240"/>
      <c r="R510" s="240"/>
      <c r="S510" s="240"/>
      <c r="T510" s="24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2" t="s">
        <v>133</v>
      </c>
      <c r="AU510" s="242" t="s">
        <v>86</v>
      </c>
      <c r="AV510" s="13" t="s">
        <v>84</v>
      </c>
      <c r="AW510" s="13" t="s">
        <v>33</v>
      </c>
      <c r="AX510" s="13" t="s">
        <v>76</v>
      </c>
      <c r="AY510" s="242" t="s">
        <v>124</v>
      </c>
    </row>
    <row r="511" spans="1:51" s="15" customFormat="1" ht="12">
      <c r="A511" s="15"/>
      <c r="B511" s="254"/>
      <c r="C511" s="255"/>
      <c r="D511" s="234" t="s">
        <v>133</v>
      </c>
      <c r="E511" s="256" t="s">
        <v>1</v>
      </c>
      <c r="F511" s="257" t="s">
        <v>137</v>
      </c>
      <c r="G511" s="255"/>
      <c r="H511" s="258">
        <v>25.8</v>
      </c>
      <c r="I511" s="259"/>
      <c r="J511" s="255"/>
      <c r="K511" s="255"/>
      <c r="L511" s="260"/>
      <c r="M511" s="261"/>
      <c r="N511" s="262"/>
      <c r="O511" s="262"/>
      <c r="P511" s="262"/>
      <c r="Q511" s="262"/>
      <c r="R511" s="262"/>
      <c r="S511" s="262"/>
      <c r="T511" s="263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64" t="s">
        <v>133</v>
      </c>
      <c r="AU511" s="264" t="s">
        <v>86</v>
      </c>
      <c r="AV511" s="15" t="s">
        <v>132</v>
      </c>
      <c r="AW511" s="15" t="s">
        <v>33</v>
      </c>
      <c r="AX511" s="15" t="s">
        <v>84</v>
      </c>
      <c r="AY511" s="264" t="s">
        <v>124</v>
      </c>
    </row>
    <row r="512" spans="1:65" s="2" customFormat="1" ht="24.15" customHeight="1">
      <c r="A512" s="39"/>
      <c r="B512" s="40"/>
      <c r="C512" s="219" t="s">
        <v>424</v>
      </c>
      <c r="D512" s="219" t="s">
        <v>127</v>
      </c>
      <c r="E512" s="220" t="s">
        <v>668</v>
      </c>
      <c r="F512" s="221" t="s">
        <v>669</v>
      </c>
      <c r="G512" s="222" t="s">
        <v>235</v>
      </c>
      <c r="H512" s="223">
        <v>8.16</v>
      </c>
      <c r="I512" s="224"/>
      <c r="J512" s="225">
        <f>ROUND(I512*H512,2)</f>
        <v>0</v>
      </c>
      <c r="K512" s="221" t="s">
        <v>131</v>
      </c>
      <c r="L512" s="45"/>
      <c r="M512" s="226" t="s">
        <v>1</v>
      </c>
      <c r="N512" s="227" t="s">
        <v>41</v>
      </c>
      <c r="O512" s="92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132</v>
      </c>
      <c r="AT512" s="230" t="s">
        <v>127</v>
      </c>
      <c r="AU512" s="230" t="s">
        <v>86</v>
      </c>
      <c r="AY512" s="18" t="s">
        <v>124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84</v>
      </c>
      <c r="BK512" s="231">
        <f>ROUND(I512*H512,2)</f>
        <v>0</v>
      </c>
      <c r="BL512" s="18" t="s">
        <v>132</v>
      </c>
      <c r="BM512" s="230" t="s">
        <v>670</v>
      </c>
    </row>
    <row r="513" spans="1:51" s="14" customFormat="1" ht="12">
      <c r="A513" s="14"/>
      <c r="B513" s="243"/>
      <c r="C513" s="244"/>
      <c r="D513" s="234" t="s">
        <v>133</v>
      </c>
      <c r="E513" s="245" t="s">
        <v>1</v>
      </c>
      <c r="F513" s="246" t="s">
        <v>671</v>
      </c>
      <c r="G513" s="244"/>
      <c r="H513" s="247">
        <v>8.16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3" t="s">
        <v>133</v>
      </c>
      <c r="AU513" s="253" t="s">
        <v>86</v>
      </c>
      <c r="AV513" s="14" t="s">
        <v>86</v>
      </c>
      <c r="AW513" s="14" t="s">
        <v>33</v>
      </c>
      <c r="AX513" s="14" t="s">
        <v>76</v>
      </c>
      <c r="AY513" s="253" t="s">
        <v>124</v>
      </c>
    </row>
    <row r="514" spans="1:51" s="15" customFormat="1" ht="12">
      <c r="A514" s="15"/>
      <c r="B514" s="254"/>
      <c r="C514" s="255"/>
      <c r="D514" s="234" t="s">
        <v>133</v>
      </c>
      <c r="E514" s="256" t="s">
        <v>1</v>
      </c>
      <c r="F514" s="257" t="s">
        <v>137</v>
      </c>
      <c r="G514" s="255"/>
      <c r="H514" s="258">
        <v>8.16</v>
      </c>
      <c r="I514" s="259"/>
      <c r="J514" s="255"/>
      <c r="K514" s="255"/>
      <c r="L514" s="260"/>
      <c r="M514" s="261"/>
      <c r="N514" s="262"/>
      <c r="O514" s="262"/>
      <c r="P514" s="262"/>
      <c r="Q514" s="262"/>
      <c r="R514" s="262"/>
      <c r="S514" s="262"/>
      <c r="T514" s="263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4" t="s">
        <v>133</v>
      </c>
      <c r="AU514" s="264" t="s">
        <v>86</v>
      </c>
      <c r="AV514" s="15" t="s">
        <v>132</v>
      </c>
      <c r="AW514" s="15" t="s">
        <v>33</v>
      </c>
      <c r="AX514" s="15" t="s">
        <v>84</v>
      </c>
      <c r="AY514" s="264" t="s">
        <v>124</v>
      </c>
    </row>
    <row r="515" spans="1:65" s="2" customFormat="1" ht="24.15" customHeight="1">
      <c r="A515" s="39"/>
      <c r="B515" s="40"/>
      <c r="C515" s="219" t="s">
        <v>672</v>
      </c>
      <c r="D515" s="219" t="s">
        <v>127</v>
      </c>
      <c r="E515" s="220" t="s">
        <v>673</v>
      </c>
      <c r="F515" s="221" t="s">
        <v>674</v>
      </c>
      <c r="G515" s="222" t="s">
        <v>235</v>
      </c>
      <c r="H515" s="223">
        <v>21.035</v>
      </c>
      <c r="I515" s="224"/>
      <c r="J515" s="225">
        <f>ROUND(I515*H515,2)</f>
        <v>0</v>
      </c>
      <c r="K515" s="221" t="s">
        <v>131</v>
      </c>
      <c r="L515" s="45"/>
      <c r="M515" s="226" t="s">
        <v>1</v>
      </c>
      <c r="N515" s="227" t="s">
        <v>41</v>
      </c>
      <c r="O515" s="92"/>
      <c r="P515" s="228">
        <f>O515*H515</f>
        <v>0</v>
      </c>
      <c r="Q515" s="228">
        <v>0</v>
      </c>
      <c r="R515" s="228">
        <f>Q515*H515</f>
        <v>0</v>
      </c>
      <c r="S515" s="228">
        <v>0</v>
      </c>
      <c r="T515" s="22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0" t="s">
        <v>132</v>
      </c>
      <c r="AT515" s="230" t="s">
        <v>127</v>
      </c>
      <c r="AU515" s="230" t="s">
        <v>86</v>
      </c>
      <c r="AY515" s="18" t="s">
        <v>124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18" t="s">
        <v>84</v>
      </c>
      <c r="BK515" s="231">
        <f>ROUND(I515*H515,2)</f>
        <v>0</v>
      </c>
      <c r="BL515" s="18" t="s">
        <v>132</v>
      </c>
      <c r="BM515" s="230" t="s">
        <v>675</v>
      </c>
    </row>
    <row r="516" spans="1:51" s="13" customFormat="1" ht="12">
      <c r="A516" s="13"/>
      <c r="B516" s="232"/>
      <c r="C516" s="233"/>
      <c r="D516" s="234" t="s">
        <v>133</v>
      </c>
      <c r="E516" s="235" t="s">
        <v>1</v>
      </c>
      <c r="F516" s="236" t="s">
        <v>676</v>
      </c>
      <c r="G516" s="233"/>
      <c r="H516" s="235" t="s">
        <v>1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2" t="s">
        <v>133</v>
      </c>
      <c r="AU516" s="242" t="s">
        <v>86</v>
      </c>
      <c r="AV516" s="13" t="s">
        <v>84</v>
      </c>
      <c r="AW516" s="13" t="s">
        <v>33</v>
      </c>
      <c r="AX516" s="13" t="s">
        <v>76</v>
      </c>
      <c r="AY516" s="242" t="s">
        <v>124</v>
      </c>
    </row>
    <row r="517" spans="1:51" s="14" customFormat="1" ht="12">
      <c r="A517" s="14"/>
      <c r="B517" s="243"/>
      <c r="C517" s="244"/>
      <c r="D517" s="234" t="s">
        <v>133</v>
      </c>
      <c r="E517" s="245" t="s">
        <v>1</v>
      </c>
      <c r="F517" s="246" t="s">
        <v>677</v>
      </c>
      <c r="G517" s="244"/>
      <c r="H517" s="247">
        <v>8.219999999999999</v>
      </c>
      <c r="I517" s="248"/>
      <c r="J517" s="244"/>
      <c r="K517" s="244"/>
      <c r="L517" s="249"/>
      <c r="M517" s="250"/>
      <c r="N517" s="251"/>
      <c r="O517" s="251"/>
      <c r="P517" s="251"/>
      <c r="Q517" s="251"/>
      <c r="R517" s="251"/>
      <c r="S517" s="251"/>
      <c r="T517" s="252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3" t="s">
        <v>133</v>
      </c>
      <c r="AU517" s="253" t="s">
        <v>86</v>
      </c>
      <c r="AV517" s="14" t="s">
        <v>86</v>
      </c>
      <c r="AW517" s="14" t="s">
        <v>33</v>
      </c>
      <c r="AX517" s="14" t="s">
        <v>76</v>
      </c>
      <c r="AY517" s="253" t="s">
        <v>124</v>
      </c>
    </row>
    <row r="518" spans="1:51" s="14" customFormat="1" ht="12">
      <c r="A518" s="14"/>
      <c r="B518" s="243"/>
      <c r="C518" s="244"/>
      <c r="D518" s="234" t="s">
        <v>133</v>
      </c>
      <c r="E518" s="245" t="s">
        <v>1</v>
      </c>
      <c r="F518" s="246" t="s">
        <v>678</v>
      </c>
      <c r="G518" s="244"/>
      <c r="H518" s="247">
        <v>7.535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3" t="s">
        <v>133</v>
      </c>
      <c r="AU518" s="253" t="s">
        <v>86</v>
      </c>
      <c r="AV518" s="14" t="s">
        <v>86</v>
      </c>
      <c r="AW518" s="14" t="s">
        <v>33</v>
      </c>
      <c r="AX518" s="14" t="s">
        <v>76</v>
      </c>
      <c r="AY518" s="253" t="s">
        <v>124</v>
      </c>
    </row>
    <row r="519" spans="1:51" s="16" customFormat="1" ht="12">
      <c r="A519" s="16"/>
      <c r="B519" s="278"/>
      <c r="C519" s="279"/>
      <c r="D519" s="234" t="s">
        <v>133</v>
      </c>
      <c r="E519" s="280" t="s">
        <v>1</v>
      </c>
      <c r="F519" s="281" t="s">
        <v>341</v>
      </c>
      <c r="G519" s="279"/>
      <c r="H519" s="282">
        <v>15.754999999999999</v>
      </c>
      <c r="I519" s="283"/>
      <c r="J519" s="279"/>
      <c r="K519" s="279"/>
      <c r="L519" s="284"/>
      <c r="M519" s="285"/>
      <c r="N519" s="286"/>
      <c r="O519" s="286"/>
      <c r="P519" s="286"/>
      <c r="Q519" s="286"/>
      <c r="R519" s="286"/>
      <c r="S519" s="286"/>
      <c r="T519" s="287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88" t="s">
        <v>133</v>
      </c>
      <c r="AU519" s="288" t="s">
        <v>86</v>
      </c>
      <c r="AV519" s="16" t="s">
        <v>142</v>
      </c>
      <c r="AW519" s="16" t="s">
        <v>33</v>
      </c>
      <c r="AX519" s="16" t="s">
        <v>76</v>
      </c>
      <c r="AY519" s="288" t="s">
        <v>124</v>
      </c>
    </row>
    <row r="520" spans="1:51" s="13" customFormat="1" ht="12">
      <c r="A520" s="13"/>
      <c r="B520" s="232"/>
      <c r="C520" s="233"/>
      <c r="D520" s="234" t="s">
        <v>133</v>
      </c>
      <c r="E520" s="235" t="s">
        <v>1</v>
      </c>
      <c r="F520" s="236" t="s">
        <v>679</v>
      </c>
      <c r="G520" s="233"/>
      <c r="H520" s="235" t="s">
        <v>1</v>
      </c>
      <c r="I520" s="237"/>
      <c r="J520" s="233"/>
      <c r="K520" s="233"/>
      <c r="L520" s="238"/>
      <c r="M520" s="239"/>
      <c r="N520" s="240"/>
      <c r="O520" s="240"/>
      <c r="P520" s="240"/>
      <c r="Q520" s="240"/>
      <c r="R520" s="240"/>
      <c r="S520" s="240"/>
      <c r="T520" s="24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2" t="s">
        <v>133</v>
      </c>
      <c r="AU520" s="242" t="s">
        <v>86</v>
      </c>
      <c r="AV520" s="13" t="s">
        <v>84</v>
      </c>
      <c r="AW520" s="13" t="s">
        <v>33</v>
      </c>
      <c r="AX520" s="13" t="s">
        <v>76</v>
      </c>
      <c r="AY520" s="242" t="s">
        <v>124</v>
      </c>
    </row>
    <row r="521" spans="1:51" s="14" customFormat="1" ht="12">
      <c r="A521" s="14"/>
      <c r="B521" s="243"/>
      <c r="C521" s="244"/>
      <c r="D521" s="234" t="s">
        <v>133</v>
      </c>
      <c r="E521" s="245" t="s">
        <v>1</v>
      </c>
      <c r="F521" s="246" t="s">
        <v>680</v>
      </c>
      <c r="G521" s="244"/>
      <c r="H521" s="247">
        <v>5.28</v>
      </c>
      <c r="I521" s="248"/>
      <c r="J521" s="244"/>
      <c r="K521" s="244"/>
      <c r="L521" s="249"/>
      <c r="M521" s="250"/>
      <c r="N521" s="251"/>
      <c r="O521" s="251"/>
      <c r="P521" s="251"/>
      <c r="Q521" s="251"/>
      <c r="R521" s="251"/>
      <c r="S521" s="251"/>
      <c r="T521" s="252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3" t="s">
        <v>133</v>
      </c>
      <c r="AU521" s="253" t="s">
        <v>86</v>
      </c>
      <c r="AV521" s="14" t="s">
        <v>86</v>
      </c>
      <c r="AW521" s="14" t="s">
        <v>33</v>
      </c>
      <c r="AX521" s="14" t="s">
        <v>76</v>
      </c>
      <c r="AY521" s="253" t="s">
        <v>124</v>
      </c>
    </row>
    <row r="522" spans="1:51" s="16" customFormat="1" ht="12">
      <c r="A522" s="16"/>
      <c r="B522" s="278"/>
      <c r="C522" s="279"/>
      <c r="D522" s="234" t="s">
        <v>133</v>
      </c>
      <c r="E522" s="280" t="s">
        <v>1</v>
      </c>
      <c r="F522" s="281" t="s">
        <v>341</v>
      </c>
      <c r="G522" s="279"/>
      <c r="H522" s="282">
        <v>5.28</v>
      </c>
      <c r="I522" s="283"/>
      <c r="J522" s="279"/>
      <c r="K522" s="279"/>
      <c r="L522" s="284"/>
      <c r="M522" s="285"/>
      <c r="N522" s="286"/>
      <c r="O522" s="286"/>
      <c r="P522" s="286"/>
      <c r="Q522" s="286"/>
      <c r="R522" s="286"/>
      <c r="S522" s="286"/>
      <c r="T522" s="287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T522" s="288" t="s">
        <v>133</v>
      </c>
      <c r="AU522" s="288" t="s">
        <v>86</v>
      </c>
      <c r="AV522" s="16" t="s">
        <v>142</v>
      </c>
      <c r="AW522" s="16" t="s">
        <v>33</v>
      </c>
      <c r="AX522" s="16" t="s">
        <v>76</v>
      </c>
      <c r="AY522" s="288" t="s">
        <v>124</v>
      </c>
    </row>
    <row r="523" spans="1:51" s="15" customFormat="1" ht="12">
      <c r="A523" s="15"/>
      <c r="B523" s="254"/>
      <c r="C523" s="255"/>
      <c r="D523" s="234" t="s">
        <v>133</v>
      </c>
      <c r="E523" s="256" t="s">
        <v>1</v>
      </c>
      <c r="F523" s="257" t="s">
        <v>137</v>
      </c>
      <c r="G523" s="255"/>
      <c r="H523" s="258">
        <v>21.035</v>
      </c>
      <c r="I523" s="259"/>
      <c r="J523" s="255"/>
      <c r="K523" s="255"/>
      <c r="L523" s="260"/>
      <c r="M523" s="261"/>
      <c r="N523" s="262"/>
      <c r="O523" s="262"/>
      <c r="P523" s="262"/>
      <c r="Q523" s="262"/>
      <c r="R523" s="262"/>
      <c r="S523" s="262"/>
      <c r="T523" s="263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4" t="s">
        <v>133</v>
      </c>
      <c r="AU523" s="264" t="s">
        <v>86</v>
      </c>
      <c r="AV523" s="15" t="s">
        <v>132</v>
      </c>
      <c r="AW523" s="15" t="s">
        <v>33</v>
      </c>
      <c r="AX523" s="15" t="s">
        <v>84</v>
      </c>
      <c r="AY523" s="264" t="s">
        <v>124</v>
      </c>
    </row>
    <row r="524" spans="1:65" s="2" customFormat="1" ht="24.15" customHeight="1">
      <c r="A524" s="39"/>
      <c r="B524" s="40"/>
      <c r="C524" s="219" t="s">
        <v>430</v>
      </c>
      <c r="D524" s="219" t="s">
        <v>127</v>
      </c>
      <c r="E524" s="220" t="s">
        <v>681</v>
      </c>
      <c r="F524" s="221" t="s">
        <v>682</v>
      </c>
      <c r="G524" s="222" t="s">
        <v>235</v>
      </c>
      <c r="H524" s="223">
        <v>2.187</v>
      </c>
      <c r="I524" s="224"/>
      <c r="J524" s="225">
        <f>ROUND(I524*H524,2)</f>
        <v>0</v>
      </c>
      <c r="K524" s="221" t="s">
        <v>131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</v>
      </c>
      <c r="T524" s="22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132</v>
      </c>
      <c r="AT524" s="230" t="s">
        <v>127</v>
      </c>
      <c r="AU524" s="230" t="s">
        <v>86</v>
      </c>
      <c r="AY524" s="18" t="s">
        <v>124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132</v>
      </c>
      <c r="BM524" s="230" t="s">
        <v>683</v>
      </c>
    </row>
    <row r="525" spans="1:51" s="13" customFormat="1" ht="12">
      <c r="A525" s="13"/>
      <c r="B525" s="232"/>
      <c r="C525" s="233"/>
      <c r="D525" s="234" t="s">
        <v>133</v>
      </c>
      <c r="E525" s="235" t="s">
        <v>1</v>
      </c>
      <c r="F525" s="236" t="s">
        <v>684</v>
      </c>
      <c r="G525" s="233"/>
      <c r="H525" s="235" t="s">
        <v>1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133</v>
      </c>
      <c r="AU525" s="242" t="s">
        <v>86</v>
      </c>
      <c r="AV525" s="13" t="s">
        <v>84</v>
      </c>
      <c r="AW525" s="13" t="s">
        <v>33</v>
      </c>
      <c r="AX525" s="13" t="s">
        <v>76</v>
      </c>
      <c r="AY525" s="242" t="s">
        <v>124</v>
      </c>
    </row>
    <row r="526" spans="1:51" s="14" customFormat="1" ht="12">
      <c r="A526" s="14"/>
      <c r="B526" s="243"/>
      <c r="C526" s="244"/>
      <c r="D526" s="234" t="s">
        <v>133</v>
      </c>
      <c r="E526" s="245" t="s">
        <v>1</v>
      </c>
      <c r="F526" s="246" t="s">
        <v>685</v>
      </c>
      <c r="G526" s="244"/>
      <c r="H526" s="247">
        <v>2.187</v>
      </c>
      <c r="I526" s="248"/>
      <c r="J526" s="244"/>
      <c r="K526" s="244"/>
      <c r="L526" s="249"/>
      <c r="M526" s="250"/>
      <c r="N526" s="251"/>
      <c r="O526" s="251"/>
      <c r="P526" s="251"/>
      <c r="Q526" s="251"/>
      <c r="R526" s="251"/>
      <c r="S526" s="251"/>
      <c r="T526" s="25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3" t="s">
        <v>133</v>
      </c>
      <c r="AU526" s="253" t="s">
        <v>86</v>
      </c>
      <c r="AV526" s="14" t="s">
        <v>86</v>
      </c>
      <c r="AW526" s="14" t="s">
        <v>33</v>
      </c>
      <c r="AX526" s="14" t="s">
        <v>76</v>
      </c>
      <c r="AY526" s="253" t="s">
        <v>124</v>
      </c>
    </row>
    <row r="527" spans="1:51" s="15" customFormat="1" ht="12">
      <c r="A527" s="15"/>
      <c r="B527" s="254"/>
      <c r="C527" s="255"/>
      <c r="D527" s="234" t="s">
        <v>133</v>
      </c>
      <c r="E527" s="256" t="s">
        <v>1</v>
      </c>
      <c r="F527" s="257" t="s">
        <v>137</v>
      </c>
      <c r="G527" s="255"/>
      <c r="H527" s="258">
        <v>2.187</v>
      </c>
      <c r="I527" s="259"/>
      <c r="J527" s="255"/>
      <c r="K527" s="255"/>
      <c r="L527" s="260"/>
      <c r="M527" s="261"/>
      <c r="N527" s="262"/>
      <c r="O527" s="262"/>
      <c r="P527" s="262"/>
      <c r="Q527" s="262"/>
      <c r="R527" s="262"/>
      <c r="S527" s="262"/>
      <c r="T527" s="263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4" t="s">
        <v>133</v>
      </c>
      <c r="AU527" s="264" t="s">
        <v>86</v>
      </c>
      <c r="AV527" s="15" t="s">
        <v>132</v>
      </c>
      <c r="AW527" s="15" t="s">
        <v>33</v>
      </c>
      <c r="AX527" s="15" t="s">
        <v>84</v>
      </c>
      <c r="AY527" s="264" t="s">
        <v>124</v>
      </c>
    </row>
    <row r="528" spans="1:65" s="2" customFormat="1" ht="33" customHeight="1">
      <c r="A528" s="39"/>
      <c r="B528" s="40"/>
      <c r="C528" s="219" t="s">
        <v>686</v>
      </c>
      <c r="D528" s="219" t="s">
        <v>127</v>
      </c>
      <c r="E528" s="220" t="s">
        <v>687</v>
      </c>
      <c r="F528" s="221" t="s">
        <v>688</v>
      </c>
      <c r="G528" s="222" t="s">
        <v>192</v>
      </c>
      <c r="H528" s="223">
        <v>15.07</v>
      </c>
      <c r="I528" s="224"/>
      <c r="J528" s="225">
        <f>ROUND(I528*H528,2)</f>
        <v>0</v>
      </c>
      <c r="K528" s="221" t="s">
        <v>131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</v>
      </c>
      <c r="R528" s="228">
        <f>Q528*H528</f>
        <v>0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132</v>
      </c>
      <c r="AT528" s="230" t="s">
        <v>127</v>
      </c>
      <c r="AU528" s="230" t="s">
        <v>86</v>
      </c>
      <c r="AY528" s="18" t="s">
        <v>124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132</v>
      </c>
      <c r="BM528" s="230" t="s">
        <v>689</v>
      </c>
    </row>
    <row r="529" spans="1:51" s="13" customFormat="1" ht="12">
      <c r="A529" s="13"/>
      <c r="B529" s="232"/>
      <c r="C529" s="233"/>
      <c r="D529" s="234" t="s">
        <v>133</v>
      </c>
      <c r="E529" s="235" t="s">
        <v>1</v>
      </c>
      <c r="F529" s="236" t="s">
        <v>690</v>
      </c>
      <c r="G529" s="233"/>
      <c r="H529" s="235" t="s">
        <v>1</v>
      </c>
      <c r="I529" s="237"/>
      <c r="J529" s="233"/>
      <c r="K529" s="233"/>
      <c r="L529" s="238"/>
      <c r="M529" s="239"/>
      <c r="N529" s="240"/>
      <c r="O529" s="240"/>
      <c r="P529" s="240"/>
      <c r="Q529" s="240"/>
      <c r="R529" s="240"/>
      <c r="S529" s="240"/>
      <c r="T529" s="24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2" t="s">
        <v>133</v>
      </c>
      <c r="AU529" s="242" t="s">
        <v>86</v>
      </c>
      <c r="AV529" s="13" t="s">
        <v>84</v>
      </c>
      <c r="AW529" s="13" t="s">
        <v>33</v>
      </c>
      <c r="AX529" s="13" t="s">
        <v>76</v>
      </c>
      <c r="AY529" s="242" t="s">
        <v>124</v>
      </c>
    </row>
    <row r="530" spans="1:51" s="13" customFormat="1" ht="12">
      <c r="A530" s="13"/>
      <c r="B530" s="232"/>
      <c r="C530" s="233"/>
      <c r="D530" s="234" t="s">
        <v>133</v>
      </c>
      <c r="E530" s="235" t="s">
        <v>1</v>
      </c>
      <c r="F530" s="236" t="s">
        <v>691</v>
      </c>
      <c r="G530" s="233"/>
      <c r="H530" s="235" t="s">
        <v>1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2" t="s">
        <v>133</v>
      </c>
      <c r="AU530" s="242" t="s">
        <v>86</v>
      </c>
      <c r="AV530" s="13" t="s">
        <v>84</v>
      </c>
      <c r="AW530" s="13" t="s">
        <v>33</v>
      </c>
      <c r="AX530" s="13" t="s">
        <v>76</v>
      </c>
      <c r="AY530" s="242" t="s">
        <v>124</v>
      </c>
    </row>
    <row r="531" spans="1:51" s="14" customFormat="1" ht="12">
      <c r="A531" s="14"/>
      <c r="B531" s="243"/>
      <c r="C531" s="244"/>
      <c r="D531" s="234" t="s">
        <v>133</v>
      </c>
      <c r="E531" s="245" t="s">
        <v>1</v>
      </c>
      <c r="F531" s="246" t="s">
        <v>692</v>
      </c>
      <c r="G531" s="244"/>
      <c r="H531" s="247">
        <v>15.07</v>
      </c>
      <c r="I531" s="248"/>
      <c r="J531" s="244"/>
      <c r="K531" s="244"/>
      <c r="L531" s="249"/>
      <c r="M531" s="250"/>
      <c r="N531" s="251"/>
      <c r="O531" s="251"/>
      <c r="P531" s="251"/>
      <c r="Q531" s="251"/>
      <c r="R531" s="251"/>
      <c r="S531" s="251"/>
      <c r="T531" s="25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3" t="s">
        <v>133</v>
      </c>
      <c r="AU531" s="253" t="s">
        <v>86</v>
      </c>
      <c r="AV531" s="14" t="s">
        <v>86</v>
      </c>
      <c r="AW531" s="14" t="s">
        <v>33</v>
      </c>
      <c r="AX531" s="14" t="s">
        <v>76</v>
      </c>
      <c r="AY531" s="253" t="s">
        <v>124</v>
      </c>
    </row>
    <row r="532" spans="1:51" s="15" customFormat="1" ht="12">
      <c r="A532" s="15"/>
      <c r="B532" s="254"/>
      <c r="C532" s="255"/>
      <c r="D532" s="234" t="s">
        <v>133</v>
      </c>
      <c r="E532" s="256" t="s">
        <v>1</v>
      </c>
      <c r="F532" s="257" t="s">
        <v>137</v>
      </c>
      <c r="G532" s="255"/>
      <c r="H532" s="258">
        <v>15.07</v>
      </c>
      <c r="I532" s="259"/>
      <c r="J532" s="255"/>
      <c r="K532" s="255"/>
      <c r="L532" s="260"/>
      <c r="M532" s="261"/>
      <c r="N532" s="262"/>
      <c r="O532" s="262"/>
      <c r="P532" s="262"/>
      <c r="Q532" s="262"/>
      <c r="R532" s="262"/>
      <c r="S532" s="262"/>
      <c r="T532" s="263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64" t="s">
        <v>133</v>
      </c>
      <c r="AU532" s="264" t="s">
        <v>86</v>
      </c>
      <c r="AV532" s="15" t="s">
        <v>132</v>
      </c>
      <c r="AW532" s="15" t="s">
        <v>33</v>
      </c>
      <c r="AX532" s="15" t="s">
        <v>84</v>
      </c>
      <c r="AY532" s="264" t="s">
        <v>124</v>
      </c>
    </row>
    <row r="533" spans="1:65" s="2" customFormat="1" ht="16.5" customHeight="1">
      <c r="A533" s="39"/>
      <c r="B533" s="40"/>
      <c r="C533" s="268" t="s">
        <v>435</v>
      </c>
      <c r="D533" s="268" t="s">
        <v>291</v>
      </c>
      <c r="E533" s="269" t="s">
        <v>693</v>
      </c>
      <c r="F533" s="270" t="s">
        <v>694</v>
      </c>
      <c r="G533" s="271" t="s">
        <v>192</v>
      </c>
      <c r="H533" s="272">
        <v>17.331</v>
      </c>
      <c r="I533" s="273"/>
      <c r="J533" s="274">
        <f>ROUND(I533*H533,2)</f>
        <v>0</v>
      </c>
      <c r="K533" s="270" t="s">
        <v>131</v>
      </c>
      <c r="L533" s="275"/>
      <c r="M533" s="276" t="s">
        <v>1</v>
      </c>
      <c r="N533" s="277" t="s">
        <v>41</v>
      </c>
      <c r="O533" s="92"/>
      <c r="P533" s="228">
        <f>O533*H533</f>
        <v>0</v>
      </c>
      <c r="Q533" s="228">
        <v>0</v>
      </c>
      <c r="R533" s="228">
        <f>Q533*H533</f>
        <v>0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151</v>
      </c>
      <c r="AT533" s="230" t="s">
        <v>291</v>
      </c>
      <c r="AU533" s="230" t="s">
        <v>86</v>
      </c>
      <c r="AY533" s="18" t="s">
        <v>124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84</v>
      </c>
      <c r="BK533" s="231">
        <f>ROUND(I533*H533,2)</f>
        <v>0</v>
      </c>
      <c r="BL533" s="18" t="s">
        <v>132</v>
      </c>
      <c r="BM533" s="230" t="s">
        <v>695</v>
      </c>
    </row>
    <row r="534" spans="1:51" s="14" customFormat="1" ht="12">
      <c r="A534" s="14"/>
      <c r="B534" s="243"/>
      <c r="C534" s="244"/>
      <c r="D534" s="234" t="s">
        <v>133</v>
      </c>
      <c r="E534" s="245" t="s">
        <v>1</v>
      </c>
      <c r="F534" s="246" t="s">
        <v>696</v>
      </c>
      <c r="G534" s="244"/>
      <c r="H534" s="247">
        <v>17.3305</v>
      </c>
      <c r="I534" s="248"/>
      <c r="J534" s="244"/>
      <c r="K534" s="244"/>
      <c r="L534" s="249"/>
      <c r="M534" s="250"/>
      <c r="N534" s="251"/>
      <c r="O534" s="251"/>
      <c r="P534" s="251"/>
      <c r="Q534" s="251"/>
      <c r="R534" s="251"/>
      <c r="S534" s="251"/>
      <c r="T534" s="25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3" t="s">
        <v>133</v>
      </c>
      <c r="AU534" s="253" t="s">
        <v>86</v>
      </c>
      <c r="AV534" s="14" t="s">
        <v>86</v>
      </c>
      <c r="AW534" s="14" t="s">
        <v>33</v>
      </c>
      <c r="AX534" s="14" t="s">
        <v>76</v>
      </c>
      <c r="AY534" s="253" t="s">
        <v>124</v>
      </c>
    </row>
    <row r="535" spans="1:51" s="15" customFormat="1" ht="12">
      <c r="A535" s="15"/>
      <c r="B535" s="254"/>
      <c r="C535" s="255"/>
      <c r="D535" s="234" t="s">
        <v>133</v>
      </c>
      <c r="E535" s="256" t="s">
        <v>1</v>
      </c>
      <c r="F535" s="257" t="s">
        <v>137</v>
      </c>
      <c r="G535" s="255"/>
      <c r="H535" s="258">
        <v>17.3305</v>
      </c>
      <c r="I535" s="259"/>
      <c r="J535" s="255"/>
      <c r="K535" s="255"/>
      <c r="L535" s="260"/>
      <c r="M535" s="261"/>
      <c r="N535" s="262"/>
      <c r="O535" s="262"/>
      <c r="P535" s="262"/>
      <c r="Q535" s="262"/>
      <c r="R535" s="262"/>
      <c r="S535" s="262"/>
      <c r="T535" s="263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64" t="s">
        <v>133</v>
      </c>
      <c r="AU535" s="264" t="s">
        <v>86</v>
      </c>
      <c r="AV535" s="15" t="s">
        <v>132</v>
      </c>
      <c r="AW535" s="15" t="s">
        <v>33</v>
      </c>
      <c r="AX535" s="15" t="s">
        <v>84</v>
      </c>
      <c r="AY535" s="264" t="s">
        <v>124</v>
      </c>
    </row>
    <row r="536" spans="1:65" s="2" customFormat="1" ht="24.15" customHeight="1">
      <c r="A536" s="39"/>
      <c r="B536" s="40"/>
      <c r="C536" s="219" t="s">
        <v>697</v>
      </c>
      <c r="D536" s="219" t="s">
        <v>127</v>
      </c>
      <c r="E536" s="220" t="s">
        <v>698</v>
      </c>
      <c r="F536" s="221" t="s">
        <v>699</v>
      </c>
      <c r="G536" s="222" t="s">
        <v>192</v>
      </c>
      <c r="H536" s="223">
        <v>21</v>
      </c>
      <c r="I536" s="224"/>
      <c r="J536" s="225">
        <f>ROUND(I536*H536,2)</f>
        <v>0</v>
      </c>
      <c r="K536" s="221" t="s">
        <v>131</v>
      </c>
      <c r="L536" s="45"/>
      <c r="M536" s="226" t="s">
        <v>1</v>
      </c>
      <c r="N536" s="227" t="s">
        <v>41</v>
      </c>
      <c r="O536" s="92"/>
      <c r="P536" s="228">
        <f>O536*H536</f>
        <v>0</v>
      </c>
      <c r="Q536" s="228">
        <v>0</v>
      </c>
      <c r="R536" s="228">
        <f>Q536*H536</f>
        <v>0</v>
      </c>
      <c r="S536" s="228">
        <v>0</v>
      </c>
      <c r="T536" s="22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0" t="s">
        <v>132</v>
      </c>
      <c r="AT536" s="230" t="s">
        <v>127</v>
      </c>
      <c r="AU536" s="230" t="s">
        <v>86</v>
      </c>
      <c r="AY536" s="18" t="s">
        <v>124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18" t="s">
        <v>84</v>
      </c>
      <c r="BK536" s="231">
        <f>ROUND(I536*H536,2)</f>
        <v>0</v>
      </c>
      <c r="BL536" s="18" t="s">
        <v>132</v>
      </c>
      <c r="BM536" s="230" t="s">
        <v>700</v>
      </c>
    </row>
    <row r="537" spans="1:51" s="13" customFormat="1" ht="12">
      <c r="A537" s="13"/>
      <c r="B537" s="232"/>
      <c r="C537" s="233"/>
      <c r="D537" s="234" t="s">
        <v>133</v>
      </c>
      <c r="E537" s="235" t="s">
        <v>1</v>
      </c>
      <c r="F537" s="236" t="s">
        <v>701</v>
      </c>
      <c r="G537" s="233"/>
      <c r="H537" s="235" t="s">
        <v>1</v>
      </c>
      <c r="I537" s="237"/>
      <c r="J537" s="233"/>
      <c r="K537" s="233"/>
      <c r="L537" s="238"/>
      <c r="M537" s="239"/>
      <c r="N537" s="240"/>
      <c r="O537" s="240"/>
      <c r="P537" s="240"/>
      <c r="Q537" s="240"/>
      <c r="R537" s="240"/>
      <c r="S537" s="240"/>
      <c r="T537" s="24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2" t="s">
        <v>133</v>
      </c>
      <c r="AU537" s="242" t="s">
        <v>86</v>
      </c>
      <c r="AV537" s="13" t="s">
        <v>84</v>
      </c>
      <c r="AW537" s="13" t="s">
        <v>33</v>
      </c>
      <c r="AX537" s="13" t="s">
        <v>76</v>
      </c>
      <c r="AY537" s="242" t="s">
        <v>124</v>
      </c>
    </row>
    <row r="538" spans="1:51" s="14" customFormat="1" ht="12">
      <c r="A538" s="14"/>
      <c r="B538" s="243"/>
      <c r="C538" s="244"/>
      <c r="D538" s="234" t="s">
        <v>133</v>
      </c>
      <c r="E538" s="245" t="s">
        <v>1</v>
      </c>
      <c r="F538" s="246" t="s">
        <v>7</v>
      </c>
      <c r="G538" s="244"/>
      <c r="H538" s="247">
        <v>21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3" t="s">
        <v>133</v>
      </c>
      <c r="AU538" s="253" t="s">
        <v>86</v>
      </c>
      <c r="AV538" s="14" t="s">
        <v>86</v>
      </c>
      <c r="AW538" s="14" t="s">
        <v>33</v>
      </c>
      <c r="AX538" s="14" t="s">
        <v>76</v>
      </c>
      <c r="AY538" s="253" t="s">
        <v>124</v>
      </c>
    </row>
    <row r="539" spans="1:51" s="15" customFormat="1" ht="12">
      <c r="A539" s="15"/>
      <c r="B539" s="254"/>
      <c r="C539" s="255"/>
      <c r="D539" s="234" t="s">
        <v>133</v>
      </c>
      <c r="E539" s="256" t="s">
        <v>1</v>
      </c>
      <c r="F539" s="257" t="s">
        <v>137</v>
      </c>
      <c r="G539" s="255"/>
      <c r="H539" s="258">
        <v>21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4" t="s">
        <v>133</v>
      </c>
      <c r="AU539" s="264" t="s">
        <v>86</v>
      </c>
      <c r="AV539" s="15" t="s">
        <v>132</v>
      </c>
      <c r="AW539" s="15" t="s">
        <v>33</v>
      </c>
      <c r="AX539" s="15" t="s">
        <v>84</v>
      </c>
      <c r="AY539" s="264" t="s">
        <v>124</v>
      </c>
    </row>
    <row r="540" spans="1:65" s="2" customFormat="1" ht="33" customHeight="1">
      <c r="A540" s="39"/>
      <c r="B540" s="40"/>
      <c r="C540" s="219" t="s">
        <v>440</v>
      </c>
      <c r="D540" s="219" t="s">
        <v>127</v>
      </c>
      <c r="E540" s="220" t="s">
        <v>702</v>
      </c>
      <c r="F540" s="221" t="s">
        <v>703</v>
      </c>
      <c r="G540" s="222" t="s">
        <v>192</v>
      </c>
      <c r="H540" s="223">
        <v>24.8</v>
      </c>
      <c r="I540" s="224"/>
      <c r="J540" s="225">
        <f>ROUND(I540*H540,2)</f>
        <v>0</v>
      </c>
      <c r="K540" s="221" t="s">
        <v>131</v>
      </c>
      <c r="L540" s="45"/>
      <c r="M540" s="226" t="s">
        <v>1</v>
      </c>
      <c r="N540" s="227" t="s">
        <v>41</v>
      </c>
      <c r="O540" s="92"/>
      <c r="P540" s="228">
        <f>O540*H540</f>
        <v>0</v>
      </c>
      <c r="Q540" s="228">
        <v>0</v>
      </c>
      <c r="R540" s="228">
        <f>Q540*H540</f>
        <v>0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132</v>
      </c>
      <c r="AT540" s="230" t="s">
        <v>127</v>
      </c>
      <c r="AU540" s="230" t="s">
        <v>86</v>
      </c>
      <c r="AY540" s="18" t="s">
        <v>124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84</v>
      </c>
      <c r="BK540" s="231">
        <f>ROUND(I540*H540,2)</f>
        <v>0</v>
      </c>
      <c r="BL540" s="18" t="s">
        <v>132</v>
      </c>
      <c r="BM540" s="230" t="s">
        <v>704</v>
      </c>
    </row>
    <row r="541" spans="1:51" s="13" customFormat="1" ht="12">
      <c r="A541" s="13"/>
      <c r="B541" s="232"/>
      <c r="C541" s="233"/>
      <c r="D541" s="234" t="s">
        <v>133</v>
      </c>
      <c r="E541" s="235" t="s">
        <v>1</v>
      </c>
      <c r="F541" s="236" t="s">
        <v>705</v>
      </c>
      <c r="G541" s="233"/>
      <c r="H541" s="235" t="s">
        <v>1</v>
      </c>
      <c r="I541" s="237"/>
      <c r="J541" s="233"/>
      <c r="K541" s="233"/>
      <c r="L541" s="238"/>
      <c r="M541" s="239"/>
      <c r="N541" s="240"/>
      <c r="O541" s="240"/>
      <c r="P541" s="240"/>
      <c r="Q541" s="240"/>
      <c r="R541" s="240"/>
      <c r="S541" s="240"/>
      <c r="T541" s="24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2" t="s">
        <v>133</v>
      </c>
      <c r="AU541" s="242" t="s">
        <v>86</v>
      </c>
      <c r="AV541" s="13" t="s">
        <v>84</v>
      </c>
      <c r="AW541" s="13" t="s">
        <v>33</v>
      </c>
      <c r="AX541" s="13" t="s">
        <v>76</v>
      </c>
      <c r="AY541" s="242" t="s">
        <v>124</v>
      </c>
    </row>
    <row r="542" spans="1:51" s="14" customFormat="1" ht="12">
      <c r="A542" s="14"/>
      <c r="B542" s="243"/>
      <c r="C542" s="244"/>
      <c r="D542" s="234" t="s">
        <v>133</v>
      </c>
      <c r="E542" s="245" t="s">
        <v>1</v>
      </c>
      <c r="F542" s="246" t="s">
        <v>706</v>
      </c>
      <c r="G542" s="244"/>
      <c r="H542" s="247">
        <v>24.8</v>
      </c>
      <c r="I542" s="248"/>
      <c r="J542" s="244"/>
      <c r="K542" s="244"/>
      <c r="L542" s="249"/>
      <c r="M542" s="250"/>
      <c r="N542" s="251"/>
      <c r="O542" s="251"/>
      <c r="P542" s="251"/>
      <c r="Q542" s="251"/>
      <c r="R542" s="251"/>
      <c r="S542" s="251"/>
      <c r="T542" s="25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3" t="s">
        <v>133</v>
      </c>
      <c r="AU542" s="253" t="s">
        <v>86</v>
      </c>
      <c r="AV542" s="14" t="s">
        <v>86</v>
      </c>
      <c r="AW542" s="14" t="s">
        <v>33</v>
      </c>
      <c r="AX542" s="14" t="s">
        <v>76</v>
      </c>
      <c r="AY542" s="253" t="s">
        <v>124</v>
      </c>
    </row>
    <row r="543" spans="1:51" s="15" customFormat="1" ht="12">
      <c r="A543" s="15"/>
      <c r="B543" s="254"/>
      <c r="C543" s="255"/>
      <c r="D543" s="234" t="s">
        <v>133</v>
      </c>
      <c r="E543" s="256" t="s">
        <v>1</v>
      </c>
      <c r="F543" s="257" t="s">
        <v>137</v>
      </c>
      <c r="G543" s="255"/>
      <c r="H543" s="258">
        <v>24.8</v>
      </c>
      <c r="I543" s="259"/>
      <c r="J543" s="255"/>
      <c r="K543" s="255"/>
      <c r="L543" s="260"/>
      <c r="M543" s="261"/>
      <c r="N543" s="262"/>
      <c r="O543" s="262"/>
      <c r="P543" s="262"/>
      <c r="Q543" s="262"/>
      <c r="R543" s="262"/>
      <c r="S543" s="262"/>
      <c r="T543" s="263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64" t="s">
        <v>133</v>
      </c>
      <c r="AU543" s="264" t="s">
        <v>86</v>
      </c>
      <c r="AV543" s="15" t="s">
        <v>132</v>
      </c>
      <c r="AW543" s="15" t="s">
        <v>33</v>
      </c>
      <c r="AX543" s="15" t="s">
        <v>84</v>
      </c>
      <c r="AY543" s="264" t="s">
        <v>124</v>
      </c>
    </row>
    <row r="544" spans="1:63" s="12" customFormat="1" ht="22.8" customHeight="1">
      <c r="A544" s="12"/>
      <c r="B544" s="203"/>
      <c r="C544" s="204"/>
      <c r="D544" s="205" t="s">
        <v>75</v>
      </c>
      <c r="E544" s="217" t="s">
        <v>153</v>
      </c>
      <c r="F544" s="217" t="s">
        <v>707</v>
      </c>
      <c r="G544" s="204"/>
      <c r="H544" s="204"/>
      <c r="I544" s="207"/>
      <c r="J544" s="218">
        <f>BK544</f>
        <v>0</v>
      </c>
      <c r="K544" s="204"/>
      <c r="L544" s="209"/>
      <c r="M544" s="210"/>
      <c r="N544" s="211"/>
      <c r="O544" s="211"/>
      <c r="P544" s="212">
        <f>SUM(P545:P616)</f>
        <v>0</v>
      </c>
      <c r="Q544" s="211"/>
      <c r="R544" s="212">
        <f>SUM(R545:R616)</f>
        <v>0</v>
      </c>
      <c r="S544" s="211"/>
      <c r="T544" s="213">
        <f>SUM(T545:T616)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14" t="s">
        <v>84</v>
      </c>
      <c r="AT544" s="215" t="s">
        <v>75</v>
      </c>
      <c r="AU544" s="215" t="s">
        <v>84</v>
      </c>
      <c r="AY544" s="214" t="s">
        <v>124</v>
      </c>
      <c r="BK544" s="216">
        <f>SUM(BK545:BK616)</f>
        <v>0</v>
      </c>
    </row>
    <row r="545" spans="1:65" s="2" customFormat="1" ht="16.5" customHeight="1">
      <c r="A545" s="39"/>
      <c r="B545" s="40"/>
      <c r="C545" s="219" t="s">
        <v>708</v>
      </c>
      <c r="D545" s="219" t="s">
        <v>127</v>
      </c>
      <c r="E545" s="220" t="s">
        <v>709</v>
      </c>
      <c r="F545" s="221" t="s">
        <v>710</v>
      </c>
      <c r="G545" s="222" t="s">
        <v>192</v>
      </c>
      <c r="H545" s="223">
        <v>57.3</v>
      </c>
      <c r="I545" s="224"/>
      <c r="J545" s="225">
        <f>ROUND(I545*H545,2)</f>
        <v>0</v>
      </c>
      <c r="K545" s="221" t="s">
        <v>131</v>
      </c>
      <c r="L545" s="45"/>
      <c r="M545" s="226" t="s">
        <v>1</v>
      </c>
      <c r="N545" s="227" t="s">
        <v>41</v>
      </c>
      <c r="O545" s="92"/>
      <c r="P545" s="228">
        <f>O545*H545</f>
        <v>0</v>
      </c>
      <c r="Q545" s="228">
        <v>0</v>
      </c>
      <c r="R545" s="228">
        <f>Q545*H545</f>
        <v>0</v>
      </c>
      <c r="S545" s="228">
        <v>0</v>
      </c>
      <c r="T545" s="22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0" t="s">
        <v>132</v>
      </c>
      <c r="AT545" s="230" t="s">
        <v>127</v>
      </c>
      <c r="AU545" s="230" t="s">
        <v>86</v>
      </c>
      <c r="AY545" s="18" t="s">
        <v>124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8" t="s">
        <v>84</v>
      </c>
      <c r="BK545" s="231">
        <f>ROUND(I545*H545,2)</f>
        <v>0</v>
      </c>
      <c r="BL545" s="18" t="s">
        <v>132</v>
      </c>
      <c r="BM545" s="230" t="s">
        <v>81</v>
      </c>
    </row>
    <row r="546" spans="1:51" s="13" customFormat="1" ht="12">
      <c r="A546" s="13"/>
      <c r="B546" s="232"/>
      <c r="C546" s="233"/>
      <c r="D546" s="234" t="s">
        <v>133</v>
      </c>
      <c r="E546" s="235" t="s">
        <v>1</v>
      </c>
      <c r="F546" s="236" t="s">
        <v>711</v>
      </c>
      <c r="G546" s="233"/>
      <c r="H546" s="235" t="s">
        <v>1</v>
      </c>
      <c r="I546" s="237"/>
      <c r="J546" s="233"/>
      <c r="K546" s="233"/>
      <c r="L546" s="238"/>
      <c r="M546" s="239"/>
      <c r="N546" s="240"/>
      <c r="O546" s="240"/>
      <c r="P546" s="240"/>
      <c r="Q546" s="240"/>
      <c r="R546" s="240"/>
      <c r="S546" s="240"/>
      <c r="T546" s="24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2" t="s">
        <v>133</v>
      </c>
      <c r="AU546" s="242" t="s">
        <v>86</v>
      </c>
      <c r="AV546" s="13" t="s">
        <v>84</v>
      </c>
      <c r="AW546" s="13" t="s">
        <v>33</v>
      </c>
      <c r="AX546" s="13" t="s">
        <v>76</v>
      </c>
      <c r="AY546" s="242" t="s">
        <v>124</v>
      </c>
    </row>
    <row r="547" spans="1:51" s="14" customFormat="1" ht="12">
      <c r="A547" s="14"/>
      <c r="B547" s="243"/>
      <c r="C547" s="244"/>
      <c r="D547" s="234" t="s">
        <v>133</v>
      </c>
      <c r="E547" s="245" t="s">
        <v>1</v>
      </c>
      <c r="F547" s="246" t="s">
        <v>712</v>
      </c>
      <c r="G547" s="244"/>
      <c r="H547" s="247">
        <v>27.4</v>
      </c>
      <c r="I547" s="248"/>
      <c r="J547" s="244"/>
      <c r="K547" s="244"/>
      <c r="L547" s="249"/>
      <c r="M547" s="250"/>
      <c r="N547" s="251"/>
      <c r="O547" s="251"/>
      <c r="P547" s="251"/>
      <c r="Q547" s="251"/>
      <c r="R547" s="251"/>
      <c r="S547" s="251"/>
      <c r="T547" s="25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3" t="s">
        <v>133</v>
      </c>
      <c r="AU547" s="253" t="s">
        <v>86</v>
      </c>
      <c r="AV547" s="14" t="s">
        <v>86</v>
      </c>
      <c r="AW547" s="14" t="s">
        <v>33</v>
      </c>
      <c r="AX547" s="14" t="s">
        <v>76</v>
      </c>
      <c r="AY547" s="253" t="s">
        <v>124</v>
      </c>
    </row>
    <row r="548" spans="1:51" s="14" customFormat="1" ht="12">
      <c r="A548" s="14"/>
      <c r="B548" s="243"/>
      <c r="C548" s="244"/>
      <c r="D548" s="234" t="s">
        <v>133</v>
      </c>
      <c r="E548" s="245" t="s">
        <v>1</v>
      </c>
      <c r="F548" s="246" t="s">
        <v>713</v>
      </c>
      <c r="G548" s="244"/>
      <c r="H548" s="247">
        <v>29.9</v>
      </c>
      <c r="I548" s="248"/>
      <c r="J548" s="244"/>
      <c r="K548" s="244"/>
      <c r="L548" s="249"/>
      <c r="M548" s="250"/>
      <c r="N548" s="251"/>
      <c r="O548" s="251"/>
      <c r="P548" s="251"/>
      <c r="Q548" s="251"/>
      <c r="R548" s="251"/>
      <c r="S548" s="251"/>
      <c r="T548" s="252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3" t="s">
        <v>133</v>
      </c>
      <c r="AU548" s="253" t="s">
        <v>86</v>
      </c>
      <c r="AV548" s="14" t="s">
        <v>86</v>
      </c>
      <c r="AW548" s="14" t="s">
        <v>33</v>
      </c>
      <c r="AX548" s="14" t="s">
        <v>76</v>
      </c>
      <c r="AY548" s="253" t="s">
        <v>124</v>
      </c>
    </row>
    <row r="549" spans="1:51" s="15" customFormat="1" ht="12">
      <c r="A549" s="15"/>
      <c r="B549" s="254"/>
      <c r="C549" s="255"/>
      <c r="D549" s="234" t="s">
        <v>133</v>
      </c>
      <c r="E549" s="256" t="s">
        <v>1</v>
      </c>
      <c r="F549" s="257" t="s">
        <v>137</v>
      </c>
      <c r="G549" s="255"/>
      <c r="H549" s="258">
        <v>57.3</v>
      </c>
      <c r="I549" s="259"/>
      <c r="J549" s="255"/>
      <c r="K549" s="255"/>
      <c r="L549" s="260"/>
      <c r="M549" s="261"/>
      <c r="N549" s="262"/>
      <c r="O549" s="262"/>
      <c r="P549" s="262"/>
      <c r="Q549" s="262"/>
      <c r="R549" s="262"/>
      <c r="S549" s="262"/>
      <c r="T549" s="263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4" t="s">
        <v>133</v>
      </c>
      <c r="AU549" s="264" t="s">
        <v>86</v>
      </c>
      <c r="AV549" s="15" t="s">
        <v>132</v>
      </c>
      <c r="AW549" s="15" t="s">
        <v>33</v>
      </c>
      <c r="AX549" s="15" t="s">
        <v>84</v>
      </c>
      <c r="AY549" s="264" t="s">
        <v>124</v>
      </c>
    </row>
    <row r="550" spans="1:65" s="2" customFormat="1" ht="24.15" customHeight="1">
      <c r="A550" s="39"/>
      <c r="B550" s="40"/>
      <c r="C550" s="219" t="s">
        <v>444</v>
      </c>
      <c r="D550" s="219" t="s">
        <v>127</v>
      </c>
      <c r="E550" s="220" t="s">
        <v>714</v>
      </c>
      <c r="F550" s="221" t="s">
        <v>715</v>
      </c>
      <c r="G550" s="222" t="s">
        <v>192</v>
      </c>
      <c r="H550" s="223">
        <v>57.3</v>
      </c>
      <c r="I550" s="224"/>
      <c r="J550" s="225">
        <f>ROUND(I550*H550,2)</f>
        <v>0</v>
      </c>
      <c r="K550" s="221" t="s">
        <v>131</v>
      </c>
      <c r="L550" s="45"/>
      <c r="M550" s="226" t="s">
        <v>1</v>
      </c>
      <c r="N550" s="227" t="s">
        <v>41</v>
      </c>
      <c r="O550" s="92"/>
      <c r="P550" s="228">
        <f>O550*H550</f>
        <v>0</v>
      </c>
      <c r="Q550" s="228">
        <v>0</v>
      </c>
      <c r="R550" s="228">
        <f>Q550*H550</f>
        <v>0</v>
      </c>
      <c r="S550" s="228">
        <v>0</v>
      </c>
      <c r="T550" s="229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0" t="s">
        <v>132</v>
      </c>
      <c r="AT550" s="230" t="s">
        <v>127</v>
      </c>
      <c r="AU550" s="230" t="s">
        <v>86</v>
      </c>
      <c r="AY550" s="18" t="s">
        <v>124</v>
      </c>
      <c r="BE550" s="231">
        <f>IF(N550="základní",J550,0)</f>
        <v>0</v>
      </c>
      <c r="BF550" s="231">
        <f>IF(N550="snížená",J550,0)</f>
        <v>0</v>
      </c>
      <c r="BG550" s="231">
        <f>IF(N550="zákl. přenesená",J550,0)</f>
        <v>0</v>
      </c>
      <c r="BH550" s="231">
        <f>IF(N550="sníž. přenesená",J550,0)</f>
        <v>0</v>
      </c>
      <c r="BI550" s="231">
        <f>IF(N550="nulová",J550,0)</f>
        <v>0</v>
      </c>
      <c r="BJ550" s="18" t="s">
        <v>84</v>
      </c>
      <c r="BK550" s="231">
        <f>ROUND(I550*H550,2)</f>
        <v>0</v>
      </c>
      <c r="BL550" s="18" t="s">
        <v>132</v>
      </c>
      <c r="BM550" s="230" t="s">
        <v>716</v>
      </c>
    </row>
    <row r="551" spans="1:51" s="13" customFormat="1" ht="12">
      <c r="A551" s="13"/>
      <c r="B551" s="232"/>
      <c r="C551" s="233"/>
      <c r="D551" s="234" t="s">
        <v>133</v>
      </c>
      <c r="E551" s="235" t="s">
        <v>1</v>
      </c>
      <c r="F551" s="236" t="s">
        <v>717</v>
      </c>
      <c r="G551" s="233"/>
      <c r="H551" s="235" t="s">
        <v>1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2" t="s">
        <v>133</v>
      </c>
      <c r="AU551" s="242" t="s">
        <v>86</v>
      </c>
      <c r="AV551" s="13" t="s">
        <v>84</v>
      </c>
      <c r="AW551" s="13" t="s">
        <v>33</v>
      </c>
      <c r="AX551" s="13" t="s">
        <v>76</v>
      </c>
      <c r="AY551" s="242" t="s">
        <v>124</v>
      </c>
    </row>
    <row r="552" spans="1:51" s="14" customFormat="1" ht="12">
      <c r="A552" s="14"/>
      <c r="B552" s="243"/>
      <c r="C552" s="244"/>
      <c r="D552" s="234" t="s">
        <v>133</v>
      </c>
      <c r="E552" s="245" t="s">
        <v>1</v>
      </c>
      <c r="F552" s="246" t="s">
        <v>712</v>
      </c>
      <c r="G552" s="244"/>
      <c r="H552" s="247">
        <v>27.4</v>
      </c>
      <c r="I552" s="248"/>
      <c r="J552" s="244"/>
      <c r="K552" s="244"/>
      <c r="L552" s="249"/>
      <c r="M552" s="250"/>
      <c r="N552" s="251"/>
      <c r="O552" s="251"/>
      <c r="P552" s="251"/>
      <c r="Q552" s="251"/>
      <c r="R552" s="251"/>
      <c r="S552" s="251"/>
      <c r="T552" s="252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3" t="s">
        <v>133</v>
      </c>
      <c r="AU552" s="253" t="s">
        <v>86</v>
      </c>
      <c r="AV552" s="14" t="s">
        <v>86</v>
      </c>
      <c r="AW552" s="14" t="s">
        <v>33</v>
      </c>
      <c r="AX552" s="14" t="s">
        <v>76</v>
      </c>
      <c r="AY552" s="253" t="s">
        <v>124</v>
      </c>
    </row>
    <row r="553" spans="1:51" s="14" customFormat="1" ht="12">
      <c r="A553" s="14"/>
      <c r="B553" s="243"/>
      <c r="C553" s="244"/>
      <c r="D553" s="234" t="s">
        <v>133</v>
      </c>
      <c r="E553" s="245" t="s">
        <v>1</v>
      </c>
      <c r="F553" s="246" t="s">
        <v>713</v>
      </c>
      <c r="G553" s="244"/>
      <c r="H553" s="247">
        <v>29.9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3" t="s">
        <v>133</v>
      </c>
      <c r="AU553" s="253" t="s">
        <v>86</v>
      </c>
      <c r="AV553" s="14" t="s">
        <v>86</v>
      </c>
      <c r="AW553" s="14" t="s">
        <v>33</v>
      </c>
      <c r="AX553" s="14" t="s">
        <v>76</v>
      </c>
      <c r="AY553" s="253" t="s">
        <v>124</v>
      </c>
    </row>
    <row r="554" spans="1:51" s="15" customFormat="1" ht="12">
      <c r="A554" s="15"/>
      <c r="B554" s="254"/>
      <c r="C554" s="255"/>
      <c r="D554" s="234" t="s">
        <v>133</v>
      </c>
      <c r="E554" s="256" t="s">
        <v>1</v>
      </c>
      <c r="F554" s="257" t="s">
        <v>137</v>
      </c>
      <c r="G554" s="255"/>
      <c r="H554" s="258">
        <v>57.3</v>
      </c>
      <c r="I554" s="259"/>
      <c r="J554" s="255"/>
      <c r="K554" s="255"/>
      <c r="L554" s="260"/>
      <c r="M554" s="261"/>
      <c r="N554" s="262"/>
      <c r="O554" s="262"/>
      <c r="P554" s="262"/>
      <c r="Q554" s="262"/>
      <c r="R554" s="262"/>
      <c r="S554" s="262"/>
      <c r="T554" s="263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4" t="s">
        <v>133</v>
      </c>
      <c r="AU554" s="264" t="s">
        <v>86</v>
      </c>
      <c r="AV554" s="15" t="s">
        <v>132</v>
      </c>
      <c r="AW554" s="15" t="s">
        <v>33</v>
      </c>
      <c r="AX554" s="15" t="s">
        <v>84</v>
      </c>
      <c r="AY554" s="264" t="s">
        <v>124</v>
      </c>
    </row>
    <row r="555" spans="1:65" s="2" customFormat="1" ht="33" customHeight="1">
      <c r="A555" s="39"/>
      <c r="B555" s="40"/>
      <c r="C555" s="219" t="s">
        <v>718</v>
      </c>
      <c r="D555" s="219" t="s">
        <v>127</v>
      </c>
      <c r="E555" s="220" t="s">
        <v>719</v>
      </c>
      <c r="F555" s="221" t="s">
        <v>720</v>
      </c>
      <c r="G555" s="222" t="s">
        <v>192</v>
      </c>
      <c r="H555" s="223">
        <v>86.7</v>
      </c>
      <c r="I555" s="224"/>
      <c r="J555" s="225">
        <f>ROUND(I555*H555,2)</f>
        <v>0</v>
      </c>
      <c r="K555" s="221" t="s">
        <v>131</v>
      </c>
      <c r="L555" s="45"/>
      <c r="M555" s="226" t="s">
        <v>1</v>
      </c>
      <c r="N555" s="227" t="s">
        <v>41</v>
      </c>
      <c r="O555" s="92"/>
      <c r="P555" s="228">
        <f>O555*H555</f>
        <v>0</v>
      </c>
      <c r="Q555" s="228">
        <v>0</v>
      </c>
      <c r="R555" s="228">
        <f>Q555*H555</f>
        <v>0</v>
      </c>
      <c r="S555" s="228">
        <v>0</v>
      </c>
      <c r="T555" s="22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0" t="s">
        <v>132</v>
      </c>
      <c r="AT555" s="230" t="s">
        <v>127</v>
      </c>
      <c r="AU555" s="230" t="s">
        <v>86</v>
      </c>
      <c r="AY555" s="18" t="s">
        <v>124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18" t="s">
        <v>84</v>
      </c>
      <c r="BK555" s="231">
        <f>ROUND(I555*H555,2)</f>
        <v>0</v>
      </c>
      <c r="BL555" s="18" t="s">
        <v>132</v>
      </c>
      <c r="BM555" s="230" t="s">
        <v>721</v>
      </c>
    </row>
    <row r="556" spans="1:51" s="13" customFormat="1" ht="12">
      <c r="A556" s="13"/>
      <c r="B556" s="232"/>
      <c r="C556" s="233"/>
      <c r="D556" s="234" t="s">
        <v>133</v>
      </c>
      <c r="E556" s="235" t="s">
        <v>1</v>
      </c>
      <c r="F556" s="236" t="s">
        <v>722</v>
      </c>
      <c r="G556" s="233"/>
      <c r="H556" s="235" t="s">
        <v>1</v>
      </c>
      <c r="I556" s="237"/>
      <c r="J556" s="233"/>
      <c r="K556" s="233"/>
      <c r="L556" s="238"/>
      <c r="M556" s="239"/>
      <c r="N556" s="240"/>
      <c r="O556" s="240"/>
      <c r="P556" s="240"/>
      <c r="Q556" s="240"/>
      <c r="R556" s="240"/>
      <c r="S556" s="240"/>
      <c r="T556" s="24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2" t="s">
        <v>133</v>
      </c>
      <c r="AU556" s="242" t="s">
        <v>86</v>
      </c>
      <c r="AV556" s="13" t="s">
        <v>84</v>
      </c>
      <c r="AW556" s="13" t="s">
        <v>33</v>
      </c>
      <c r="AX556" s="13" t="s">
        <v>76</v>
      </c>
      <c r="AY556" s="242" t="s">
        <v>124</v>
      </c>
    </row>
    <row r="557" spans="1:51" s="14" customFormat="1" ht="12">
      <c r="A557" s="14"/>
      <c r="B557" s="243"/>
      <c r="C557" s="244"/>
      <c r="D557" s="234" t="s">
        <v>133</v>
      </c>
      <c r="E557" s="245" t="s">
        <v>1</v>
      </c>
      <c r="F557" s="246" t="s">
        <v>723</v>
      </c>
      <c r="G557" s="244"/>
      <c r="H557" s="247">
        <v>43.3</v>
      </c>
      <c r="I557" s="248"/>
      <c r="J557" s="244"/>
      <c r="K557" s="244"/>
      <c r="L557" s="249"/>
      <c r="M557" s="250"/>
      <c r="N557" s="251"/>
      <c r="O557" s="251"/>
      <c r="P557" s="251"/>
      <c r="Q557" s="251"/>
      <c r="R557" s="251"/>
      <c r="S557" s="251"/>
      <c r="T557" s="25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3" t="s">
        <v>133</v>
      </c>
      <c r="AU557" s="253" t="s">
        <v>86</v>
      </c>
      <c r="AV557" s="14" t="s">
        <v>86</v>
      </c>
      <c r="AW557" s="14" t="s">
        <v>33</v>
      </c>
      <c r="AX557" s="14" t="s">
        <v>76</v>
      </c>
      <c r="AY557" s="253" t="s">
        <v>124</v>
      </c>
    </row>
    <row r="558" spans="1:51" s="14" customFormat="1" ht="12">
      <c r="A558" s="14"/>
      <c r="B558" s="243"/>
      <c r="C558" s="244"/>
      <c r="D558" s="234" t="s">
        <v>133</v>
      </c>
      <c r="E558" s="245" t="s">
        <v>1</v>
      </c>
      <c r="F558" s="246" t="s">
        <v>724</v>
      </c>
      <c r="G558" s="244"/>
      <c r="H558" s="247">
        <v>43.4</v>
      </c>
      <c r="I558" s="248"/>
      <c r="J558" s="244"/>
      <c r="K558" s="244"/>
      <c r="L558" s="249"/>
      <c r="M558" s="250"/>
      <c r="N558" s="251"/>
      <c r="O558" s="251"/>
      <c r="P558" s="251"/>
      <c r="Q558" s="251"/>
      <c r="R558" s="251"/>
      <c r="S558" s="251"/>
      <c r="T558" s="25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3" t="s">
        <v>133</v>
      </c>
      <c r="AU558" s="253" t="s">
        <v>86</v>
      </c>
      <c r="AV558" s="14" t="s">
        <v>86</v>
      </c>
      <c r="AW558" s="14" t="s">
        <v>33</v>
      </c>
      <c r="AX558" s="14" t="s">
        <v>76</v>
      </c>
      <c r="AY558" s="253" t="s">
        <v>124</v>
      </c>
    </row>
    <row r="559" spans="1:51" s="15" customFormat="1" ht="12">
      <c r="A559" s="15"/>
      <c r="B559" s="254"/>
      <c r="C559" s="255"/>
      <c r="D559" s="234" t="s">
        <v>133</v>
      </c>
      <c r="E559" s="256" t="s">
        <v>1</v>
      </c>
      <c r="F559" s="257" t="s">
        <v>137</v>
      </c>
      <c r="G559" s="255"/>
      <c r="H559" s="258">
        <v>86.69999999999999</v>
      </c>
      <c r="I559" s="259"/>
      <c r="J559" s="255"/>
      <c r="K559" s="255"/>
      <c r="L559" s="260"/>
      <c r="M559" s="261"/>
      <c r="N559" s="262"/>
      <c r="O559" s="262"/>
      <c r="P559" s="262"/>
      <c r="Q559" s="262"/>
      <c r="R559" s="262"/>
      <c r="S559" s="262"/>
      <c r="T559" s="263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64" t="s">
        <v>133</v>
      </c>
      <c r="AU559" s="264" t="s">
        <v>86</v>
      </c>
      <c r="AV559" s="15" t="s">
        <v>132</v>
      </c>
      <c r="AW559" s="15" t="s">
        <v>33</v>
      </c>
      <c r="AX559" s="15" t="s">
        <v>84</v>
      </c>
      <c r="AY559" s="264" t="s">
        <v>124</v>
      </c>
    </row>
    <row r="560" spans="1:65" s="2" customFormat="1" ht="16.5" customHeight="1">
      <c r="A560" s="39"/>
      <c r="B560" s="40"/>
      <c r="C560" s="219" t="s">
        <v>449</v>
      </c>
      <c r="D560" s="219" t="s">
        <v>127</v>
      </c>
      <c r="E560" s="220" t="s">
        <v>725</v>
      </c>
      <c r="F560" s="221" t="s">
        <v>726</v>
      </c>
      <c r="G560" s="222" t="s">
        <v>192</v>
      </c>
      <c r="H560" s="223">
        <v>58.28</v>
      </c>
      <c r="I560" s="224"/>
      <c r="J560" s="225">
        <f>ROUND(I560*H560,2)</f>
        <v>0</v>
      </c>
      <c r="K560" s="221" t="s">
        <v>131</v>
      </c>
      <c r="L560" s="45"/>
      <c r="M560" s="226" t="s">
        <v>1</v>
      </c>
      <c r="N560" s="227" t="s">
        <v>41</v>
      </c>
      <c r="O560" s="92"/>
      <c r="P560" s="228">
        <f>O560*H560</f>
        <v>0</v>
      </c>
      <c r="Q560" s="228">
        <v>0</v>
      </c>
      <c r="R560" s="228">
        <f>Q560*H560</f>
        <v>0</v>
      </c>
      <c r="S560" s="228">
        <v>0</v>
      </c>
      <c r="T560" s="229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0" t="s">
        <v>132</v>
      </c>
      <c r="AT560" s="230" t="s">
        <v>127</v>
      </c>
      <c r="AU560" s="230" t="s">
        <v>86</v>
      </c>
      <c r="AY560" s="18" t="s">
        <v>124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18" t="s">
        <v>84</v>
      </c>
      <c r="BK560" s="231">
        <f>ROUND(I560*H560,2)</f>
        <v>0</v>
      </c>
      <c r="BL560" s="18" t="s">
        <v>132</v>
      </c>
      <c r="BM560" s="230" t="s">
        <v>727</v>
      </c>
    </row>
    <row r="561" spans="1:51" s="13" customFormat="1" ht="12">
      <c r="A561" s="13"/>
      <c r="B561" s="232"/>
      <c r="C561" s="233"/>
      <c r="D561" s="234" t="s">
        <v>133</v>
      </c>
      <c r="E561" s="235" t="s">
        <v>1</v>
      </c>
      <c r="F561" s="236" t="s">
        <v>728</v>
      </c>
      <c r="G561" s="233"/>
      <c r="H561" s="235" t="s">
        <v>1</v>
      </c>
      <c r="I561" s="237"/>
      <c r="J561" s="233"/>
      <c r="K561" s="233"/>
      <c r="L561" s="238"/>
      <c r="M561" s="239"/>
      <c r="N561" s="240"/>
      <c r="O561" s="240"/>
      <c r="P561" s="240"/>
      <c r="Q561" s="240"/>
      <c r="R561" s="240"/>
      <c r="S561" s="240"/>
      <c r="T561" s="24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2" t="s">
        <v>133</v>
      </c>
      <c r="AU561" s="242" t="s">
        <v>86</v>
      </c>
      <c r="AV561" s="13" t="s">
        <v>84</v>
      </c>
      <c r="AW561" s="13" t="s">
        <v>33</v>
      </c>
      <c r="AX561" s="13" t="s">
        <v>76</v>
      </c>
      <c r="AY561" s="242" t="s">
        <v>124</v>
      </c>
    </row>
    <row r="562" spans="1:51" s="13" customFormat="1" ht="12">
      <c r="A562" s="13"/>
      <c r="B562" s="232"/>
      <c r="C562" s="233"/>
      <c r="D562" s="234" t="s">
        <v>133</v>
      </c>
      <c r="E562" s="235" t="s">
        <v>1</v>
      </c>
      <c r="F562" s="236" t="s">
        <v>729</v>
      </c>
      <c r="G562" s="233"/>
      <c r="H562" s="235" t="s">
        <v>1</v>
      </c>
      <c r="I562" s="237"/>
      <c r="J562" s="233"/>
      <c r="K562" s="233"/>
      <c r="L562" s="238"/>
      <c r="M562" s="239"/>
      <c r="N562" s="240"/>
      <c r="O562" s="240"/>
      <c r="P562" s="240"/>
      <c r="Q562" s="240"/>
      <c r="R562" s="240"/>
      <c r="S562" s="240"/>
      <c r="T562" s="24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2" t="s">
        <v>133</v>
      </c>
      <c r="AU562" s="242" t="s">
        <v>86</v>
      </c>
      <c r="AV562" s="13" t="s">
        <v>84</v>
      </c>
      <c r="AW562" s="13" t="s">
        <v>33</v>
      </c>
      <c r="AX562" s="13" t="s">
        <v>76</v>
      </c>
      <c r="AY562" s="242" t="s">
        <v>124</v>
      </c>
    </row>
    <row r="563" spans="1:51" s="14" customFormat="1" ht="12">
      <c r="A563" s="14"/>
      <c r="B563" s="243"/>
      <c r="C563" s="244"/>
      <c r="D563" s="234" t="s">
        <v>133</v>
      </c>
      <c r="E563" s="245" t="s">
        <v>1</v>
      </c>
      <c r="F563" s="246" t="s">
        <v>730</v>
      </c>
      <c r="G563" s="244"/>
      <c r="H563" s="247">
        <v>24.299999999999997</v>
      </c>
      <c r="I563" s="248"/>
      <c r="J563" s="244"/>
      <c r="K563" s="244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133</v>
      </c>
      <c r="AU563" s="253" t="s">
        <v>86</v>
      </c>
      <c r="AV563" s="14" t="s">
        <v>86</v>
      </c>
      <c r="AW563" s="14" t="s">
        <v>33</v>
      </c>
      <c r="AX563" s="14" t="s">
        <v>76</v>
      </c>
      <c r="AY563" s="253" t="s">
        <v>124</v>
      </c>
    </row>
    <row r="564" spans="1:51" s="14" customFormat="1" ht="12">
      <c r="A564" s="14"/>
      <c r="B564" s="243"/>
      <c r="C564" s="244"/>
      <c r="D564" s="234" t="s">
        <v>133</v>
      </c>
      <c r="E564" s="245" t="s">
        <v>1</v>
      </c>
      <c r="F564" s="246" t="s">
        <v>731</v>
      </c>
      <c r="G564" s="244"/>
      <c r="H564" s="247">
        <v>19.1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3" t="s">
        <v>133</v>
      </c>
      <c r="AU564" s="253" t="s">
        <v>86</v>
      </c>
      <c r="AV564" s="14" t="s">
        <v>86</v>
      </c>
      <c r="AW564" s="14" t="s">
        <v>33</v>
      </c>
      <c r="AX564" s="14" t="s">
        <v>76</v>
      </c>
      <c r="AY564" s="253" t="s">
        <v>124</v>
      </c>
    </row>
    <row r="565" spans="1:51" s="14" customFormat="1" ht="12">
      <c r="A565" s="14"/>
      <c r="B565" s="243"/>
      <c r="C565" s="244"/>
      <c r="D565" s="234" t="s">
        <v>133</v>
      </c>
      <c r="E565" s="245" t="s">
        <v>1</v>
      </c>
      <c r="F565" s="246" t="s">
        <v>732</v>
      </c>
      <c r="G565" s="244"/>
      <c r="H565" s="247">
        <v>14.879999999999999</v>
      </c>
      <c r="I565" s="248"/>
      <c r="J565" s="244"/>
      <c r="K565" s="244"/>
      <c r="L565" s="249"/>
      <c r="M565" s="250"/>
      <c r="N565" s="251"/>
      <c r="O565" s="251"/>
      <c r="P565" s="251"/>
      <c r="Q565" s="251"/>
      <c r="R565" s="251"/>
      <c r="S565" s="251"/>
      <c r="T565" s="25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3" t="s">
        <v>133</v>
      </c>
      <c r="AU565" s="253" t="s">
        <v>86</v>
      </c>
      <c r="AV565" s="14" t="s">
        <v>86</v>
      </c>
      <c r="AW565" s="14" t="s">
        <v>33</v>
      </c>
      <c r="AX565" s="14" t="s">
        <v>76</v>
      </c>
      <c r="AY565" s="253" t="s">
        <v>124</v>
      </c>
    </row>
    <row r="566" spans="1:51" s="15" customFormat="1" ht="12">
      <c r="A566" s="15"/>
      <c r="B566" s="254"/>
      <c r="C566" s="255"/>
      <c r="D566" s="234" t="s">
        <v>133</v>
      </c>
      <c r="E566" s="256" t="s">
        <v>1</v>
      </c>
      <c r="F566" s="257" t="s">
        <v>137</v>
      </c>
      <c r="G566" s="255"/>
      <c r="H566" s="258">
        <v>58.28</v>
      </c>
      <c r="I566" s="259"/>
      <c r="J566" s="255"/>
      <c r="K566" s="255"/>
      <c r="L566" s="260"/>
      <c r="M566" s="261"/>
      <c r="N566" s="262"/>
      <c r="O566" s="262"/>
      <c r="P566" s="262"/>
      <c r="Q566" s="262"/>
      <c r="R566" s="262"/>
      <c r="S566" s="262"/>
      <c r="T566" s="263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4" t="s">
        <v>133</v>
      </c>
      <c r="AU566" s="264" t="s">
        <v>86</v>
      </c>
      <c r="AV566" s="15" t="s">
        <v>132</v>
      </c>
      <c r="AW566" s="15" t="s">
        <v>33</v>
      </c>
      <c r="AX566" s="15" t="s">
        <v>84</v>
      </c>
      <c r="AY566" s="264" t="s">
        <v>124</v>
      </c>
    </row>
    <row r="567" spans="1:65" s="2" customFormat="1" ht="16.5" customHeight="1">
      <c r="A567" s="39"/>
      <c r="B567" s="40"/>
      <c r="C567" s="219" t="s">
        <v>733</v>
      </c>
      <c r="D567" s="219" t="s">
        <v>127</v>
      </c>
      <c r="E567" s="220" t="s">
        <v>734</v>
      </c>
      <c r="F567" s="221" t="s">
        <v>735</v>
      </c>
      <c r="G567" s="222" t="s">
        <v>192</v>
      </c>
      <c r="H567" s="223">
        <v>58.28</v>
      </c>
      <c r="I567" s="224"/>
      <c r="J567" s="225">
        <f>ROUND(I567*H567,2)</f>
        <v>0</v>
      </c>
      <c r="K567" s="221" t="s">
        <v>131</v>
      </c>
      <c r="L567" s="45"/>
      <c r="M567" s="226" t="s">
        <v>1</v>
      </c>
      <c r="N567" s="227" t="s">
        <v>41</v>
      </c>
      <c r="O567" s="92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132</v>
      </c>
      <c r="AT567" s="230" t="s">
        <v>127</v>
      </c>
      <c r="AU567" s="230" t="s">
        <v>86</v>
      </c>
      <c r="AY567" s="18" t="s">
        <v>124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84</v>
      </c>
      <c r="BK567" s="231">
        <f>ROUND(I567*H567,2)</f>
        <v>0</v>
      </c>
      <c r="BL567" s="18" t="s">
        <v>132</v>
      </c>
      <c r="BM567" s="230" t="s">
        <v>736</v>
      </c>
    </row>
    <row r="568" spans="1:51" s="13" customFormat="1" ht="12">
      <c r="A568" s="13"/>
      <c r="B568" s="232"/>
      <c r="C568" s="233"/>
      <c r="D568" s="234" t="s">
        <v>133</v>
      </c>
      <c r="E568" s="235" t="s">
        <v>1</v>
      </c>
      <c r="F568" s="236" t="s">
        <v>728</v>
      </c>
      <c r="G568" s="233"/>
      <c r="H568" s="235" t="s">
        <v>1</v>
      </c>
      <c r="I568" s="237"/>
      <c r="J568" s="233"/>
      <c r="K568" s="233"/>
      <c r="L568" s="238"/>
      <c r="M568" s="239"/>
      <c r="N568" s="240"/>
      <c r="O568" s="240"/>
      <c r="P568" s="240"/>
      <c r="Q568" s="240"/>
      <c r="R568" s="240"/>
      <c r="S568" s="240"/>
      <c r="T568" s="24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2" t="s">
        <v>133</v>
      </c>
      <c r="AU568" s="242" t="s">
        <v>86</v>
      </c>
      <c r="AV568" s="13" t="s">
        <v>84</v>
      </c>
      <c r="AW568" s="13" t="s">
        <v>33</v>
      </c>
      <c r="AX568" s="13" t="s">
        <v>76</v>
      </c>
      <c r="AY568" s="242" t="s">
        <v>124</v>
      </c>
    </row>
    <row r="569" spans="1:51" s="13" customFormat="1" ht="12">
      <c r="A569" s="13"/>
      <c r="B569" s="232"/>
      <c r="C569" s="233"/>
      <c r="D569" s="234" t="s">
        <v>133</v>
      </c>
      <c r="E569" s="235" t="s">
        <v>1</v>
      </c>
      <c r="F569" s="236" t="s">
        <v>737</v>
      </c>
      <c r="G569" s="233"/>
      <c r="H569" s="235" t="s">
        <v>1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2" t="s">
        <v>133</v>
      </c>
      <c r="AU569" s="242" t="s">
        <v>86</v>
      </c>
      <c r="AV569" s="13" t="s">
        <v>84</v>
      </c>
      <c r="AW569" s="13" t="s">
        <v>33</v>
      </c>
      <c r="AX569" s="13" t="s">
        <v>76</v>
      </c>
      <c r="AY569" s="242" t="s">
        <v>124</v>
      </c>
    </row>
    <row r="570" spans="1:51" s="14" customFormat="1" ht="12">
      <c r="A570" s="14"/>
      <c r="B570" s="243"/>
      <c r="C570" s="244"/>
      <c r="D570" s="234" t="s">
        <v>133</v>
      </c>
      <c r="E570" s="245" t="s">
        <v>1</v>
      </c>
      <c r="F570" s="246" t="s">
        <v>730</v>
      </c>
      <c r="G570" s="244"/>
      <c r="H570" s="247">
        <v>24.299999999999997</v>
      </c>
      <c r="I570" s="248"/>
      <c r="J570" s="244"/>
      <c r="K570" s="244"/>
      <c r="L570" s="249"/>
      <c r="M570" s="250"/>
      <c r="N570" s="251"/>
      <c r="O570" s="251"/>
      <c r="P570" s="251"/>
      <c r="Q570" s="251"/>
      <c r="R570" s="251"/>
      <c r="S570" s="251"/>
      <c r="T570" s="25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3" t="s">
        <v>133</v>
      </c>
      <c r="AU570" s="253" t="s">
        <v>86</v>
      </c>
      <c r="AV570" s="14" t="s">
        <v>86</v>
      </c>
      <c r="AW570" s="14" t="s">
        <v>33</v>
      </c>
      <c r="AX570" s="14" t="s">
        <v>76</v>
      </c>
      <c r="AY570" s="253" t="s">
        <v>124</v>
      </c>
    </row>
    <row r="571" spans="1:51" s="14" customFormat="1" ht="12">
      <c r="A571" s="14"/>
      <c r="B571" s="243"/>
      <c r="C571" s="244"/>
      <c r="D571" s="234" t="s">
        <v>133</v>
      </c>
      <c r="E571" s="245" t="s">
        <v>1</v>
      </c>
      <c r="F571" s="246" t="s">
        <v>731</v>
      </c>
      <c r="G571" s="244"/>
      <c r="H571" s="247">
        <v>19.1</v>
      </c>
      <c r="I571" s="248"/>
      <c r="J571" s="244"/>
      <c r="K571" s="244"/>
      <c r="L571" s="249"/>
      <c r="M571" s="250"/>
      <c r="N571" s="251"/>
      <c r="O571" s="251"/>
      <c r="P571" s="251"/>
      <c r="Q571" s="251"/>
      <c r="R571" s="251"/>
      <c r="S571" s="251"/>
      <c r="T571" s="25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3" t="s">
        <v>133</v>
      </c>
      <c r="AU571" s="253" t="s">
        <v>86</v>
      </c>
      <c r="AV571" s="14" t="s">
        <v>86</v>
      </c>
      <c r="AW571" s="14" t="s">
        <v>33</v>
      </c>
      <c r="AX571" s="14" t="s">
        <v>76</v>
      </c>
      <c r="AY571" s="253" t="s">
        <v>124</v>
      </c>
    </row>
    <row r="572" spans="1:51" s="14" customFormat="1" ht="12">
      <c r="A572" s="14"/>
      <c r="B572" s="243"/>
      <c r="C572" s="244"/>
      <c r="D572" s="234" t="s">
        <v>133</v>
      </c>
      <c r="E572" s="245" t="s">
        <v>1</v>
      </c>
      <c r="F572" s="246" t="s">
        <v>732</v>
      </c>
      <c r="G572" s="244"/>
      <c r="H572" s="247">
        <v>14.879999999999999</v>
      </c>
      <c r="I572" s="248"/>
      <c r="J572" s="244"/>
      <c r="K572" s="244"/>
      <c r="L572" s="249"/>
      <c r="M572" s="250"/>
      <c r="N572" s="251"/>
      <c r="O572" s="251"/>
      <c r="P572" s="251"/>
      <c r="Q572" s="251"/>
      <c r="R572" s="251"/>
      <c r="S572" s="251"/>
      <c r="T572" s="25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3" t="s">
        <v>133</v>
      </c>
      <c r="AU572" s="253" t="s">
        <v>86</v>
      </c>
      <c r="AV572" s="14" t="s">
        <v>86</v>
      </c>
      <c r="AW572" s="14" t="s">
        <v>33</v>
      </c>
      <c r="AX572" s="14" t="s">
        <v>76</v>
      </c>
      <c r="AY572" s="253" t="s">
        <v>124</v>
      </c>
    </row>
    <row r="573" spans="1:51" s="15" customFormat="1" ht="12">
      <c r="A573" s="15"/>
      <c r="B573" s="254"/>
      <c r="C573" s="255"/>
      <c r="D573" s="234" t="s">
        <v>133</v>
      </c>
      <c r="E573" s="256" t="s">
        <v>1</v>
      </c>
      <c r="F573" s="257" t="s">
        <v>137</v>
      </c>
      <c r="G573" s="255"/>
      <c r="H573" s="258">
        <v>58.28</v>
      </c>
      <c r="I573" s="259"/>
      <c r="J573" s="255"/>
      <c r="K573" s="255"/>
      <c r="L573" s="260"/>
      <c r="M573" s="261"/>
      <c r="N573" s="262"/>
      <c r="O573" s="262"/>
      <c r="P573" s="262"/>
      <c r="Q573" s="262"/>
      <c r="R573" s="262"/>
      <c r="S573" s="262"/>
      <c r="T573" s="263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64" t="s">
        <v>133</v>
      </c>
      <c r="AU573" s="264" t="s">
        <v>86</v>
      </c>
      <c r="AV573" s="15" t="s">
        <v>132</v>
      </c>
      <c r="AW573" s="15" t="s">
        <v>33</v>
      </c>
      <c r="AX573" s="15" t="s">
        <v>84</v>
      </c>
      <c r="AY573" s="264" t="s">
        <v>124</v>
      </c>
    </row>
    <row r="574" spans="1:65" s="2" customFormat="1" ht="21.75" customHeight="1">
      <c r="A574" s="39"/>
      <c r="B574" s="40"/>
      <c r="C574" s="219" t="s">
        <v>250</v>
      </c>
      <c r="D574" s="219" t="s">
        <v>127</v>
      </c>
      <c r="E574" s="220" t="s">
        <v>738</v>
      </c>
      <c r="F574" s="221" t="s">
        <v>739</v>
      </c>
      <c r="G574" s="222" t="s">
        <v>192</v>
      </c>
      <c r="H574" s="223">
        <v>4.7</v>
      </c>
      <c r="I574" s="224"/>
      <c r="J574" s="225">
        <f>ROUND(I574*H574,2)</f>
        <v>0</v>
      </c>
      <c r="K574" s="221" t="s">
        <v>131</v>
      </c>
      <c r="L574" s="45"/>
      <c r="M574" s="226" t="s">
        <v>1</v>
      </c>
      <c r="N574" s="227" t="s">
        <v>41</v>
      </c>
      <c r="O574" s="92"/>
      <c r="P574" s="228">
        <f>O574*H574</f>
        <v>0</v>
      </c>
      <c r="Q574" s="228">
        <v>0</v>
      </c>
      <c r="R574" s="228">
        <f>Q574*H574</f>
        <v>0</v>
      </c>
      <c r="S574" s="228">
        <v>0</v>
      </c>
      <c r="T574" s="22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0" t="s">
        <v>132</v>
      </c>
      <c r="AT574" s="230" t="s">
        <v>127</v>
      </c>
      <c r="AU574" s="230" t="s">
        <v>86</v>
      </c>
      <c r="AY574" s="18" t="s">
        <v>124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18" t="s">
        <v>84</v>
      </c>
      <c r="BK574" s="231">
        <f>ROUND(I574*H574,2)</f>
        <v>0</v>
      </c>
      <c r="BL574" s="18" t="s">
        <v>132</v>
      </c>
      <c r="BM574" s="230" t="s">
        <v>740</v>
      </c>
    </row>
    <row r="575" spans="1:51" s="13" customFormat="1" ht="12">
      <c r="A575" s="13"/>
      <c r="B575" s="232"/>
      <c r="C575" s="233"/>
      <c r="D575" s="234" t="s">
        <v>133</v>
      </c>
      <c r="E575" s="235" t="s">
        <v>1</v>
      </c>
      <c r="F575" s="236" t="s">
        <v>741</v>
      </c>
      <c r="G575" s="233"/>
      <c r="H575" s="235" t="s">
        <v>1</v>
      </c>
      <c r="I575" s="237"/>
      <c r="J575" s="233"/>
      <c r="K575" s="233"/>
      <c r="L575" s="238"/>
      <c r="M575" s="239"/>
      <c r="N575" s="240"/>
      <c r="O575" s="240"/>
      <c r="P575" s="240"/>
      <c r="Q575" s="240"/>
      <c r="R575" s="240"/>
      <c r="S575" s="240"/>
      <c r="T575" s="241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2" t="s">
        <v>133</v>
      </c>
      <c r="AU575" s="242" t="s">
        <v>86</v>
      </c>
      <c r="AV575" s="13" t="s">
        <v>84</v>
      </c>
      <c r="AW575" s="13" t="s">
        <v>33</v>
      </c>
      <c r="AX575" s="13" t="s">
        <v>76</v>
      </c>
      <c r="AY575" s="242" t="s">
        <v>124</v>
      </c>
    </row>
    <row r="576" spans="1:51" s="14" customFormat="1" ht="12">
      <c r="A576" s="14"/>
      <c r="B576" s="243"/>
      <c r="C576" s="244"/>
      <c r="D576" s="234" t="s">
        <v>133</v>
      </c>
      <c r="E576" s="245" t="s">
        <v>1</v>
      </c>
      <c r="F576" s="246" t="s">
        <v>742</v>
      </c>
      <c r="G576" s="244"/>
      <c r="H576" s="247">
        <v>4.699999999999999</v>
      </c>
      <c r="I576" s="248"/>
      <c r="J576" s="244"/>
      <c r="K576" s="244"/>
      <c r="L576" s="249"/>
      <c r="M576" s="250"/>
      <c r="N576" s="251"/>
      <c r="O576" s="251"/>
      <c r="P576" s="251"/>
      <c r="Q576" s="251"/>
      <c r="R576" s="251"/>
      <c r="S576" s="251"/>
      <c r="T576" s="25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3" t="s">
        <v>133</v>
      </c>
      <c r="AU576" s="253" t="s">
        <v>86</v>
      </c>
      <c r="AV576" s="14" t="s">
        <v>86</v>
      </c>
      <c r="AW576" s="14" t="s">
        <v>33</v>
      </c>
      <c r="AX576" s="14" t="s">
        <v>76</v>
      </c>
      <c r="AY576" s="253" t="s">
        <v>124</v>
      </c>
    </row>
    <row r="577" spans="1:51" s="15" customFormat="1" ht="12">
      <c r="A577" s="15"/>
      <c r="B577" s="254"/>
      <c r="C577" s="255"/>
      <c r="D577" s="234" t="s">
        <v>133</v>
      </c>
      <c r="E577" s="256" t="s">
        <v>1</v>
      </c>
      <c r="F577" s="257" t="s">
        <v>137</v>
      </c>
      <c r="G577" s="255"/>
      <c r="H577" s="258">
        <v>4.699999999999999</v>
      </c>
      <c r="I577" s="259"/>
      <c r="J577" s="255"/>
      <c r="K577" s="255"/>
      <c r="L577" s="260"/>
      <c r="M577" s="261"/>
      <c r="N577" s="262"/>
      <c r="O577" s="262"/>
      <c r="P577" s="262"/>
      <c r="Q577" s="262"/>
      <c r="R577" s="262"/>
      <c r="S577" s="262"/>
      <c r="T577" s="263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64" t="s">
        <v>133</v>
      </c>
      <c r="AU577" s="264" t="s">
        <v>86</v>
      </c>
      <c r="AV577" s="15" t="s">
        <v>132</v>
      </c>
      <c r="AW577" s="15" t="s">
        <v>33</v>
      </c>
      <c r="AX577" s="15" t="s">
        <v>84</v>
      </c>
      <c r="AY577" s="264" t="s">
        <v>124</v>
      </c>
    </row>
    <row r="578" spans="1:65" s="2" customFormat="1" ht="33" customHeight="1">
      <c r="A578" s="39"/>
      <c r="B578" s="40"/>
      <c r="C578" s="219" t="s">
        <v>743</v>
      </c>
      <c r="D578" s="219" t="s">
        <v>127</v>
      </c>
      <c r="E578" s="220" t="s">
        <v>744</v>
      </c>
      <c r="F578" s="221" t="s">
        <v>745</v>
      </c>
      <c r="G578" s="222" t="s">
        <v>192</v>
      </c>
      <c r="H578" s="223">
        <v>1020</v>
      </c>
      <c r="I578" s="224"/>
      <c r="J578" s="225">
        <f>ROUND(I578*H578,2)</f>
        <v>0</v>
      </c>
      <c r="K578" s="221" t="s">
        <v>131</v>
      </c>
      <c r="L578" s="45"/>
      <c r="M578" s="226" t="s">
        <v>1</v>
      </c>
      <c r="N578" s="227" t="s">
        <v>41</v>
      </c>
      <c r="O578" s="92"/>
      <c r="P578" s="228">
        <f>O578*H578</f>
        <v>0</v>
      </c>
      <c r="Q578" s="228">
        <v>0</v>
      </c>
      <c r="R578" s="228">
        <f>Q578*H578</f>
        <v>0</v>
      </c>
      <c r="S578" s="228">
        <v>0</v>
      </c>
      <c r="T578" s="22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0" t="s">
        <v>132</v>
      </c>
      <c r="AT578" s="230" t="s">
        <v>127</v>
      </c>
      <c r="AU578" s="230" t="s">
        <v>86</v>
      </c>
      <c r="AY578" s="18" t="s">
        <v>124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18" t="s">
        <v>84</v>
      </c>
      <c r="BK578" s="231">
        <f>ROUND(I578*H578,2)</f>
        <v>0</v>
      </c>
      <c r="BL578" s="18" t="s">
        <v>132</v>
      </c>
      <c r="BM578" s="230" t="s">
        <v>746</v>
      </c>
    </row>
    <row r="579" spans="1:51" s="13" customFormat="1" ht="12">
      <c r="A579" s="13"/>
      <c r="B579" s="232"/>
      <c r="C579" s="233"/>
      <c r="D579" s="234" t="s">
        <v>133</v>
      </c>
      <c r="E579" s="235" t="s">
        <v>1</v>
      </c>
      <c r="F579" s="236" t="s">
        <v>747</v>
      </c>
      <c r="G579" s="233"/>
      <c r="H579" s="235" t="s">
        <v>1</v>
      </c>
      <c r="I579" s="237"/>
      <c r="J579" s="233"/>
      <c r="K579" s="233"/>
      <c r="L579" s="238"/>
      <c r="M579" s="239"/>
      <c r="N579" s="240"/>
      <c r="O579" s="240"/>
      <c r="P579" s="240"/>
      <c r="Q579" s="240"/>
      <c r="R579" s="240"/>
      <c r="S579" s="240"/>
      <c r="T579" s="24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2" t="s">
        <v>133</v>
      </c>
      <c r="AU579" s="242" t="s">
        <v>86</v>
      </c>
      <c r="AV579" s="13" t="s">
        <v>84</v>
      </c>
      <c r="AW579" s="13" t="s">
        <v>33</v>
      </c>
      <c r="AX579" s="13" t="s">
        <v>76</v>
      </c>
      <c r="AY579" s="242" t="s">
        <v>124</v>
      </c>
    </row>
    <row r="580" spans="1:51" s="13" customFormat="1" ht="12">
      <c r="A580" s="13"/>
      <c r="B580" s="232"/>
      <c r="C580" s="233"/>
      <c r="D580" s="234" t="s">
        <v>133</v>
      </c>
      <c r="E580" s="235" t="s">
        <v>1</v>
      </c>
      <c r="F580" s="236" t="s">
        <v>748</v>
      </c>
      <c r="G580" s="233"/>
      <c r="H580" s="235" t="s">
        <v>1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2" t="s">
        <v>133</v>
      </c>
      <c r="AU580" s="242" t="s">
        <v>86</v>
      </c>
      <c r="AV580" s="13" t="s">
        <v>84</v>
      </c>
      <c r="AW580" s="13" t="s">
        <v>33</v>
      </c>
      <c r="AX580" s="13" t="s">
        <v>76</v>
      </c>
      <c r="AY580" s="242" t="s">
        <v>124</v>
      </c>
    </row>
    <row r="581" spans="1:51" s="14" customFormat="1" ht="12">
      <c r="A581" s="14"/>
      <c r="B581" s="243"/>
      <c r="C581" s="244"/>
      <c r="D581" s="234" t="s">
        <v>133</v>
      </c>
      <c r="E581" s="245" t="s">
        <v>1</v>
      </c>
      <c r="F581" s="246" t="s">
        <v>749</v>
      </c>
      <c r="G581" s="244"/>
      <c r="H581" s="247">
        <v>1020</v>
      </c>
      <c r="I581" s="248"/>
      <c r="J581" s="244"/>
      <c r="K581" s="244"/>
      <c r="L581" s="249"/>
      <c r="M581" s="250"/>
      <c r="N581" s="251"/>
      <c r="O581" s="251"/>
      <c r="P581" s="251"/>
      <c r="Q581" s="251"/>
      <c r="R581" s="251"/>
      <c r="S581" s="251"/>
      <c r="T581" s="25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3" t="s">
        <v>133</v>
      </c>
      <c r="AU581" s="253" t="s">
        <v>86</v>
      </c>
      <c r="AV581" s="14" t="s">
        <v>86</v>
      </c>
      <c r="AW581" s="14" t="s">
        <v>33</v>
      </c>
      <c r="AX581" s="14" t="s">
        <v>76</v>
      </c>
      <c r="AY581" s="253" t="s">
        <v>124</v>
      </c>
    </row>
    <row r="582" spans="1:51" s="13" customFormat="1" ht="12">
      <c r="A582" s="13"/>
      <c r="B582" s="232"/>
      <c r="C582" s="233"/>
      <c r="D582" s="234" t="s">
        <v>133</v>
      </c>
      <c r="E582" s="235" t="s">
        <v>1</v>
      </c>
      <c r="F582" s="236" t="s">
        <v>750</v>
      </c>
      <c r="G582" s="233"/>
      <c r="H582" s="235" t="s">
        <v>1</v>
      </c>
      <c r="I582" s="237"/>
      <c r="J582" s="233"/>
      <c r="K582" s="233"/>
      <c r="L582" s="238"/>
      <c r="M582" s="239"/>
      <c r="N582" s="240"/>
      <c r="O582" s="240"/>
      <c r="P582" s="240"/>
      <c r="Q582" s="240"/>
      <c r="R582" s="240"/>
      <c r="S582" s="240"/>
      <c r="T582" s="24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2" t="s">
        <v>133</v>
      </c>
      <c r="AU582" s="242" t="s">
        <v>86</v>
      </c>
      <c r="AV582" s="13" t="s">
        <v>84</v>
      </c>
      <c r="AW582" s="13" t="s">
        <v>33</v>
      </c>
      <c r="AX582" s="13" t="s">
        <v>76</v>
      </c>
      <c r="AY582" s="242" t="s">
        <v>124</v>
      </c>
    </row>
    <row r="583" spans="1:51" s="15" customFormat="1" ht="12">
      <c r="A583" s="15"/>
      <c r="B583" s="254"/>
      <c r="C583" s="255"/>
      <c r="D583" s="234" t="s">
        <v>133</v>
      </c>
      <c r="E583" s="256" t="s">
        <v>1</v>
      </c>
      <c r="F583" s="257" t="s">
        <v>137</v>
      </c>
      <c r="G583" s="255"/>
      <c r="H583" s="258">
        <v>1020</v>
      </c>
      <c r="I583" s="259"/>
      <c r="J583" s="255"/>
      <c r="K583" s="255"/>
      <c r="L583" s="260"/>
      <c r="M583" s="261"/>
      <c r="N583" s="262"/>
      <c r="O583" s="262"/>
      <c r="P583" s="262"/>
      <c r="Q583" s="262"/>
      <c r="R583" s="262"/>
      <c r="S583" s="262"/>
      <c r="T583" s="263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64" t="s">
        <v>133</v>
      </c>
      <c r="AU583" s="264" t="s">
        <v>86</v>
      </c>
      <c r="AV583" s="15" t="s">
        <v>132</v>
      </c>
      <c r="AW583" s="15" t="s">
        <v>33</v>
      </c>
      <c r="AX583" s="15" t="s">
        <v>84</v>
      </c>
      <c r="AY583" s="264" t="s">
        <v>124</v>
      </c>
    </row>
    <row r="584" spans="1:65" s="2" customFormat="1" ht="21.75" customHeight="1">
      <c r="A584" s="39"/>
      <c r="B584" s="40"/>
      <c r="C584" s="219" t="s">
        <v>457</v>
      </c>
      <c r="D584" s="219" t="s">
        <v>127</v>
      </c>
      <c r="E584" s="220" t="s">
        <v>751</v>
      </c>
      <c r="F584" s="221" t="s">
        <v>752</v>
      </c>
      <c r="G584" s="222" t="s">
        <v>192</v>
      </c>
      <c r="H584" s="223">
        <v>57.3</v>
      </c>
      <c r="I584" s="224"/>
      <c r="J584" s="225">
        <f>ROUND(I584*H584,2)</f>
        <v>0</v>
      </c>
      <c r="K584" s="221" t="s">
        <v>131</v>
      </c>
      <c r="L584" s="45"/>
      <c r="M584" s="226" t="s">
        <v>1</v>
      </c>
      <c r="N584" s="227" t="s">
        <v>41</v>
      </c>
      <c r="O584" s="92"/>
      <c r="P584" s="228">
        <f>O584*H584</f>
        <v>0</v>
      </c>
      <c r="Q584" s="228">
        <v>0</v>
      </c>
      <c r="R584" s="228">
        <f>Q584*H584</f>
        <v>0</v>
      </c>
      <c r="S584" s="228">
        <v>0</v>
      </c>
      <c r="T584" s="229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0" t="s">
        <v>132</v>
      </c>
      <c r="AT584" s="230" t="s">
        <v>127</v>
      </c>
      <c r="AU584" s="230" t="s">
        <v>86</v>
      </c>
      <c r="AY584" s="18" t="s">
        <v>124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8" t="s">
        <v>84</v>
      </c>
      <c r="BK584" s="231">
        <f>ROUND(I584*H584,2)</f>
        <v>0</v>
      </c>
      <c r="BL584" s="18" t="s">
        <v>132</v>
      </c>
      <c r="BM584" s="230" t="s">
        <v>753</v>
      </c>
    </row>
    <row r="585" spans="1:51" s="13" customFormat="1" ht="12">
      <c r="A585" s="13"/>
      <c r="B585" s="232"/>
      <c r="C585" s="233"/>
      <c r="D585" s="234" t="s">
        <v>133</v>
      </c>
      <c r="E585" s="235" t="s">
        <v>1</v>
      </c>
      <c r="F585" s="236" t="s">
        <v>754</v>
      </c>
      <c r="G585" s="233"/>
      <c r="H585" s="235" t="s">
        <v>1</v>
      </c>
      <c r="I585" s="237"/>
      <c r="J585" s="233"/>
      <c r="K585" s="233"/>
      <c r="L585" s="238"/>
      <c r="M585" s="239"/>
      <c r="N585" s="240"/>
      <c r="O585" s="240"/>
      <c r="P585" s="240"/>
      <c r="Q585" s="240"/>
      <c r="R585" s="240"/>
      <c r="S585" s="240"/>
      <c r="T585" s="24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2" t="s">
        <v>133</v>
      </c>
      <c r="AU585" s="242" t="s">
        <v>86</v>
      </c>
      <c r="AV585" s="13" t="s">
        <v>84</v>
      </c>
      <c r="AW585" s="13" t="s">
        <v>33</v>
      </c>
      <c r="AX585" s="13" t="s">
        <v>76</v>
      </c>
      <c r="AY585" s="242" t="s">
        <v>124</v>
      </c>
    </row>
    <row r="586" spans="1:51" s="14" customFormat="1" ht="12">
      <c r="A586" s="14"/>
      <c r="B586" s="243"/>
      <c r="C586" s="244"/>
      <c r="D586" s="234" t="s">
        <v>133</v>
      </c>
      <c r="E586" s="245" t="s">
        <v>1</v>
      </c>
      <c r="F586" s="246" t="s">
        <v>755</v>
      </c>
      <c r="G586" s="244"/>
      <c r="H586" s="247">
        <v>27.4</v>
      </c>
      <c r="I586" s="248"/>
      <c r="J586" s="244"/>
      <c r="K586" s="244"/>
      <c r="L586" s="249"/>
      <c r="M586" s="250"/>
      <c r="N586" s="251"/>
      <c r="O586" s="251"/>
      <c r="P586" s="251"/>
      <c r="Q586" s="251"/>
      <c r="R586" s="251"/>
      <c r="S586" s="251"/>
      <c r="T586" s="25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3" t="s">
        <v>133</v>
      </c>
      <c r="AU586" s="253" t="s">
        <v>86</v>
      </c>
      <c r="AV586" s="14" t="s">
        <v>86</v>
      </c>
      <c r="AW586" s="14" t="s">
        <v>33</v>
      </c>
      <c r="AX586" s="14" t="s">
        <v>76</v>
      </c>
      <c r="AY586" s="253" t="s">
        <v>124</v>
      </c>
    </row>
    <row r="587" spans="1:51" s="14" customFormat="1" ht="12">
      <c r="A587" s="14"/>
      <c r="B587" s="243"/>
      <c r="C587" s="244"/>
      <c r="D587" s="234" t="s">
        <v>133</v>
      </c>
      <c r="E587" s="245" t="s">
        <v>1</v>
      </c>
      <c r="F587" s="246" t="s">
        <v>756</v>
      </c>
      <c r="G587" s="244"/>
      <c r="H587" s="247">
        <v>29.9</v>
      </c>
      <c r="I587" s="248"/>
      <c r="J587" s="244"/>
      <c r="K587" s="244"/>
      <c r="L587" s="249"/>
      <c r="M587" s="250"/>
      <c r="N587" s="251"/>
      <c r="O587" s="251"/>
      <c r="P587" s="251"/>
      <c r="Q587" s="251"/>
      <c r="R587" s="251"/>
      <c r="S587" s="251"/>
      <c r="T587" s="252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3" t="s">
        <v>133</v>
      </c>
      <c r="AU587" s="253" t="s">
        <v>86</v>
      </c>
      <c r="AV587" s="14" t="s">
        <v>86</v>
      </c>
      <c r="AW587" s="14" t="s">
        <v>33</v>
      </c>
      <c r="AX587" s="14" t="s">
        <v>76</v>
      </c>
      <c r="AY587" s="253" t="s">
        <v>124</v>
      </c>
    </row>
    <row r="588" spans="1:51" s="15" customFormat="1" ht="12">
      <c r="A588" s="15"/>
      <c r="B588" s="254"/>
      <c r="C588" s="255"/>
      <c r="D588" s="234" t="s">
        <v>133</v>
      </c>
      <c r="E588" s="256" t="s">
        <v>1</v>
      </c>
      <c r="F588" s="257" t="s">
        <v>137</v>
      </c>
      <c r="G588" s="255"/>
      <c r="H588" s="258">
        <v>57.3</v>
      </c>
      <c r="I588" s="259"/>
      <c r="J588" s="255"/>
      <c r="K588" s="255"/>
      <c r="L588" s="260"/>
      <c r="M588" s="261"/>
      <c r="N588" s="262"/>
      <c r="O588" s="262"/>
      <c r="P588" s="262"/>
      <c r="Q588" s="262"/>
      <c r="R588" s="262"/>
      <c r="S588" s="262"/>
      <c r="T588" s="263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64" t="s">
        <v>133</v>
      </c>
      <c r="AU588" s="264" t="s">
        <v>86</v>
      </c>
      <c r="AV588" s="15" t="s">
        <v>132</v>
      </c>
      <c r="AW588" s="15" t="s">
        <v>33</v>
      </c>
      <c r="AX588" s="15" t="s">
        <v>84</v>
      </c>
      <c r="AY588" s="264" t="s">
        <v>124</v>
      </c>
    </row>
    <row r="589" spans="1:65" s="2" customFormat="1" ht="24.15" customHeight="1">
      <c r="A589" s="39"/>
      <c r="B589" s="40"/>
      <c r="C589" s="219" t="s">
        <v>757</v>
      </c>
      <c r="D589" s="219" t="s">
        <v>127</v>
      </c>
      <c r="E589" s="220" t="s">
        <v>758</v>
      </c>
      <c r="F589" s="221" t="s">
        <v>759</v>
      </c>
      <c r="G589" s="222" t="s">
        <v>192</v>
      </c>
      <c r="H589" s="223">
        <v>130.1</v>
      </c>
      <c r="I589" s="224"/>
      <c r="J589" s="225">
        <f>ROUND(I589*H589,2)</f>
        <v>0</v>
      </c>
      <c r="K589" s="221" t="s">
        <v>131</v>
      </c>
      <c r="L589" s="45"/>
      <c r="M589" s="226" t="s">
        <v>1</v>
      </c>
      <c r="N589" s="227" t="s">
        <v>41</v>
      </c>
      <c r="O589" s="92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132</v>
      </c>
      <c r="AT589" s="230" t="s">
        <v>127</v>
      </c>
      <c r="AU589" s="230" t="s">
        <v>86</v>
      </c>
      <c r="AY589" s="18" t="s">
        <v>124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84</v>
      </c>
      <c r="BK589" s="231">
        <f>ROUND(I589*H589,2)</f>
        <v>0</v>
      </c>
      <c r="BL589" s="18" t="s">
        <v>132</v>
      </c>
      <c r="BM589" s="230" t="s">
        <v>760</v>
      </c>
    </row>
    <row r="590" spans="1:51" s="13" customFormat="1" ht="12">
      <c r="A590" s="13"/>
      <c r="B590" s="232"/>
      <c r="C590" s="233"/>
      <c r="D590" s="234" t="s">
        <v>133</v>
      </c>
      <c r="E590" s="235" t="s">
        <v>1</v>
      </c>
      <c r="F590" s="236" t="s">
        <v>761</v>
      </c>
      <c r="G590" s="233"/>
      <c r="H590" s="235" t="s">
        <v>1</v>
      </c>
      <c r="I590" s="237"/>
      <c r="J590" s="233"/>
      <c r="K590" s="233"/>
      <c r="L590" s="238"/>
      <c r="M590" s="239"/>
      <c r="N590" s="240"/>
      <c r="O590" s="240"/>
      <c r="P590" s="240"/>
      <c r="Q590" s="240"/>
      <c r="R590" s="240"/>
      <c r="S590" s="240"/>
      <c r="T590" s="24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2" t="s">
        <v>133</v>
      </c>
      <c r="AU590" s="242" t="s">
        <v>86</v>
      </c>
      <c r="AV590" s="13" t="s">
        <v>84</v>
      </c>
      <c r="AW590" s="13" t="s">
        <v>33</v>
      </c>
      <c r="AX590" s="13" t="s">
        <v>76</v>
      </c>
      <c r="AY590" s="242" t="s">
        <v>124</v>
      </c>
    </row>
    <row r="591" spans="1:51" s="14" customFormat="1" ht="12">
      <c r="A591" s="14"/>
      <c r="B591" s="243"/>
      <c r="C591" s="244"/>
      <c r="D591" s="234" t="s">
        <v>133</v>
      </c>
      <c r="E591" s="245" t="s">
        <v>1</v>
      </c>
      <c r="F591" s="246" t="s">
        <v>762</v>
      </c>
      <c r="G591" s="244"/>
      <c r="H591" s="247">
        <v>43.4</v>
      </c>
      <c r="I591" s="248"/>
      <c r="J591" s="244"/>
      <c r="K591" s="244"/>
      <c r="L591" s="249"/>
      <c r="M591" s="250"/>
      <c r="N591" s="251"/>
      <c r="O591" s="251"/>
      <c r="P591" s="251"/>
      <c r="Q591" s="251"/>
      <c r="R591" s="251"/>
      <c r="S591" s="251"/>
      <c r="T591" s="25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3" t="s">
        <v>133</v>
      </c>
      <c r="AU591" s="253" t="s">
        <v>86</v>
      </c>
      <c r="AV591" s="14" t="s">
        <v>86</v>
      </c>
      <c r="AW591" s="14" t="s">
        <v>33</v>
      </c>
      <c r="AX591" s="14" t="s">
        <v>76</v>
      </c>
      <c r="AY591" s="253" t="s">
        <v>124</v>
      </c>
    </row>
    <row r="592" spans="1:51" s="14" customFormat="1" ht="12">
      <c r="A592" s="14"/>
      <c r="B592" s="243"/>
      <c r="C592" s="244"/>
      <c r="D592" s="234" t="s">
        <v>133</v>
      </c>
      <c r="E592" s="245" t="s">
        <v>1</v>
      </c>
      <c r="F592" s="246" t="s">
        <v>763</v>
      </c>
      <c r="G592" s="244"/>
      <c r="H592" s="247">
        <v>43.3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3" t="s">
        <v>133</v>
      </c>
      <c r="AU592" s="253" t="s">
        <v>86</v>
      </c>
      <c r="AV592" s="14" t="s">
        <v>86</v>
      </c>
      <c r="AW592" s="14" t="s">
        <v>33</v>
      </c>
      <c r="AX592" s="14" t="s">
        <v>76</v>
      </c>
      <c r="AY592" s="253" t="s">
        <v>124</v>
      </c>
    </row>
    <row r="593" spans="1:51" s="14" customFormat="1" ht="12">
      <c r="A593" s="14"/>
      <c r="B593" s="243"/>
      <c r="C593" s="244"/>
      <c r="D593" s="234" t="s">
        <v>133</v>
      </c>
      <c r="E593" s="245" t="s">
        <v>1</v>
      </c>
      <c r="F593" s="246" t="s">
        <v>764</v>
      </c>
      <c r="G593" s="244"/>
      <c r="H593" s="247">
        <v>43.4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133</v>
      </c>
      <c r="AU593" s="253" t="s">
        <v>86</v>
      </c>
      <c r="AV593" s="14" t="s">
        <v>86</v>
      </c>
      <c r="AW593" s="14" t="s">
        <v>33</v>
      </c>
      <c r="AX593" s="14" t="s">
        <v>76</v>
      </c>
      <c r="AY593" s="253" t="s">
        <v>124</v>
      </c>
    </row>
    <row r="594" spans="1:51" s="15" customFormat="1" ht="12">
      <c r="A594" s="15"/>
      <c r="B594" s="254"/>
      <c r="C594" s="255"/>
      <c r="D594" s="234" t="s">
        <v>133</v>
      </c>
      <c r="E594" s="256" t="s">
        <v>1</v>
      </c>
      <c r="F594" s="257" t="s">
        <v>137</v>
      </c>
      <c r="G594" s="255"/>
      <c r="H594" s="258">
        <v>130.1</v>
      </c>
      <c r="I594" s="259"/>
      <c r="J594" s="255"/>
      <c r="K594" s="255"/>
      <c r="L594" s="260"/>
      <c r="M594" s="261"/>
      <c r="N594" s="262"/>
      <c r="O594" s="262"/>
      <c r="P594" s="262"/>
      <c r="Q594" s="262"/>
      <c r="R594" s="262"/>
      <c r="S594" s="262"/>
      <c r="T594" s="26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4" t="s">
        <v>133</v>
      </c>
      <c r="AU594" s="264" t="s">
        <v>86</v>
      </c>
      <c r="AV594" s="15" t="s">
        <v>132</v>
      </c>
      <c r="AW594" s="15" t="s">
        <v>33</v>
      </c>
      <c r="AX594" s="15" t="s">
        <v>84</v>
      </c>
      <c r="AY594" s="264" t="s">
        <v>124</v>
      </c>
    </row>
    <row r="595" spans="1:65" s="2" customFormat="1" ht="33" customHeight="1">
      <c r="A595" s="39"/>
      <c r="B595" s="40"/>
      <c r="C595" s="219" t="s">
        <v>461</v>
      </c>
      <c r="D595" s="219" t="s">
        <v>127</v>
      </c>
      <c r="E595" s="220" t="s">
        <v>765</v>
      </c>
      <c r="F595" s="221" t="s">
        <v>766</v>
      </c>
      <c r="G595" s="222" t="s">
        <v>192</v>
      </c>
      <c r="H595" s="223">
        <v>134.4</v>
      </c>
      <c r="I595" s="224"/>
      <c r="J595" s="225">
        <f>ROUND(I595*H595,2)</f>
        <v>0</v>
      </c>
      <c r="K595" s="221" t="s">
        <v>131</v>
      </c>
      <c r="L595" s="45"/>
      <c r="M595" s="226" t="s">
        <v>1</v>
      </c>
      <c r="N595" s="227" t="s">
        <v>41</v>
      </c>
      <c r="O595" s="92"/>
      <c r="P595" s="228">
        <f>O595*H595</f>
        <v>0</v>
      </c>
      <c r="Q595" s="228">
        <v>0</v>
      </c>
      <c r="R595" s="228">
        <f>Q595*H595</f>
        <v>0</v>
      </c>
      <c r="S595" s="228">
        <v>0</v>
      </c>
      <c r="T595" s="22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0" t="s">
        <v>132</v>
      </c>
      <c r="AT595" s="230" t="s">
        <v>127</v>
      </c>
      <c r="AU595" s="230" t="s">
        <v>86</v>
      </c>
      <c r="AY595" s="18" t="s">
        <v>124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18" t="s">
        <v>84</v>
      </c>
      <c r="BK595" s="231">
        <f>ROUND(I595*H595,2)</f>
        <v>0</v>
      </c>
      <c r="BL595" s="18" t="s">
        <v>132</v>
      </c>
      <c r="BM595" s="230" t="s">
        <v>767</v>
      </c>
    </row>
    <row r="596" spans="1:51" s="13" customFormat="1" ht="12">
      <c r="A596" s="13"/>
      <c r="B596" s="232"/>
      <c r="C596" s="233"/>
      <c r="D596" s="234" t="s">
        <v>133</v>
      </c>
      <c r="E596" s="235" t="s">
        <v>1</v>
      </c>
      <c r="F596" s="236" t="s">
        <v>768</v>
      </c>
      <c r="G596" s="233"/>
      <c r="H596" s="235" t="s">
        <v>1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2" t="s">
        <v>133</v>
      </c>
      <c r="AU596" s="242" t="s">
        <v>86</v>
      </c>
      <c r="AV596" s="13" t="s">
        <v>84</v>
      </c>
      <c r="AW596" s="13" t="s">
        <v>33</v>
      </c>
      <c r="AX596" s="13" t="s">
        <v>76</v>
      </c>
      <c r="AY596" s="242" t="s">
        <v>124</v>
      </c>
    </row>
    <row r="597" spans="1:51" s="14" customFormat="1" ht="12">
      <c r="A597" s="14"/>
      <c r="B597" s="243"/>
      <c r="C597" s="244"/>
      <c r="D597" s="234" t="s">
        <v>133</v>
      </c>
      <c r="E597" s="245" t="s">
        <v>1</v>
      </c>
      <c r="F597" s="246" t="s">
        <v>769</v>
      </c>
      <c r="G597" s="244"/>
      <c r="H597" s="247">
        <v>55.1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3" t="s">
        <v>133</v>
      </c>
      <c r="AU597" s="253" t="s">
        <v>86</v>
      </c>
      <c r="AV597" s="14" t="s">
        <v>86</v>
      </c>
      <c r="AW597" s="14" t="s">
        <v>33</v>
      </c>
      <c r="AX597" s="14" t="s">
        <v>76</v>
      </c>
      <c r="AY597" s="253" t="s">
        <v>124</v>
      </c>
    </row>
    <row r="598" spans="1:51" s="14" customFormat="1" ht="12">
      <c r="A598" s="14"/>
      <c r="B598" s="243"/>
      <c r="C598" s="244"/>
      <c r="D598" s="234" t="s">
        <v>133</v>
      </c>
      <c r="E598" s="245" t="s">
        <v>1</v>
      </c>
      <c r="F598" s="246" t="s">
        <v>770</v>
      </c>
      <c r="G598" s="244"/>
      <c r="H598" s="247">
        <v>27</v>
      </c>
      <c r="I598" s="248"/>
      <c r="J598" s="244"/>
      <c r="K598" s="244"/>
      <c r="L598" s="249"/>
      <c r="M598" s="250"/>
      <c r="N598" s="251"/>
      <c r="O598" s="251"/>
      <c r="P598" s="251"/>
      <c r="Q598" s="251"/>
      <c r="R598" s="251"/>
      <c r="S598" s="251"/>
      <c r="T598" s="25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3" t="s">
        <v>133</v>
      </c>
      <c r="AU598" s="253" t="s">
        <v>86</v>
      </c>
      <c r="AV598" s="14" t="s">
        <v>86</v>
      </c>
      <c r="AW598" s="14" t="s">
        <v>33</v>
      </c>
      <c r="AX598" s="14" t="s">
        <v>76</v>
      </c>
      <c r="AY598" s="253" t="s">
        <v>124</v>
      </c>
    </row>
    <row r="599" spans="1:51" s="14" customFormat="1" ht="12">
      <c r="A599" s="14"/>
      <c r="B599" s="243"/>
      <c r="C599" s="244"/>
      <c r="D599" s="234" t="s">
        <v>133</v>
      </c>
      <c r="E599" s="245" t="s">
        <v>1</v>
      </c>
      <c r="F599" s="246" t="s">
        <v>771</v>
      </c>
      <c r="G599" s="244"/>
      <c r="H599" s="247">
        <v>52.3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3" t="s">
        <v>133</v>
      </c>
      <c r="AU599" s="253" t="s">
        <v>86</v>
      </c>
      <c r="AV599" s="14" t="s">
        <v>86</v>
      </c>
      <c r="AW599" s="14" t="s">
        <v>33</v>
      </c>
      <c r="AX599" s="14" t="s">
        <v>76</v>
      </c>
      <c r="AY599" s="253" t="s">
        <v>124</v>
      </c>
    </row>
    <row r="600" spans="1:51" s="15" customFormat="1" ht="12">
      <c r="A600" s="15"/>
      <c r="B600" s="254"/>
      <c r="C600" s="255"/>
      <c r="D600" s="234" t="s">
        <v>133</v>
      </c>
      <c r="E600" s="256" t="s">
        <v>1</v>
      </c>
      <c r="F600" s="257" t="s">
        <v>137</v>
      </c>
      <c r="G600" s="255"/>
      <c r="H600" s="258">
        <v>134.39999999999998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64" t="s">
        <v>133</v>
      </c>
      <c r="AU600" s="264" t="s">
        <v>86</v>
      </c>
      <c r="AV600" s="15" t="s">
        <v>132</v>
      </c>
      <c r="AW600" s="15" t="s">
        <v>33</v>
      </c>
      <c r="AX600" s="15" t="s">
        <v>84</v>
      </c>
      <c r="AY600" s="264" t="s">
        <v>124</v>
      </c>
    </row>
    <row r="601" spans="1:65" s="2" customFormat="1" ht="24.15" customHeight="1">
      <c r="A601" s="39"/>
      <c r="B601" s="40"/>
      <c r="C601" s="219" t="s">
        <v>772</v>
      </c>
      <c r="D601" s="219" t="s">
        <v>127</v>
      </c>
      <c r="E601" s="220" t="s">
        <v>773</v>
      </c>
      <c r="F601" s="221" t="s">
        <v>774</v>
      </c>
      <c r="G601" s="222" t="s">
        <v>192</v>
      </c>
      <c r="H601" s="223">
        <v>27</v>
      </c>
      <c r="I601" s="224"/>
      <c r="J601" s="225">
        <f>ROUND(I601*H601,2)</f>
        <v>0</v>
      </c>
      <c r="K601" s="221" t="s">
        <v>131</v>
      </c>
      <c r="L601" s="45"/>
      <c r="M601" s="226" t="s">
        <v>1</v>
      </c>
      <c r="N601" s="227" t="s">
        <v>41</v>
      </c>
      <c r="O601" s="92"/>
      <c r="P601" s="228">
        <f>O601*H601</f>
        <v>0</v>
      </c>
      <c r="Q601" s="228">
        <v>0</v>
      </c>
      <c r="R601" s="228">
        <f>Q601*H601</f>
        <v>0</v>
      </c>
      <c r="S601" s="228">
        <v>0</v>
      </c>
      <c r="T601" s="229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0" t="s">
        <v>132</v>
      </c>
      <c r="AT601" s="230" t="s">
        <v>127</v>
      </c>
      <c r="AU601" s="230" t="s">
        <v>86</v>
      </c>
      <c r="AY601" s="18" t="s">
        <v>124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18" t="s">
        <v>84</v>
      </c>
      <c r="BK601" s="231">
        <f>ROUND(I601*H601,2)</f>
        <v>0</v>
      </c>
      <c r="BL601" s="18" t="s">
        <v>132</v>
      </c>
      <c r="BM601" s="230" t="s">
        <v>775</v>
      </c>
    </row>
    <row r="602" spans="1:51" s="14" customFormat="1" ht="12">
      <c r="A602" s="14"/>
      <c r="B602" s="243"/>
      <c r="C602" s="244"/>
      <c r="D602" s="234" t="s">
        <v>133</v>
      </c>
      <c r="E602" s="245" t="s">
        <v>1</v>
      </c>
      <c r="F602" s="246" t="s">
        <v>776</v>
      </c>
      <c r="G602" s="244"/>
      <c r="H602" s="247">
        <v>27</v>
      </c>
      <c r="I602" s="248"/>
      <c r="J602" s="244"/>
      <c r="K602" s="244"/>
      <c r="L602" s="249"/>
      <c r="M602" s="250"/>
      <c r="N602" s="251"/>
      <c r="O602" s="251"/>
      <c r="P602" s="251"/>
      <c r="Q602" s="251"/>
      <c r="R602" s="251"/>
      <c r="S602" s="251"/>
      <c r="T602" s="25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3" t="s">
        <v>133</v>
      </c>
      <c r="AU602" s="253" t="s">
        <v>86</v>
      </c>
      <c r="AV602" s="14" t="s">
        <v>86</v>
      </c>
      <c r="AW602" s="14" t="s">
        <v>33</v>
      </c>
      <c r="AX602" s="14" t="s">
        <v>76</v>
      </c>
      <c r="AY602" s="253" t="s">
        <v>124</v>
      </c>
    </row>
    <row r="603" spans="1:51" s="15" customFormat="1" ht="12">
      <c r="A603" s="15"/>
      <c r="B603" s="254"/>
      <c r="C603" s="255"/>
      <c r="D603" s="234" t="s">
        <v>133</v>
      </c>
      <c r="E603" s="256" t="s">
        <v>1</v>
      </c>
      <c r="F603" s="257" t="s">
        <v>137</v>
      </c>
      <c r="G603" s="255"/>
      <c r="H603" s="258">
        <v>27</v>
      </c>
      <c r="I603" s="259"/>
      <c r="J603" s="255"/>
      <c r="K603" s="255"/>
      <c r="L603" s="260"/>
      <c r="M603" s="261"/>
      <c r="N603" s="262"/>
      <c r="O603" s="262"/>
      <c r="P603" s="262"/>
      <c r="Q603" s="262"/>
      <c r="R603" s="262"/>
      <c r="S603" s="262"/>
      <c r="T603" s="263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64" t="s">
        <v>133</v>
      </c>
      <c r="AU603" s="264" t="s">
        <v>86</v>
      </c>
      <c r="AV603" s="15" t="s">
        <v>132</v>
      </c>
      <c r="AW603" s="15" t="s">
        <v>33</v>
      </c>
      <c r="AX603" s="15" t="s">
        <v>84</v>
      </c>
      <c r="AY603" s="264" t="s">
        <v>124</v>
      </c>
    </row>
    <row r="604" spans="1:65" s="2" customFormat="1" ht="24.15" customHeight="1">
      <c r="A604" s="39"/>
      <c r="B604" s="40"/>
      <c r="C604" s="219" t="s">
        <v>467</v>
      </c>
      <c r="D604" s="219" t="s">
        <v>127</v>
      </c>
      <c r="E604" s="220" t="s">
        <v>777</v>
      </c>
      <c r="F604" s="221" t="s">
        <v>778</v>
      </c>
      <c r="G604" s="222" t="s">
        <v>192</v>
      </c>
      <c r="H604" s="223">
        <v>11</v>
      </c>
      <c r="I604" s="224"/>
      <c r="J604" s="225">
        <f>ROUND(I604*H604,2)</f>
        <v>0</v>
      </c>
      <c r="K604" s="221" t="s">
        <v>131</v>
      </c>
      <c r="L604" s="45"/>
      <c r="M604" s="226" t="s">
        <v>1</v>
      </c>
      <c r="N604" s="227" t="s">
        <v>41</v>
      </c>
      <c r="O604" s="92"/>
      <c r="P604" s="228">
        <f>O604*H604</f>
        <v>0</v>
      </c>
      <c r="Q604" s="228">
        <v>0</v>
      </c>
      <c r="R604" s="228">
        <f>Q604*H604</f>
        <v>0</v>
      </c>
      <c r="S604" s="228">
        <v>0</v>
      </c>
      <c r="T604" s="229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0" t="s">
        <v>132</v>
      </c>
      <c r="AT604" s="230" t="s">
        <v>127</v>
      </c>
      <c r="AU604" s="230" t="s">
        <v>86</v>
      </c>
      <c r="AY604" s="18" t="s">
        <v>124</v>
      </c>
      <c r="BE604" s="231">
        <f>IF(N604="základní",J604,0)</f>
        <v>0</v>
      </c>
      <c r="BF604" s="231">
        <f>IF(N604="snížená",J604,0)</f>
        <v>0</v>
      </c>
      <c r="BG604" s="231">
        <f>IF(N604="zákl. přenesená",J604,0)</f>
        <v>0</v>
      </c>
      <c r="BH604" s="231">
        <f>IF(N604="sníž. přenesená",J604,0)</f>
        <v>0</v>
      </c>
      <c r="BI604" s="231">
        <f>IF(N604="nulová",J604,0)</f>
        <v>0</v>
      </c>
      <c r="BJ604" s="18" t="s">
        <v>84</v>
      </c>
      <c r="BK604" s="231">
        <f>ROUND(I604*H604,2)</f>
        <v>0</v>
      </c>
      <c r="BL604" s="18" t="s">
        <v>132</v>
      </c>
      <c r="BM604" s="230" t="s">
        <v>779</v>
      </c>
    </row>
    <row r="605" spans="1:51" s="13" customFormat="1" ht="12">
      <c r="A605" s="13"/>
      <c r="B605" s="232"/>
      <c r="C605" s="233"/>
      <c r="D605" s="234" t="s">
        <v>133</v>
      </c>
      <c r="E605" s="235" t="s">
        <v>1</v>
      </c>
      <c r="F605" s="236" t="s">
        <v>780</v>
      </c>
      <c r="G605" s="233"/>
      <c r="H605" s="235" t="s">
        <v>1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2" t="s">
        <v>133</v>
      </c>
      <c r="AU605" s="242" t="s">
        <v>86</v>
      </c>
      <c r="AV605" s="13" t="s">
        <v>84</v>
      </c>
      <c r="AW605" s="13" t="s">
        <v>33</v>
      </c>
      <c r="AX605" s="13" t="s">
        <v>76</v>
      </c>
      <c r="AY605" s="242" t="s">
        <v>124</v>
      </c>
    </row>
    <row r="606" spans="1:51" s="14" customFormat="1" ht="12">
      <c r="A606" s="14"/>
      <c r="B606" s="243"/>
      <c r="C606" s="244"/>
      <c r="D606" s="234" t="s">
        <v>133</v>
      </c>
      <c r="E606" s="245" t="s">
        <v>1</v>
      </c>
      <c r="F606" s="246" t="s">
        <v>781</v>
      </c>
      <c r="G606" s="244"/>
      <c r="H606" s="247">
        <v>9.3</v>
      </c>
      <c r="I606" s="248"/>
      <c r="J606" s="244"/>
      <c r="K606" s="244"/>
      <c r="L606" s="249"/>
      <c r="M606" s="250"/>
      <c r="N606" s="251"/>
      <c r="O606" s="251"/>
      <c r="P606" s="251"/>
      <c r="Q606" s="251"/>
      <c r="R606" s="251"/>
      <c r="S606" s="251"/>
      <c r="T606" s="25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3" t="s">
        <v>133</v>
      </c>
      <c r="AU606" s="253" t="s">
        <v>86</v>
      </c>
      <c r="AV606" s="14" t="s">
        <v>86</v>
      </c>
      <c r="AW606" s="14" t="s">
        <v>33</v>
      </c>
      <c r="AX606" s="14" t="s">
        <v>76</v>
      </c>
      <c r="AY606" s="253" t="s">
        <v>124</v>
      </c>
    </row>
    <row r="607" spans="1:51" s="13" customFormat="1" ht="12">
      <c r="A607" s="13"/>
      <c r="B607" s="232"/>
      <c r="C607" s="233"/>
      <c r="D607" s="234" t="s">
        <v>133</v>
      </c>
      <c r="E607" s="235" t="s">
        <v>1</v>
      </c>
      <c r="F607" s="236" t="s">
        <v>782</v>
      </c>
      <c r="G607" s="233"/>
      <c r="H607" s="235" t="s">
        <v>1</v>
      </c>
      <c r="I607" s="237"/>
      <c r="J607" s="233"/>
      <c r="K607" s="233"/>
      <c r="L607" s="238"/>
      <c r="M607" s="239"/>
      <c r="N607" s="240"/>
      <c r="O607" s="240"/>
      <c r="P607" s="240"/>
      <c r="Q607" s="240"/>
      <c r="R607" s="240"/>
      <c r="S607" s="240"/>
      <c r="T607" s="24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2" t="s">
        <v>133</v>
      </c>
      <c r="AU607" s="242" t="s">
        <v>86</v>
      </c>
      <c r="AV607" s="13" t="s">
        <v>84</v>
      </c>
      <c r="AW607" s="13" t="s">
        <v>33</v>
      </c>
      <c r="AX607" s="13" t="s">
        <v>76</v>
      </c>
      <c r="AY607" s="242" t="s">
        <v>124</v>
      </c>
    </row>
    <row r="608" spans="1:51" s="14" customFormat="1" ht="12">
      <c r="A608" s="14"/>
      <c r="B608" s="243"/>
      <c r="C608" s="244"/>
      <c r="D608" s="234" t="s">
        <v>133</v>
      </c>
      <c r="E608" s="245" t="s">
        <v>1</v>
      </c>
      <c r="F608" s="246" t="s">
        <v>783</v>
      </c>
      <c r="G608" s="244"/>
      <c r="H608" s="247">
        <v>1.7000000000000002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3" t="s">
        <v>133</v>
      </c>
      <c r="AU608" s="253" t="s">
        <v>86</v>
      </c>
      <c r="AV608" s="14" t="s">
        <v>86</v>
      </c>
      <c r="AW608" s="14" t="s">
        <v>33</v>
      </c>
      <c r="AX608" s="14" t="s">
        <v>76</v>
      </c>
      <c r="AY608" s="253" t="s">
        <v>124</v>
      </c>
    </row>
    <row r="609" spans="1:51" s="15" customFormat="1" ht="12">
      <c r="A609" s="15"/>
      <c r="B609" s="254"/>
      <c r="C609" s="255"/>
      <c r="D609" s="234" t="s">
        <v>133</v>
      </c>
      <c r="E609" s="256" t="s">
        <v>1</v>
      </c>
      <c r="F609" s="257" t="s">
        <v>137</v>
      </c>
      <c r="G609" s="255"/>
      <c r="H609" s="258">
        <v>11</v>
      </c>
      <c r="I609" s="259"/>
      <c r="J609" s="255"/>
      <c r="K609" s="255"/>
      <c r="L609" s="260"/>
      <c r="M609" s="261"/>
      <c r="N609" s="262"/>
      <c r="O609" s="262"/>
      <c r="P609" s="262"/>
      <c r="Q609" s="262"/>
      <c r="R609" s="262"/>
      <c r="S609" s="262"/>
      <c r="T609" s="263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64" t="s">
        <v>133</v>
      </c>
      <c r="AU609" s="264" t="s">
        <v>86</v>
      </c>
      <c r="AV609" s="15" t="s">
        <v>132</v>
      </c>
      <c r="AW609" s="15" t="s">
        <v>33</v>
      </c>
      <c r="AX609" s="15" t="s">
        <v>84</v>
      </c>
      <c r="AY609" s="264" t="s">
        <v>124</v>
      </c>
    </row>
    <row r="610" spans="1:65" s="2" customFormat="1" ht="16.5" customHeight="1">
      <c r="A610" s="39"/>
      <c r="B610" s="40"/>
      <c r="C610" s="268" t="s">
        <v>784</v>
      </c>
      <c r="D610" s="268" t="s">
        <v>291</v>
      </c>
      <c r="E610" s="269" t="s">
        <v>785</v>
      </c>
      <c r="F610" s="270" t="s">
        <v>786</v>
      </c>
      <c r="G610" s="271" t="s">
        <v>192</v>
      </c>
      <c r="H610" s="272">
        <v>9.765</v>
      </c>
      <c r="I610" s="273"/>
      <c r="J610" s="274">
        <f>ROUND(I610*H610,2)</f>
        <v>0</v>
      </c>
      <c r="K610" s="270" t="s">
        <v>131</v>
      </c>
      <c r="L610" s="275"/>
      <c r="M610" s="276" t="s">
        <v>1</v>
      </c>
      <c r="N610" s="277" t="s">
        <v>41</v>
      </c>
      <c r="O610" s="92"/>
      <c r="P610" s="228">
        <f>O610*H610</f>
        <v>0</v>
      </c>
      <c r="Q610" s="228">
        <v>0</v>
      </c>
      <c r="R610" s="228">
        <f>Q610*H610</f>
        <v>0</v>
      </c>
      <c r="S610" s="228">
        <v>0</v>
      </c>
      <c r="T610" s="229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30" t="s">
        <v>151</v>
      </c>
      <c r="AT610" s="230" t="s">
        <v>291</v>
      </c>
      <c r="AU610" s="230" t="s">
        <v>86</v>
      </c>
      <c r="AY610" s="18" t="s">
        <v>124</v>
      </c>
      <c r="BE610" s="231">
        <f>IF(N610="základní",J610,0)</f>
        <v>0</v>
      </c>
      <c r="BF610" s="231">
        <f>IF(N610="snížená",J610,0)</f>
        <v>0</v>
      </c>
      <c r="BG610" s="231">
        <f>IF(N610="zákl. přenesená",J610,0)</f>
        <v>0</v>
      </c>
      <c r="BH610" s="231">
        <f>IF(N610="sníž. přenesená",J610,0)</f>
        <v>0</v>
      </c>
      <c r="BI610" s="231">
        <f>IF(N610="nulová",J610,0)</f>
        <v>0</v>
      </c>
      <c r="BJ610" s="18" t="s">
        <v>84</v>
      </c>
      <c r="BK610" s="231">
        <f>ROUND(I610*H610,2)</f>
        <v>0</v>
      </c>
      <c r="BL610" s="18" t="s">
        <v>132</v>
      </c>
      <c r="BM610" s="230" t="s">
        <v>787</v>
      </c>
    </row>
    <row r="611" spans="1:51" s="14" customFormat="1" ht="12">
      <c r="A611" s="14"/>
      <c r="B611" s="243"/>
      <c r="C611" s="244"/>
      <c r="D611" s="234" t="s">
        <v>133</v>
      </c>
      <c r="E611" s="245" t="s">
        <v>1</v>
      </c>
      <c r="F611" s="246" t="s">
        <v>788</v>
      </c>
      <c r="G611" s="244"/>
      <c r="H611" s="247">
        <v>9.765</v>
      </c>
      <c r="I611" s="248"/>
      <c r="J611" s="244"/>
      <c r="K611" s="244"/>
      <c r="L611" s="249"/>
      <c r="M611" s="250"/>
      <c r="N611" s="251"/>
      <c r="O611" s="251"/>
      <c r="P611" s="251"/>
      <c r="Q611" s="251"/>
      <c r="R611" s="251"/>
      <c r="S611" s="251"/>
      <c r="T611" s="252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3" t="s">
        <v>133</v>
      </c>
      <c r="AU611" s="253" t="s">
        <v>86</v>
      </c>
      <c r="AV611" s="14" t="s">
        <v>86</v>
      </c>
      <c r="AW611" s="14" t="s">
        <v>33</v>
      </c>
      <c r="AX611" s="14" t="s">
        <v>76</v>
      </c>
      <c r="AY611" s="253" t="s">
        <v>124</v>
      </c>
    </row>
    <row r="612" spans="1:51" s="15" customFormat="1" ht="12">
      <c r="A612" s="15"/>
      <c r="B612" s="254"/>
      <c r="C612" s="255"/>
      <c r="D612" s="234" t="s">
        <v>133</v>
      </c>
      <c r="E612" s="256" t="s">
        <v>1</v>
      </c>
      <c r="F612" s="257" t="s">
        <v>137</v>
      </c>
      <c r="G612" s="255"/>
      <c r="H612" s="258">
        <v>9.765</v>
      </c>
      <c r="I612" s="259"/>
      <c r="J612" s="255"/>
      <c r="K612" s="255"/>
      <c r="L612" s="260"/>
      <c r="M612" s="261"/>
      <c r="N612" s="262"/>
      <c r="O612" s="262"/>
      <c r="P612" s="262"/>
      <c r="Q612" s="262"/>
      <c r="R612" s="262"/>
      <c r="S612" s="262"/>
      <c r="T612" s="263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64" t="s">
        <v>133</v>
      </c>
      <c r="AU612" s="264" t="s">
        <v>86</v>
      </c>
      <c r="AV612" s="15" t="s">
        <v>132</v>
      </c>
      <c r="AW612" s="15" t="s">
        <v>33</v>
      </c>
      <c r="AX612" s="15" t="s">
        <v>84</v>
      </c>
      <c r="AY612" s="264" t="s">
        <v>124</v>
      </c>
    </row>
    <row r="613" spans="1:65" s="2" customFormat="1" ht="16.5" customHeight="1">
      <c r="A613" s="39"/>
      <c r="B613" s="40"/>
      <c r="C613" s="268" t="s">
        <v>470</v>
      </c>
      <c r="D613" s="268" t="s">
        <v>291</v>
      </c>
      <c r="E613" s="269" t="s">
        <v>789</v>
      </c>
      <c r="F613" s="270" t="s">
        <v>790</v>
      </c>
      <c r="G613" s="271" t="s">
        <v>192</v>
      </c>
      <c r="H613" s="272">
        <v>1.785</v>
      </c>
      <c r="I613" s="273"/>
      <c r="J613" s="274">
        <f>ROUND(I613*H613,2)</f>
        <v>0</v>
      </c>
      <c r="K613" s="270" t="s">
        <v>131</v>
      </c>
      <c r="L613" s="275"/>
      <c r="M613" s="276" t="s">
        <v>1</v>
      </c>
      <c r="N613" s="277" t="s">
        <v>41</v>
      </c>
      <c r="O613" s="92"/>
      <c r="P613" s="228">
        <f>O613*H613</f>
        <v>0</v>
      </c>
      <c r="Q613" s="228">
        <v>0</v>
      </c>
      <c r="R613" s="228">
        <f>Q613*H613</f>
        <v>0</v>
      </c>
      <c r="S613" s="228">
        <v>0</v>
      </c>
      <c r="T613" s="22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0" t="s">
        <v>151</v>
      </c>
      <c r="AT613" s="230" t="s">
        <v>291</v>
      </c>
      <c r="AU613" s="230" t="s">
        <v>86</v>
      </c>
      <c r="AY613" s="18" t="s">
        <v>124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18" t="s">
        <v>84</v>
      </c>
      <c r="BK613" s="231">
        <f>ROUND(I613*H613,2)</f>
        <v>0</v>
      </c>
      <c r="BL613" s="18" t="s">
        <v>132</v>
      </c>
      <c r="BM613" s="230" t="s">
        <v>791</v>
      </c>
    </row>
    <row r="614" spans="1:51" s="13" customFormat="1" ht="12">
      <c r="A614" s="13"/>
      <c r="B614" s="232"/>
      <c r="C614" s="233"/>
      <c r="D614" s="234" t="s">
        <v>133</v>
      </c>
      <c r="E614" s="235" t="s">
        <v>1</v>
      </c>
      <c r="F614" s="236" t="s">
        <v>792</v>
      </c>
      <c r="G614" s="233"/>
      <c r="H614" s="235" t="s">
        <v>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2" t="s">
        <v>133</v>
      </c>
      <c r="AU614" s="242" t="s">
        <v>86</v>
      </c>
      <c r="AV614" s="13" t="s">
        <v>84</v>
      </c>
      <c r="AW614" s="13" t="s">
        <v>33</v>
      </c>
      <c r="AX614" s="13" t="s">
        <v>76</v>
      </c>
      <c r="AY614" s="242" t="s">
        <v>124</v>
      </c>
    </row>
    <row r="615" spans="1:51" s="14" customFormat="1" ht="12">
      <c r="A615" s="14"/>
      <c r="B615" s="243"/>
      <c r="C615" s="244"/>
      <c r="D615" s="234" t="s">
        <v>133</v>
      </c>
      <c r="E615" s="245" t="s">
        <v>1</v>
      </c>
      <c r="F615" s="246" t="s">
        <v>793</v>
      </c>
      <c r="G615" s="244"/>
      <c r="H615" s="247">
        <v>1.785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3" t="s">
        <v>133</v>
      </c>
      <c r="AU615" s="253" t="s">
        <v>86</v>
      </c>
      <c r="AV615" s="14" t="s">
        <v>86</v>
      </c>
      <c r="AW615" s="14" t="s">
        <v>33</v>
      </c>
      <c r="AX615" s="14" t="s">
        <v>76</v>
      </c>
      <c r="AY615" s="253" t="s">
        <v>124</v>
      </c>
    </row>
    <row r="616" spans="1:51" s="15" customFormat="1" ht="12">
      <c r="A616" s="15"/>
      <c r="B616" s="254"/>
      <c r="C616" s="255"/>
      <c r="D616" s="234" t="s">
        <v>133</v>
      </c>
      <c r="E616" s="256" t="s">
        <v>1</v>
      </c>
      <c r="F616" s="257" t="s">
        <v>137</v>
      </c>
      <c r="G616" s="255"/>
      <c r="H616" s="258">
        <v>1.785</v>
      </c>
      <c r="I616" s="259"/>
      <c r="J616" s="255"/>
      <c r="K616" s="255"/>
      <c r="L616" s="260"/>
      <c r="M616" s="261"/>
      <c r="N616" s="262"/>
      <c r="O616" s="262"/>
      <c r="P616" s="262"/>
      <c r="Q616" s="262"/>
      <c r="R616" s="262"/>
      <c r="S616" s="262"/>
      <c r="T616" s="263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64" t="s">
        <v>133</v>
      </c>
      <c r="AU616" s="264" t="s">
        <v>86</v>
      </c>
      <c r="AV616" s="15" t="s">
        <v>132</v>
      </c>
      <c r="AW616" s="15" t="s">
        <v>33</v>
      </c>
      <c r="AX616" s="15" t="s">
        <v>84</v>
      </c>
      <c r="AY616" s="264" t="s">
        <v>124</v>
      </c>
    </row>
    <row r="617" spans="1:63" s="12" customFormat="1" ht="22.8" customHeight="1">
      <c r="A617" s="12"/>
      <c r="B617" s="203"/>
      <c r="C617" s="204"/>
      <c r="D617" s="205" t="s">
        <v>75</v>
      </c>
      <c r="E617" s="217" t="s">
        <v>145</v>
      </c>
      <c r="F617" s="217" t="s">
        <v>794</v>
      </c>
      <c r="G617" s="204"/>
      <c r="H617" s="204"/>
      <c r="I617" s="207"/>
      <c r="J617" s="218">
        <f>BK617</f>
        <v>0</v>
      </c>
      <c r="K617" s="204"/>
      <c r="L617" s="209"/>
      <c r="M617" s="210"/>
      <c r="N617" s="211"/>
      <c r="O617" s="211"/>
      <c r="P617" s="212">
        <f>SUM(P618:P636)</f>
        <v>0</v>
      </c>
      <c r="Q617" s="211"/>
      <c r="R617" s="212">
        <f>SUM(R618:R636)</f>
        <v>0</v>
      </c>
      <c r="S617" s="211"/>
      <c r="T617" s="213">
        <f>SUM(T618:T636)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14" t="s">
        <v>84</v>
      </c>
      <c r="AT617" s="215" t="s">
        <v>75</v>
      </c>
      <c r="AU617" s="215" t="s">
        <v>84</v>
      </c>
      <c r="AY617" s="214" t="s">
        <v>124</v>
      </c>
      <c r="BK617" s="216">
        <f>SUM(BK618:BK636)</f>
        <v>0</v>
      </c>
    </row>
    <row r="618" spans="1:65" s="2" customFormat="1" ht="24.15" customHeight="1">
      <c r="A618" s="39"/>
      <c r="B618" s="40"/>
      <c r="C618" s="219" t="s">
        <v>795</v>
      </c>
      <c r="D618" s="219" t="s">
        <v>127</v>
      </c>
      <c r="E618" s="220" t="s">
        <v>796</v>
      </c>
      <c r="F618" s="221" t="s">
        <v>797</v>
      </c>
      <c r="G618" s="222" t="s">
        <v>192</v>
      </c>
      <c r="H618" s="223">
        <v>5.4</v>
      </c>
      <c r="I618" s="224"/>
      <c r="J618" s="225">
        <f>ROUND(I618*H618,2)</f>
        <v>0</v>
      </c>
      <c r="K618" s="221" t="s">
        <v>131</v>
      </c>
      <c r="L618" s="45"/>
      <c r="M618" s="226" t="s">
        <v>1</v>
      </c>
      <c r="N618" s="227" t="s">
        <v>41</v>
      </c>
      <c r="O618" s="92"/>
      <c r="P618" s="228">
        <f>O618*H618</f>
        <v>0</v>
      </c>
      <c r="Q618" s="228">
        <v>0</v>
      </c>
      <c r="R618" s="228">
        <f>Q618*H618</f>
        <v>0</v>
      </c>
      <c r="S618" s="228">
        <v>0</v>
      </c>
      <c r="T618" s="22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0" t="s">
        <v>132</v>
      </c>
      <c r="AT618" s="230" t="s">
        <v>127</v>
      </c>
      <c r="AU618" s="230" t="s">
        <v>86</v>
      </c>
      <c r="AY618" s="18" t="s">
        <v>124</v>
      </c>
      <c r="BE618" s="231">
        <f>IF(N618="základní",J618,0)</f>
        <v>0</v>
      </c>
      <c r="BF618" s="231">
        <f>IF(N618="snížená",J618,0)</f>
        <v>0</v>
      </c>
      <c r="BG618" s="231">
        <f>IF(N618="zákl. přenesená",J618,0)</f>
        <v>0</v>
      </c>
      <c r="BH618" s="231">
        <f>IF(N618="sníž. přenesená",J618,0)</f>
        <v>0</v>
      </c>
      <c r="BI618" s="231">
        <f>IF(N618="nulová",J618,0)</f>
        <v>0</v>
      </c>
      <c r="BJ618" s="18" t="s">
        <v>84</v>
      </c>
      <c r="BK618" s="231">
        <f>ROUND(I618*H618,2)</f>
        <v>0</v>
      </c>
      <c r="BL618" s="18" t="s">
        <v>132</v>
      </c>
      <c r="BM618" s="230" t="s">
        <v>798</v>
      </c>
    </row>
    <row r="619" spans="1:51" s="13" customFormat="1" ht="12">
      <c r="A619" s="13"/>
      <c r="B619" s="232"/>
      <c r="C619" s="233"/>
      <c r="D619" s="234" t="s">
        <v>133</v>
      </c>
      <c r="E619" s="235" t="s">
        <v>1</v>
      </c>
      <c r="F619" s="236" t="s">
        <v>799</v>
      </c>
      <c r="G619" s="233"/>
      <c r="H619" s="235" t="s">
        <v>1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2" t="s">
        <v>133</v>
      </c>
      <c r="AU619" s="242" t="s">
        <v>86</v>
      </c>
      <c r="AV619" s="13" t="s">
        <v>84</v>
      </c>
      <c r="AW619" s="13" t="s">
        <v>33</v>
      </c>
      <c r="AX619" s="13" t="s">
        <v>76</v>
      </c>
      <c r="AY619" s="242" t="s">
        <v>124</v>
      </c>
    </row>
    <row r="620" spans="1:51" s="14" customFormat="1" ht="12">
      <c r="A620" s="14"/>
      <c r="B620" s="243"/>
      <c r="C620" s="244"/>
      <c r="D620" s="234" t="s">
        <v>133</v>
      </c>
      <c r="E620" s="245" t="s">
        <v>1</v>
      </c>
      <c r="F620" s="246" t="s">
        <v>800</v>
      </c>
      <c r="G620" s="244"/>
      <c r="H620" s="247">
        <v>5.3999999999999995</v>
      </c>
      <c r="I620" s="248"/>
      <c r="J620" s="244"/>
      <c r="K620" s="244"/>
      <c r="L620" s="249"/>
      <c r="M620" s="250"/>
      <c r="N620" s="251"/>
      <c r="O620" s="251"/>
      <c r="P620" s="251"/>
      <c r="Q620" s="251"/>
      <c r="R620" s="251"/>
      <c r="S620" s="251"/>
      <c r="T620" s="25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3" t="s">
        <v>133</v>
      </c>
      <c r="AU620" s="253" t="s">
        <v>86</v>
      </c>
      <c r="AV620" s="14" t="s">
        <v>86</v>
      </c>
      <c r="AW620" s="14" t="s">
        <v>33</v>
      </c>
      <c r="AX620" s="14" t="s">
        <v>76</v>
      </c>
      <c r="AY620" s="253" t="s">
        <v>124</v>
      </c>
    </row>
    <row r="621" spans="1:51" s="15" customFormat="1" ht="12">
      <c r="A621" s="15"/>
      <c r="B621" s="254"/>
      <c r="C621" s="255"/>
      <c r="D621" s="234" t="s">
        <v>133</v>
      </c>
      <c r="E621" s="256" t="s">
        <v>1</v>
      </c>
      <c r="F621" s="257" t="s">
        <v>137</v>
      </c>
      <c r="G621" s="255"/>
      <c r="H621" s="258">
        <v>5.3999999999999995</v>
      </c>
      <c r="I621" s="259"/>
      <c r="J621" s="255"/>
      <c r="K621" s="255"/>
      <c r="L621" s="260"/>
      <c r="M621" s="261"/>
      <c r="N621" s="262"/>
      <c r="O621" s="262"/>
      <c r="P621" s="262"/>
      <c r="Q621" s="262"/>
      <c r="R621" s="262"/>
      <c r="S621" s="262"/>
      <c r="T621" s="263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64" t="s">
        <v>133</v>
      </c>
      <c r="AU621" s="264" t="s">
        <v>86</v>
      </c>
      <c r="AV621" s="15" t="s">
        <v>132</v>
      </c>
      <c r="AW621" s="15" t="s">
        <v>33</v>
      </c>
      <c r="AX621" s="15" t="s">
        <v>84</v>
      </c>
      <c r="AY621" s="264" t="s">
        <v>124</v>
      </c>
    </row>
    <row r="622" spans="1:65" s="2" customFormat="1" ht="16.5" customHeight="1">
      <c r="A622" s="39"/>
      <c r="B622" s="40"/>
      <c r="C622" s="219" t="s">
        <v>478</v>
      </c>
      <c r="D622" s="219" t="s">
        <v>127</v>
      </c>
      <c r="E622" s="220" t="s">
        <v>801</v>
      </c>
      <c r="F622" s="221" t="s">
        <v>802</v>
      </c>
      <c r="G622" s="222" t="s">
        <v>192</v>
      </c>
      <c r="H622" s="223">
        <v>20.72</v>
      </c>
      <c r="I622" s="224"/>
      <c r="J622" s="225">
        <f>ROUND(I622*H622,2)</f>
        <v>0</v>
      </c>
      <c r="K622" s="221" t="s">
        <v>131</v>
      </c>
      <c r="L622" s="45"/>
      <c r="M622" s="226" t="s">
        <v>1</v>
      </c>
      <c r="N622" s="227" t="s">
        <v>41</v>
      </c>
      <c r="O622" s="92"/>
      <c r="P622" s="228">
        <f>O622*H622</f>
        <v>0</v>
      </c>
      <c r="Q622" s="228">
        <v>0</v>
      </c>
      <c r="R622" s="228">
        <f>Q622*H622</f>
        <v>0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132</v>
      </c>
      <c r="AT622" s="230" t="s">
        <v>127</v>
      </c>
      <c r="AU622" s="230" t="s">
        <v>86</v>
      </c>
      <c r="AY622" s="18" t="s">
        <v>124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84</v>
      </c>
      <c r="BK622" s="231">
        <f>ROUND(I622*H622,2)</f>
        <v>0</v>
      </c>
      <c r="BL622" s="18" t="s">
        <v>132</v>
      </c>
      <c r="BM622" s="230" t="s">
        <v>803</v>
      </c>
    </row>
    <row r="623" spans="1:51" s="13" customFormat="1" ht="12">
      <c r="A623" s="13"/>
      <c r="B623" s="232"/>
      <c r="C623" s="233"/>
      <c r="D623" s="234" t="s">
        <v>133</v>
      </c>
      <c r="E623" s="235" t="s">
        <v>1</v>
      </c>
      <c r="F623" s="236" t="s">
        <v>804</v>
      </c>
      <c r="G623" s="233"/>
      <c r="H623" s="235" t="s">
        <v>1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2" t="s">
        <v>133</v>
      </c>
      <c r="AU623" s="242" t="s">
        <v>86</v>
      </c>
      <c r="AV623" s="13" t="s">
        <v>84</v>
      </c>
      <c r="AW623" s="13" t="s">
        <v>33</v>
      </c>
      <c r="AX623" s="13" t="s">
        <v>76</v>
      </c>
      <c r="AY623" s="242" t="s">
        <v>124</v>
      </c>
    </row>
    <row r="624" spans="1:51" s="14" customFormat="1" ht="12">
      <c r="A624" s="14"/>
      <c r="B624" s="243"/>
      <c r="C624" s="244"/>
      <c r="D624" s="234" t="s">
        <v>133</v>
      </c>
      <c r="E624" s="245" t="s">
        <v>1</v>
      </c>
      <c r="F624" s="246" t="s">
        <v>805</v>
      </c>
      <c r="G624" s="244"/>
      <c r="H624" s="247">
        <v>5.84</v>
      </c>
      <c r="I624" s="248"/>
      <c r="J624" s="244"/>
      <c r="K624" s="244"/>
      <c r="L624" s="249"/>
      <c r="M624" s="250"/>
      <c r="N624" s="251"/>
      <c r="O624" s="251"/>
      <c r="P624" s="251"/>
      <c r="Q624" s="251"/>
      <c r="R624" s="251"/>
      <c r="S624" s="251"/>
      <c r="T624" s="252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3" t="s">
        <v>133</v>
      </c>
      <c r="AU624" s="253" t="s">
        <v>86</v>
      </c>
      <c r="AV624" s="14" t="s">
        <v>86</v>
      </c>
      <c r="AW624" s="14" t="s">
        <v>33</v>
      </c>
      <c r="AX624" s="14" t="s">
        <v>76</v>
      </c>
      <c r="AY624" s="253" t="s">
        <v>124</v>
      </c>
    </row>
    <row r="625" spans="1:51" s="14" customFormat="1" ht="12">
      <c r="A625" s="14"/>
      <c r="B625" s="243"/>
      <c r="C625" s="244"/>
      <c r="D625" s="234" t="s">
        <v>133</v>
      </c>
      <c r="E625" s="245" t="s">
        <v>1</v>
      </c>
      <c r="F625" s="246" t="s">
        <v>806</v>
      </c>
      <c r="G625" s="244"/>
      <c r="H625" s="247">
        <v>14.879999999999999</v>
      </c>
      <c r="I625" s="248"/>
      <c r="J625" s="244"/>
      <c r="K625" s="244"/>
      <c r="L625" s="249"/>
      <c r="M625" s="250"/>
      <c r="N625" s="251"/>
      <c r="O625" s="251"/>
      <c r="P625" s="251"/>
      <c r="Q625" s="251"/>
      <c r="R625" s="251"/>
      <c r="S625" s="251"/>
      <c r="T625" s="25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3" t="s">
        <v>133</v>
      </c>
      <c r="AU625" s="253" t="s">
        <v>86</v>
      </c>
      <c r="AV625" s="14" t="s">
        <v>86</v>
      </c>
      <c r="AW625" s="14" t="s">
        <v>33</v>
      </c>
      <c r="AX625" s="14" t="s">
        <v>76</v>
      </c>
      <c r="AY625" s="253" t="s">
        <v>124</v>
      </c>
    </row>
    <row r="626" spans="1:51" s="15" customFormat="1" ht="12">
      <c r="A626" s="15"/>
      <c r="B626" s="254"/>
      <c r="C626" s="255"/>
      <c r="D626" s="234" t="s">
        <v>133</v>
      </c>
      <c r="E626" s="256" t="s">
        <v>1</v>
      </c>
      <c r="F626" s="257" t="s">
        <v>137</v>
      </c>
      <c r="G626" s="255"/>
      <c r="H626" s="258">
        <v>20.72</v>
      </c>
      <c r="I626" s="259"/>
      <c r="J626" s="255"/>
      <c r="K626" s="255"/>
      <c r="L626" s="260"/>
      <c r="M626" s="261"/>
      <c r="N626" s="262"/>
      <c r="O626" s="262"/>
      <c r="P626" s="262"/>
      <c r="Q626" s="262"/>
      <c r="R626" s="262"/>
      <c r="S626" s="262"/>
      <c r="T626" s="263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64" t="s">
        <v>133</v>
      </c>
      <c r="AU626" s="264" t="s">
        <v>86</v>
      </c>
      <c r="AV626" s="15" t="s">
        <v>132</v>
      </c>
      <c r="AW626" s="15" t="s">
        <v>33</v>
      </c>
      <c r="AX626" s="15" t="s">
        <v>84</v>
      </c>
      <c r="AY626" s="264" t="s">
        <v>124</v>
      </c>
    </row>
    <row r="627" spans="1:65" s="2" customFormat="1" ht="16.5" customHeight="1">
      <c r="A627" s="39"/>
      <c r="B627" s="40"/>
      <c r="C627" s="219" t="s">
        <v>807</v>
      </c>
      <c r="D627" s="219" t="s">
        <v>127</v>
      </c>
      <c r="E627" s="220" t="s">
        <v>808</v>
      </c>
      <c r="F627" s="221" t="s">
        <v>809</v>
      </c>
      <c r="G627" s="222" t="s">
        <v>192</v>
      </c>
      <c r="H627" s="223">
        <v>26.12</v>
      </c>
      <c r="I627" s="224"/>
      <c r="J627" s="225">
        <f>ROUND(I627*H627,2)</f>
        <v>0</v>
      </c>
      <c r="K627" s="221" t="s">
        <v>131</v>
      </c>
      <c r="L627" s="45"/>
      <c r="M627" s="226" t="s">
        <v>1</v>
      </c>
      <c r="N627" s="227" t="s">
        <v>41</v>
      </c>
      <c r="O627" s="92"/>
      <c r="P627" s="228">
        <f>O627*H627</f>
        <v>0</v>
      </c>
      <c r="Q627" s="228">
        <v>0</v>
      </c>
      <c r="R627" s="228">
        <f>Q627*H627</f>
        <v>0</v>
      </c>
      <c r="S627" s="228">
        <v>0</v>
      </c>
      <c r="T627" s="229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0" t="s">
        <v>132</v>
      </c>
      <c r="AT627" s="230" t="s">
        <v>127</v>
      </c>
      <c r="AU627" s="230" t="s">
        <v>86</v>
      </c>
      <c r="AY627" s="18" t="s">
        <v>124</v>
      </c>
      <c r="BE627" s="231">
        <f>IF(N627="základní",J627,0)</f>
        <v>0</v>
      </c>
      <c r="BF627" s="231">
        <f>IF(N627="snížená",J627,0)</f>
        <v>0</v>
      </c>
      <c r="BG627" s="231">
        <f>IF(N627="zákl. přenesená",J627,0)</f>
        <v>0</v>
      </c>
      <c r="BH627" s="231">
        <f>IF(N627="sníž. přenesená",J627,0)</f>
        <v>0</v>
      </c>
      <c r="BI627" s="231">
        <f>IF(N627="nulová",J627,0)</f>
        <v>0</v>
      </c>
      <c r="BJ627" s="18" t="s">
        <v>84</v>
      </c>
      <c r="BK627" s="231">
        <f>ROUND(I627*H627,2)</f>
        <v>0</v>
      </c>
      <c r="BL627" s="18" t="s">
        <v>132</v>
      </c>
      <c r="BM627" s="230" t="s">
        <v>810</v>
      </c>
    </row>
    <row r="628" spans="1:51" s="14" customFormat="1" ht="12">
      <c r="A628" s="14"/>
      <c r="B628" s="243"/>
      <c r="C628" s="244"/>
      <c r="D628" s="234" t="s">
        <v>133</v>
      </c>
      <c r="E628" s="245" t="s">
        <v>1</v>
      </c>
      <c r="F628" s="246" t="s">
        <v>811</v>
      </c>
      <c r="G628" s="244"/>
      <c r="H628" s="247">
        <v>5.3999999999999995</v>
      </c>
      <c r="I628" s="248"/>
      <c r="J628" s="244"/>
      <c r="K628" s="244"/>
      <c r="L628" s="249"/>
      <c r="M628" s="250"/>
      <c r="N628" s="251"/>
      <c r="O628" s="251"/>
      <c r="P628" s="251"/>
      <c r="Q628" s="251"/>
      <c r="R628" s="251"/>
      <c r="S628" s="251"/>
      <c r="T628" s="25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3" t="s">
        <v>133</v>
      </c>
      <c r="AU628" s="253" t="s">
        <v>86</v>
      </c>
      <c r="AV628" s="14" t="s">
        <v>86</v>
      </c>
      <c r="AW628" s="14" t="s">
        <v>33</v>
      </c>
      <c r="AX628" s="14" t="s">
        <v>76</v>
      </c>
      <c r="AY628" s="253" t="s">
        <v>124</v>
      </c>
    </row>
    <row r="629" spans="1:51" s="14" customFormat="1" ht="12">
      <c r="A629" s="14"/>
      <c r="B629" s="243"/>
      <c r="C629" s="244"/>
      <c r="D629" s="234" t="s">
        <v>133</v>
      </c>
      <c r="E629" s="245" t="s">
        <v>1</v>
      </c>
      <c r="F629" s="246" t="s">
        <v>812</v>
      </c>
      <c r="G629" s="244"/>
      <c r="H629" s="247">
        <v>5.84</v>
      </c>
      <c r="I629" s="248"/>
      <c r="J629" s="244"/>
      <c r="K629" s="244"/>
      <c r="L629" s="249"/>
      <c r="M629" s="250"/>
      <c r="N629" s="251"/>
      <c r="O629" s="251"/>
      <c r="P629" s="251"/>
      <c r="Q629" s="251"/>
      <c r="R629" s="251"/>
      <c r="S629" s="251"/>
      <c r="T629" s="25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3" t="s">
        <v>133</v>
      </c>
      <c r="AU629" s="253" t="s">
        <v>86</v>
      </c>
      <c r="AV629" s="14" t="s">
        <v>86</v>
      </c>
      <c r="AW629" s="14" t="s">
        <v>33</v>
      </c>
      <c r="AX629" s="14" t="s">
        <v>76</v>
      </c>
      <c r="AY629" s="253" t="s">
        <v>124</v>
      </c>
    </row>
    <row r="630" spans="1:51" s="14" customFormat="1" ht="12">
      <c r="A630" s="14"/>
      <c r="B630" s="243"/>
      <c r="C630" s="244"/>
      <c r="D630" s="234" t="s">
        <v>133</v>
      </c>
      <c r="E630" s="245" t="s">
        <v>1</v>
      </c>
      <c r="F630" s="246" t="s">
        <v>806</v>
      </c>
      <c r="G630" s="244"/>
      <c r="H630" s="247">
        <v>14.879999999999999</v>
      </c>
      <c r="I630" s="248"/>
      <c r="J630" s="244"/>
      <c r="K630" s="244"/>
      <c r="L630" s="249"/>
      <c r="M630" s="250"/>
      <c r="N630" s="251"/>
      <c r="O630" s="251"/>
      <c r="P630" s="251"/>
      <c r="Q630" s="251"/>
      <c r="R630" s="251"/>
      <c r="S630" s="251"/>
      <c r="T630" s="252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3" t="s">
        <v>133</v>
      </c>
      <c r="AU630" s="253" t="s">
        <v>86</v>
      </c>
      <c r="AV630" s="14" t="s">
        <v>86</v>
      </c>
      <c r="AW630" s="14" t="s">
        <v>33</v>
      </c>
      <c r="AX630" s="14" t="s">
        <v>76</v>
      </c>
      <c r="AY630" s="253" t="s">
        <v>124</v>
      </c>
    </row>
    <row r="631" spans="1:51" s="15" customFormat="1" ht="12">
      <c r="A631" s="15"/>
      <c r="B631" s="254"/>
      <c r="C631" s="255"/>
      <c r="D631" s="234" t="s">
        <v>133</v>
      </c>
      <c r="E631" s="256" t="s">
        <v>1</v>
      </c>
      <c r="F631" s="257" t="s">
        <v>137</v>
      </c>
      <c r="G631" s="255"/>
      <c r="H631" s="258">
        <v>26.119999999999997</v>
      </c>
      <c r="I631" s="259"/>
      <c r="J631" s="255"/>
      <c r="K631" s="255"/>
      <c r="L631" s="260"/>
      <c r="M631" s="261"/>
      <c r="N631" s="262"/>
      <c r="O631" s="262"/>
      <c r="P631" s="262"/>
      <c r="Q631" s="262"/>
      <c r="R631" s="262"/>
      <c r="S631" s="262"/>
      <c r="T631" s="263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4" t="s">
        <v>133</v>
      </c>
      <c r="AU631" s="264" t="s">
        <v>86</v>
      </c>
      <c r="AV631" s="15" t="s">
        <v>132</v>
      </c>
      <c r="AW631" s="15" t="s">
        <v>33</v>
      </c>
      <c r="AX631" s="15" t="s">
        <v>84</v>
      </c>
      <c r="AY631" s="264" t="s">
        <v>124</v>
      </c>
    </row>
    <row r="632" spans="1:65" s="2" customFormat="1" ht="24.15" customHeight="1">
      <c r="A632" s="39"/>
      <c r="B632" s="40"/>
      <c r="C632" s="219" t="s">
        <v>482</v>
      </c>
      <c r="D632" s="219" t="s">
        <v>127</v>
      </c>
      <c r="E632" s="220" t="s">
        <v>813</v>
      </c>
      <c r="F632" s="221" t="s">
        <v>814</v>
      </c>
      <c r="G632" s="222" t="s">
        <v>192</v>
      </c>
      <c r="H632" s="223">
        <v>6.76</v>
      </c>
      <c r="I632" s="224"/>
      <c r="J632" s="225">
        <f>ROUND(I632*H632,2)</f>
        <v>0</v>
      </c>
      <c r="K632" s="221" t="s">
        <v>131</v>
      </c>
      <c r="L632" s="45"/>
      <c r="M632" s="226" t="s">
        <v>1</v>
      </c>
      <c r="N632" s="227" t="s">
        <v>41</v>
      </c>
      <c r="O632" s="92"/>
      <c r="P632" s="228">
        <f>O632*H632</f>
        <v>0</v>
      </c>
      <c r="Q632" s="228">
        <v>0</v>
      </c>
      <c r="R632" s="228">
        <f>Q632*H632</f>
        <v>0</v>
      </c>
      <c r="S632" s="228">
        <v>0</v>
      </c>
      <c r="T632" s="229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0" t="s">
        <v>132</v>
      </c>
      <c r="AT632" s="230" t="s">
        <v>127</v>
      </c>
      <c r="AU632" s="230" t="s">
        <v>86</v>
      </c>
      <c r="AY632" s="18" t="s">
        <v>124</v>
      </c>
      <c r="BE632" s="231">
        <f>IF(N632="základní",J632,0)</f>
        <v>0</v>
      </c>
      <c r="BF632" s="231">
        <f>IF(N632="snížená",J632,0)</f>
        <v>0</v>
      </c>
      <c r="BG632" s="231">
        <f>IF(N632="zákl. přenesená",J632,0)</f>
        <v>0</v>
      </c>
      <c r="BH632" s="231">
        <f>IF(N632="sníž. přenesená",J632,0)</f>
        <v>0</v>
      </c>
      <c r="BI632" s="231">
        <f>IF(N632="nulová",J632,0)</f>
        <v>0</v>
      </c>
      <c r="BJ632" s="18" t="s">
        <v>84</v>
      </c>
      <c r="BK632" s="231">
        <f>ROUND(I632*H632,2)</f>
        <v>0</v>
      </c>
      <c r="BL632" s="18" t="s">
        <v>132</v>
      </c>
      <c r="BM632" s="230" t="s">
        <v>815</v>
      </c>
    </row>
    <row r="633" spans="1:51" s="13" customFormat="1" ht="12">
      <c r="A633" s="13"/>
      <c r="B633" s="232"/>
      <c r="C633" s="233"/>
      <c r="D633" s="234" t="s">
        <v>133</v>
      </c>
      <c r="E633" s="235" t="s">
        <v>1</v>
      </c>
      <c r="F633" s="236" t="s">
        <v>816</v>
      </c>
      <c r="G633" s="233"/>
      <c r="H633" s="235" t="s">
        <v>1</v>
      </c>
      <c r="I633" s="237"/>
      <c r="J633" s="233"/>
      <c r="K633" s="233"/>
      <c r="L633" s="238"/>
      <c r="M633" s="239"/>
      <c r="N633" s="240"/>
      <c r="O633" s="240"/>
      <c r="P633" s="240"/>
      <c r="Q633" s="240"/>
      <c r="R633" s="240"/>
      <c r="S633" s="240"/>
      <c r="T633" s="24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2" t="s">
        <v>133</v>
      </c>
      <c r="AU633" s="242" t="s">
        <v>86</v>
      </c>
      <c r="AV633" s="13" t="s">
        <v>84</v>
      </c>
      <c r="AW633" s="13" t="s">
        <v>33</v>
      </c>
      <c r="AX633" s="13" t="s">
        <v>76</v>
      </c>
      <c r="AY633" s="242" t="s">
        <v>124</v>
      </c>
    </row>
    <row r="634" spans="1:51" s="14" customFormat="1" ht="12">
      <c r="A634" s="14"/>
      <c r="B634" s="243"/>
      <c r="C634" s="244"/>
      <c r="D634" s="234" t="s">
        <v>133</v>
      </c>
      <c r="E634" s="245" t="s">
        <v>1</v>
      </c>
      <c r="F634" s="246" t="s">
        <v>817</v>
      </c>
      <c r="G634" s="244"/>
      <c r="H634" s="247">
        <v>2.92</v>
      </c>
      <c r="I634" s="248"/>
      <c r="J634" s="244"/>
      <c r="K634" s="244"/>
      <c r="L634" s="249"/>
      <c r="M634" s="250"/>
      <c r="N634" s="251"/>
      <c r="O634" s="251"/>
      <c r="P634" s="251"/>
      <c r="Q634" s="251"/>
      <c r="R634" s="251"/>
      <c r="S634" s="251"/>
      <c r="T634" s="25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3" t="s">
        <v>133</v>
      </c>
      <c r="AU634" s="253" t="s">
        <v>86</v>
      </c>
      <c r="AV634" s="14" t="s">
        <v>86</v>
      </c>
      <c r="AW634" s="14" t="s">
        <v>33</v>
      </c>
      <c r="AX634" s="14" t="s">
        <v>76</v>
      </c>
      <c r="AY634" s="253" t="s">
        <v>124</v>
      </c>
    </row>
    <row r="635" spans="1:51" s="14" customFormat="1" ht="12">
      <c r="A635" s="14"/>
      <c r="B635" s="243"/>
      <c r="C635" s="244"/>
      <c r="D635" s="234" t="s">
        <v>133</v>
      </c>
      <c r="E635" s="245" t="s">
        <v>1</v>
      </c>
      <c r="F635" s="246" t="s">
        <v>818</v>
      </c>
      <c r="G635" s="244"/>
      <c r="H635" s="247">
        <v>3.84</v>
      </c>
      <c r="I635" s="248"/>
      <c r="J635" s="244"/>
      <c r="K635" s="244"/>
      <c r="L635" s="249"/>
      <c r="M635" s="250"/>
      <c r="N635" s="251"/>
      <c r="O635" s="251"/>
      <c r="P635" s="251"/>
      <c r="Q635" s="251"/>
      <c r="R635" s="251"/>
      <c r="S635" s="251"/>
      <c r="T635" s="252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3" t="s">
        <v>133</v>
      </c>
      <c r="AU635" s="253" t="s">
        <v>86</v>
      </c>
      <c r="AV635" s="14" t="s">
        <v>86</v>
      </c>
      <c r="AW635" s="14" t="s">
        <v>33</v>
      </c>
      <c r="AX635" s="14" t="s">
        <v>76</v>
      </c>
      <c r="AY635" s="253" t="s">
        <v>124</v>
      </c>
    </row>
    <row r="636" spans="1:51" s="15" customFormat="1" ht="12">
      <c r="A636" s="15"/>
      <c r="B636" s="254"/>
      <c r="C636" s="255"/>
      <c r="D636" s="234" t="s">
        <v>133</v>
      </c>
      <c r="E636" s="256" t="s">
        <v>1</v>
      </c>
      <c r="F636" s="257" t="s">
        <v>137</v>
      </c>
      <c r="G636" s="255"/>
      <c r="H636" s="258">
        <v>6.76</v>
      </c>
      <c r="I636" s="259"/>
      <c r="J636" s="255"/>
      <c r="K636" s="255"/>
      <c r="L636" s="260"/>
      <c r="M636" s="261"/>
      <c r="N636" s="262"/>
      <c r="O636" s="262"/>
      <c r="P636" s="262"/>
      <c r="Q636" s="262"/>
      <c r="R636" s="262"/>
      <c r="S636" s="262"/>
      <c r="T636" s="263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64" t="s">
        <v>133</v>
      </c>
      <c r="AU636" s="264" t="s">
        <v>86</v>
      </c>
      <c r="AV636" s="15" t="s">
        <v>132</v>
      </c>
      <c r="AW636" s="15" t="s">
        <v>33</v>
      </c>
      <c r="AX636" s="15" t="s">
        <v>84</v>
      </c>
      <c r="AY636" s="264" t="s">
        <v>124</v>
      </c>
    </row>
    <row r="637" spans="1:63" s="12" customFormat="1" ht="22.8" customHeight="1">
      <c r="A637" s="12"/>
      <c r="B637" s="203"/>
      <c r="C637" s="204"/>
      <c r="D637" s="205" t="s">
        <v>75</v>
      </c>
      <c r="E637" s="217" t="s">
        <v>125</v>
      </c>
      <c r="F637" s="217" t="s">
        <v>819</v>
      </c>
      <c r="G637" s="204"/>
      <c r="H637" s="204"/>
      <c r="I637" s="207"/>
      <c r="J637" s="218">
        <f>BK637</f>
        <v>0</v>
      </c>
      <c r="K637" s="204"/>
      <c r="L637" s="209"/>
      <c r="M637" s="210"/>
      <c r="N637" s="211"/>
      <c r="O637" s="211"/>
      <c r="P637" s="212">
        <f>SUM(P638:P812)</f>
        <v>0</v>
      </c>
      <c r="Q637" s="211"/>
      <c r="R637" s="212">
        <f>SUM(R638:R812)</f>
        <v>0</v>
      </c>
      <c r="S637" s="211"/>
      <c r="T637" s="213">
        <f>SUM(T638:T812)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14" t="s">
        <v>84</v>
      </c>
      <c r="AT637" s="215" t="s">
        <v>75</v>
      </c>
      <c r="AU637" s="215" t="s">
        <v>84</v>
      </c>
      <c r="AY637" s="214" t="s">
        <v>124</v>
      </c>
      <c r="BK637" s="216">
        <f>SUM(BK638:BK812)</f>
        <v>0</v>
      </c>
    </row>
    <row r="638" spans="1:65" s="2" customFormat="1" ht="21.75" customHeight="1">
      <c r="A638" s="39"/>
      <c r="B638" s="40"/>
      <c r="C638" s="219" t="s">
        <v>820</v>
      </c>
      <c r="D638" s="219" t="s">
        <v>127</v>
      </c>
      <c r="E638" s="220" t="s">
        <v>821</v>
      </c>
      <c r="F638" s="221" t="s">
        <v>822</v>
      </c>
      <c r="G638" s="222" t="s">
        <v>291</v>
      </c>
      <c r="H638" s="223">
        <v>20.8</v>
      </c>
      <c r="I638" s="224"/>
      <c r="J638" s="225">
        <f>ROUND(I638*H638,2)</f>
        <v>0</v>
      </c>
      <c r="K638" s="221" t="s">
        <v>1</v>
      </c>
      <c r="L638" s="45"/>
      <c r="M638" s="226" t="s">
        <v>1</v>
      </c>
      <c r="N638" s="227" t="s">
        <v>41</v>
      </c>
      <c r="O638" s="92"/>
      <c r="P638" s="228">
        <f>O638*H638</f>
        <v>0</v>
      </c>
      <c r="Q638" s="228">
        <v>0</v>
      </c>
      <c r="R638" s="228">
        <f>Q638*H638</f>
        <v>0</v>
      </c>
      <c r="S638" s="228">
        <v>0</v>
      </c>
      <c r="T638" s="22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0" t="s">
        <v>132</v>
      </c>
      <c r="AT638" s="230" t="s">
        <v>127</v>
      </c>
      <c r="AU638" s="230" t="s">
        <v>86</v>
      </c>
      <c r="AY638" s="18" t="s">
        <v>124</v>
      </c>
      <c r="BE638" s="231">
        <f>IF(N638="základní",J638,0)</f>
        <v>0</v>
      </c>
      <c r="BF638" s="231">
        <f>IF(N638="snížená",J638,0)</f>
        <v>0</v>
      </c>
      <c r="BG638" s="231">
        <f>IF(N638="zákl. přenesená",J638,0)</f>
        <v>0</v>
      </c>
      <c r="BH638" s="231">
        <f>IF(N638="sníž. přenesená",J638,0)</f>
        <v>0</v>
      </c>
      <c r="BI638" s="231">
        <f>IF(N638="nulová",J638,0)</f>
        <v>0</v>
      </c>
      <c r="BJ638" s="18" t="s">
        <v>84</v>
      </c>
      <c r="BK638" s="231">
        <f>ROUND(I638*H638,2)</f>
        <v>0</v>
      </c>
      <c r="BL638" s="18" t="s">
        <v>132</v>
      </c>
      <c r="BM638" s="230" t="s">
        <v>823</v>
      </c>
    </row>
    <row r="639" spans="1:51" s="13" customFormat="1" ht="12">
      <c r="A639" s="13"/>
      <c r="B639" s="232"/>
      <c r="C639" s="233"/>
      <c r="D639" s="234" t="s">
        <v>133</v>
      </c>
      <c r="E639" s="235" t="s">
        <v>1</v>
      </c>
      <c r="F639" s="236" t="s">
        <v>824</v>
      </c>
      <c r="G639" s="233"/>
      <c r="H639" s="235" t="s">
        <v>1</v>
      </c>
      <c r="I639" s="237"/>
      <c r="J639" s="233"/>
      <c r="K639" s="233"/>
      <c r="L639" s="238"/>
      <c r="M639" s="239"/>
      <c r="N639" s="240"/>
      <c r="O639" s="240"/>
      <c r="P639" s="240"/>
      <c r="Q639" s="240"/>
      <c r="R639" s="240"/>
      <c r="S639" s="240"/>
      <c r="T639" s="24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2" t="s">
        <v>133</v>
      </c>
      <c r="AU639" s="242" t="s">
        <v>86</v>
      </c>
      <c r="AV639" s="13" t="s">
        <v>84</v>
      </c>
      <c r="AW639" s="13" t="s">
        <v>33</v>
      </c>
      <c r="AX639" s="13" t="s">
        <v>76</v>
      </c>
      <c r="AY639" s="242" t="s">
        <v>124</v>
      </c>
    </row>
    <row r="640" spans="1:51" s="13" customFormat="1" ht="12">
      <c r="A640" s="13"/>
      <c r="B640" s="232"/>
      <c r="C640" s="233"/>
      <c r="D640" s="234" t="s">
        <v>133</v>
      </c>
      <c r="E640" s="235" t="s">
        <v>1</v>
      </c>
      <c r="F640" s="236" t="s">
        <v>825</v>
      </c>
      <c r="G640" s="233"/>
      <c r="H640" s="235" t="s">
        <v>1</v>
      </c>
      <c r="I640" s="237"/>
      <c r="J640" s="233"/>
      <c r="K640" s="233"/>
      <c r="L640" s="238"/>
      <c r="M640" s="239"/>
      <c r="N640" s="240"/>
      <c r="O640" s="240"/>
      <c r="P640" s="240"/>
      <c r="Q640" s="240"/>
      <c r="R640" s="240"/>
      <c r="S640" s="240"/>
      <c r="T640" s="24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2" t="s">
        <v>133</v>
      </c>
      <c r="AU640" s="242" t="s">
        <v>86</v>
      </c>
      <c r="AV640" s="13" t="s">
        <v>84</v>
      </c>
      <c r="AW640" s="13" t="s">
        <v>33</v>
      </c>
      <c r="AX640" s="13" t="s">
        <v>76</v>
      </c>
      <c r="AY640" s="242" t="s">
        <v>124</v>
      </c>
    </row>
    <row r="641" spans="1:51" s="14" customFormat="1" ht="12">
      <c r="A641" s="14"/>
      <c r="B641" s="243"/>
      <c r="C641" s="244"/>
      <c r="D641" s="234" t="s">
        <v>133</v>
      </c>
      <c r="E641" s="245" t="s">
        <v>1</v>
      </c>
      <c r="F641" s="246" t="s">
        <v>826</v>
      </c>
      <c r="G641" s="244"/>
      <c r="H641" s="247">
        <v>7.3</v>
      </c>
      <c r="I641" s="248"/>
      <c r="J641" s="244"/>
      <c r="K641" s="244"/>
      <c r="L641" s="249"/>
      <c r="M641" s="250"/>
      <c r="N641" s="251"/>
      <c r="O641" s="251"/>
      <c r="P641" s="251"/>
      <c r="Q641" s="251"/>
      <c r="R641" s="251"/>
      <c r="S641" s="251"/>
      <c r="T641" s="252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3" t="s">
        <v>133</v>
      </c>
      <c r="AU641" s="253" t="s">
        <v>86</v>
      </c>
      <c r="AV641" s="14" t="s">
        <v>86</v>
      </c>
      <c r="AW641" s="14" t="s">
        <v>33</v>
      </c>
      <c r="AX641" s="14" t="s">
        <v>76</v>
      </c>
      <c r="AY641" s="253" t="s">
        <v>124</v>
      </c>
    </row>
    <row r="642" spans="1:51" s="14" customFormat="1" ht="12">
      <c r="A642" s="14"/>
      <c r="B642" s="243"/>
      <c r="C642" s="244"/>
      <c r="D642" s="234" t="s">
        <v>133</v>
      </c>
      <c r="E642" s="245" t="s">
        <v>1</v>
      </c>
      <c r="F642" s="246" t="s">
        <v>827</v>
      </c>
      <c r="G642" s="244"/>
      <c r="H642" s="247">
        <v>9</v>
      </c>
      <c r="I642" s="248"/>
      <c r="J642" s="244"/>
      <c r="K642" s="244"/>
      <c r="L642" s="249"/>
      <c r="M642" s="250"/>
      <c r="N642" s="251"/>
      <c r="O642" s="251"/>
      <c r="P642" s="251"/>
      <c r="Q642" s="251"/>
      <c r="R642" s="251"/>
      <c r="S642" s="251"/>
      <c r="T642" s="25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3" t="s">
        <v>133</v>
      </c>
      <c r="AU642" s="253" t="s">
        <v>86</v>
      </c>
      <c r="AV642" s="14" t="s">
        <v>86</v>
      </c>
      <c r="AW642" s="14" t="s">
        <v>33</v>
      </c>
      <c r="AX642" s="14" t="s">
        <v>76</v>
      </c>
      <c r="AY642" s="253" t="s">
        <v>124</v>
      </c>
    </row>
    <row r="643" spans="1:51" s="14" customFormat="1" ht="12">
      <c r="A643" s="14"/>
      <c r="B643" s="243"/>
      <c r="C643" s="244"/>
      <c r="D643" s="234" t="s">
        <v>133</v>
      </c>
      <c r="E643" s="245" t="s">
        <v>1</v>
      </c>
      <c r="F643" s="246" t="s">
        <v>828</v>
      </c>
      <c r="G643" s="244"/>
      <c r="H643" s="247">
        <v>4.5</v>
      </c>
      <c r="I643" s="248"/>
      <c r="J643" s="244"/>
      <c r="K643" s="244"/>
      <c r="L643" s="249"/>
      <c r="M643" s="250"/>
      <c r="N643" s="251"/>
      <c r="O643" s="251"/>
      <c r="P643" s="251"/>
      <c r="Q643" s="251"/>
      <c r="R643" s="251"/>
      <c r="S643" s="251"/>
      <c r="T643" s="25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3" t="s">
        <v>133</v>
      </c>
      <c r="AU643" s="253" t="s">
        <v>86</v>
      </c>
      <c r="AV643" s="14" t="s">
        <v>86</v>
      </c>
      <c r="AW643" s="14" t="s">
        <v>33</v>
      </c>
      <c r="AX643" s="14" t="s">
        <v>76</v>
      </c>
      <c r="AY643" s="253" t="s">
        <v>124</v>
      </c>
    </row>
    <row r="644" spans="1:51" s="15" customFormat="1" ht="12">
      <c r="A644" s="15"/>
      <c r="B644" s="254"/>
      <c r="C644" s="255"/>
      <c r="D644" s="234" t="s">
        <v>133</v>
      </c>
      <c r="E644" s="256" t="s">
        <v>1</v>
      </c>
      <c r="F644" s="257" t="s">
        <v>137</v>
      </c>
      <c r="G644" s="255"/>
      <c r="H644" s="258">
        <v>20.8</v>
      </c>
      <c r="I644" s="259"/>
      <c r="J644" s="255"/>
      <c r="K644" s="255"/>
      <c r="L644" s="260"/>
      <c r="M644" s="261"/>
      <c r="N644" s="262"/>
      <c r="O644" s="262"/>
      <c r="P644" s="262"/>
      <c r="Q644" s="262"/>
      <c r="R644" s="262"/>
      <c r="S644" s="262"/>
      <c r="T644" s="263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64" t="s">
        <v>133</v>
      </c>
      <c r="AU644" s="264" t="s">
        <v>86</v>
      </c>
      <c r="AV644" s="15" t="s">
        <v>132</v>
      </c>
      <c r="AW644" s="15" t="s">
        <v>33</v>
      </c>
      <c r="AX644" s="15" t="s">
        <v>84</v>
      </c>
      <c r="AY644" s="264" t="s">
        <v>124</v>
      </c>
    </row>
    <row r="645" spans="1:65" s="2" customFormat="1" ht="16.5" customHeight="1">
      <c r="A645" s="39"/>
      <c r="B645" s="40"/>
      <c r="C645" s="219" t="s">
        <v>489</v>
      </c>
      <c r="D645" s="219" t="s">
        <v>127</v>
      </c>
      <c r="E645" s="220" t="s">
        <v>829</v>
      </c>
      <c r="F645" s="221" t="s">
        <v>830</v>
      </c>
      <c r="G645" s="222" t="s">
        <v>831</v>
      </c>
      <c r="H645" s="223">
        <v>14</v>
      </c>
      <c r="I645" s="224"/>
      <c r="J645" s="225">
        <f>ROUND(I645*H645,2)</f>
        <v>0</v>
      </c>
      <c r="K645" s="221" t="s">
        <v>1</v>
      </c>
      <c r="L645" s="45"/>
      <c r="M645" s="226" t="s">
        <v>1</v>
      </c>
      <c r="N645" s="227" t="s">
        <v>41</v>
      </c>
      <c r="O645" s="92"/>
      <c r="P645" s="228">
        <f>O645*H645</f>
        <v>0</v>
      </c>
      <c r="Q645" s="228">
        <v>0</v>
      </c>
      <c r="R645" s="228">
        <f>Q645*H645</f>
        <v>0</v>
      </c>
      <c r="S645" s="228">
        <v>0</v>
      </c>
      <c r="T645" s="22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0" t="s">
        <v>132</v>
      </c>
      <c r="AT645" s="230" t="s">
        <v>127</v>
      </c>
      <c r="AU645" s="230" t="s">
        <v>86</v>
      </c>
      <c r="AY645" s="18" t="s">
        <v>124</v>
      </c>
      <c r="BE645" s="231">
        <f>IF(N645="základní",J645,0)</f>
        <v>0</v>
      </c>
      <c r="BF645" s="231">
        <f>IF(N645="snížená",J645,0)</f>
        <v>0</v>
      </c>
      <c r="BG645" s="231">
        <f>IF(N645="zákl. přenesená",J645,0)</f>
        <v>0</v>
      </c>
      <c r="BH645" s="231">
        <f>IF(N645="sníž. přenesená",J645,0)</f>
        <v>0</v>
      </c>
      <c r="BI645" s="231">
        <f>IF(N645="nulová",J645,0)</f>
        <v>0</v>
      </c>
      <c r="BJ645" s="18" t="s">
        <v>84</v>
      </c>
      <c r="BK645" s="231">
        <f>ROUND(I645*H645,2)</f>
        <v>0</v>
      </c>
      <c r="BL645" s="18" t="s">
        <v>132</v>
      </c>
      <c r="BM645" s="230" t="s">
        <v>832</v>
      </c>
    </row>
    <row r="646" spans="1:51" s="13" customFormat="1" ht="12">
      <c r="A646" s="13"/>
      <c r="B646" s="232"/>
      <c r="C646" s="233"/>
      <c r="D646" s="234" t="s">
        <v>133</v>
      </c>
      <c r="E646" s="235" t="s">
        <v>1</v>
      </c>
      <c r="F646" s="236" t="s">
        <v>833</v>
      </c>
      <c r="G646" s="233"/>
      <c r="H646" s="235" t="s">
        <v>1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2" t="s">
        <v>133</v>
      </c>
      <c r="AU646" s="242" t="s">
        <v>86</v>
      </c>
      <c r="AV646" s="13" t="s">
        <v>84</v>
      </c>
      <c r="AW646" s="13" t="s">
        <v>33</v>
      </c>
      <c r="AX646" s="13" t="s">
        <v>76</v>
      </c>
      <c r="AY646" s="242" t="s">
        <v>124</v>
      </c>
    </row>
    <row r="647" spans="1:51" s="13" customFormat="1" ht="12">
      <c r="A647" s="13"/>
      <c r="B647" s="232"/>
      <c r="C647" s="233"/>
      <c r="D647" s="234" t="s">
        <v>133</v>
      </c>
      <c r="E647" s="235" t="s">
        <v>1</v>
      </c>
      <c r="F647" s="236" t="s">
        <v>825</v>
      </c>
      <c r="G647" s="233"/>
      <c r="H647" s="235" t="s">
        <v>1</v>
      </c>
      <c r="I647" s="237"/>
      <c r="J647" s="233"/>
      <c r="K647" s="233"/>
      <c r="L647" s="238"/>
      <c r="M647" s="239"/>
      <c r="N647" s="240"/>
      <c r="O647" s="240"/>
      <c r="P647" s="240"/>
      <c r="Q647" s="240"/>
      <c r="R647" s="240"/>
      <c r="S647" s="240"/>
      <c r="T647" s="24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2" t="s">
        <v>133</v>
      </c>
      <c r="AU647" s="242" t="s">
        <v>86</v>
      </c>
      <c r="AV647" s="13" t="s">
        <v>84</v>
      </c>
      <c r="AW647" s="13" t="s">
        <v>33</v>
      </c>
      <c r="AX647" s="13" t="s">
        <v>76</v>
      </c>
      <c r="AY647" s="242" t="s">
        <v>124</v>
      </c>
    </row>
    <row r="648" spans="1:51" s="14" customFormat="1" ht="12">
      <c r="A648" s="14"/>
      <c r="B648" s="243"/>
      <c r="C648" s="244"/>
      <c r="D648" s="234" t="s">
        <v>133</v>
      </c>
      <c r="E648" s="245" t="s">
        <v>1</v>
      </c>
      <c r="F648" s="246" t="s">
        <v>834</v>
      </c>
      <c r="G648" s="244"/>
      <c r="H648" s="247">
        <v>4</v>
      </c>
      <c r="I648" s="248"/>
      <c r="J648" s="244"/>
      <c r="K648" s="244"/>
      <c r="L648" s="249"/>
      <c r="M648" s="250"/>
      <c r="N648" s="251"/>
      <c r="O648" s="251"/>
      <c r="P648" s="251"/>
      <c r="Q648" s="251"/>
      <c r="R648" s="251"/>
      <c r="S648" s="251"/>
      <c r="T648" s="25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3" t="s">
        <v>133</v>
      </c>
      <c r="AU648" s="253" t="s">
        <v>86</v>
      </c>
      <c r="AV648" s="14" t="s">
        <v>86</v>
      </c>
      <c r="AW648" s="14" t="s">
        <v>33</v>
      </c>
      <c r="AX648" s="14" t="s">
        <v>76</v>
      </c>
      <c r="AY648" s="253" t="s">
        <v>124</v>
      </c>
    </row>
    <row r="649" spans="1:51" s="14" customFormat="1" ht="12">
      <c r="A649" s="14"/>
      <c r="B649" s="243"/>
      <c r="C649" s="244"/>
      <c r="D649" s="234" t="s">
        <v>133</v>
      </c>
      <c r="E649" s="245" t="s">
        <v>1</v>
      </c>
      <c r="F649" s="246" t="s">
        <v>835</v>
      </c>
      <c r="G649" s="244"/>
      <c r="H649" s="247">
        <v>6</v>
      </c>
      <c r="I649" s="248"/>
      <c r="J649" s="244"/>
      <c r="K649" s="244"/>
      <c r="L649" s="249"/>
      <c r="M649" s="250"/>
      <c r="N649" s="251"/>
      <c r="O649" s="251"/>
      <c r="P649" s="251"/>
      <c r="Q649" s="251"/>
      <c r="R649" s="251"/>
      <c r="S649" s="251"/>
      <c r="T649" s="252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3" t="s">
        <v>133</v>
      </c>
      <c r="AU649" s="253" t="s">
        <v>86</v>
      </c>
      <c r="AV649" s="14" t="s">
        <v>86</v>
      </c>
      <c r="AW649" s="14" t="s">
        <v>33</v>
      </c>
      <c r="AX649" s="14" t="s">
        <v>76</v>
      </c>
      <c r="AY649" s="253" t="s">
        <v>124</v>
      </c>
    </row>
    <row r="650" spans="1:51" s="14" customFormat="1" ht="12">
      <c r="A650" s="14"/>
      <c r="B650" s="243"/>
      <c r="C650" s="244"/>
      <c r="D650" s="234" t="s">
        <v>133</v>
      </c>
      <c r="E650" s="245" t="s">
        <v>1</v>
      </c>
      <c r="F650" s="246" t="s">
        <v>836</v>
      </c>
      <c r="G650" s="244"/>
      <c r="H650" s="247">
        <v>4</v>
      </c>
      <c r="I650" s="248"/>
      <c r="J650" s="244"/>
      <c r="K650" s="244"/>
      <c r="L650" s="249"/>
      <c r="M650" s="250"/>
      <c r="N650" s="251"/>
      <c r="O650" s="251"/>
      <c r="P650" s="251"/>
      <c r="Q650" s="251"/>
      <c r="R650" s="251"/>
      <c r="S650" s="251"/>
      <c r="T650" s="25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3" t="s">
        <v>133</v>
      </c>
      <c r="AU650" s="253" t="s">
        <v>86</v>
      </c>
      <c r="AV650" s="14" t="s">
        <v>86</v>
      </c>
      <c r="AW650" s="14" t="s">
        <v>33</v>
      </c>
      <c r="AX650" s="14" t="s">
        <v>76</v>
      </c>
      <c r="AY650" s="253" t="s">
        <v>124</v>
      </c>
    </row>
    <row r="651" spans="1:51" s="15" customFormat="1" ht="12">
      <c r="A651" s="15"/>
      <c r="B651" s="254"/>
      <c r="C651" s="255"/>
      <c r="D651" s="234" t="s">
        <v>133</v>
      </c>
      <c r="E651" s="256" t="s">
        <v>1</v>
      </c>
      <c r="F651" s="257" t="s">
        <v>137</v>
      </c>
      <c r="G651" s="255"/>
      <c r="H651" s="258">
        <v>14</v>
      </c>
      <c r="I651" s="259"/>
      <c r="J651" s="255"/>
      <c r="K651" s="255"/>
      <c r="L651" s="260"/>
      <c r="M651" s="261"/>
      <c r="N651" s="262"/>
      <c r="O651" s="262"/>
      <c r="P651" s="262"/>
      <c r="Q651" s="262"/>
      <c r="R651" s="262"/>
      <c r="S651" s="262"/>
      <c r="T651" s="263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4" t="s">
        <v>133</v>
      </c>
      <c r="AU651" s="264" t="s">
        <v>86</v>
      </c>
      <c r="AV651" s="15" t="s">
        <v>132</v>
      </c>
      <c r="AW651" s="15" t="s">
        <v>33</v>
      </c>
      <c r="AX651" s="15" t="s">
        <v>84</v>
      </c>
      <c r="AY651" s="264" t="s">
        <v>124</v>
      </c>
    </row>
    <row r="652" spans="1:65" s="2" customFormat="1" ht="16.5" customHeight="1">
      <c r="A652" s="39"/>
      <c r="B652" s="40"/>
      <c r="C652" s="219" t="s">
        <v>837</v>
      </c>
      <c r="D652" s="219" t="s">
        <v>127</v>
      </c>
      <c r="E652" s="220" t="s">
        <v>838</v>
      </c>
      <c r="F652" s="221" t="s">
        <v>839</v>
      </c>
      <c r="G652" s="222" t="s">
        <v>130</v>
      </c>
      <c r="H652" s="223">
        <v>2</v>
      </c>
      <c r="I652" s="224"/>
      <c r="J652" s="225">
        <f>ROUND(I652*H652,2)</f>
        <v>0</v>
      </c>
      <c r="K652" s="221" t="s">
        <v>131</v>
      </c>
      <c r="L652" s="45"/>
      <c r="M652" s="226" t="s">
        <v>1</v>
      </c>
      <c r="N652" s="227" t="s">
        <v>41</v>
      </c>
      <c r="O652" s="92"/>
      <c r="P652" s="228">
        <f>O652*H652</f>
        <v>0</v>
      </c>
      <c r="Q652" s="228">
        <v>0</v>
      </c>
      <c r="R652" s="228">
        <f>Q652*H652</f>
        <v>0</v>
      </c>
      <c r="S652" s="228">
        <v>0</v>
      </c>
      <c r="T652" s="22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0" t="s">
        <v>132</v>
      </c>
      <c r="AT652" s="230" t="s">
        <v>127</v>
      </c>
      <c r="AU652" s="230" t="s">
        <v>86</v>
      </c>
      <c r="AY652" s="18" t="s">
        <v>124</v>
      </c>
      <c r="BE652" s="231">
        <f>IF(N652="základní",J652,0)</f>
        <v>0</v>
      </c>
      <c r="BF652" s="231">
        <f>IF(N652="snížená",J652,0)</f>
        <v>0</v>
      </c>
      <c r="BG652" s="231">
        <f>IF(N652="zákl. přenesená",J652,0)</f>
        <v>0</v>
      </c>
      <c r="BH652" s="231">
        <f>IF(N652="sníž. přenesená",J652,0)</f>
        <v>0</v>
      </c>
      <c r="BI652" s="231">
        <f>IF(N652="nulová",J652,0)</f>
        <v>0</v>
      </c>
      <c r="BJ652" s="18" t="s">
        <v>84</v>
      </c>
      <c r="BK652" s="231">
        <f>ROUND(I652*H652,2)</f>
        <v>0</v>
      </c>
      <c r="BL652" s="18" t="s">
        <v>132</v>
      </c>
      <c r="BM652" s="230" t="s">
        <v>840</v>
      </c>
    </row>
    <row r="653" spans="1:51" s="14" customFormat="1" ht="12">
      <c r="A653" s="14"/>
      <c r="B653" s="243"/>
      <c r="C653" s="244"/>
      <c r="D653" s="234" t="s">
        <v>133</v>
      </c>
      <c r="E653" s="245" t="s">
        <v>1</v>
      </c>
      <c r="F653" s="246" t="s">
        <v>841</v>
      </c>
      <c r="G653" s="244"/>
      <c r="H653" s="247">
        <v>2</v>
      </c>
      <c r="I653" s="248"/>
      <c r="J653" s="244"/>
      <c r="K653" s="244"/>
      <c r="L653" s="249"/>
      <c r="M653" s="250"/>
      <c r="N653" s="251"/>
      <c r="O653" s="251"/>
      <c r="P653" s="251"/>
      <c r="Q653" s="251"/>
      <c r="R653" s="251"/>
      <c r="S653" s="251"/>
      <c r="T653" s="25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3" t="s">
        <v>133</v>
      </c>
      <c r="AU653" s="253" t="s">
        <v>86</v>
      </c>
      <c r="AV653" s="14" t="s">
        <v>86</v>
      </c>
      <c r="AW653" s="14" t="s">
        <v>33</v>
      </c>
      <c r="AX653" s="14" t="s">
        <v>76</v>
      </c>
      <c r="AY653" s="253" t="s">
        <v>124</v>
      </c>
    </row>
    <row r="654" spans="1:51" s="15" customFormat="1" ht="12">
      <c r="A654" s="15"/>
      <c r="B654" s="254"/>
      <c r="C654" s="255"/>
      <c r="D654" s="234" t="s">
        <v>133</v>
      </c>
      <c r="E654" s="256" t="s">
        <v>1</v>
      </c>
      <c r="F654" s="257" t="s">
        <v>137</v>
      </c>
      <c r="G654" s="255"/>
      <c r="H654" s="258">
        <v>2</v>
      </c>
      <c r="I654" s="259"/>
      <c r="J654" s="255"/>
      <c r="K654" s="255"/>
      <c r="L654" s="260"/>
      <c r="M654" s="261"/>
      <c r="N654" s="262"/>
      <c r="O654" s="262"/>
      <c r="P654" s="262"/>
      <c r="Q654" s="262"/>
      <c r="R654" s="262"/>
      <c r="S654" s="262"/>
      <c r="T654" s="263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64" t="s">
        <v>133</v>
      </c>
      <c r="AU654" s="264" t="s">
        <v>86</v>
      </c>
      <c r="AV654" s="15" t="s">
        <v>132</v>
      </c>
      <c r="AW654" s="15" t="s">
        <v>33</v>
      </c>
      <c r="AX654" s="15" t="s">
        <v>84</v>
      </c>
      <c r="AY654" s="264" t="s">
        <v>124</v>
      </c>
    </row>
    <row r="655" spans="1:65" s="2" customFormat="1" ht="24.15" customHeight="1">
      <c r="A655" s="39"/>
      <c r="B655" s="40"/>
      <c r="C655" s="219" t="s">
        <v>494</v>
      </c>
      <c r="D655" s="219" t="s">
        <v>127</v>
      </c>
      <c r="E655" s="220" t="s">
        <v>842</v>
      </c>
      <c r="F655" s="221" t="s">
        <v>843</v>
      </c>
      <c r="G655" s="222" t="s">
        <v>228</v>
      </c>
      <c r="H655" s="223">
        <v>9.2</v>
      </c>
      <c r="I655" s="224"/>
      <c r="J655" s="225">
        <f>ROUND(I655*H655,2)</f>
        <v>0</v>
      </c>
      <c r="K655" s="221" t="s">
        <v>131</v>
      </c>
      <c r="L655" s="45"/>
      <c r="M655" s="226" t="s">
        <v>1</v>
      </c>
      <c r="N655" s="227" t="s">
        <v>41</v>
      </c>
      <c r="O655" s="92"/>
      <c r="P655" s="228">
        <f>O655*H655</f>
        <v>0</v>
      </c>
      <c r="Q655" s="228">
        <v>0</v>
      </c>
      <c r="R655" s="228">
        <f>Q655*H655</f>
        <v>0</v>
      </c>
      <c r="S655" s="228">
        <v>0</v>
      </c>
      <c r="T655" s="229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0" t="s">
        <v>132</v>
      </c>
      <c r="AT655" s="230" t="s">
        <v>127</v>
      </c>
      <c r="AU655" s="230" t="s">
        <v>86</v>
      </c>
      <c r="AY655" s="18" t="s">
        <v>124</v>
      </c>
      <c r="BE655" s="231">
        <f>IF(N655="základní",J655,0)</f>
        <v>0</v>
      </c>
      <c r="BF655" s="231">
        <f>IF(N655="snížená",J655,0)</f>
        <v>0</v>
      </c>
      <c r="BG655" s="231">
        <f>IF(N655="zákl. přenesená",J655,0)</f>
        <v>0</v>
      </c>
      <c r="BH655" s="231">
        <f>IF(N655="sníž. přenesená",J655,0)</f>
        <v>0</v>
      </c>
      <c r="BI655" s="231">
        <f>IF(N655="nulová",J655,0)</f>
        <v>0</v>
      </c>
      <c r="BJ655" s="18" t="s">
        <v>84</v>
      </c>
      <c r="BK655" s="231">
        <f>ROUND(I655*H655,2)</f>
        <v>0</v>
      </c>
      <c r="BL655" s="18" t="s">
        <v>132</v>
      </c>
      <c r="BM655" s="230" t="s">
        <v>844</v>
      </c>
    </row>
    <row r="656" spans="1:51" s="13" customFormat="1" ht="12">
      <c r="A656" s="13"/>
      <c r="B656" s="232"/>
      <c r="C656" s="233"/>
      <c r="D656" s="234" t="s">
        <v>133</v>
      </c>
      <c r="E656" s="235" t="s">
        <v>1</v>
      </c>
      <c r="F656" s="236" t="s">
        <v>845</v>
      </c>
      <c r="G656" s="233"/>
      <c r="H656" s="235" t="s">
        <v>1</v>
      </c>
      <c r="I656" s="237"/>
      <c r="J656" s="233"/>
      <c r="K656" s="233"/>
      <c r="L656" s="238"/>
      <c r="M656" s="239"/>
      <c r="N656" s="240"/>
      <c r="O656" s="240"/>
      <c r="P656" s="240"/>
      <c r="Q656" s="240"/>
      <c r="R656" s="240"/>
      <c r="S656" s="240"/>
      <c r="T656" s="24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2" t="s">
        <v>133</v>
      </c>
      <c r="AU656" s="242" t="s">
        <v>86</v>
      </c>
      <c r="AV656" s="13" t="s">
        <v>84</v>
      </c>
      <c r="AW656" s="13" t="s">
        <v>33</v>
      </c>
      <c r="AX656" s="13" t="s">
        <v>76</v>
      </c>
      <c r="AY656" s="242" t="s">
        <v>124</v>
      </c>
    </row>
    <row r="657" spans="1:51" s="14" customFormat="1" ht="12">
      <c r="A657" s="14"/>
      <c r="B657" s="243"/>
      <c r="C657" s="244"/>
      <c r="D657" s="234" t="s">
        <v>133</v>
      </c>
      <c r="E657" s="245" t="s">
        <v>1</v>
      </c>
      <c r="F657" s="246" t="s">
        <v>846</v>
      </c>
      <c r="G657" s="244"/>
      <c r="H657" s="247">
        <v>9.2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3" t="s">
        <v>133</v>
      </c>
      <c r="AU657" s="253" t="s">
        <v>86</v>
      </c>
      <c r="AV657" s="14" t="s">
        <v>86</v>
      </c>
      <c r="AW657" s="14" t="s">
        <v>33</v>
      </c>
      <c r="AX657" s="14" t="s">
        <v>76</v>
      </c>
      <c r="AY657" s="253" t="s">
        <v>124</v>
      </c>
    </row>
    <row r="658" spans="1:51" s="15" customFormat="1" ht="12">
      <c r="A658" s="15"/>
      <c r="B658" s="254"/>
      <c r="C658" s="255"/>
      <c r="D658" s="234" t="s">
        <v>133</v>
      </c>
      <c r="E658" s="256" t="s">
        <v>1</v>
      </c>
      <c r="F658" s="257" t="s">
        <v>137</v>
      </c>
      <c r="G658" s="255"/>
      <c r="H658" s="258">
        <v>9.2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4" t="s">
        <v>133</v>
      </c>
      <c r="AU658" s="264" t="s">
        <v>86</v>
      </c>
      <c r="AV658" s="15" t="s">
        <v>132</v>
      </c>
      <c r="AW658" s="15" t="s">
        <v>33</v>
      </c>
      <c r="AX658" s="15" t="s">
        <v>84</v>
      </c>
      <c r="AY658" s="264" t="s">
        <v>124</v>
      </c>
    </row>
    <row r="659" spans="1:65" s="2" customFormat="1" ht="16.5" customHeight="1">
      <c r="A659" s="39"/>
      <c r="B659" s="40"/>
      <c r="C659" s="219" t="s">
        <v>847</v>
      </c>
      <c r="D659" s="219" t="s">
        <v>127</v>
      </c>
      <c r="E659" s="220" t="s">
        <v>848</v>
      </c>
      <c r="F659" s="221" t="s">
        <v>849</v>
      </c>
      <c r="G659" s="222" t="s">
        <v>228</v>
      </c>
      <c r="H659" s="223">
        <v>9.2</v>
      </c>
      <c r="I659" s="224"/>
      <c r="J659" s="225">
        <f>ROUND(I659*H659,2)</f>
        <v>0</v>
      </c>
      <c r="K659" s="221" t="s">
        <v>131</v>
      </c>
      <c r="L659" s="45"/>
      <c r="M659" s="226" t="s">
        <v>1</v>
      </c>
      <c r="N659" s="227" t="s">
        <v>41</v>
      </c>
      <c r="O659" s="92"/>
      <c r="P659" s="228">
        <f>O659*H659</f>
        <v>0</v>
      </c>
      <c r="Q659" s="228">
        <v>0</v>
      </c>
      <c r="R659" s="228">
        <f>Q659*H659</f>
        <v>0</v>
      </c>
      <c r="S659" s="228">
        <v>0</v>
      </c>
      <c r="T659" s="229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0" t="s">
        <v>132</v>
      </c>
      <c r="AT659" s="230" t="s">
        <v>127</v>
      </c>
      <c r="AU659" s="230" t="s">
        <v>86</v>
      </c>
      <c r="AY659" s="18" t="s">
        <v>124</v>
      </c>
      <c r="BE659" s="231">
        <f>IF(N659="základní",J659,0)</f>
        <v>0</v>
      </c>
      <c r="BF659" s="231">
        <f>IF(N659="snížená",J659,0)</f>
        <v>0</v>
      </c>
      <c r="BG659" s="231">
        <f>IF(N659="zákl. přenesená",J659,0)</f>
        <v>0</v>
      </c>
      <c r="BH659" s="231">
        <f>IF(N659="sníž. přenesená",J659,0)</f>
        <v>0</v>
      </c>
      <c r="BI659" s="231">
        <f>IF(N659="nulová",J659,0)</f>
        <v>0</v>
      </c>
      <c r="BJ659" s="18" t="s">
        <v>84</v>
      </c>
      <c r="BK659" s="231">
        <f>ROUND(I659*H659,2)</f>
        <v>0</v>
      </c>
      <c r="BL659" s="18" t="s">
        <v>132</v>
      </c>
      <c r="BM659" s="230" t="s">
        <v>850</v>
      </c>
    </row>
    <row r="660" spans="1:51" s="13" customFormat="1" ht="12">
      <c r="A660" s="13"/>
      <c r="B660" s="232"/>
      <c r="C660" s="233"/>
      <c r="D660" s="234" t="s">
        <v>133</v>
      </c>
      <c r="E660" s="235" t="s">
        <v>1</v>
      </c>
      <c r="F660" s="236" t="s">
        <v>845</v>
      </c>
      <c r="G660" s="233"/>
      <c r="H660" s="235" t="s">
        <v>1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2" t="s">
        <v>133</v>
      </c>
      <c r="AU660" s="242" t="s">
        <v>86</v>
      </c>
      <c r="AV660" s="13" t="s">
        <v>84</v>
      </c>
      <c r="AW660" s="13" t="s">
        <v>33</v>
      </c>
      <c r="AX660" s="13" t="s">
        <v>76</v>
      </c>
      <c r="AY660" s="242" t="s">
        <v>124</v>
      </c>
    </row>
    <row r="661" spans="1:51" s="14" customFormat="1" ht="12">
      <c r="A661" s="14"/>
      <c r="B661" s="243"/>
      <c r="C661" s="244"/>
      <c r="D661" s="234" t="s">
        <v>133</v>
      </c>
      <c r="E661" s="245" t="s">
        <v>1</v>
      </c>
      <c r="F661" s="246" t="s">
        <v>846</v>
      </c>
      <c r="G661" s="244"/>
      <c r="H661" s="247">
        <v>9.2</v>
      </c>
      <c r="I661" s="248"/>
      <c r="J661" s="244"/>
      <c r="K661" s="244"/>
      <c r="L661" s="249"/>
      <c r="M661" s="250"/>
      <c r="N661" s="251"/>
      <c r="O661" s="251"/>
      <c r="P661" s="251"/>
      <c r="Q661" s="251"/>
      <c r="R661" s="251"/>
      <c r="S661" s="251"/>
      <c r="T661" s="252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3" t="s">
        <v>133</v>
      </c>
      <c r="AU661" s="253" t="s">
        <v>86</v>
      </c>
      <c r="AV661" s="14" t="s">
        <v>86</v>
      </c>
      <c r="AW661" s="14" t="s">
        <v>33</v>
      </c>
      <c r="AX661" s="14" t="s">
        <v>76</v>
      </c>
      <c r="AY661" s="253" t="s">
        <v>124</v>
      </c>
    </row>
    <row r="662" spans="1:51" s="15" customFormat="1" ht="12">
      <c r="A662" s="15"/>
      <c r="B662" s="254"/>
      <c r="C662" s="255"/>
      <c r="D662" s="234" t="s">
        <v>133</v>
      </c>
      <c r="E662" s="256" t="s">
        <v>1</v>
      </c>
      <c r="F662" s="257" t="s">
        <v>137</v>
      </c>
      <c r="G662" s="255"/>
      <c r="H662" s="258">
        <v>9.2</v>
      </c>
      <c r="I662" s="259"/>
      <c r="J662" s="255"/>
      <c r="K662" s="255"/>
      <c r="L662" s="260"/>
      <c r="M662" s="261"/>
      <c r="N662" s="262"/>
      <c r="O662" s="262"/>
      <c r="P662" s="262"/>
      <c r="Q662" s="262"/>
      <c r="R662" s="262"/>
      <c r="S662" s="262"/>
      <c r="T662" s="263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64" t="s">
        <v>133</v>
      </c>
      <c r="AU662" s="264" t="s">
        <v>86</v>
      </c>
      <c r="AV662" s="15" t="s">
        <v>132</v>
      </c>
      <c r="AW662" s="15" t="s">
        <v>33</v>
      </c>
      <c r="AX662" s="15" t="s">
        <v>84</v>
      </c>
      <c r="AY662" s="264" t="s">
        <v>124</v>
      </c>
    </row>
    <row r="663" spans="1:65" s="2" customFormat="1" ht="24.15" customHeight="1">
      <c r="A663" s="39"/>
      <c r="B663" s="40"/>
      <c r="C663" s="219" t="s">
        <v>498</v>
      </c>
      <c r="D663" s="219" t="s">
        <v>127</v>
      </c>
      <c r="E663" s="220" t="s">
        <v>851</v>
      </c>
      <c r="F663" s="221" t="s">
        <v>852</v>
      </c>
      <c r="G663" s="222" t="s">
        <v>228</v>
      </c>
      <c r="H663" s="223">
        <v>12.5</v>
      </c>
      <c r="I663" s="224"/>
      <c r="J663" s="225">
        <f>ROUND(I663*H663,2)</f>
        <v>0</v>
      </c>
      <c r="K663" s="221" t="s">
        <v>131</v>
      </c>
      <c r="L663" s="45"/>
      <c r="M663" s="226" t="s">
        <v>1</v>
      </c>
      <c r="N663" s="227" t="s">
        <v>41</v>
      </c>
      <c r="O663" s="92"/>
      <c r="P663" s="228">
        <f>O663*H663</f>
        <v>0</v>
      </c>
      <c r="Q663" s="228">
        <v>0</v>
      </c>
      <c r="R663" s="228">
        <f>Q663*H663</f>
        <v>0</v>
      </c>
      <c r="S663" s="228">
        <v>0</v>
      </c>
      <c r="T663" s="229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0" t="s">
        <v>132</v>
      </c>
      <c r="AT663" s="230" t="s">
        <v>127</v>
      </c>
      <c r="AU663" s="230" t="s">
        <v>86</v>
      </c>
      <c r="AY663" s="18" t="s">
        <v>124</v>
      </c>
      <c r="BE663" s="231">
        <f>IF(N663="základní",J663,0)</f>
        <v>0</v>
      </c>
      <c r="BF663" s="231">
        <f>IF(N663="snížená",J663,0)</f>
        <v>0</v>
      </c>
      <c r="BG663" s="231">
        <f>IF(N663="zákl. přenesená",J663,0)</f>
        <v>0</v>
      </c>
      <c r="BH663" s="231">
        <f>IF(N663="sníž. přenesená",J663,0)</f>
        <v>0</v>
      </c>
      <c r="BI663" s="231">
        <f>IF(N663="nulová",J663,0)</f>
        <v>0</v>
      </c>
      <c r="BJ663" s="18" t="s">
        <v>84</v>
      </c>
      <c r="BK663" s="231">
        <f>ROUND(I663*H663,2)</f>
        <v>0</v>
      </c>
      <c r="BL663" s="18" t="s">
        <v>132</v>
      </c>
      <c r="BM663" s="230" t="s">
        <v>853</v>
      </c>
    </row>
    <row r="664" spans="1:51" s="13" customFormat="1" ht="12">
      <c r="A664" s="13"/>
      <c r="B664" s="232"/>
      <c r="C664" s="233"/>
      <c r="D664" s="234" t="s">
        <v>133</v>
      </c>
      <c r="E664" s="235" t="s">
        <v>1</v>
      </c>
      <c r="F664" s="236" t="s">
        <v>854</v>
      </c>
      <c r="G664" s="233"/>
      <c r="H664" s="235" t="s">
        <v>1</v>
      </c>
      <c r="I664" s="237"/>
      <c r="J664" s="233"/>
      <c r="K664" s="233"/>
      <c r="L664" s="238"/>
      <c r="M664" s="239"/>
      <c r="N664" s="240"/>
      <c r="O664" s="240"/>
      <c r="P664" s="240"/>
      <c r="Q664" s="240"/>
      <c r="R664" s="240"/>
      <c r="S664" s="240"/>
      <c r="T664" s="24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2" t="s">
        <v>133</v>
      </c>
      <c r="AU664" s="242" t="s">
        <v>86</v>
      </c>
      <c r="AV664" s="13" t="s">
        <v>84</v>
      </c>
      <c r="AW664" s="13" t="s">
        <v>33</v>
      </c>
      <c r="AX664" s="13" t="s">
        <v>76</v>
      </c>
      <c r="AY664" s="242" t="s">
        <v>124</v>
      </c>
    </row>
    <row r="665" spans="1:51" s="14" customFormat="1" ht="12">
      <c r="A665" s="14"/>
      <c r="B665" s="243"/>
      <c r="C665" s="244"/>
      <c r="D665" s="234" t="s">
        <v>133</v>
      </c>
      <c r="E665" s="245" t="s">
        <v>1</v>
      </c>
      <c r="F665" s="246" t="s">
        <v>855</v>
      </c>
      <c r="G665" s="244"/>
      <c r="H665" s="247">
        <v>12.5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3" t="s">
        <v>133</v>
      </c>
      <c r="AU665" s="253" t="s">
        <v>86</v>
      </c>
      <c r="AV665" s="14" t="s">
        <v>86</v>
      </c>
      <c r="AW665" s="14" t="s">
        <v>33</v>
      </c>
      <c r="AX665" s="14" t="s">
        <v>76</v>
      </c>
      <c r="AY665" s="253" t="s">
        <v>124</v>
      </c>
    </row>
    <row r="666" spans="1:51" s="15" customFormat="1" ht="12">
      <c r="A666" s="15"/>
      <c r="B666" s="254"/>
      <c r="C666" s="255"/>
      <c r="D666" s="234" t="s">
        <v>133</v>
      </c>
      <c r="E666" s="256" t="s">
        <v>1</v>
      </c>
      <c r="F666" s="257" t="s">
        <v>137</v>
      </c>
      <c r="G666" s="255"/>
      <c r="H666" s="258">
        <v>12.5</v>
      </c>
      <c r="I666" s="259"/>
      <c r="J666" s="255"/>
      <c r="K666" s="255"/>
      <c r="L666" s="260"/>
      <c r="M666" s="261"/>
      <c r="N666" s="262"/>
      <c r="O666" s="262"/>
      <c r="P666" s="262"/>
      <c r="Q666" s="262"/>
      <c r="R666" s="262"/>
      <c r="S666" s="262"/>
      <c r="T666" s="263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64" t="s">
        <v>133</v>
      </c>
      <c r="AU666" s="264" t="s">
        <v>86</v>
      </c>
      <c r="AV666" s="15" t="s">
        <v>132</v>
      </c>
      <c r="AW666" s="15" t="s">
        <v>33</v>
      </c>
      <c r="AX666" s="15" t="s">
        <v>84</v>
      </c>
      <c r="AY666" s="264" t="s">
        <v>124</v>
      </c>
    </row>
    <row r="667" spans="1:65" s="2" customFormat="1" ht="16.5" customHeight="1">
      <c r="A667" s="39"/>
      <c r="B667" s="40"/>
      <c r="C667" s="268" t="s">
        <v>856</v>
      </c>
      <c r="D667" s="268" t="s">
        <v>291</v>
      </c>
      <c r="E667" s="269" t="s">
        <v>857</v>
      </c>
      <c r="F667" s="270" t="s">
        <v>858</v>
      </c>
      <c r="G667" s="271" t="s">
        <v>130</v>
      </c>
      <c r="H667" s="272">
        <v>12.625</v>
      </c>
      <c r="I667" s="273"/>
      <c r="J667" s="274">
        <f>ROUND(I667*H667,2)</f>
        <v>0</v>
      </c>
      <c r="K667" s="270" t="s">
        <v>131</v>
      </c>
      <c r="L667" s="275"/>
      <c r="M667" s="276" t="s">
        <v>1</v>
      </c>
      <c r="N667" s="277" t="s">
        <v>41</v>
      </c>
      <c r="O667" s="92"/>
      <c r="P667" s="228">
        <f>O667*H667</f>
        <v>0</v>
      </c>
      <c r="Q667" s="228">
        <v>0</v>
      </c>
      <c r="R667" s="228">
        <f>Q667*H667</f>
        <v>0</v>
      </c>
      <c r="S667" s="228">
        <v>0</v>
      </c>
      <c r="T667" s="229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0" t="s">
        <v>151</v>
      </c>
      <c r="AT667" s="230" t="s">
        <v>291</v>
      </c>
      <c r="AU667" s="230" t="s">
        <v>86</v>
      </c>
      <c r="AY667" s="18" t="s">
        <v>124</v>
      </c>
      <c r="BE667" s="231">
        <f>IF(N667="základní",J667,0)</f>
        <v>0</v>
      </c>
      <c r="BF667" s="231">
        <f>IF(N667="snížená",J667,0)</f>
        <v>0</v>
      </c>
      <c r="BG667" s="231">
        <f>IF(N667="zákl. přenesená",J667,0)</f>
        <v>0</v>
      </c>
      <c r="BH667" s="231">
        <f>IF(N667="sníž. přenesená",J667,0)</f>
        <v>0</v>
      </c>
      <c r="BI667" s="231">
        <f>IF(N667="nulová",J667,0)</f>
        <v>0</v>
      </c>
      <c r="BJ667" s="18" t="s">
        <v>84</v>
      </c>
      <c r="BK667" s="231">
        <f>ROUND(I667*H667,2)</f>
        <v>0</v>
      </c>
      <c r="BL667" s="18" t="s">
        <v>132</v>
      </c>
      <c r="BM667" s="230" t="s">
        <v>859</v>
      </c>
    </row>
    <row r="668" spans="1:51" s="13" customFormat="1" ht="12">
      <c r="A668" s="13"/>
      <c r="B668" s="232"/>
      <c r="C668" s="233"/>
      <c r="D668" s="234" t="s">
        <v>133</v>
      </c>
      <c r="E668" s="235" t="s">
        <v>1</v>
      </c>
      <c r="F668" s="236" t="s">
        <v>860</v>
      </c>
      <c r="G668" s="233"/>
      <c r="H668" s="235" t="s">
        <v>1</v>
      </c>
      <c r="I668" s="237"/>
      <c r="J668" s="233"/>
      <c r="K668" s="233"/>
      <c r="L668" s="238"/>
      <c r="M668" s="239"/>
      <c r="N668" s="240"/>
      <c r="O668" s="240"/>
      <c r="P668" s="240"/>
      <c r="Q668" s="240"/>
      <c r="R668" s="240"/>
      <c r="S668" s="240"/>
      <c r="T668" s="24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2" t="s">
        <v>133</v>
      </c>
      <c r="AU668" s="242" t="s">
        <v>86</v>
      </c>
      <c r="AV668" s="13" t="s">
        <v>84</v>
      </c>
      <c r="AW668" s="13" t="s">
        <v>33</v>
      </c>
      <c r="AX668" s="13" t="s">
        <v>76</v>
      </c>
      <c r="AY668" s="242" t="s">
        <v>124</v>
      </c>
    </row>
    <row r="669" spans="1:51" s="14" customFormat="1" ht="12">
      <c r="A669" s="14"/>
      <c r="B669" s="243"/>
      <c r="C669" s="244"/>
      <c r="D669" s="234" t="s">
        <v>133</v>
      </c>
      <c r="E669" s="245" t="s">
        <v>1</v>
      </c>
      <c r="F669" s="246" t="s">
        <v>861</v>
      </c>
      <c r="G669" s="244"/>
      <c r="H669" s="247">
        <v>12.625</v>
      </c>
      <c r="I669" s="248"/>
      <c r="J669" s="244"/>
      <c r="K669" s="244"/>
      <c r="L669" s="249"/>
      <c r="M669" s="250"/>
      <c r="N669" s="251"/>
      <c r="O669" s="251"/>
      <c r="P669" s="251"/>
      <c r="Q669" s="251"/>
      <c r="R669" s="251"/>
      <c r="S669" s="251"/>
      <c r="T669" s="25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3" t="s">
        <v>133</v>
      </c>
      <c r="AU669" s="253" t="s">
        <v>86</v>
      </c>
      <c r="AV669" s="14" t="s">
        <v>86</v>
      </c>
      <c r="AW669" s="14" t="s">
        <v>33</v>
      </c>
      <c r="AX669" s="14" t="s">
        <v>76</v>
      </c>
      <c r="AY669" s="253" t="s">
        <v>124</v>
      </c>
    </row>
    <row r="670" spans="1:51" s="15" customFormat="1" ht="12">
      <c r="A670" s="15"/>
      <c r="B670" s="254"/>
      <c r="C670" s="255"/>
      <c r="D670" s="234" t="s">
        <v>133</v>
      </c>
      <c r="E670" s="256" t="s">
        <v>1</v>
      </c>
      <c r="F670" s="257" t="s">
        <v>137</v>
      </c>
      <c r="G670" s="255"/>
      <c r="H670" s="258">
        <v>12.625</v>
      </c>
      <c r="I670" s="259"/>
      <c r="J670" s="255"/>
      <c r="K670" s="255"/>
      <c r="L670" s="260"/>
      <c r="M670" s="261"/>
      <c r="N670" s="262"/>
      <c r="O670" s="262"/>
      <c r="P670" s="262"/>
      <c r="Q670" s="262"/>
      <c r="R670" s="262"/>
      <c r="S670" s="262"/>
      <c r="T670" s="263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64" t="s">
        <v>133</v>
      </c>
      <c r="AU670" s="264" t="s">
        <v>86</v>
      </c>
      <c r="AV670" s="15" t="s">
        <v>132</v>
      </c>
      <c r="AW670" s="15" t="s">
        <v>33</v>
      </c>
      <c r="AX670" s="15" t="s">
        <v>84</v>
      </c>
      <c r="AY670" s="264" t="s">
        <v>124</v>
      </c>
    </row>
    <row r="671" spans="1:65" s="2" customFormat="1" ht="24.15" customHeight="1">
      <c r="A671" s="39"/>
      <c r="B671" s="40"/>
      <c r="C671" s="219" t="s">
        <v>501</v>
      </c>
      <c r="D671" s="219" t="s">
        <v>127</v>
      </c>
      <c r="E671" s="220" t="s">
        <v>862</v>
      </c>
      <c r="F671" s="221" t="s">
        <v>863</v>
      </c>
      <c r="G671" s="222" t="s">
        <v>228</v>
      </c>
      <c r="H671" s="223">
        <v>23.3</v>
      </c>
      <c r="I671" s="224"/>
      <c r="J671" s="225">
        <f>ROUND(I671*H671,2)</f>
        <v>0</v>
      </c>
      <c r="K671" s="221" t="s">
        <v>131</v>
      </c>
      <c r="L671" s="45"/>
      <c r="M671" s="226" t="s">
        <v>1</v>
      </c>
      <c r="N671" s="227" t="s">
        <v>41</v>
      </c>
      <c r="O671" s="92"/>
      <c r="P671" s="228">
        <f>O671*H671</f>
        <v>0</v>
      </c>
      <c r="Q671" s="228">
        <v>0</v>
      </c>
      <c r="R671" s="228">
        <f>Q671*H671</f>
        <v>0</v>
      </c>
      <c r="S671" s="228">
        <v>0</v>
      </c>
      <c r="T671" s="229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30" t="s">
        <v>132</v>
      </c>
      <c r="AT671" s="230" t="s">
        <v>127</v>
      </c>
      <c r="AU671" s="230" t="s">
        <v>86</v>
      </c>
      <c r="AY671" s="18" t="s">
        <v>124</v>
      </c>
      <c r="BE671" s="231">
        <f>IF(N671="základní",J671,0)</f>
        <v>0</v>
      </c>
      <c r="BF671" s="231">
        <f>IF(N671="snížená",J671,0)</f>
        <v>0</v>
      </c>
      <c r="BG671" s="231">
        <f>IF(N671="zákl. přenesená",J671,0)</f>
        <v>0</v>
      </c>
      <c r="BH671" s="231">
        <f>IF(N671="sníž. přenesená",J671,0)</f>
        <v>0</v>
      </c>
      <c r="BI671" s="231">
        <f>IF(N671="nulová",J671,0)</f>
        <v>0</v>
      </c>
      <c r="BJ671" s="18" t="s">
        <v>84</v>
      </c>
      <c r="BK671" s="231">
        <f>ROUND(I671*H671,2)</f>
        <v>0</v>
      </c>
      <c r="BL671" s="18" t="s">
        <v>132</v>
      </c>
      <c r="BM671" s="230" t="s">
        <v>864</v>
      </c>
    </row>
    <row r="672" spans="1:51" s="13" customFormat="1" ht="12">
      <c r="A672" s="13"/>
      <c r="B672" s="232"/>
      <c r="C672" s="233"/>
      <c r="D672" s="234" t="s">
        <v>133</v>
      </c>
      <c r="E672" s="235" t="s">
        <v>1</v>
      </c>
      <c r="F672" s="236" t="s">
        <v>865</v>
      </c>
      <c r="G672" s="233"/>
      <c r="H672" s="235" t="s">
        <v>1</v>
      </c>
      <c r="I672" s="237"/>
      <c r="J672" s="233"/>
      <c r="K672" s="233"/>
      <c r="L672" s="238"/>
      <c r="M672" s="239"/>
      <c r="N672" s="240"/>
      <c r="O672" s="240"/>
      <c r="P672" s="240"/>
      <c r="Q672" s="240"/>
      <c r="R672" s="240"/>
      <c r="S672" s="240"/>
      <c r="T672" s="24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2" t="s">
        <v>133</v>
      </c>
      <c r="AU672" s="242" t="s">
        <v>86</v>
      </c>
      <c r="AV672" s="13" t="s">
        <v>84</v>
      </c>
      <c r="AW672" s="13" t="s">
        <v>33</v>
      </c>
      <c r="AX672" s="13" t="s">
        <v>76</v>
      </c>
      <c r="AY672" s="242" t="s">
        <v>124</v>
      </c>
    </row>
    <row r="673" spans="1:51" s="14" customFormat="1" ht="12">
      <c r="A673" s="14"/>
      <c r="B673" s="243"/>
      <c r="C673" s="244"/>
      <c r="D673" s="234" t="s">
        <v>133</v>
      </c>
      <c r="E673" s="245" t="s">
        <v>1</v>
      </c>
      <c r="F673" s="246" t="s">
        <v>866</v>
      </c>
      <c r="G673" s="244"/>
      <c r="H673" s="247">
        <v>23.3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3" t="s">
        <v>133</v>
      </c>
      <c r="AU673" s="253" t="s">
        <v>86</v>
      </c>
      <c r="AV673" s="14" t="s">
        <v>86</v>
      </c>
      <c r="AW673" s="14" t="s">
        <v>33</v>
      </c>
      <c r="AX673" s="14" t="s">
        <v>76</v>
      </c>
      <c r="AY673" s="253" t="s">
        <v>124</v>
      </c>
    </row>
    <row r="674" spans="1:51" s="15" customFormat="1" ht="12">
      <c r="A674" s="15"/>
      <c r="B674" s="254"/>
      <c r="C674" s="255"/>
      <c r="D674" s="234" t="s">
        <v>133</v>
      </c>
      <c r="E674" s="256" t="s">
        <v>1</v>
      </c>
      <c r="F674" s="257" t="s">
        <v>137</v>
      </c>
      <c r="G674" s="255"/>
      <c r="H674" s="258">
        <v>23.3</v>
      </c>
      <c r="I674" s="259"/>
      <c r="J674" s="255"/>
      <c r="K674" s="255"/>
      <c r="L674" s="260"/>
      <c r="M674" s="261"/>
      <c r="N674" s="262"/>
      <c r="O674" s="262"/>
      <c r="P674" s="262"/>
      <c r="Q674" s="262"/>
      <c r="R674" s="262"/>
      <c r="S674" s="262"/>
      <c r="T674" s="263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64" t="s">
        <v>133</v>
      </c>
      <c r="AU674" s="264" t="s">
        <v>86</v>
      </c>
      <c r="AV674" s="15" t="s">
        <v>132</v>
      </c>
      <c r="AW674" s="15" t="s">
        <v>33</v>
      </c>
      <c r="AX674" s="15" t="s">
        <v>84</v>
      </c>
      <c r="AY674" s="264" t="s">
        <v>124</v>
      </c>
    </row>
    <row r="675" spans="1:65" s="2" customFormat="1" ht="16.5" customHeight="1">
      <c r="A675" s="39"/>
      <c r="B675" s="40"/>
      <c r="C675" s="268" t="s">
        <v>867</v>
      </c>
      <c r="D675" s="268" t="s">
        <v>291</v>
      </c>
      <c r="E675" s="269" t="s">
        <v>868</v>
      </c>
      <c r="F675" s="270" t="s">
        <v>869</v>
      </c>
      <c r="G675" s="271" t="s">
        <v>228</v>
      </c>
      <c r="H675" s="272">
        <v>23.533</v>
      </c>
      <c r="I675" s="273"/>
      <c r="J675" s="274">
        <f>ROUND(I675*H675,2)</f>
        <v>0</v>
      </c>
      <c r="K675" s="270" t="s">
        <v>131</v>
      </c>
      <c r="L675" s="275"/>
      <c r="M675" s="276" t="s">
        <v>1</v>
      </c>
      <c r="N675" s="277" t="s">
        <v>41</v>
      </c>
      <c r="O675" s="92"/>
      <c r="P675" s="228">
        <f>O675*H675</f>
        <v>0</v>
      </c>
      <c r="Q675" s="228">
        <v>0</v>
      </c>
      <c r="R675" s="228">
        <f>Q675*H675</f>
        <v>0</v>
      </c>
      <c r="S675" s="228">
        <v>0</v>
      </c>
      <c r="T675" s="229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0" t="s">
        <v>151</v>
      </c>
      <c r="AT675" s="230" t="s">
        <v>291</v>
      </c>
      <c r="AU675" s="230" t="s">
        <v>86</v>
      </c>
      <c r="AY675" s="18" t="s">
        <v>124</v>
      </c>
      <c r="BE675" s="231">
        <f>IF(N675="základní",J675,0)</f>
        <v>0</v>
      </c>
      <c r="BF675" s="231">
        <f>IF(N675="snížená",J675,0)</f>
        <v>0</v>
      </c>
      <c r="BG675" s="231">
        <f>IF(N675="zákl. přenesená",J675,0)</f>
        <v>0</v>
      </c>
      <c r="BH675" s="231">
        <f>IF(N675="sníž. přenesená",J675,0)</f>
        <v>0</v>
      </c>
      <c r="BI675" s="231">
        <f>IF(N675="nulová",J675,0)</f>
        <v>0</v>
      </c>
      <c r="BJ675" s="18" t="s">
        <v>84</v>
      </c>
      <c r="BK675" s="231">
        <f>ROUND(I675*H675,2)</f>
        <v>0</v>
      </c>
      <c r="BL675" s="18" t="s">
        <v>132</v>
      </c>
      <c r="BM675" s="230" t="s">
        <v>870</v>
      </c>
    </row>
    <row r="676" spans="1:51" s="13" customFormat="1" ht="12">
      <c r="A676" s="13"/>
      <c r="B676" s="232"/>
      <c r="C676" s="233"/>
      <c r="D676" s="234" t="s">
        <v>133</v>
      </c>
      <c r="E676" s="235" t="s">
        <v>1</v>
      </c>
      <c r="F676" s="236" t="s">
        <v>860</v>
      </c>
      <c r="G676" s="233"/>
      <c r="H676" s="235" t="s">
        <v>1</v>
      </c>
      <c r="I676" s="237"/>
      <c r="J676" s="233"/>
      <c r="K676" s="233"/>
      <c r="L676" s="238"/>
      <c r="M676" s="239"/>
      <c r="N676" s="240"/>
      <c r="O676" s="240"/>
      <c r="P676" s="240"/>
      <c r="Q676" s="240"/>
      <c r="R676" s="240"/>
      <c r="S676" s="240"/>
      <c r="T676" s="24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2" t="s">
        <v>133</v>
      </c>
      <c r="AU676" s="242" t="s">
        <v>86</v>
      </c>
      <c r="AV676" s="13" t="s">
        <v>84</v>
      </c>
      <c r="AW676" s="13" t="s">
        <v>33</v>
      </c>
      <c r="AX676" s="13" t="s">
        <v>76</v>
      </c>
      <c r="AY676" s="242" t="s">
        <v>124</v>
      </c>
    </row>
    <row r="677" spans="1:51" s="14" customFormat="1" ht="12">
      <c r="A677" s="14"/>
      <c r="B677" s="243"/>
      <c r="C677" s="244"/>
      <c r="D677" s="234" t="s">
        <v>133</v>
      </c>
      <c r="E677" s="245" t="s">
        <v>1</v>
      </c>
      <c r="F677" s="246" t="s">
        <v>871</v>
      </c>
      <c r="G677" s="244"/>
      <c r="H677" s="247">
        <v>23.533</v>
      </c>
      <c r="I677" s="248"/>
      <c r="J677" s="244"/>
      <c r="K677" s="244"/>
      <c r="L677" s="249"/>
      <c r="M677" s="250"/>
      <c r="N677" s="251"/>
      <c r="O677" s="251"/>
      <c r="P677" s="251"/>
      <c r="Q677" s="251"/>
      <c r="R677" s="251"/>
      <c r="S677" s="251"/>
      <c r="T677" s="25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3" t="s">
        <v>133</v>
      </c>
      <c r="AU677" s="253" t="s">
        <v>86</v>
      </c>
      <c r="AV677" s="14" t="s">
        <v>86</v>
      </c>
      <c r="AW677" s="14" t="s">
        <v>33</v>
      </c>
      <c r="AX677" s="14" t="s">
        <v>76</v>
      </c>
      <c r="AY677" s="253" t="s">
        <v>124</v>
      </c>
    </row>
    <row r="678" spans="1:51" s="15" customFormat="1" ht="12">
      <c r="A678" s="15"/>
      <c r="B678" s="254"/>
      <c r="C678" s="255"/>
      <c r="D678" s="234" t="s">
        <v>133</v>
      </c>
      <c r="E678" s="256" t="s">
        <v>1</v>
      </c>
      <c r="F678" s="257" t="s">
        <v>137</v>
      </c>
      <c r="G678" s="255"/>
      <c r="H678" s="258">
        <v>23.533</v>
      </c>
      <c r="I678" s="259"/>
      <c r="J678" s="255"/>
      <c r="K678" s="255"/>
      <c r="L678" s="260"/>
      <c r="M678" s="261"/>
      <c r="N678" s="262"/>
      <c r="O678" s="262"/>
      <c r="P678" s="262"/>
      <c r="Q678" s="262"/>
      <c r="R678" s="262"/>
      <c r="S678" s="262"/>
      <c r="T678" s="263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64" t="s">
        <v>133</v>
      </c>
      <c r="AU678" s="264" t="s">
        <v>86</v>
      </c>
      <c r="AV678" s="15" t="s">
        <v>132</v>
      </c>
      <c r="AW678" s="15" t="s">
        <v>33</v>
      </c>
      <c r="AX678" s="15" t="s">
        <v>84</v>
      </c>
      <c r="AY678" s="264" t="s">
        <v>124</v>
      </c>
    </row>
    <row r="679" spans="1:65" s="2" customFormat="1" ht="24.15" customHeight="1">
      <c r="A679" s="39"/>
      <c r="B679" s="40"/>
      <c r="C679" s="219" t="s">
        <v>509</v>
      </c>
      <c r="D679" s="219" t="s">
        <v>127</v>
      </c>
      <c r="E679" s="220" t="s">
        <v>872</v>
      </c>
      <c r="F679" s="221" t="s">
        <v>873</v>
      </c>
      <c r="G679" s="222" t="s">
        <v>228</v>
      </c>
      <c r="H679" s="223">
        <v>99.5</v>
      </c>
      <c r="I679" s="224"/>
      <c r="J679" s="225">
        <f>ROUND(I679*H679,2)</f>
        <v>0</v>
      </c>
      <c r="K679" s="221" t="s">
        <v>131</v>
      </c>
      <c r="L679" s="45"/>
      <c r="M679" s="226" t="s">
        <v>1</v>
      </c>
      <c r="N679" s="227" t="s">
        <v>41</v>
      </c>
      <c r="O679" s="92"/>
      <c r="P679" s="228">
        <f>O679*H679</f>
        <v>0</v>
      </c>
      <c r="Q679" s="228">
        <v>0</v>
      </c>
      <c r="R679" s="228">
        <f>Q679*H679</f>
        <v>0</v>
      </c>
      <c r="S679" s="228">
        <v>0</v>
      </c>
      <c r="T679" s="229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30" t="s">
        <v>132</v>
      </c>
      <c r="AT679" s="230" t="s">
        <v>127</v>
      </c>
      <c r="AU679" s="230" t="s">
        <v>86</v>
      </c>
      <c r="AY679" s="18" t="s">
        <v>124</v>
      </c>
      <c r="BE679" s="231">
        <f>IF(N679="základní",J679,0)</f>
        <v>0</v>
      </c>
      <c r="BF679" s="231">
        <f>IF(N679="snížená",J679,0)</f>
        <v>0</v>
      </c>
      <c r="BG679" s="231">
        <f>IF(N679="zákl. přenesená",J679,0)</f>
        <v>0</v>
      </c>
      <c r="BH679" s="231">
        <f>IF(N679="sníž. přenesená",J679,0)</f>
        <v>0</v>
      </c>
      <c r="BI679" s="231">
        <f>IF(N679="nulová",J679,0)</f>
        <v>0</v>
      </c>
      <c r="BJ679" s="18" t="s">
        <v>84</v>
      </c>
      <c r="BK679" s="231">
        <f>ROUND(I679*H679,2)</f>
        <v>0</v>
      </c>
      <c r="BL679" s="18" t="s">
        <v>132</v>
      </c>
      <c r="BM679" s="230" t="s">
        <v>874</v>
      </c>
    </row>
    <row r="680" spans="1:51" s="14" customFormat="1" ht="12">
      <c r="A680" s="14"/>
      <c r="B680" s="243"/>
      <c r="C680" s="244"/>
      <c r="D680" s="234" t="s">
        <v>133</v>
      </c>
      <c r="E680" s="245" t="s">
        <v>1</v>
      </c>
      <c r="F680" s="246" t="s">
        <v>875</v>
      </c>
      <c r="G680" s="244"/>
      <c r="H680" s="247">
        <v>99.5</v>
      </c>
      <c r="I680" s="248"/>
      <c r="J680" s="244"/>
      <c r="K680" s="244"/>
      <c r="L680" s="249"/>
      <c r="M680" s="250"/>
      <c r="N680" s="251"/>
      <c r="O680" s="251"/>
      <c r="P680" s="251"/>
      <c r="Q680" s="251"/>
      <c r="R680" s="251"/>
      <c r="S680" s="251"/>
      <c r="T680" s="25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3" t="s">
        <v>133</v>
      </c>
      <c r="AU680" s="253" t="s">
        <v>86</v>
      </c>
      <c r="AV680" s="14" t="s">
        <v>86</v>
      </c>
      <c r="AW680" s="14" t="s">
        <v>33</v>
      </c>
      <c r="AX680" s="14" t="s">
        <v>76</v>
      </c>
      <c r="AY680" s="253" t="s">
        <v>124</v>
      </c>
    </row>
    <row r="681" spans="1:51" s="15" customFormat="1" ht="12">
      <c r="A681" s="15"/>
      <c r="B681" s="254"/>
      <c r="C681" s="255"/>
      <c r="D681" s="234" t="s">
        <v>133</v>
      </c>
      <c r="E681" s="256" t="s">
        <v>1</v>
      </c>
      <c r="F681" s="257" t="s">
        <v>137</v>
      </c>
      <c r="G681" s="255"/>
      <c r="H681" s="258">
        <v>99.5</v>
      </c>
      <c r="I681" s="259"/>
      <c r="J681" s="255"/>
      <c r="K681" s="255"/>
      <c r="L681" s="260"/>
      <c r="M681" s="261"/>
      <c r="N681" s="262"/>
      <c r="O681" s="262"/>
      <c r="P681" s="262"/>
      <c r="Q681" s="262"/>
      <c r="R681" s="262"/>
      <c r="S681" s="262"/>
      <c r="T681" s="263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64" t="s">
        <v>133</v>
      </c>
      <c r="AU681" s="264" t="s">
        <v>86</v>
      </c>
      <c r="AV681" s="15" t="s">
        <v>132</v>
      </c>
      <c r="AW681" s="15" t="s">
        <v>33</v>
      </c>
      <c r="AX681" s="15" t="s">
        <v>84</v>
      </c>
      <c r="AY681" s="264" t="s">
        <v>124</v>
      </c>
    </row>
    <row r="682" spans="1:65" s="2" customFormat="1" ht="24.15" customHeight="1">
      <c r="A682" s="39"/>
      <c r="B682" s="40"/>
      <c r="C682" s="219" t="s">
        <v>876</v>
      </c>
      <c r="D682" s="219" t="s">
        <v>127</v>
      </c>
      <c r="E682" s="220" t="s">
        <v>877</v>
      </c>
      <c r="F682" s="221" t="s">
        <v>878</v>
      </c>
      <c r="G682" s="222" t="s">
        <v>228</v>
      </c>
      <c r="H682" s="223">
        <v>33.8</v>
      </c>
      <c r="I682" s="224"/>
      <c r="J682" s="225">
        <f>ROUND(I682*H682,2)</f>
        <v>0</v>
      </c>
      <c r="K682" s="221" t="s">
        <v>131</v>
      </c>
      <c r="L682" s="45"/>
      <c r="M682" s="226" t="s">
        <v>1</v>
      </c>
      <c r="N682" s="227" t="s">
        <v>41</v>
      </c>
      <c r="O682" s="92"/>
      <c r="P682" s="228">
        <f>O682*H682</f>
        <v>0</v>
      </c>
      <c r="Q682" s="228">
        <v>0</v>
      </c>
      <c r="R682" s="228">
        <f>Q682*H682</f>
        <v>0</v>
      </c>
      <c r="S682" s="228">
        <v>0</v>
      </c>
      <c r="T682" s="229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0" t="s">
        <v>132</v>
      </c>
      <c r="AT682" s="230" t="s">
        <v>127</v>
      </c>
      <c r="AU682" s="230" t="s">
        <v>86</v>
      </c>
      <c r="AY682" s="18" t="s">
        <v>124</v>
      </c>
      <c r="BE682" s="231">
        <f>IF(N682="základní",J682,0)</f>
        <v>0</v>
      </c>
      <c r="BF682" s="231">
        <f>IF(N682="snížená",J682,0)</f>
        <v>0</v>
      </c>
      <c r="BG682" s="231">
        <f>IF(N682="zákl. přenesená",J682,0)</f>
        <v>0</v>
      </c>
      <c r="BH682" s="231">
        <f>IF(N682="sníž. přenesená",J682,0)</f>
        <v>0</v>
      </c>
      <c r="BI682" s="231">
        <f>IF(N682="nulová",J682,0)</f>
        <v>0</v>
      </c>
      <c r="BJ682" s="18" t="s">
        <v>84</v>
      </c>
      <c r="BK682" s="231">
        <f>ROUND(I682*H682,2)</f>
        <v>0</v>
      </c>
      <c r="BL682" s="18" t="s">
        <v>132</v>
      </c>
      <c r="BM682" s="230" t="s">
        <v>879</v>
      </c>
    </row>
    <row r="683" spans="1:51" s="14" customFormat="1" ht="12">
      <c r="A683" s="14"/>
      <c r="B683" s="243"/>
      <c r="C683" s="244"/>
      <c r="D683" s="234" t="s">
        <v>133</v>
      </c>
      <c r="E683" s="245" t="s">
        <v>1</v>
      </c>
      <c r="F683" s="246" t="s">
        <v>880</v>
      </c>
      <c r="G683" s="244"/>
      <c r="H683" s="247">
        <v>33.8</v>
      </c>
      <c r="I683" s="248"/>
      <c r="J683" s="244"/>
      <c r="K683" s="244"/>
      <c r="L683" s="249"/>
      <c r="M683" s="250"/>
      <c r="N683" s="251"/>
      <c r="O683" s="251"/>
      <c r="P683" s="251"/>
      <c r="Q683" s="251"/>
      <c r="R683" s="251"/>
      <c r="S683" s="251"/>
      <c r="T683" s="25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3" t="s">
        <v>133</v>
      </c>
      <c r="AU683" s="253" t="s">
        <v>86</v>
      </c>
      <c r="AV683" s="14" t="s">
        <v>86</v>
      </c>
      <c r="AW683" s="14" t="s">
        <v>33</v>
      </c>
      <c r="AX683" s="14" t="s">
        <v>76</v>
      </c>
      <c r="AY683" s="253" t="s">
        <v>124</v>
      </c>
    </row>
    <row r="684" spans="1:51" s="15" customFormat="1" ht="12">
      <c r="A684" s="15"/>
      <c r="B684" s="254"/>
      <c r="C684" s="255"/>
      <c r="D684" s="234" t="s">
        <v>133</v>
      </c>
      <c r="E684" s="256" t="s">
        <v>1</v>
      </c>
      <c r="F684" s="257" t="s">
        <v>137</v>
      </c>
      <c r="G684" s="255"/>
      <c r="H684" s="258">
        <v>33.8</v>
      </c>
      <c r="I684" s="259"/>
      <c r="J684" s="255"/>
      <c r="K684" s="255"/>
      <c r="L684" s="260"/>
      <c r="M684" s="261"/>
      <c r="N684" s="262"/>
      <c r="O684" s="262"/>
      <c r="P684" s="262"/>
      <c r="Q684" s="262"/>
      <c r="R684" s="262"/>
      <c r="S684" s="262"/>
      <c r="T684" s="263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64" t="s">
        <v>133</v>
      </c>
      <c r="AU684" s="264" t="s">
        <v>86</v>
      </c>
      <c r="AV684" s="15" t="s">
        <v>132</v>
      </c>
      <c r="AW684" s="15" t="s">
        <v>33</v>
      </c>
      <c r="AX684" s="15" t="s">
        <v>84</v>
      </c>
      <c r="AY684" s="264" t="s">
        <v>124</v>
      </c>
    </row>
    <row r="685" spans="1:65" s="2" customFormat="1" ht="24.15" customHeight="1">
      <c r="A685" s="39"/>
      <c r="B685" s="40"/>
      <c r="C685" s="219" t="s">
        <v>513</v>
      </c>
      <c r="D685" s="219" t="s">
        <v>127</v>
      </c>
      <c r="E685" s="220" t="s">
        <v>881</v>
      </c>
      <c r="F685" s="221" t="s">
        <v>882</v>
      </c>
      <c r="G685" s="222" t="s">
        <v>228</v>
      </c>
      <c r="H685" s="223">
        <v>33.8</v>
      </c>
      <c r="I685" s="224"/>
      <c r="J685" s="225">
        <f>ROUND(I685*H685,2)</f>
        <v>0</v>
      </c>
      <c r="K685" s="221" t="s">
        <v>131</v>
      </c>
      <c r="L685" s="45"/>
      <c r="M685" s="226" t="s">
        <v>1</v>
      </c>
      <c r="N685" s="227" t="s">
        <v>41</v>
      </c>
      <c r="O685" s="92"/>
      <c r="P685" s="228">
        <f>O685*H685</f>
        <v>0</v>
      </c>
      <c r="Q685" s="228">
        <v>0</v>
      </c>
      <c r="R685" s="228">
        <f>Q685*H685</f>
        <v>0</v>
      </c>
      <c r="S685" s="228">
        <v>0</v>
      </c>
      <c r="T685" s="229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30" t="s">
        <v>132</v>
      </c>
      <c r="AT685" s="230" t="s">
        <v>127</v>
      </c>
      <c r="AU685" s="230" t="s">
        <v>86</v>
      </c>
      <c r="AY685" s="18" t="s">
        <v>124</v>
      </c>
      <c r="BE685" s="231">
        <f>IF(N685="základní",J685,0)</f>
        <v>0</v>
      </c>
      <c r="BF685" s="231">
        <f>IF(N685="snížená",J685,0)</f>
        <v>0</v>
      </c>
      <c r="BG685" s="231">
        <f>IF(N685="zákl. přenesená",J685,0)</f>
        <v>0</v>
      </c>
      <c r="BH685" s="231">
        <f>IF(N685="sníž. přenesená",J685,0)</f>
        <v>0</v>
      </c>
      <c r="BI685" s="231">
        <f>IF(N685="nulová",J685,0)</f>
        <v>0</v>
      </c>
      <c r="BJ685" s="18" t="s">
        <v>84</v>
      </c>
      <c r="BK685" s="231">
        <f>ROUND(I685*H685,2)</f>
        <v>0</v>
      </c>
      <c r="BL685" s="18" t="s">
        <v>132</v>
      </c>
      <c r="BM685" s="230" t="s">
        <v>883</v>
      </c>
    </row>
    <row r="686" spans="1:65" s="2" customFormat="1" ht="24.15" customHeight="1">
      <c r="A686" s="39"/>
      <c r="B686" s="40"/>
      <c r="C686" s="219" t="s">
        <v>884</v>
      </c>
      <c r="D686" s="219" t="s">
        <v>127</v>
      </c>
      <c r="E686" s="220" t="s">
        <v>885</v>
      </c>
      <c r="F686" s="221" t="s">
        <v>886</v>
      </c>
      <c r="G686" s="222" t="s">
        <v>228</v>
      </c>
      <c r="H686" s="223">
        <v>99.5</v>
      </c>
      <c r="I686" s="224"/>
      <c r="J686" s="225">
        <f>ROUND(I686*H686,2)</f>
        <v>0</v>
      </c>
      <c r="K686" s="221" t="s">
        <v>131</v>
      </c>
      <c r="L686" s="45"/>
      <c r="M686" s="226" t="s">
        <v>1</v>
      </c>
      <c r="N686" s="227" t="s">
        <v>41</v>
      </c>
      <c r="O686" s="92"/>
      <c r="P686" s="228">
        <f>O686*H686</f>
        <v>0</v>
      </c>
      <c r="Q686" s="228">
        <v>0</v>
      </c>
      <c r="R686" s="228">
        <f>Q686*H686</f>
        <v>0</v>
      </c>
      <c r="S686" s="228">
        <v>0</v>
      </c>
      <c r="T686" s="229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30" t="s">
        <v>132</v>
      </c>
      <c r="AT686" s="230" t="s">
        <v>127</v>
      </c>
      <c r="AU686" s="230" t="s">
        <v>86</v>
      </c>
      <c r="AY686" s="18" t="s">
        <v>124</v>
      </c>
      <c r="BE686" s="231">
        <f>IF(N686="základní",J686,0)</f>
        <v>0</v>
      </c>
      <c r="BF686" s="231">
        <f>IF(N686="snížená",J686,0)</f>
        <v>0</v>
      </c>
      <c r="BG686" s="231">
        <f>IF(N686="zákl. přenesená",J686,0)</f>
        <v>0</v>
      </c>
      <c r="BH686" s="231">
        <f>IF(N686="sníž. přenesená",J686,0)</f>
        <v>0</v>
      </c>
      <c r="BI686" s="231">
        <f>IF(N686="nulová",J686,0)</f>
        <v>0</v>
      </c>
      <c r="BJ686" s="18" t="s">
        <v>84</v>
      </c>
      <c r="BK686" s="231">
        <f>ROUND(I686*H686,2)</f>
        <v>0</v>
      </c>
      <c r="BL686" s="18" t="s">
        <v>132</v>
      </c>
      <c r="BM686" s="230" t="s">
        <v>887</v>
      </c>
    </row>
    <row r="687" spans="1:65" s="2" customFormat="1" ht="21.75" customHeight="1">
      <c r="A687" s="39"/>
      <c r="B687" s="40"/>
      <c r="C687" s="219" t="s">
        <v>519</v>
      </c>
      <c r="D687" s="219" t="s">
        <v>127</v>
      </c>
      <c r="E687" s="220" t="s">
        <v>888</v>
      </c>
      <c r="F687" s="221" t="s">
        <v>889</v>
      </c>
      <c r="G687" s="222" t="s">
        <v>192</v>
      </c>
      <c r="H687" s="223">
        <v>45.77</v>
      </c>
      <c r="I687" s="224"/>
      <c r="J687" s="225">
        <f>ROUND(I687*H687,2)</f>
        <v>0</v>
      </c>
      <c r="K687" s="221" t="s">
        <v>131</v>
      </c>
      <c r="L687" s="45"/>
      <c r="M687" s="226" t="s">
        <v>1</v>
      </c>
      <c r="N687" s="227" t="s">
        <v>41</v>
      </c>
      <c r="O687" s="92"/>
      <c r="P687" s="228">
        <f>O687*H687</f>
        <v>0</v>
      </c>
      <c r="Q687" s="228">
        <v>0</v>
      </c>
      <c r="R687" s="228">
        <f>Q687*H687</f>
        <v>0</v>
      </c>
      <c r="S687" s="228">
        <v>0</v>
      </c>
      <c r="T687" s="229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30" t="s">
        <v>132</v>
      </c>
      <c r="AT687" s="230" t="s">
        <v>127</v>
      </c>
      <c r="AU687" s="230" t="s">
        <v>86</v>
      </c>
      <c r="AY687" s="18" t="s">
        <v>124</v>
      </c>
      <c r="BE687" s="231">
        <f>IF(N687="základní",J687,0)</f>
        <v>0</v>
      </c>
      <c r="BF687" s="231">
        <f>IF(N687="snížená",J687,0)</f>
        <v>0</v>
      </c>
      <c r="BG687" s="231">
        <f>IF(N687="zákl. přenesená",J687,0)</f>
        <v>0</v>
      </c>
      <c r="BH687" s="231">
        <f>IF(N687="sníž. přenesená",J687,0)</f>
        <v>0</v>
      </c>
      <c r="BI687" s="231">
        <f>IF(N687="nulová",J687,0)</f>
        <v>0</v>
      </c>
      <c r="BJ687" s="18" t="s">
        <v>84</v>
      </c>
      <c r="BK687" s="231">
        <f>ROUND(I687*H687,2)</f>
        <v>0</v>
      </c>
      <c r="BL687" s="18" t="s">
        <v>132</v>
      </c>
      <c r="BM687" s="230" t="s">
        <v>890</v>
      </c>
    </row>
    <row r="688" spans="1:51" s="13" customFormat="1" ht="12">
      <c r="A688" s="13"/>
      <c r="B688" s="232"/>
      <c r="C688" s="233"/>
      <c r="D688" s="234" t="s">
        <v>133</v>
      </c>
      <c r="E688" s="235" t="s">
        <v>1</v>
      </c>
      <c r="F688" s="236" t="s">
        <v>891</v>
      </c>
      <c r="G688" s="233"/>
      <c r="H688" s="235" t="s">
        <v>1</v>
      </c>
      <c r="I688" s="237"/>
      <c r="J688" s="233"/>
      <c r="K688" s="233"/>
      <c r="L688" s="238"/>
      <c r="M688" s="239"/>
      <c r="N688" s="240"/>
      <c r="O688" s="240"/>
      <c r="P688" s="240"/>
      <c r="Q688" s="240"/>
      <c r="R688" s="240"/>
      <c r="S688" s="240"/>
      <c r="T688" s="241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2" t="s">
        <v>133</v>
      </c>
      <c r="AU688" s="242" t="s">
        <v>86</v>
      </c>
      <c r="AV688" s="13" t="s">
        <v>84</v>
      </c>
      <c r="AW688" s="13" t="s">
        <v>33</v>
      </c>
      <c r="AX688" s="13" t="s">
        <v>76</v>
      </c>
      <c r="AY688" s="242" t="s">
        <v>124</v>
      </c>
    </row>
    <row r="689" spans="1:51" s="14" customFormat="1" ht="12">
      <c r="A689" s="14"/>
      <c r="B689" s="243"/>
      <c r="C689" s="244"/>
      <c r="D689" s="234" t="s">
        <v>133</v>
      </c>
      <c r="E689" s="245" t="s">
        <v>1</v>
      </c>
      <c r="F689" s="246" t="s">
        <v>892</v>
      </c>
      <c r="G689" s="244"/>
      <c r="H689" s="247">
        <v>14.535</v>
      </c>
      <c r="I689" s="248"/>
      <c r="J689" s="244"/>
      <c r="K689" s="244"/>
      <c r="L689" s="249"/>
      <c r="M689" s="250"/>
      <c r="N689" s="251"/>
      <c r="O689" s="251"/>
      <c r="P689" s="251"/>
      <c r="Q689" s="251"/>
      <c r="R689" s="251"/>
      <c r="S689" s="251"/>
      <c r="T689" s="252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3" t="s">
        <v>133</v>
      </c>
      <c r="AU689" s="253" t="s">
        <v>86</v>
      </c>
      <c r="AV689" s="14" t="s">
        <v>86</v>
      </c>
      <c r="AW689" s="14" t="s">
        <v>33</v>
      </c>
      <c r="AX689" s="14" t="s">
        <v>76</v>
      </c>
      <c r="AY689" s="253" t="s">
        <v>124</v>
      </c>
    </row>
    <row r="690" spans="1:51" s="14" customFormat="1" ht="12">
      <c r="A690" s="14"/>
      <c r="B690" s="243"/>
      <c r="C690" s="244"/>
      <c r="D690" s="234" t="s">
        <v>133</v>
      </c>
      <c r="E690" s="245" t="s">
        <v>1</v>
      </c>
      <c r="F690" s="246" t="s">
        <v>893</v>
      </c>
      <c r="G690" s="244"/>
      <c r="H690" s="247">
        <v>14.080000000000002</v>
      </c>
      <c r="I690" s="248"/>
      <c r="J690" s="244"/>
      <c r="K690" s="244"/>
      <c r="L690" s="249"/>
      <c r="M690" s="250"/>
      <c r="N690" s="251"/>
      <c r="O690" s="251"/>
      <c r="P690" s="251"/>
      <c r="Q690" s="251"/>
      <c r="R690" s="251"/>
      <c r="S690" s="251"/>
      <c r="T690" s="252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3" t="s">
        <v>133</v>
      </c>
      <c r="AU690" s="253" t="s">
        <v>86</v>
      </c>
      <c r="AV690" s="14" t="s">
        <v>86</v>
      </c>
      <c r="AW690" s="14" t="s">
        <v>33</v>
      </c>
      <c r="AX690" s="14" t="s">
        <v>76</v>
      </c>
      <c r="AY690" s="253" t="s">
        <v>124</v>
      </c>
    </row>
    <row r="691" spans="1:51" s="14" customFormat="1" ht="12">
      <c r="A691" s="14"/>
      <c r="B691" s="243"/>
      <c r="C691" s="244"/>
      <c r="D691" s="234" t="s">
        <v>133</v>
      </c>
      <c r="E691" s="245" t="s">
        <v>1</v>
      </c>
      <c r="F691" s="246" t="s">
        <v>894</v>
      </c>
      <c r="G691" s="244"/>
      <c r="H691" s="247">
        <v>8.455</v>
      </c>
      <c r="I691" s="248"/>
      <c r="J691" s="244"/>
      <c r="K691" s="244"/>
      <c r="L691" s="249"/>
      <c r="M691" s="250"/>
      <c r="N691" s="251"/>
      <c r="O691" s="251"/>
      <c r="P691" s="251"/>
      <c r="Q691" s="251"/>
      <c r="R691" s="251"/>
      <c r="S691" s="251"/>
      <c r="T691" s="25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3" t="s">
        <v>133</v>
      </c>
      <c r="AU691" s="253" t="s">
        <v>86</v>
      </c>
      <c r="AV691" s="14" t="s">
        <v>86</v>
      </c>
      <c r="AW691" s="14" t="s">
        <v>33</v>
      </c>
      <c r="AX691" s="14" t="s">
        <v>76</v>
      </c>
      <c r="AY691" s="253" t="s">
        <v>124</v>
      </c>
    </row>
    <row r="692" spans="1:51" s="14" customFormat="1" ht="12">
      <c r="A692" s="14"/>
      <c r="B692" s="243"/>
      <c r="C692" s="244"/>
      <c r="D692" s="234" t="s">
        <v>133</v>
      </c>
      <c r="E692" s="245" t="s">
        <v>1</v>
      </c>
      <c r="F692" s="246" t="s">
        <v>895</v>
      </c>
      <c r="G692" s="244"/>
      <c r="H692" s="247">
        <v>8.7</v>
      </c>
      <c r="I692" s="248"/>
      <c r="J692" s="244"/>
      <c r="K692" s="244"/>
      <c r="L692" s="249"/>
      <c r="M692" s="250"/>
      <c r="N692" s="251"/>
      <c r="O692" s="251"/>
      <c r="P692" s="251"/>
      <c r="Q692" s="251"/>
      <c r="R692" s="251"/>
      <c r="S692" s="251"/>
      <c r="T692" s="252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3" t="s">
        <v>133</v>
      </c>
      <c r="AU692" s="253" t="s">
        <v>86</v>
      </c>
      <c r="AV692" s="14" t="s">
        <v>86</v>
      </c>
      <c r="AW692" s="14" t="s">
        <v>33</v>
      </c>
      <c r="AX692" s="14" t="s">
        <v>76</v>
      </c>
      <c r="AY692" s="253" t="s">
        <v>124</v>
      </c>
    </row>
    <row r="693" spans="1:51" s="15" customFormat="1" ht="12">
      <c r="A693" s="15"/>
      <c r="B693" s="254"/>
      <c r="C693" s="255"/>
      <c r="D693" s="234" t="s">
        <v>133</v>
      </c>
      <c r="E693" s="256" t="s">
        <v>1</v>
      </c>
      <c r="F693" s="257" t="s">
        <v>137</v>
      </c>
      <c r="G693" s="255"/>
      <c r="H693" s="258">
        <v>45.769999999999996</v>
      </c>
      <c r="I693" s="259"/>
      <c r="J693" s="255"/>
      <c r="K693" s="255"/>
      <c r="L693" s="260"/>
      <c r="M693" s="261"/>
      <c r="N693" s="262"/>
      <c r="O693" s="262"/>
      <c r="P693" s="262"/>
      <c r="Q693" s="262"/>
      <c r="R693" s="262"/>
      <c r="S693" s="262"/>
      <c r="T693" s="263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64" t="s">
        <v>133</v>
      </c>
      <c r="AU693" s="264" t="s">
        <v>86</v>
      </c>
      <c r="AV693" s="15" t="s">
        <v>132</v>
      </c>
      <c r="AW693" s="15" t="s">
        <v>33</v>
      </c>
      <c r="AX693" s="15" t="s">
        <v>84</v>
      </c>
      <c r="AY693" s="264" t="s">
        <v>124</v>
      </c>
    </row>
    <row r="694" spans="1:65" s="2" customFormat="1" ht="24.15" customHeight="1">
      <c r="A694" s="39"/>
      <c r="B694" s="40"/>
      <c r="C694" s="219" t="s">
        <v>896</v>
      </c>
      <c r="D694" s="219" t="s">
        <v>127</v>
      </c>
      <c r="E694" s="220" t="s">
        <v>897</v>
      </c>
      <c r="F694" s="221" t="s">
        <v>898</v>
      </c>
      <c r="G694" s="222" t="s">
        <v>192</v>
      </c>
      <c r="H694" s="223">
        <v>45.77</v>
      </c>
      <c r="I694" s="224"/>
      <c r="J694" s="225">
        <f>ROUND(I694*H694,2)</f>
        <v>0</v>
      </c>
      <c r="K694" s="221" t="s">
        <v>131</v>
      </c>
      <c r="L694" s="45"/>
      <c r="M694" s="226" t="s">
        <v>1</v>
      </c>
      <c r="N694" s="227" t="s">
        <v>41</v>
      </c>
      <c r="O694" s="92"/>
      <c r="P694" s="228">
        <f>O694*H694</f>
        <v>0</v>
      </c>
      <c r="Q694" s="228">
        <v>0</v>
      </c>
      <c r="R694" s="228">
        <f>Q694*H694</f>
        <v>0</v>
      </c>
      <c r="S694" s="228">
        <v>0</v>
      </c>
      <c r="T694" s="229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30" t="s">
        <v>132</v>
      </c>
      <c r="AT694" s="230" t="s">
        <v>127</v>
      </c>
      <c r="AU694" s="230" t="s">
        <v>86</v>
      </c>
      <c r="AY694" s="18" t="s">
        <v>124</v>
      </c>
      <c r="BE694" s="231">
        <f>IF(N694="základní",J694,0)</f>
        <v>0</v>
      </c>
      <c r="BF694" s="231">
        <f>IF(N694="snížená",J694,0)</f>
        <v>0</v>
      </c>
      <c r="BG694" s="231">
        <f>IF(N694="zákl. přenesená",J694,0)</f>
        <v>0</v>
      </c>
      <c r="BH694" s="231">
        <f>IF(N694="sníž. přenesená",J694,0)</f>
        <v>0</v>
      </c>
      <c r="BI694" s="231">
        <f>IF(N694="nulová",J694,0)</f>
        <v>0</v>
      </c>
      <c r="BJ694" s="18" t="s">
        <v>84</v>
      </c>
      <c r="BK694" s="231">
        <f>ROUND(I694*H694,2)</f>
        <v>0</v>
      </c>
      <c r="BL694" s="18" t="s">
        <v>132</v>
      </c>
      <c r="BM694" s="230" t="s">
        <v>899</v>
      </c>
    </row>
    <row r="695" spans="1:51" s="13" customFormat="1" ht="12">
      <c r="A695" s="13"/>
      <c r="B695" s="232"/>
      <c r="C695" s="233"/>
      <c r="D695" s="234" t="s">
        <v>133</v>
      </c>
      <c r="E695" s="235" t="s">
        <v>1</v>
      </c>
      <c r="F695" s="236" t="s">
        <v>900</v>
      </c>
      <c r="G695" s="233"/>
      <c r="H695" s="235" t="s">
        <v>1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2" t="s">
        <v>133</v>
      </c>
      <c r="AU695" s="242" t="s">
        <v>86</v>
      </c>
      <c r="AV695" s="13" t="s">
        <v>84</v>
      </c>
      <c r="AW695" s="13" t="s">
        <v>33</v>
      </c>
      <c r="AX695" s="13" t="s">
        <v>76</v>
      </c>
      <c r="AY695" s="242" t="s">
        <v>124</v>
      </c>
    </row>
    <row r="696" spans="1:51" s="14" customFormat="1" ht="12">
      <c r="A696" s="14"/>
      <c r="B696" s="243"/>
      <c r="C696" s="244"/>
      <c r="D696" s="234" t="s">
        <v>133</v>
      </c>
      <c r="E696" s="245" t="s">
        <v>1</v>
      </c>
      <c r="F696" s="246" t="s">
        <v>892</v>
      </c>
      <c r="G696" s="244"/>
      <c r="H696" s="247">
        <v>14.535</v>
      </c>
      <c r="I696" s="248"/>
      <c r="J696" s="244"/>
      <c r="K696" s="244"/>
      <c r="L696" s="249"/>
      <c r="M696" s="250"/>
      <c r="N696" s="251"/>
      <c r="O696" s="251"/>
      <c r="P696" s="251"/>
      <c r="Q696" s="251"/>
      <c r="R696" s="251"/>
      <c r="S696" s="251"/>
      <c r="T696" s="25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3" t="s">
        <v>133</v>
      </c>
      <c r="AU696" s="253" t="s">
        <v>86</v>
      </c>
      <c r="AV696" s="14" t="s">
        <v>86</v>
      </c>
      <c r="AW696" s="14" t="s">
        <v>33</v>
      </c>
      <c r="AX696" s="14" t="s">
        <v>76</v>
      </c>
      <c r="AY696" s="253" t="s">
        <v>124</v>
      </c>
    </row>
    <row r="697" spans="1:51" s="14" customFormat="1" ht="12">
      <c r="A697" s="14"/>
      <c r="B697" s="243"/>
      <c r="C697" s="244"/>
      <c r="D697" s="234" t="s">
        <v>133</v>
      </c>
      <c r="E697" s="245" t="s">
        <v>1</v>
      </c>
      <c r="F697" s="246" t="s">
        <v>893</v>
      </c>
      <c r="G697" s="244"/>
      <c r="H697" s="247">
        <v>14.080000000000002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3" t="s">
        <v>133</v>
      </c>
      <c r="AU697" s="253" t="s">
        <v>86</v>
      </c>
      <c r="AV697" s="14" t="s">
        <v>86</v>
      </c>
      <c r="AW697" s="14" t="s">
        <v>33</v>
      </c>
      <c r="AX697" s="14" t="s">
        <v>76</v>
      </c>
      <c r="AY697" s="253" t="s">
        <v>124</v>
      </c>
    </row>
    <row r="698" spans="1:51" s="14" customFormat="1" ht="12">
      <c r="A698" s="14"/>
      <c r="B698" s="243"/>
      <c r="C698" s="244"/>
      <c r="D698" s="234" t="s">
        <v>133</v>
      </c>
      <c r="E698" s="245" t="s">
        <v>1</v>
      </c>
      <c r="F698" s="246" t="s">
        <v>894</v>
      </c>
      <c r="G698" s="244"/>
      <c r="H698" s="247">
        <v>8.455</v>
      </c>
      <c r="I698" s="248"/>
      <c r="J698" s="244"/>
      <c r="K698" s="244"/>
      <c r="L698" s="249"/>
      <c r="M698" s="250"/>
      <c r="N698" s="251"/>
      <c r="O698" s="251"/>
      <c r="P698" s="251"/>
      <c r="Q698" s="251"/>
      <c r="R698" s="251"/>
      <c r="S698" s="251"/>
      <c r="T698" s="25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3" t="s">
        <v>133</v>
      </c>
      <c r="AU698" s="253" t="s">
        <v>86</v>
      </c>
      <c r="AV698" s="14" t="s">
        <v>86</v>
      </c>
      <c r="AW698" s="14" t="s">
        <v>33</v>
      </c>
      <c r="AX698" s="14" t="s">
        <v>76</v>
      </c>
      <c r="AY698" s="253" t="s">
        <v>124</v>
      </c>
    </row>
    <row r="699" spans="1:51" s="14" customFormat="1" ht="12">
      <c r="A699" s="14"/>
      <c r="B699" s="243"/>
      <c r="C699" s="244"/>
      <c r="D699" s="234" t="s">
        <v>133</v>
      </c>
      <c r="E699" s="245" t="s">
        <v>1</v>
      </c>
      <c r="F699" s="246" t="s">
        <v>895</v>
      </c>
      <c r="G699" s="244"/>
      <c r="H699" s="247">
        <v>8.7</v>
      </c>
      <c r="I699" s="248"/>
      <c r="J699" s="244"/>
      <c r="K699" s="244"/>
      <c r="L699" s="249"/>
      <c r="M699" s="250"/>
      <c r="N699" s="251"/>
      <c r="O699" s="251"/>
      <c r="P699" s="251"/>
      <c r="Q699" s="251"/>
      <c r="R699" s="251"/>
      <c r="S699" s="251"/>
      <c r="T699" s="252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3" t="s">
        <v>133</v>
      </c>
      <c r="AU699" s="253" t="s">
        <v>86</v>
      </c>
      <c r="AV699" s="14" t="s">
        <v>86</v>
      </c>
      <c r="AW699" s="14" t="s">
        <v>33</v>
      </c>
      <c r="AX699" s="14" t="s">
        <v>76</v>
      </c>
      <c r="AY699" s="253" t="s">
        <v>124</v>
      </c>
    </row>
    <row r="700" spans="1:51" s="15" customFormat="1" ht="12">
      <c r="A700" s="15"/>
      <c r="B700" s="254"/>
      <c r="C700" s="255"/>
      <c r="D700" s="234" t="s">
        <v>133</v>
      </c>
      <c r="E700" s="256" t="s">
        <v>1</v>
      </c>
      <c r="F700" s="257" t="s">
        <v>137</v>
      </c>
      <c r="G700" s="255"/>
      <c r="H700" s="258">
        <v>45.769999999999996</v>
      </c>
      <c r="I700" s="259"/>
      <c r="J700" s="255"/>
      <c r="K700" s="255"/>
      <c r="L700" s="260"/>
      <c r="M700" s="261"/>
      <c r="N700" s="262"/>
      <c r="O700" s="262"/>
      <c r="P700" s="262"/>
      <c r="Q700" s="262"/>
      <c r="R700" s="262"/>
      <c r="S700" s="262"/>
      <c r="T700" s="263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64" t="s">
        <v>133</v>
      </c>
      <c r="AU700" s="264" t="s">
        <v>86</v>
      </c>
      <c r="AV700" s="15" t="s">
        <v>132</v>
      </c>
      <c r="AW700" s="15" t="s">
        <v>33</v>
      </c>
      <c r="AX700" s="15" t="s">
        <v>84</v>
      </c>
      <c r="AY700" s="264" t="s">
        <v>124</v>
      </c>
    </row>
    <row r="701" spans="1:65" s="2" customFormat="1" ht="16.5" customHeight="1">
      <c r="A701" s="39"/>
      <c r="B701" s="40"/>
      <c r="C701" s="219" t="s">
        <v>524</v>
      </c>
      <c r="D701" s="219" t="s">
        <v>127</v>
      </c>
      <c r="E701" s="220" t="s">
        <v>901</v>
      </c>
      <c r="F701" s="221" t="s">
        <v>902</v>
      </c>
      <c r="G701" s="222" t="s">
        <v>228</v>
      </c>
      <c r="H701" s="223">
        <v>8.35</v>
      </c>
      <c r="I701" s="224"/>
      <c r="J701" s="225">
        <f>ROUND(I701*H701,2)</f>
        <v>0</v>
      </c>
      <c r="K701" s="221" t="s">
        <v>131</v>
      </c>
      <c r="L701" s="45"/>
      <c r="M701" s="226" t="s">
        <v>1</v>
      </c>
      <c r="N701" s="227" t="s">
        <v>41</v>
      </c>
      <c r="O701" s="92"/>
      <c r="P701" s="228">
        <f>O701*H701</f>
        <v>0</v>
      </c>
      <c r="Q701" s="228">
        <v>0</v>
      </c>
      <c r="R701" s="228">
        <f>Q701*H701</f>
        <v>0</v>
      </c>
      <c r="S701" s="228">
        <v>0</v>
      </c>
      <c r="T701" s="229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0" t="s">
        <v>132</v>
      </c>
      <c r="AT701" s="230" t="s">
        <v>127</v>
      </c>
      <c r="AU701" s="230" t="s">
        <v>86</v>
      </c>
      <c r="AY701" s="18" t="s">
        <v>124</v>
      </c>
      <c r="BE701" s="231">
        <f>IF(N701="základní",J701,0)</f>
        <v>0</v>
      </c>
      <c r="BF701" s="231">
        <f>IF(N701="snížená",J701,0)</f>
        <v>0</v>
      </c>
      <c r="BG701" s="231">
        <f>IF(N701="zákl. přenesená",J701,0)</f>
        <v>0</v>
      </c>
      <c r="BH701" s="231">
        <f>IF(N701="sníž. přenesená",J701,0)</f>
        <v>0</v>
      </c>
      <c r="BI701" s="231">
        <f>IF(N701="nulová",J701,0)</f>
        <v>0</v>
      </c>
      <c r="BJ701" s="18" t="s">
        <v>84</v>
      </c>
      <c r="BK701" s="231">
        <f>ROUND(I701*H701,2)</f>
        <v>0</v>
      </c>
      <c r="BL701" s="18" t="s">
        <v>132</v>
      </c>
      <c r="BM701" s="230" t="s">
        <v>903</v>
      </c>
    </row>
    <row r="702" spans="1:51" s="13" customFormat="1" ht="12">
      <c r="A702" s="13"/>
      <c r="B702" s="232"/>
      <c r="C702" s="233"/>
      <c r="D702" s="234" t="s">
        <v>133</v>
      </c>
      <c r="E702" s="235" t="s">
        <v>1</v>
      </c>
      <c r="F702" s="236" t="s">
        <v>904</v>
      </c>
      <c r="G702" s="233"/>
      <c r="H702" s="235" t="s">
        <v>1</v>
      </c>
      <c r="I702" s="237"/>
      <c r="J702" s="233"/>
      <c r="K702" s="233"/>
      <c r="L702" s="238"/>
      <c r="M702" s="239"/>
      <c r="N702" s="240"/>
      <c r="O702" s="240"/>
      <c r="P702" s="240"/>
      <c r="Q702" s="240"/>
      <c r="R702" s="240"/>
      <c r="S702" s="240"/>
      <c r="T702" s="24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2" t="s">
        <v>133</v>
      </c>
      <c r="AU702" s="242" t="s">
        <v>86</v>
      </c>
      <c r="AV702" s="13" t="s">
        <v>84</v>
      </c>
      <c r="AW702" s="13" t="s">
        <v>33</v>
      </c>
      <c r="AX702" s="13" t="s">
        <v>76</v>
      </c>
      <c r="AY702" s="242" t="s">
        <v>124</v>
      </c>
    </row>
    <row r="703" spans="1:51" s="14" customFormat="1" ht="12">
      <c r="A703" s="14"/>
      <c r="B703" s="243"/>
      <c r="C703" s="244"/>
      <c r="D703" s="234" t="s">
        <v>133</v>
      </c>
      <c r="E703" s="245" t="s">
        <v>1</v>
      </c>
      <c r="F703" s="246" t="s">
        <v>905</v>
      </c>
      <c r="G703" s="244"/>
      <c r="H703" s="247">
        <v>8.35</v>
      </c>
      <c r="I703" s="248"/>
      <c r="J703" s="244"/>
      <c r="K703" s="244"/>
      <c r="L703" s="249"/>
      <c r="M703" s="250"/>
      <c r="N703" s="251"/>
      <c r="O703" s="251"/>
      <c r="P703" s="251"/>
      <c r="Q703" s="251"/>
      <c r="R703" s="251"/>
      <c r="S703" s="251"/>
      <c r="T703" s="25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3" t="s">
        <v>133</v>
      </c>
      <c r="AU703" s="253" t="s">
        <v>86</v>
      </c>
      <c r="AV703" s="14" t="s">
        <v>86</v>
      </c>
      <c r="AW703" s="14" t="s">
        <v>33</v>
      </c>
      <c r="AX703" s="14" t="s">
        <v>76</v>
      </c>
      <c r="AY703" s="253" t="s">
        <v>124</v>
      </c>
    </row>
    <row r="704" spans="1:51" s="15" customFormat="1" ht="12">
      <c r="A704" s="15"/>
      <c r="B704" s="254"/>
      <c r="C704" s="255"/>
      <c r="D704" s="234" t="s">
        <v>133</v>
      </c>
      <c r="E704" s="256" t="s">
        <v>1</v>
      </c>
      <c r="F704" s="257" t="s">
        <v>137</v>
      </c>
      <c r="G704" s="255"/>
      <c r="H704" s="258">
        <v>8.35</v>
      </c>
      <c r="I704" s="259"/>
      <c r="J704" s="255"/>
      <c r="K704" s="255"/>
      <c r="L704" s="260"/>
      <c r="M704" s="261"/>
      <c r="N704" s="262"/>
      <c r="O704" s="262"/>
      <c r="P704" s="262"/>
      <c r="Q704" s="262"/>
      <c r="R704" s="262"/>
      <c r="S704" s="262"/>
      <c r="T704" s="263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64" t="s">
        <v>133</v>
      </c>
      <c r="AU704" s="264" t="s">
        <v>86</v>
      </c>
      <c r="AV704" s="15" t="s">
        <v>132</v>
      </c>
      <c r="AW704" s="15" t="s">
        <v>33</v>
      </c>
      <c r="AX704" s="15" t="s">
        <v>84</v>
      </c>
      <c r="AY704" s="264" t="s">
        <v>124</v>
      </c>
    </row>
    <row r="705" spans="1:65" s="2" customFormat="1" ht="24.15" customHeight="1">
      <c r="A705" s="39"/>
      <c r="B705" s="40"/>
      <c r="C705" s="219" t="s">
        <v>906</v>
      </c>
      <c r="D705" s="219" t="s">
        <v>127</v>
      </c>
      <c r="E705" s="220" t="s">
        <v>907</v>
      </c>
      <c r="F705" s="221" t="s">
        <v>908</v>
      </c>
      <c r="G705" s="222" t="s">
        <v>192</v>
      </c>
      <c r="H705" s="223">
        <v>7.972</v>
      </c>
      <c r="I705" s="224"/>
      <c r="J705" s="225">
        <f>ROUND(I705*H705,2)</f>
        <v>0</v>
      </c>
      <c r="K705" s="221" t="s">
        <v>131</v>
      </c>
      <c r="L705" s="45"/>
      <c r="M705" s="226" t="s">
        <v>1</v>
      </c>
      <c r="N705" s="227" t="s">
        <v>41</v>
      </c>
      <c r="O705" s="92"/>
      <c r="P705" s="228">
        <f>O705*H705</f>
        <v>0</v>
      </c>
      <c r="Q705" s="228">
        <v>0</v>
      </c>
      <c r="R705" s="228">
        <f>Q705*H705</f>
        <v>0</v>
      </c>
      <c r="S705" s="228">
        <v>0</v>
      </c>
      <c r="T705" s="22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30" t="s">
        <v>132</v>
      </c>
      <c r="AT705" s="230" t="s">
        <v>127</v>
      </c>
      <c r="AU705" s="230" t="s">
        <v>86</v>
      </c>
      <c r="AY705" s="18" t="s">
        <v>124</v>
      </c>
      <c r="BE705" s="231">
        <f>IF(N705="základní",J705,0)</f>
        <v>0</v>
      </c>
      <c r="BF705" s="231">
        <f>IF(N705="snížená",J705,0)</f>
        <v>0</v>
      </c>
      <c r="BG705" s="231">
        <f>IF(N705="zákl. přenesená",J705,0)</f>
        <v>0</v>
      </c>
      <c r="BH705" s="231">
        <f>IF(N705="sníž. přenesená",J705,0)</f>
        <v>0</v>
      </c>
      <c r="BI705" s="231">
        <f>IF(N705="nulová",J705,0)</f>
        <v>0</v>
      </c>
      <c r="BJ705" s="18" t="s">
        <v>84</v>
      </c>
      <c r="BK705" s="231">
        <f>ROUND(I705*H705,2)</f>
        <v>0</v>
      </c>
      <c r="BL705" s="18" t="s">
        <v>132</v>
      </c>
      <c r="BM705" s="230" t="s">
        <v>909</v>
      </c>
    </row>
    <row r="706" spans="1:51" s="14" customFormat="1" ht="12">
      <c r="A706" s="14"/>
      <c r="B706" s="243"/>
      <c r="C706" s="244"/>
      <c r="D706" s="234" t="s">
        <v>133</v>
      </c>
      <c r="E706" s="245" t="s">
        <v>1</v>
      </c>
      <c r="F706" s="246" t="s">
        <v>910</v>
      </c>
      <c r="G706" s="244"/>
      <c r="H706" s="247">
        <v>3.492</v>
      </c>
      <c r="I706" s="248"/>
      <c r="J706" s="244"/>
      <c r="K706" s="244"/>
      <c r="L706" s="249"/>
      <c r="M706" s="250"/>
      <c r="N706" s="251"/>
      <c r="O706" s="251"/>
      <c r="P706" s="251"/>
      <c r="Q706" s="251"/>
      <c r="R706" s="251"/>
      <c r="S706" s="251"/>
      <c r="T706" s="25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3" t="s">
        <v>133</v>
      </c>
      <c r="AU706" s="253" t="s">
        <v>86</v>
      </c>
      <c r="AV706" s="14" t="s">
        <v>86</v>
      </c>
      <c r="AW706" s="14" t="s">
        <v>33</v>
      </c>
      <c r="AX706" s="14" t="s">
        <v>76</v>
      </c>
      <c r="AY706" s="253" t="s">
        <v>124</v>
      </c>
    </row>
    <row r="707" spans="1:51" s="14" customFormat="1" ht="12">
      <c r="A707" s="14"/>
      <c r="B707" s="243"/>
      <c r="C707" s="244"/>
      <c r="D707" s="234" t="s">
        <v>133</v>
      </c>
      <c r="E707" s="245" t="s">
        <v>1</v>
      </c>
      <c r="F707" s="246" t="s">
        <v>911</v>
      </c>
      <c r="G707" s="244"/>
      <c r="H707" s="247">
        <v>4.4799999999999995</v>
      </c>
      <c r="I707" s="248"/>
      <c r="J707" s="244"/>
      <c r="K707" s="244"/>
      <c r="L707" s="249"/>
      <c r="M707" s="250"/>
      <c r="N707" s="251"/>
      <c r="O707" s="251"/>
      <c r="P707" s="251"/>
      <c r="Q707" s="251"/>
      <c r="R707" s="251"/>
      <c r="S707" s="251"/>
      <c r="T707" s="25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3" t="s">
        <v>133</v>
      </c>
      <c r="AU707" s="253" t="s">
        <v>86</v>
      </c>
      <c r="AV707" s="14" t="s">
        <v>86</v>
      </c>
      <c r="AW707" s="14" t="s">
        <v>33</v>
      </c>
      <c r="AX707" s="14" t="s">
        <v>76</v>
      </c>
      <c r="AY707" s="253" t="s">
        <v>124</v>
      </c>
    </row>
    <row r="708" spans="1:51" s="15" customFormat="1" ht="12">
      <c r="A708" s="15"/>
      <c r="B708" s="254"/>
      <c r="C708" s="255"/>
      <c r="D708" s="234" t="s">
        <v>133</v>
      </c>
      <c r="E708" s="256" t="s">
        <v>1</v>
      </c>
      <c r="F708" s="257" t="s">
        <v>137</v>
      </c>
      <c r="G708" s="255"/>
      <c r="H708" s="258">
        <v>7.9719999999999995</v>
      </c>
      <c r="I708" s="259"/>
      <c r="J708" s="255"/>
      <c r="K708" s="255"/>
      <c r="L708" s="260"/>
      <c r="M708" s="261"/>
      <c r="N708" s="262"/>
      <c r="O708" s="262"/>
      <c r="P708" s="262"/>
      <c r="Q708" s="262"/>
      <c r="R708" s="262"/>
      <c r="S708" s="262"/>
      <c r="T708" s="263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64" t="s">
        <v>133</v>
      </c>
      <c r="AU708" s="264" t="s">
        <v>86</v>
      </c>
      <c r="AV708" s="15" t="s">
        <v>132</v>
      </c>
      <c r="AW708" s="15" t="s">
        <v>33</v>
      </c>
      <c r="AX708" s="15" t="s">
        <v>84</v>
      </c>
      <c r="AY708" s="264" t="s">
        <v>124</v>
      </c>
    </row>
    <row r="709" spans="1:65" s="2" customFormat="1" ht="24.15" customHeight="1">
      <c r="A709" s="39"/>
      <c r="B709" s="40"/>
      <c r="C709" s="219" t="s">
        <v>536</v>
      </c>
      <c r="D709" s="219" t="s">
        <v>127</v>
      </c>
      <c r="E709" s="220" t="s">
        <v>912</v>
      </c>
      <c r="F709" s="221" t="s">
        <v>913</v>
      </c>
      <c r="G709" s="222" t="s">
        <v>228</v>
      </c>
      <c r="H709" s="223">
        <v>6.4</v>
      </c>
      <c r="I709" s="224"/>
      <c r="J709" s="225">
        <f>ROUND(I709*H709,2)</f>
        <v>0</v>
      </c>
      <c r="K709" s="221" t="s">
        <v>131</v>
      </c>
      <c r="L709" s="45"/>
      <c r="M709" s="226" t="s">
        <v>1</v>
      </c>
      <c r="N709" s="227" t="s">
        <v>41</v>
      </c>
      <c r="O709" s="92"/>
      <c r="P709" s="228">
        <f>O709*H709</f>
        <v>0</v>
      </c>
      <c r="Q709" s="228">
        <v>0</v>
      </c>
      <c r="R709" s="228">
        <f>Q709*H709</f>
        <v>0</v>
      </c>
      <c r="S709" s="228">
        <v>0</v>
      </c>
      <c r="T709" s="229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30" t="s">
        <v>132</v>
      </c>
      <c r="AT709" s="230" t="s">
        <v>127</v>
      </c>
      <c r="AU709" s="230" t="s">
        <v>86</v>
      </c>
      <c r="AY709" s="18" t="s">
        <v>124</v>
      </c>
      <c r="BE709" s="231">
        <f>IF(N709="základní",J709,0)</f>
        <v>0</v>
      </c>
      <c r="BF709" s="231">
        <f>IF(N709="snížená",J709,0)</f>
        <v>0</v>
      </c>
      <c r="BG709" s="231">
        <f>IF(N709="zákl. přenesená",J709,0)</f>
        <v>0</v>
      </c>
      <c r="BH709" s="231">
        <f>IF(N709="sníž. přenesená",J709,0)</f>
        <v>0</v>
      </c>
      <c r="BI709" s="231">
        <f>IF(N709="nulová",J709,0)</f>
        <v>0</v>
      </c>
      <c r="BJ709" s="18" t="s">
        <v>84</v>
      </c>
      <c r="BK709" s="231">
        <f>ROUND(I709*H709,2)</f>
        <v>0</v>
      </c>
      <c r="BL709" s="18" t="s">
        <v>132</v>
      </c>
      <c r="BM709" s="230" t="s">
        <v>914</v>
      </c>
    </row>
    <row r="710" spans="1:51" s="14" customFormat="1" ht="12">
      <c r="A710" s="14"/>
      <c r="B710" s="243"/>
      <c r="C710" s="244"/>
      <c r="D710" s="234" t="s">
        <v>133</v>
      </c>
      <c r="E710" s="245" t="s">
        <v>1</v>
      </c>
      <c r="F710" s="246" t="s">
        <v>520</v>
      </c>
      <c r="G710" s="244"/>
      <c r="H710" s="247">
        <v>6.4</v>
      </c>
      <c r="I710" s="248"/>
      <c r="J710" s="244"/>
      <c r="K710" s="244"/>
      <c r="L710" s="249"/>
      <c r="M710" s="250"/>
      <c r="N710" s="251"/>
      <c r="O710" s="251"/>
      <c r="P710" s="251"/>
      <c r="Q710" s="251"/>
      <c r="R710" s="251"/>
      <c r="S710" s="251"/>
      <c r="T710" s="25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3" t="s">
        <v>133</v>
      </c>
      <c r="AU710" s="253" t="s">
        <v>86</v>
      </c>
      <c r="AV710" s="14" t="s">
        <v>86</v>
      </c>
      <c r="AW710" s="14" t="s">
        <v>33</v>
      </c>
      <c r="AX710" s="14" t="s">
        <v>76</v>
      </c>
      <c r="AY710" s="253" t="s">
        <v>124</v>
      </c>
    </row>
    <row r="711" spans="1:51" s="13" customFormat="1" ht="12">
      <c r="A711" s="13"/>
      <c r="B711" s="232"/>
      <c r="C711" s="233"/>
      <c r="D711" s="234" t="s">
        <v>133</v>
      </c>
      <c r="E711" s="235" t="s">
        <v>1</v>
      </c>
      <c r="F711" s="236" t="s">
        <v>915</v>
      </c>
      <c r="G711" s="233"/>
      <c r="H711" s="235" t="s">
        <v>1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2" t="s">
        <v>133</v>
      </c>
      <c r="AU711" s="242" t="s">
        <v>86</v>
      </c>
      <c r="AV711" s="13" t="s">
        <v>84</v>
      </c>
      <c r="AW711" s="13" t="s">
        <v>33</v>
      </c>
      <c r="AX711" s="13" t="s">
        <v>76</v>
      </c>
      <c r="AY711" s="242" t="s">
        <v>124</v>
      </c>
    </row>
    <row r="712" spans="1:51" s="13" customFormat="1" ht="12">
      <c r="A712" s="13"/>
      <c r="B712" s="232"/>
      <c r="C712" s="233"/>
      <c r="D712" s="234" t="s">
        <v>133</v>
      </c>
      <c r="E712" s="235" t="s">
        <v>1</v>
      </c>
      <c r="F712" s="236" t="s">
        <v>916</v>
      </c>
      <c r="G712" s="233"/>
      <c r="H712" s="235" t="s">
        <v>1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2" t="s">
        <v>133</v>
      </c>
      <c r="AU712" s="242" t="s">
        <v>86</v>
      </c>
      <c r="AV712" s="13" t="s">
        <v>84</v>
      </c>
      <c r="AW712" s="13" t="s">
        <v>33</v>
      </c>
      <c r="AX712" s="13" t="s">
        <v>76</v>
      </c>
      <c r="AY712" s="242" t="s">
        <v>124</v>
      </c>
    </row>
    <row r="713" spans="1:51" s="15" customFormat="1" ht="12">
      <c r="A713" s="15"/>
      <c r="B713" s="254"/>
      <c r="C713" s="255"/>
      <c r="D713" s="234" t="s">
        <v>133</v>
      </c>
      <c r="E713" s="256" t="s">
        <v>1</v>
      </c>
      <c r="F713" s="257" t="s">
        <v>137</v>
      </c>
      <c r="G713" s="255"/>
      <c r="H713" s="258">
        <v>6.4</v>
      </c>
      <c r="I713" s="259"/>
      <c r="J713" s="255"/>
      <c r="K713" s="255"/>
      <c r="L713" s="260"/>
      <c r="M713" s="261"/>
      <c r="N713" s="262"/>
      <c r="O713" s="262"/>
      <c r="P713" s="262"/>
      <c r="Q713" s="262"/>
      <c r="R713" s="262"/>
      <c r="S713" s="262"/>
      <c r="T713" s="263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64" t="s">
        <v>133</v>
      </c>
      <c r="AU713" s="264" t="s">
        <v>86</v>
      </c>
      <c r="AV713" s="15" t="s">
        <v>132</v>
      </c>
      <c r="AW713" s="15" t="s">
        <v>33</v>
      </c>
      <c r="AX713" s="15" t="s">
        <v>84</v>
      </c>
      <c r="AY713" s="264" t="s">
        <v>124</v>
      </c>
    </row>
    <row r="714" spans="1:65" s="2" customFormat="1" ht="24.15" customHeight="1">
      <c r="A714" s="39"/>
      <c r="B714" s="40"/>
      <c r="C714" s="219" t="s">
        <v>917</v>
      </c>
      <c r="D714" s="219" t="s">
        <v>127</v>
      </c>
      <c r="E714" s="220" t="s">
        <v>918</v>
      </c>
      <c r="F714" s="221" t="s">
        <v>919</v>
      </c>
      <c r="G714" s="222" t="s">
        <v>228</v>
      </c>
      <c r="H714" s="223">
        <v>6.21</v>
      </c>
      <c r="I714" s="224"/>
      <c r="J714" s="225">
        <f>ROUND(I714*H714,2)</f>
        <v>0</v>
      </c>
      <c r="K714" s="221" t="s">
        <v>131</v>
      </c>
      <c r="L714" s="45"/>
      <c r="M714" s="226" t="s">
        <v>1</v>
      </c>
      <c r="N714" s="227" t="s">
        <v>41</v>
      </c>
      <c r="O714" s="92"/>
      <c r="P714" s="228">
        <f>O714*H714</f>
        <v>0</v>
      </c>
      <c r="Q714" s="228">
        <v>0</v>
      </c>
      <c r="R714" s="228">
        <f>Q714*H714</f>
        <v>0</v>
      </c>
      <c r="S714" s="228">
        <v>0</v>
      </c>
      <c r="T714" s="229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30" t="s">
        <v>132</v>
      </c>
      <c r="AT714" s="230" t="s">
        <v>127</v>
      </c>
      <c r="AU714" s="230" t="s">
        <v>86</v>
      </c>
      <c r="AY714" s="18" t="s">
        <v>124</v>
      </c>
      <c r="BE714" s="231">
        <f>IF(N714="základní",J714,0)</f>
        <v>0</v>
      </c>
      <c r="BF714" s="231">
        <f>IF(N714="snížená",J714,0)</f>
        <v>0</v>
      </c>
      <c r="BG714" s="231">
        <f>IF(N714="zákl. přenesená",J714,0)</f>
        <v>0</v>
      </c>
      <c r="BH714" s="231">
        <f>IF(N714="sníž. přenesená",J714,0)</f>
        <v>0</v>
      </c>
      <c r="BI714" s="231">
        <f>IF(N714="nulová",J714,0)</f>
        <v>0</v>
      </c>
      <c r="BJ714" s="18" t="s">
        <v>84</v>
      </c>
      <c r="BK714" s="231">
        <f>ROUND(I714*H714,2)</f>
        <v>0</v>
      </c>
      <c r="BL714" s="18" t="s">
        <v>132</v>
      </c>
      <c r="BM714" s="230" t="s">
        <v>920</v>
      </c>
    </row>
    <row r="715" spans="1:51" s="13" customFormat="1" ht="12">
      <c r="A715" s="13"/>
      <c r="B715" s="232"/>
      <c r="C715" s="233"/>
      <c r="D715" s="234" t="s">
        <v>133</v>
      </c>
      <c r="E715" s="235" t="s">
        <v>1</v>
      </c>
      <c r="F715" s="236" t="s">
        <v>921</v>
      </c>
      <c r="G715" s="233"/>
      <c r="H715" s="235" t="s">
        <v>1</v>
      </c>
      <c r="I715" s="237"/>
      <c r="J715" s="233"/>
      <c r="K715" s="233"/>
      <c r="L715" s="238"/>
      <c r="M715" s="239"/>
      <c r="N715" s="240"/>
      <c r="O715" s="240"/>
      <c r="P715" s="240"/>
      <c r="Q715" s="240"/>
      <c r="R715" s="240"/>
      <c r="S715" s="240"/>
      <c r="T715" s="24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2" t="s">
        <v>133</v>
      </c>
      <c r="AU715" s="242" t="s">
        <v>86</v>
      </c>
      <c r="AV715" s="13" t="s">
        <v>84</v>
      </c>
      <c r="AW715" s="13" t="s">
        <v>33</v>
      </c>
      <c r="AX715" s="13" t="s">
        <v>76</v>
      </c>
      <c r="AY715" s="242" t="s">
        <v>124</v>
      </c>
    </row>
    <row r="716" spans="1:51" s="14" customFormat="1" ht="12">
      <c r="A716" s="14"/>
      <c r="B716" s="243"/>
      <c r="C716" s="244"/>
      <c r="D716" s="234" t="s">
        <v>133</v>
      </c>
      <c r="E716" s="245" t="s">
        <v>1</v>
      </c>
      <c r="F716" s="246" t="s">
        <v>922</v>
      </c>
      <c r="G716" s="244"/>
      <c r="H716" s="247">
        <v>6.21</v>
      </c>
      <c r="I716" s="248"/>
      <c r="J716" s="244"/>
      <c r="K716" s="244"/>
      <c r="L716" s="249"/>
      <c r="M716" s="250"/>
      <c r="N716" s="251"/>
      <c r="O716" s="251"/>
      <c r="P716" s="251"/>
      <c r="Q716" s="251"/>
      <c r="R716" s="251"/>
      <c r="S716" s="251"/>
      <c r="T716" s="25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3" t="s">
        <v>133</v>
      </c>
      <c r="AU716" s="253" t="s">
        <v>86</v>
      </c>
      <c r="AV716" s="14" t="s">
        <v>86</v>
      </c>
      <c r="AW716" s="14" t="s">
        <v>33</v>
      </c>
      <c r="AX716" s="14" t="s">
        <v>76</v>
      </c>
      <c r="AY716" s="253" t="s">
        <v>124</v>
      </c>
    </row>
    <row r="717" spans="1:51" s="15" customFormat="1" ht="12">
      <c r="A717" s="15"/>
      <c r="B717" s="254"/>
      <c r="C717" s="255"/>
      <c r="D717" s="234" t="s">
        <v>133</v>
      </c>
      <c r="E717" s="256" t="s">
        <v>1</v>
      </c>
      <c r="F717" s="257" t="s">
        <v>137</v>
      </c>
      <c r="G717" s="255"/>
      <c r="H717" s="258">
        <v>6.21</v>
      </c>
      <c r="I717" s="259"/>
      <c r="J717" s="255"/>
      <c r="K717" s="255"/>
      <c r="L717" s="260"/>
      <c r="M717" s="261"/>
      <c r="N717" s="262"/>
      <c r="O717" s="262"/>
      <c r="P717" s="262"/>
      <c r="Q717" s="262"/>
      <c r="R717" s="262"/>
      <c r="S717" s="262"/>
      <c r="T717" s="263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4" t="s">
        <v>133</v>
      </c>
      <c r="AU717" s="264" t="s">
        <v>86</v>
      </c>
      <c r="AV717" s="15" t="s">
        <v>132</v>
      </c>
      <c r="AW717" s="15" t="s">
        <v>33</v>
      </c>
      <c r="AX717" s="15" t="s">
        <v>84</v>
      </c>
      <c r="AY717" s="264" t="s">
        <v>124</v>
      </c>
    </row>
    <row r="718" spans="1:65" s="2" customFormat="1" ht="24.15" customHeight="1">
      <c r="A718" s="39"/>
      <c r="B718" s="40"/>
      <c r="C718" s="219" t="s">
        <v>546</v>
      </c>
      <c r="D718" s="219" t="s">
        <v>127</v>
      </c>
      <c r="E718" s="220" t="s">
        <v>923</v>
      </c>
      <c r="F718" s="221" t="s">
        <v>924</v>
      </c>
      <c r="G718" s="222" t="s">
        <v>228</v>
      </c>
      <c r="H718" s="223">
        <v>12.61</v>
      </c>
      <c r="I718" s="224"/>
      <c r="J718" s="225">
        <f>ROUND(I718*H718,2)</f>
        <v>0</v>
      </c>
      <c r="K718" s="221" t="s">
        <v>131</v>
      </c>
      <c r="L718" s="45"/>
      <c r="M718" s="226" t="s">
        <v>1</v>
      </c>
      <c r="N718" s="227" t="s">
        <v>41</v>
      </c>
      <c r="O718" s="92"/>
      <c r="P718" s="228">
        <f>O718*H718</f>
        <v>0</v>
      </c>
      <c r="Q718" s="228">
        <v>0</v>
      </c>
      <c r="R718" s="228">
        <f>Q718*H718</f>
        <v>0</v>
      </c>
      <c r="S718" s="228">
        <v>0</v>
      </c>
      <c r="T718" s="229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30" t="s">
        <v>132</v>
      </c>
      <c r="AT718" s="230" t="s">
        <v>127</v>
      </c>
      <c r="AU718" s="230" t="s">
        <v>86</v>
      </c>
      <c r="AY718" s="18" t="s">
        <v>124</v>
      </c>
      <c r="BE718" s="231">
        <f>IF(N718="základní",J718,0)</f>
        <v>0</v>
      </c>
      <c r="BF718" s="231">
        <f>IF(N718="snížená",J718,0)</f>
        <v>0</v>
      </c>
      <c r="BG718" s="231">
        <f>IF(N718="zákl. přenesená",J718,0)</f>
        <v>0</v>
      </c>
      <c r="BH718" s="231">
        <f>IF(N718="sníž. přenesená",J718,0)</f>
        <v>0</v>
      </c>
      <c r="BI718" s="231">
        <f>IF(N718="nulová",J718,0)</f>
        <v>0</v>
      </c>
      <c r="BJ718" s="18" t="s">
        <v>84</v>
      </c>
      <c r="BK718" s="231">
        <f>ROUND(I718*H718,2)</f>
        <v>0</v>
      </c>
      <c r="BL718" s="18" t="s">
        <v>132</v>
      </c>
      <c r="BM718" s="230" t="s">
        <v>925</v>
      </c>
    </row>
    <row r="719" spans="1:51" s="13" customFormat="1" ht="12">
      <c r="A719" s="13"/>
      <c r="B719" s="232"/>
      <c r="C719" s="233"/>
      <c r="D719" s="234" t="s">
        <v>133</v>
      </c>
      <c r="E719" s="235" t="s">
        <v>1</v>
      </c>
      <c r="F719" s="236" t="s">
        <v>926</v>
      </c>
      <c r="G719" s="233"/>
      <c r="H719" s="235" t="s">
        <v>1</v>
      </c>
      <c r="I719" s="237"/>
      <c r="J719" s="233"/>
      <c r="K719" s="233"/>
      <c r="L719" s="238"/>
      <c r="M719" s="239"/>
      <c r="N719" s="240"/>
      <c r="O719" s="240"/>
      <c r="P719" s="240"/>
      <c r="Q719" s="240"/>
      <c r="R719" s="240"/>
      <c r="S719" s="240"/>
      <c r="T719" s="24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2" t="s">
        <v>133</v>
      </c>
      <c r="AU719" s="242" t="s">
        <v>86</v>
      </c>
      <c r="AV719" s="13" t="s">
        <v>84</v>
      </c>
      <c r="AW719" s="13" t="s">
        <v>33</v>
      </c>
      <c r="AX719" s="13" t="s">
        <v>76</v>
      </c>
      <c r="AY719" s="242" t="s">
        <v>124</v>
      </c>
    </row>
    <row r="720" spans="1:51" s="14" customFormat="1" ht="12">
      <c r="A720" s="14"/>
      <c r="B720" s="243"/>
      <c r="C720" s="244"/>
      <c r="D720" s="234" t="s">
        <v>133</v>
      </c>
      <c r="E720" s="245" t="s">
        <v>1</v>
      </c>
      <c r="F720" s="246" t="s">
        <v>922</v>
      </c>
      <c r="G720" s="244"/>
      <c r="H720" s="247">
        <v>6.21</v>
      </c>
      <c r="I720" s="248"/>
      <c r="J720" s="244"/>
      <c r="K720" s="244"/>
      <c r="L720" s="249"/>
      <c r="M720" s="250"/>
      <c r="N720" s="251"/>
      <c r="O720" s="251"/>
      <c r="P720" s="251"/>
      <c r="Q720" s="251"/>
      <c r="R720" s="251"/>
      <c r="S720" s="251"/>
      <c r="T720" s="252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3" t="s">
        <v>133</v>
      </c>
      <c r="AU720" s="253" t="s">
        <v>86</v>
      </c>
      <c r="AV720" s="14" t="s">
        <v>86</v>
      </c>
      <c r="AW720" s="14" t="s">
        <v>33</v>
      </c>
      <c r="AX720" s="14" t="s">
        <v>76</v>
      </c>
      <c r="AY720" s="253" t="s">
        <v>124</v>
      </c>
    </row>
    <row r="721" spans="1:51" s="14" customFormat="1" ht="12">
      <c r="A721" s="14"/>
      <c r="B721" s="243"/>
      <c r="C721" s="244"/>
      <c r="D721" s="234" t="s">
        <v>133</v>
      </c>
      <c r="E721" s="245" t="s">
        <v>1</v>
      </c>
      <c r="F721" s="246" t="s">
        <v>520</v>
      </c>
      <c r="G721" s="244"/>
      <c r="H721" s="247">
        <v>6.4</v>
      </c>
      <c r="I721" s="248"/>
      <c r="J721" s="244"/>
      <c r="K721" s="244"/>
      <c r="L721" s="249"/>
      <c r="M721" s="250"/>
      <c r="N721" s="251"/>
      <c r="O721" s="251"/>
      <c r="P721" s="251"/>
      <c r="Q721" s="251"/>
      <c r="R721" s="251"/>
      <c r="S721" s="251"/>
      <c r="T721" s="252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3" t="s">
        <v>133</v>
      </c>
      <c r="AU721" s="253" t="s">
        <v>86</v>
      </c>
      <c r="AV721" s="14" t="s">
        <v>86</v>
      </c>
      <c r="AW721" s="14" t="s">
        <v>33</v>
      </c>
      <c r="AX721" s="14" t="s">
        <v>76</v>
      </c>
      <c r="AY721" s="253" t="s">
        <v>124</v>
      </c>
    </row>
    <row r="722" spans="1:51" s="15" customFormat="1" ht="12">
      <c r="A722" s="15"/>
      <c r="B722" s="254"/>
      <c r="C722" s="255"/>
      <c r="D722" s="234" t="s">
        <v>133</v>
      </c>
      <c r="E722" s="256" t="s">
        <v>1</v>
      </c>
      <c r="F722" s="257" t="s">
        <v>137</v>
      </c>
      <c r="G722" s="255"/>
      <c r="H722" s="258">
        <v>12.61</v>
      </c>
      <c r="I722" s="259"/>
      <c r="J722" s="255"/>
      <c r="K722" s="255"/>
      <c r="L722" s="260"/>
      <c r="M722" s="261"/>
      <c r="N722" s="262"/>
      <c r="O722" s="262"/>
      <c r="P722" s="262"/>
      <c r="Q722" s="262"/>
      <c r="R722" s="262"/>
      <c r="S722" s="262"/>
      <c r="T722" s="263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64" t="s">
        <v>133</v>
      </c>
      <c r="AU722" s="264" t="s">
        <v>86</v>
      </c>
      <c r="AV722" s="15" t="s">
        <v>132</v>
      </c>
      <c r="AW722" s="15" t="s">
        <v>33</v>
      </c>
      <c r="AX722" s="15" t="s">
        <v>84</v>
      </c>
      <c r="AY722" s="264" t="s">
        <v>124</v>
      </c>
    </row>
    <row r="723" spans="1:65" s="2" customFormat="1" ht="24.15" customHeight="1">
      <c r="A723" s="39"/>
      <c r="B723" s="40"/>
      <c r="C723" s="219" t="s">
        <v>927</v>
      </c>
      <c r="D723" s="219" t="s">
        <v>127</v>
      </c>
      <c r="E723" s="220" t="s">
        <v>928</v>
      </c>
      <c r="F723" s="221" t="s">
        <v>929</v>
      </c>
      <c r="G723" s="222" t="s">
        <v>228</v>
      </c>
      <c r="H723" s="223">
        <v>3</v>
      </c>
      <c r="I723" s="224"/>
      <c r="J723" s="225">
        <f>ROUND(I723*H723,2)</f>
        <v>0</v>
      </c>
      <c r="K723" s="221" t="s">
        <v>131</v>
      </c>
      <c r="L723" s="45"/>
      <c r="M723" s="226" t="s">
        <v>1</v>
      </c>
      <c r="N723" s="227" t="s">
        <v>41</v>
      </c>
      <c r="O723" s="92"/>
      <c r="P723" s="228">
        <f>O723*H723</f>
        <v>0</v>
      </c>
      <c r="Q723" s="228">
        <v>0</v>
      </c>
      <c r="R723" s="228">
        <f>Q723*H723</f>
        <v>0</v>
      </c>
      <c r="S723" s="228">
        <v>0</v>
      </c>
      <c r="T723" s="229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0" t="s">
        <v>132</v>
      </c>
      <c r="AT723" s="230" t="s">
        <v>127</v>
      </c>
      <c r="AU723" s="230" t="s">
        <v>86</v>
      </c>
      <c r="AY723" s="18" t="s">
        <v>124</v>
      </c>
      <c r="BE723" s="231">
        <f>IF(N723="základní",J723,0)</f>
        <v>0</v>
      </c>
      <c r="BF723" s="231">
        <f>IF(N723="snížená",J723,0)</f>
        <v>0</v>
      </c>
      <c r="BG723" s="231">
        <f>IF(N723="zákl. přenesená",J723,0)</f>
        <v>0</v>
      </c>
      <c r="BH723" s="231">
        <f>IF(N723="sníž. přenesená",J723,0)</f>
        <v>0</v>
      </c>
      <c r="BI723" s="231">
        <f>IF(N723="nulová",J723,0)</f>
        <v>0</v>
      </c>
      <c r="BJ723" s="18" t="s">
        <v>84</v>
      </c>
      <c r="BK723" s="231">
        <f>ROUND(I723*H723,2)</f>
        <v>0</v>
      </c>
      <c r="BL723" s="18" t="s">
        <v>132</v>
      </c>
      <c r="BM723" s="230" t="s">
        <v>930</v>
      </c>
    </row>
    <row r="724" spans="1:51" s="13" customFormat="1" ht="12">
      <c r="A724" s="13"/>
      <c r="B724" s="232"/>
      <c r="C724" s="233"/>
      <c r="D724" s="234" t="s">
        <v>133</v>
      </c>
      <c r="E724" s="235" t="s">
        <v>1</v>
      </c>
      <c r="F724" s="236" t="s">
        <v>931</v>
      </c>
      <c r="G724" s="233"/>
      <c r="H724" s="235" t="s">
        <v>1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2" t="s">
        <v>133</v>
      </c>
      <c r="AU724" s="242" t="s">
        <v>86</v>
      </c>
      <c r="AV724" s="13" t="s">
        <v>84</v>
      </c>
      <c r="AW724" s="13" t="s">
        <v>33</v>
      </c>
      <c r="AX724" s="13" t="s">
        <v>76</v>
      </c>
      <c r="AY724" s="242" t="s">
        <v>124</v>
      </c>
    </row>
    <row r="725" spans="1:51" s="14" customFormat="1" ht="12">
      <c r="A725" s="14"/>
      <c r="B725" s="243"/>
      <c r="C725" s="244"/>
      <c r="D725" s="234" t="s">
        <v>133</v>
      </c>
      <c r="E725" s="245" t="s">
        <v>1</v>
      </c>
      <c r="F725" s="246" t="s">
        <v>932</v>
      </c>
      <c r="G725" s="244"/>
      <c r="H725" s="247">
        <v>3</v>
      </c>
      <c r="I725" s="248"/>
      <c r="J725" s="244"/>
      <c r="K725" s="244"/>
      <c r="L725" s="249"/>
      <c r="M725" s="250"/>
      <c r="N725" s="251"/>
      <c r="O725" s="251"/>
      <c r="P725" s="251"/>
      <c r="Q725" s="251"/>
      <c r="R725" s="251"/>
      <c r="S725" s="251"/>
      <c r="T725" s="25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3" t="s">
        <v>133</v>
      </c>
      <c r="AU725" s="253" t="s">
        <v>86</v>
      </c>
      <c r="AV725" s="14" t="s">
        <v>86</v>
      </c>
      <c r="AW725" s="14" t="s">
        <v>33</v>
      </c>
      <c r="AX725" s="14" t="s">
        <v>76</v>
      </c>
      <c r="AY725" s="253" t="s">
        <v>124</v>
      </c>
    </row>
    <row r="726" spans="1:51" s="15" customFormat="1" ht="12">
      <c r="A726" s="15"/>
      <c r="B726" s="254"/>
      <c r="C726" s="255"/>
      <c r="D726" s="234" t="s">
        <v>133</v>
      </c>
      <c r="E726" s="256" t="s">
        <v>1</v>
      </c>
      <c r="F726" s="257" t="s">
        <v>137</v>
      </c>
      <c r="G726" s="255"/>
      <c r="H726" s="258">
        <v>3</v>
      </c>
      <c r="I726" s="259"/>
      <c r="J726" s="255"/>
      <c r="K726" s="255"/>
      <c r="L726" s="260"/>
      <c r="M726" s="261"/>
      <c r="N726" s="262"/>
      <c r="O726" s="262"/>
      <c r="P726" s="262"/>
      <c r="Q726" s="262"/>
      <c r="R726" s="262"/>
      <c r="S726" s="262"/>
      <c r="T726" s="263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64" t="s">
        <v>133</v>
      </c>
      <c r="AU726" s="264" t="s">
        <v>86</v>
      </c>
      <c r="AV726" s="15" t="s">
        <v>132</v>
      </c>
      <c r="AW726" s="15" t="s">
        <v>33</v>
      </c>
      <c r="AX726" s="15" t="s">
        <v>84</v>
      </c>
      <c r="AY726" s="264" t="s">
        <v>124</v>
      </c>
    </row>
    <row r="727" spans="1:65" s="2" customFormat="1" ht="16.5" customHeight="1">
      <c r="A727" s="39"/>
      <c r="B727" s="40"/>
      <c r="C727" s="268" t="s">
        <v>551</v>
      </c>
      <c r="D727" s="268" t="s">
        <v>291</v>
      </c>
      <c r="E727" s="269" t="s">
        <v>933</v>
      </c>
      <c r="F727" s="270" t="s">
        <v>934</v>
      </c>
      <c r="G727" s="271" t="s">
        <v>130</v>
      </c>
      <c r="H727" s="272">
        <v>10</v>
      </c>
      <c r="I727" s="273"/>
      <c r="J727" s="274">
        <f>ROUND(I727*H727,2)</f>
        <v>0</v>
      </c>
      <c r="K727" s="270" t="s">
        <v>131</v>
      </c>
      <c r="L727" s="275"/>
      <c r="M727" s="276" t="s">
        <v>1</v>
      </c>
      <c r="N727" s="277" t="s">
        <v>41</v>
      </c>
      <c r="O727" s="92"/>
      <c r="P727" s="228">
        <f>O727*H727</f>
        <v>0</v>
      </c>
      <c r="Q727" s="228">
        <v>0</v>
      </c>
      <c r="R727" s="228">
        <f>Q727*H727</f>
        <v>0</v>
      </c>
      <c r="S727" s="228">
        <v>0</v>
      </c>
      <c r="T727" s="229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30" t="s">
        <v>151</v>
      </c>
      <c r="AT727" s="230" t="s">
        <v>291</v>
      </c>
      <c r="AU727" s="230" t="s">
        <v>86</v>
      </c>
      <c r="AY727" s="18" t="s">
        <v>124</v>
      </c>
      <c r="BE727" s="231">
        <f>IF(N727="základní",J727,0)</f>
        <v>0</v>
      </c>
      <c r="BF727" s="231">
        <f>IF(N727="snížená",J727,0)</f>
        <v>0</v>
      </c>
      <c r="BG727" s="231">
        <f>IF(N727="zákl. přenesená",J727,0)</f>
        <v>0</v>
      </c>
      <c r="BH727" s="231">
        <f>IF(N727="sníž. přenesená",J727,0)</f>
        <v>0</v>
      </c>
      <c r="BI727" s="231">
        <f>IF(N727="nulová",J727,0)</f>
        <v>0</v>
      </c>
      <c r="BJ727" s="18" t="s">
        <v>84</v>
      </c>
      <c r="BK727" s="231">
        <f>ROUND(I727*H727,2)</f>
        <v>0</v>
      </c>
      <c r="BL727" s="18" t="s">
        <v>132</v>
      </c>
      <c r="BM727" s="230" t="s">
        <v>935</v>
      </c>
    </row>
    <row r="728" spans="1:51" s="14" customFormat="1" ht="12">
      <c r="A728" s="14"/>
      <c r="B728" s="243"/>
      <c r="C728" s="244"/>
      <c r="D728" s="234" t="s">
        <v>133</v>
      </c>
      <c r="E728" s="245" t="s">
        <v>1</v>
      </c>
      <c r="F728" s="246" t="s">
        <v>936</v>
      </c>
      <c r="G728" s="244"/>
      <c r="H728" s="247">
        <v>10</v>
      </c>
      <c r="I728" s="248"/>
      <c r="J728" s="244"/>
      <c r="K728" s="244"/>
      <c r="L728" s="249"/>
      <c r="M728" s="250"/>
      <c r="N728" s="251"/>
      <c r="O728" s="251"/>
      <c r="P728" s="251"/>
      <c r="Q728" s="251"/>
      <c r="R728" s="251"/>
      <c r="S728" s="251"/>
      <c r="T728" s="25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3" t="s">
        <v>133</v>
      </c>
      <c r="AU728" s="253" t="s">
        <v>86</v>
      </c>
      <c r="AV728" s="14" t="s">
        <v>86</v>
      </c>
      <c r="AW728" s="14" t="s">
        <v>33</v>
      </c>
      <c r="AX728" s="14" t="s">
        <v>76</v>
      </c>
      <c r="AY728" s="253" t="s">
        <v>124</v>
      </c>
    </row>
    <row r="729" spans="1:51" s="15" customFormat="1" ht="12">
      <c r="A729" s="15"/>
      <c r="B729" s="254"/>
      <c r="C729" s="255"/>
      <c r="D729" s="234" t="s">
        <v>133</v>
      </c>
      <c r="E729" s="256" t="s">
        <v>1</v>
      </c>
      <c r="F729" s="257" t="s">
        <v>137</v>
      </c>
      <c r="G729" s="255"/>
      <c r="H729" s="258">
        <v>10</v>
      </c>
      <c r="I729" s="259"/>
      <c r="J729" s="255"/>
      <c r="K729" s="255"/>
      <c r="L729" s="260"/>
      <c r="M729" s="261"/>
      <c r="N729" s="262"/>
      <c r="O729" s="262"/>
      <c r="P729" s="262"/>
      <c r="Q729" s="262"/>
      <c r="R729" s="262"/>
      <c r="S729" s="262"/>
      <c r="T729" s="263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4" t="s">
        <v>133</v>
      </c>
      <c r="AU729" s="264" t="s">
        <v>86</v>
      </c>
      <c r="AV729" s="15" t="s">
        <v>132</v>
      </c>
      <c r="AW729" s="15" t="s">
        <v>33</v>
      </c>
      <c r="AX729" s="15" t="s">
        <v>84</v>
      </c>
      <c r="AY729" s="264" t="s">
        <v>124</v>
      </c>
    </row>
    <row r="730" spans="1:65" s="2" customFormat="1" ht="24.15" customHeight="1">
      <c r="A730" s="39"/>
      <c r="B730" s="40"/>
      <c r="C730" s="219" t="s">
        <v>937</v>
      </c>
      <c r="D730" s="219" t="s">
        <v>127</v>
      </c>
      <c r="E730" s="220" t="s">
        <v>938</v>
      </c>
      <c r="F730" s="221" t="s">
        <v>939</v>
      </c>
      <c r="G730" s="222" t="s">
        <v>130</v>
      </c>
      <c r="H730" s="223">
        <v>2</v>
      </c>
      <c r="I730" s="224"/>
      <c r="J730" s="225">
        <f>ROUND(I730*H730,2)</f>
        <v>0</v>
      </c>
      <c r="K730" s="221" t="s">
        <v>131</v>
      </c>
      <c r="L730" s="45"/>
      <c r="M730" s="226" t="s">
        <v>1</v>
      </c>
      <c r="N730" s="227" t="s">
        <v>41</v>
      </c>
      <c r="O730" s="92"/>
      <c r="P730" s="228">
        <f>O730*H730</f>
        <v>0</v>
      </c>
      <c r="Q730" s="228">
        <v>0</v>
      </c>
      <c r="R730" s="228">
        <f>Q730*H730</f>
        <v>0</v>
      </c>
      <c r="S730" s="228">
        <v>0</v>
      </c>
      <c r="T730" s="229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30" t="s">
        <v>132</v>
      </c>
      <c r="AT730" s="230" t="s">
        <v>127</v>
      </c>
      <c r="AU730" s="230" t="s">
        <v>86</v>
      </c>
      <c r="AY730" s="18" t="s">
        <v>124</v>
      </c>
      <c r="BE730" s="231">
        <f>IF(N730="základní",J730,0)</f>
        <v>0</v>
      </c>
      <c r="BF730" s="231">
        <f>IF(N730="snížená",J730,0)</f>
        <v>0</v>
      </c>
      <c r="BG730" s="231">
        <f>IF(N730="zákl. přenesená",J730,0)</f>
        <v>0</v>
      </c>
      <c r="BH730" s="231">
        <f>IF(N730="sníž. přenesená",J730,0)</f>
        <v>0</v>
      </c>
      <c r="BI730" s="231">
        <f>IF(N730="nulová",J730,0)</f>
        <v>0</v>
      </c>
      <c r="BJ730" s="18" t="s">
        <v>84</v>
      </c>
      <c r="BK730" s="231">
        <f>ROUND(I730*H730,2)</f>
        <v>0</v>
      </c>
      <c r="BL730" s="18" t="s">
        <v>132</v>
      </c>
      <c r="BM730" s="230" t="s">
        <v>940</v>
      </c>
    </row>
    <row r="731" spans="1:51" s="14" customFormat="1" ht="12">
      <c r="A731" s="14"/>
      <c r="B731" s="243"/>
      <c r="C731" s="244"/>
      <c r="D731" s="234" t="s">
        <v>133</v>
      </c>
      <c r="E731" s="245" t="s">
        <v>1</v>
      </c>
      <c r="F731" s="246" t="s">
        <v>941</v>
      </c>
      <c r="G731" s="244"/>
      <c r="H731" s="247">
        <v>2</v>
      </c>
      <c r="I731" s="248"/>
      <c r="J731" s="244"/>
      <c r="K731" s="244"/>
      <c r="L731" s="249"/>
      <c r="M731" s="250"/>
      <c r="N731" s="251"/>
      <c r="O731" s="251"/>
      <c r="P731" s="251"/>
      <c r="Q731" s="251"/>
      <c r="R731" s="251"/>
      <c r="S731" s="251"/>
      <c r="T731" s="252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3" t="s">
        <v>133</v>
      </c>
      <c r="AU731" s="253" t="s">
        <v>86</v>
      </c>
      <c r="AV731" s="14" t="s">
        <v>86</v>
      </c>
      <c r="AW731" s="14" t="s">
        <v>33</v>
      </c>
      <c r="AX731" s="14" t="s">
        <v>76</v>
      </c>
      <c r="AY731" s="253" t="s">
        <v>124</v>
      </c>
    </row>
    <row r="732" spans="1:51" s="15" customFormat="1" ht="12">
      <c r="A732" s="15"/>
      <c r="B732" s="254"/>
      <c r="C732" s="255"/>
      <c r="D732" s="234" t="s">
        <v>133</v>
      </c>
      <c r="E732" s="256" t="s">
        <v>1</v>
      </c>
      <c r="F732" s="257" t="s">
        <v>137</v>
      </c>
      <c r="G732" s="255"/>
      <c r="H732" s="258">
        <v>2</v>
      </c>
      <c r="I732" s="259"/>
      <c r="J732" s="255"/>
      <c r="K732" s="255"/>
      <c r="L732" s="260"/>
      <c r="M732" s="261"/>
      <c r="N732" s="262"/>
      <c r="O732" s="262"/>
      <c r="P732" s="262"/>
      <c r="Q732" s="262"/>
      <c r="R732" s="262"/>
      <c r="S732" s="262"/>
      <c r="T732" s="263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64" t="s">
        <v>133</v>
      </c>
      <c r="AU732" s="264" t="s">
        <v>86</v>
      </c>
      <c r="AV732" s="15" t="s">
        <v>132</v>
      </c>
      <c r="AW732" s="15" t="s">
        <v>33</v>
      </c>
      <c r="AX732" s="15" t="s">
        <v>84</v>
      </c>
      <c r="AY732" s="264" t="s">
        <v>124</v>
      </c>
    </row>
    <row r="733" spans="1:65" s="2" customFormat="1" ht="24.15" customHeight="1">
      <c r="A733" s="39"/>
      <c r="B733" s="40"/>
      <c r="C733" s="219" t="s">
        <v>556</v>
      </c>
      <c r="D733" s="219" t="s">
        <v>127</v>
      </c>
      <c r="E733" s="220" t="s">
        <v>942</v>
      </c>
      <c r="F733" s="221" t="s">
        <v>943</v>
      </c>
      <c r="G733" s="222" t="s">
        <v>192</v>
      </c>
      <c r="H733" s="223">
        <v>1040</v>
      </c>
      <c r="I733" s="224"/>
      <c r="J733" s="225">
        <f>ROUND(I733*H733,2)</f>
        <v>0</v>
      </c>
      <c r="K733" s="221" t="s">
        <v>131</v>
      </c>
      <c r="L733" s="45"/>
      <c r="M733" s="226" t="s">
        <v>1</v>
      </c>
      <c r="N733" s="227" t="s">
        <v>41</v>
      </c>
      <c r="O733" s="92"/>
      <c r="P733" s="228">
        <f>O733*H733</f>
        <v>0</v>
      </c>
      <c r="Q733" s="228">
        <v>0</v>
      </c>
      <c r="R733" s="228">
        <f>Q733*H733</f>
        <v>0</v>
      </c>
      <c r="S733" s="228">
        <v>0</v>
      </c>
      <c r="T733" s="229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0" t="s">
        <v>132</v>
      </c>
      <c r="AT733" s="230" t="s">
        <v>127</v>
      </c>
      <c r="AU733" s="230" t="s">
        <v>86</v>
      </c>
      <c r="AY733" s="18" t="s">
        <v>124</v>
      </c>
      <c r="BE733" s="231">
        <f>IF(N733="základní",J733,0)</f>
        <v>0</v>
      </c>
      <c r="BF733" s="231">
        <f>IF(N733="snížená",J733,0)</f>
        <v>0</v>
      </c>
      <c r="BG733" s="231">
        <f>IF(N733="zákl. přenesená",J733,0)</f>
        <v>0</v>
      </c>
      <c r="BH733" s="231">
        <f>IF(N733="sníž. přenesená",J733,0)</f>
        <v>0</v>
      </c>
      <c r="BI733" s="231">
        <f>IF(N733="nulová",J733,0)</f>
        <v>0</v>
      </c>
      <c r="BJ733" s="18" t="s">
        <v>84</v>
      </c>
      <c r="BK733" s="231">
        <f>ROUND(I733*H733,2)</f>
        <v>0</v>
      </c>
      <c r="BL733" s="18" t="s">
        <v>132</v>
      </c>
      <c r="BM733" s="230" t="s">
        <v>944</v>
      </c>
    </row>
    <row r="734" spans="1:51" s="14" customFormat="1" ht="12">
      <c r="A734" s="14"/>
      <c r="B734" s="243"/>
      <c r="C734" s="244"/>
      <c r="D734" s="234" t="s">
        <v>133</v>
      </c>
      <c r="E734" s="245" t="s">
        <v>1</v>
      </c>
      <c r="F734" s="246" t="s">
        <v>945</v>
      </c>
      <c r="G734" s="244"/>
      <c r="H734" s="247">
        <v>1040</v>
      </c>
      <c r="I734" s="248"/>
      <c r="J734" s="244"/>
      <c r="K734" s="244"/>
      <c r="L734" s="249"/>
      <c r="M734" s="250"/>
      <c r="N734" s="251"/>
      <c r="O734" s="251"/>
      <c r="P734" s="251"/>
      <c r="Q734" s="251"/>
      <c r="R734" s="251"/>
      <c r="S734" s="251"/>
      <c r="T734" s="252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3" t="s">
        <v>133</v>
      </c>
      <c r="AU734" s="253" t="s">
        <v>86</v>
      </c>
      <c r="AV734" s="14" t="s">
        <v>86</v>
      </c>
      <c r="AW734" s="14" t="s">
        <v>33</v>
      </c>
      <c r="AX734" s="14" t="s">
        <v>76</v>
      </c>
      <c r="AY734" s="253" t="s">
        <v>124</v>
      </c>
    </row>
    <row r="735" spans="1:51" s="15" customFormat="1" ht="12">
      <c r="A735" s="15"/>
      <c r="B735" s="254"/>
      <c r="C735" s="255"/>
      <c r="D735" s="234" t="s">
        <v>133</v>
      </c>
      <c r="E735" s="256" t="s">
        <v>1</v>
      </c>
      <c r="F735" s="257" t="s">
        <v>137</v>
      </c>
      <c r="G735" s="255"/>
      <c r="H735" s="258">
        <v>1040</v>
      </c>
      <c r="I735" s="259"/>
      <c r="J735" s="255"/>
      <c r="K735" s="255"/>
      <c r="L735" s="260"/>
      <c r="M735" s="261"/>
      <c r="N735" s="262"/>
      <c r="O735" s="262"/>
      <c r="P735" s="262"/>
      <c r="Q735" s="262"/>
      <c r="R735" s="262"/>
      <c r="S735" s="262"/>
      <c r="T735" s="263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64" t="s">
        <v>133</v>
      </c>
      <c r="AU735" s="264" t="s">
        <v>86</v>
      </c>
      <c r="AV735" s="15" t="s">
        <v>132</v>
      </c>
      <c r="AW735" s="15" t="s">
        <v>33</v>
      </c>
      <c r="AX735" s="15" t="s">
        <v>84</v>
      </c>
      <c r="AY735" s="264" t="s">
        <v>124</v>
      </c>
    </row>
    <row r="736" spans="1:65" s="2" customFormat="1" ht="33" customHeight="1">
      <c r="A736" s="39"/>
      <c r="B736" s="40"/>
      <c r="C736" s="219" t="s">
        <v>946</v>
      </c>
      <c r="D736" s="219" t="s">
        <v>127</v>
      </c>
      <c r="E736" s="220" t="s">
        <v>947</v>
      </c>
      <c r="F736" s="221" t="s">
        <v>948</v>
      </c>
      <c r="G736" s="222" t="s">
        <v>192</v>
      </c>
      <c r="H736" s="223">
        <v>88</v>
      </c>
      <c r="I736" s="224"/>
      <c r="J736" s="225">
        <f>ROUND(I736*H736,2)</f>
        <v>0</v>
      </c>
      <c r="K736" s="221" t="s">
        <v>131</v>
      </c>
      <c r="L736" s="45"/>
      <c r="M736" s="226" t="s">
        <v>1</v>
      </c>
      <c r="N736" s="227" t="s">
        <v>41</v>
      </c>
      <c r="O736" s="92"/>
      <c r="P736" s="228">
        <f>O736*H736</f>
        <v>0</v>
      </c>
      <c r="Q736" s="228">
        <v>0</v>
      </c>
      <c r="R736" s="228">
        <f>Q736*H736</f>
        <v>0</v>
      </c>
      <c r="S736" s="228">
        <v>0</v>
      </c>
      <c r="T736" s="229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30" t="s">
        <v>132</v>
      </c>
      <c r="AT736" s="230" t="s">
        <v>127</v>
      </c>
      <c r="AU736" s="230" t="s">
        <v>86</v>
      </c>
      <c r="AY736" s="18" t="s">
        <v>124</v>
      </c>
      <c r="BE736" s="231">
        <f>IF(N736="základní",J736,0)</f>
        <v>0</v>
      </c>
      <c r="BF736" s="231">
        <f>IF(N736="snížená",J736,0)</f>
        <v>0</v>
      </c>
      <c r="BG736" s="231">
        <f>IF(N736="zákl. přenesená",J736,0)</f>
        <v>0</v>
      </c>
      <c r="BH736" s="231">
        <f>IF(N736="sníž. přenesená",J736,0)</f>
        <v>0</v>
      </c>
      <c r="BI736" s="231">
        <f>IF(N736="nulová",J736,0)</f>
        <v>0</v>
      </c>
      <c r="BJ736" s="18" t="s">
        <v>84</v>
      </c>
      <c r="BK736" s="231">
        <f>ROUND(I736*H736,2)</f>
        <v>0</v>
      </c>
      <c r="BL736" s="18" t="s">
        <v>132</v>
      </c>
      <c r="BM736" s="230" t="s">
        <v>949</v>
      </c>
    </row>
    <row r="737" spans="1:51" s="14" customFormat="1" ht="12">
      <c r="A737" s="14"/>
      <c r="B737" s="243"/>
      <c r="C737" s="244"/>
      <c r="D737" s="234" t="s">
        <v>133</v>
      </c>
      <c r="E737" s="245" t="s">
        <v>1</v>
      </c>
      <c r="F737" s="246" t="s">
        <v>950</v>
      </c>
      <c r="G737" s="244"/>
      <c r="H737" s="247">
        <v>88</v>
      </c>
      <c r="I737" s="248"/>
      <c r="J737" s="244"/>
      <c r="K737" s="244"/>
      <c r="L737" s="249"/>
      <c r="M737" s="250"/>
      <c r="N737" s="251"/>
      <c r="O737" s="251"/>
      <c r="P737" s="251"/>
      <c r="Q737" s="251"/>
      <c r="R737" s="251"/>
      <c r="S737" s="251"/>
      <c r="T737" s="252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3" t="s">
        <v>133</v>
      </c>
      <c r="AU737" s="253" t="s">
        <v>86</v>
      </c>
      <c r="AV737" s="14" t="s">
        <v>86</v>
      </c>
      <c r="AW737" s="14" t="s">
        <v>33</v>
      </c>
      <c r="AX737" s="14" t="s">
        <v>76</v>
      </c>
      <c r="AY737" s="253" t="s">
        <v>124</v>
      </c>
    </row>
    <row r="738" spans="1:51" s="15" customFormat="1" ht="12">
      <c r="A738" s="15"/>
      <c r="B738" s="254"/>
      <c r="C738" s="255"/>
      <c r="D738" s="234" t="s">
        <v>133</v>
      </c>
      <c r="E738" s="256" t="s">
        <v>1</v>
      </c>
      <c r="F738" s="257" t="s">
        <v>137</v>
      </c>
      <c r="G738" s="255"/>
      <c r="H738" s="258">
        <v>88</v>
      </c>
      <c r="I738" s="259"/>
      <c r="J738" s="255"/>
      <c r="K738" s="255"/>
      <c r="L738" s="260"/>
      <c r="M738" s="261"/>
      <c r="N738" s="262"/>
      <c r="O738" s="262"/>
      <c r="P738" s="262"/>
      <c r="Q738" s="262"/>
      <c r="R738" s="262"/>
      <c r="S738" s="262"/>
      <c r="T738" s="263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64" t="s">
        <v>133</v>
      </c>
      <c r="AU738" s="264" t="s">
        <v>86</v>
      </c>
      <c r="AV738" s="15" t="s">
        <v>132</v>
      </c>
      <c r="AW738" s="15" t="s">
        <v>33</v>
      </c>
      <c r="AX738" s="15" t="s">
        <v>84</v>
      </c>
      <c r="AY738" s="264" t="s">
        <v>124</v>
      </c>
    </row>
    <row r="739" spans="1:65" s="2" customFormat="1" ht="33" customHeight="1">
      <c r="A739" s="39"/>
      <c r="B739" s="40"/>
      <c r="C739" s="219" t="s">
        <v>562</v>
      </c>
      <c r="D739" s="219" t="s">
        <v>127</v>
      </c>
      <c r="E739" s="220" t="s">
        <v>951</v>
      </c>
      <c r="F739" s="221" t="s">
        <v>952</v>
      </c>
      <c r="G739" s="222" t="s">
        <v>192</v>
      </c>
      <c r="H739" s="223">
        <v>7920</v>
      </c>
      <c r="I739" s="224"/>
      <c r="J739" s="225">
        <f>ROUND(I739*H739,2)</f>
        <v>0</v>
      </c>
      <c r="K739" s="221" t="s">
        <v>131</v>
      </c>
      <c r="L739" s="45"/>
      <c r="M739" s="226" t="s">
        <v>1</v>
      </c>
      <c r="N739" s="227" t="s">
        <v>41</v>
      </c>
      <c r="O739" s="92"/>
      <c r="P739" s="228">
        <f>O739*H739</f>
        <v>0</v>
      </c>
      <c r="Q739" s="228">
        <v>0</v>
      </c>
      <c r="R739" s="228">
        <f>Q739*H739</f>
        <v>0</v>
      </c>
      <c r="S739" s="228">
        <v>0</v>
      </c>
      <c r="T739" s="229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30" t="s">
        <v>132</v>
      </c>
      <c r="AT739" s="230" t="s">
        <v>127</v>
      </c>
      <c r="AU739" s="230" t="s">
        <v>86</v>
      </c>
      <c r="AY739" s="18" t="s">
        <v>124</v>
      </c>
      <c r="BE739" s="231">
        <f>IF(N739="základní",J739,0)</f>
        <v>0</v>
      </c>
      <c r="BF739" s="231">
        <f>IF(N739="snížená",J739,0)</f>
        <v>0</v>
      </c>
      <c r="BG739" s="231">
        <f>IF(N739="zákl. přenesená",J739,0)</f>
        <v>0</v>
      </c>
      <c r="BH739" s="231">
        <f>IF(N739="sníž. přenesená",J739,0)</f>
        <v>0</v>
      </c>
      <c r="BI739" s="231">
        <f>IF(N739="nulová",J739,0)</f>
        <v>0</v>
      </c>
      <c r="BJ739" s="18" t="s">
        <v>84</v>
      </c>
      <c r="BK739" s="231">
        <f>ROUND(I739*H739,2)</f>
        <v>0</v>
      </c>
      <c r="BL739" s="18" t="s">
        <v>132</v>
      </c>
      <c r="BM739" s="230" t="s">
        <v>953</v>
      </c>
    </row>
    <row r="740" spans="1:51" s="13" customFormat="1" ht="12">
      <c r="A740" s="13"/>
      <c r="B740" s="232"/>
      <c r="C740" s="233"/>
      <c r="D740" s="234" t="s">
        <v>133</v>
      </c>
      <c r="E740" s="235" t="s">
        <v>1</v>
      </c>
      <c r="F740" s="236" t="s">
        <v>954</v>
      </c>
      <c r="G740" s="233"/>
      <c r="H740" s="235" t="s">
        <v>1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2" t="s">
        <v>133</v>
      </c>
      <c r="AU740" s="242" t="s">
        <v>86</v>
      </c>
      <c r="AV740" s="13" t="s">
        <v>84</v>
      </c>
      <c r="AW740" s="13" t="s">
        <v>33</v>
      </c>
      <c r="AX740" s="13" t="s">
        <v>76</v>
      </c>
      <c r="AY740" s="242" t="s">
        <v>124</v>
      </c>
    </row>
    <row r="741" spans="1:51" s="14" customFormat="1" ht="12">
      <c r="A741" s="14"/>
      <c r="B741" s="243"/>
      <c r="C741" s="244"/>
      <c r="D741" s="234" t="s">
        <v>133</v>
      </c>
      <c r="E741" s="245" t="s">
        <v>1</v>
      </c>
      <c r="F741" s="246" t="s">
        <v>955</v>
      </c>
      <c r="G741" s="244"/>
      <c r="H741" s="247">
        <v>7920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3" t="s">
        <v>133</v>
      </c>
      <c r="AU741" s="253" t="s">
        <v>86</v>
      </c>
      <c r="AV741" s="14" t="s">
        <v>86</v>
      </c>
      <c r="AW741" s="14" t="s">
        <v>33</v>
      </c>
      <c r="AX741" s="14" t="s">
        <v>76</v>
      </c>
      <c r="AY741" s="253" t="s">
        <v>124</v>
      </c>
    </row>
    <row r="742" spans="1:51" s="15" customFormat="1" ht="12">
      <c r="A742" s="15"/>
      <c r="B742" s="254"/>
      <c r="C742" s="255"/>
      <c r="D742" s="234" t="s">
        <v>133</v>
      </c>
      <c r="E742" s="256" t="s">
        <v>1</v>
      </c>
      <c r="F742" s="257" t="s">
        <v>137</v>
      </c>
      <c r="G742" s="255"/>
      <c r="H742" s="258">
        <v>7920</v>
      </c>
      <c r="I742" s="259"/>
      <c r="J742" s="255"/>
      <c r="K742" s="255"/>
      <c r="L742" s="260"/>
      <c r="M742" s="261"/>
      <c r="N742" s="262"/>
      <c r="O742" s="262"/>
      <c r="P742" s="262"/>
      <c r="Q742" s="262"/>
      <c r="R742" s="262"/>
      <c r="S742" s="262"/>
      <c r="T742" s="263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64" t="s">
        <v>133</v>
      </c>
      <c r="AU742" s="264" t="s">
        <v>86</v>
      </c>
      <c r="AV742" s="15" t="s">
        <v>132</v>
      </c>
      <c r="AW742" s="15" t="s">
        <v>33</v>
      </c>
      <c r="AX742" s="15" t="s">
        <v>84</v>
      </c>
      <c r="AY742" s="264" t="s">
        <v>124</v>
      </c>
    </row>
    <row r="743" spans="1:65" s="2" customFormat="1" ht="33" customHeight="1">
      <c r="A743" s="39"/>
      <c r="B743" s="40"/>
      <c r="C743" s="219" t="s">
        <v>956</v>
      </c>
      <c r="D743" s="219" t="s">
        <v>127</v>
      </c>
      <c r="E743" s="220" t="s">
        <v>957</v>
      </c>
      <c r="F743" s="221" t="s">
        <v>958</v>
      </c>
      <c r="G743" s="222" t="s">
        <v>192</v>
      </c>
      <c r="H743" s="223">
        <v>88</v>
      </c>
      <c r="I743" s="224"/>
      <c r="J743" s="225">
        <f>ROUND(I743*H743,2)</f>
        <v>0</v>
      </c>
      <c r="K743" s="221" t="s">
        <v>131</v>
      </c>
      <c r="L743" s="45"/>
      <c r="M743" s="226" t="s">
        <v>1</v>
      </c>
      <c r="N743" s="227" t="s">
        <v>41</v>
      </c>
      <c r="O743" s="92"/>
      <c r="P743" s="228">
        <f>O743*H743</f>
        <v>0</v>
      </c>
      <c r="Q743" s="228">
        <v>0</v>
      </c>
      <c r="R743" s="228">
        <f>Q743*H743</f>
        <v>0</v>
      </c>
      <c r="S743" s="228">
        <v>0</v>
      </c>
      <c r="T743" s="229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30" t="s">
        <v>132</v>
      </c>
      <c r="AT743" s="230" t="s">
        <v>127</v>
      </c>
      <c r="AU743" s="230" t="s">
        <v>86</v>
      </c>
      <c r="AY743" s="18" t="s">
        <v>124</v>
      </c>
      <c r="BE743" s="231">
        <f>IF(N743="základní",J743,0)</f>
        <v>0</v>
      </c>
      <c r="BF743" s="231">
        <f>IF(N743="snížená",J743,0)</f>
        <v>0</v>
      </c>
      <c r="BG743" s="231">
        <f>IF(N743="zákl. přenesená",J743,0)</f>
        <v>0</v>
      </c>
      <c r="BH743" s="231">
        <f>IF(N743="sníž. přenesená",J743,0)</f>
        <v>0</v>
      </c>
      <c r="BI743" s="231">
        <f>IF(N743="nulová",J743,0)</f>
        <v>0</v>
      </c>
      <c r="BJ743" s="18" t="s">
        <v>84</v>
      </c>
      <c r="BK743" s="231">
        <f>ROUND(I743*H743,2)</f>
        <v>0</v>
      </c>
      <c r="BL743" s="18" t="s">
        <v>132</v>
      </c>
      <c r="BM743" s="230" t="s">
        <v>959</v>
      </c>
    </row>
    <row r="744" spans="1:51" s="14" customFormat="1" ht="12">
      <c r="A744" s="14"/>
      <c r="B744" s="243"/>
      <c r="C744" s="244"/>
      <c r="D744" s="234" t="s">
        <v>133</v>
      </c>
      <c r="E744" s="245" t="s">
        <v>1</v>
      </c>
      <c r="F744" s="246" t="s">
        <v>960</v>
      </c>
      <c r="G744" s="244"/>
      <c r="H744" s="247">
        <v>88</v>
      </c>
      <c r="I744" s="248"/>
      <c r="J744" s="244"/>
      <c r="K744" s="244"/>
      <c r="L744" s="249"/>
      <c r="M744" s="250"/>
      <c r="N744" s="251"/>
      <c r="O744" s="251"/>
      <c r="P744" s="251"/>
      <c r="Q744" s="251"/>
      <c r="R744" s="251"/>
      <c r="S744" s="251"/>
      <c r="T744" s="25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3" t="s">
        <v>133</v>
      </c>
      <c r="AU744" s="253" t="s">
        <v>86</v>
      </c>
      <c r="AV744" s="14" t="s">
        <v>86</v>
      </c>
      <c r="AW744" s="14" t="s">
        <v>33</v>
      </c>
      <c r="AX744" s="14" t="s">
        <v>76</v>
      </c>
      <c r="AY744" s="253" t="s">
        <v>124</v>
      </c>
    </row>
    <row r="745" spans="1:51" s="15" customFormat="1" ht="12">
      <c r="A745" s="15"/>
      <c r="B745" s="254"/>
      <c r="C745" s="255"/>
      <c r="D745" s="234" t="s">
        <v>133</v>
      </c>
      <c r="E745" s="256" t="s">
        <v>1</v>
      </c>
      <c r="F745" s="257" t="s">
        <v>137</v>
      </c>
      <c r="G745" s="255"/>
      <c r="H745" s="258">
        <v>88</v>
      </c>
      <c r="I745" s="259"/>
      <c r="J745" s="255"/>
      <c r="K745" s="255"/>
      <c r="L745" s="260"/>
      <c r="M745" s="261"/>
      <c r="N745" s="262"/>
      <c r="O745" s="262"/>
      <c r="P745" s="262"/>
      <c r="Q745" s="262"/>
      <c r="R745" s="262"/>
      <c r="S745" s="262"/>
      <c r="T745" s="263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64" t="s">
        <v>133</v>
      </c>
      <c r="AU745" s="264" t="s">
        <v>86</v>
      </c>
      <c r="AV745" s="15" t="s">
        <v>132</v>
      </c>
      <c r="AW745" s="15" t="s">
        <v>33</v>
      </c>
      <c r="AX745" s="15" t="s">
        <v>84</v>
      </c>
      <c r="AY745" s="264" t="s">
        <v>124</v>
      </c>
    </row>
    <row r="746" spans="1:65" s="2" customFormat="1" ht="24.15" customHeight="1">
      <c r="A746" s="39"/>
      <c r="B746" s="40"/>
      <c r="C746" s="219" t="s">
        <v>568</v>
      </c>
      <c r="D746" s="219" t="s">
        <v>127</v>
      </c>
      <c r="E746" s="220" t="s">
        <v>961</v>
      </c>
      <c r="F746" s="221" t="s">
        <v>962</v>
      </c>
      <c r="G746" s="222" t="s">
        <v>235</v>
      </c>
      <c r="H746" s="223">
        <v>71.688</v>
      </c>
      <c r="I746" s="224"/>
      <c r="J746" s="225">
        <f>ROUND(I746*H746,2)</f>
        <v>0</v>
      </c>
      <c r="K746" s="221" t="s">
        <v>131</v>
      </c>
      <c r="L746" s="45"/>
      <c r="M746" s="226" t="s">
        <v>1</v>
      </c>
      <c r="N746" s="227" t="s">
        <v>41</v>
      </c>
      <c r="O746" s="92"/>
      <c r="P746" s="228">
        <f>O746*H746</f>
        <v>0</v>
      </c>
      <c r="Q746" s="228">
        <v>0</v>
      </c>
      <c r="R746" s="228">
        <f>Q746*H746</f>
        <v>0</v>
      </c>
      <c r="S746" s="228">
        <v>0</v>
      </c>
      <c r="T746" s="229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0" t="s">
        <v>132</v>
      </c>
      <c r="AT746" s="230" t="s">
        <v>127</v>
      </c>
      <c r="AU746" s="230" t="s">
        <v>86</v>
      </c>
      <c r="AY746" s="18" t="s">
        <v>124</v>
      </c>
      <c r="BE746" s="231">
        <f>IF(N746="základní",J746,0)</f>
        <v>0</v>
      </c>
      <c r="BF746" s="231">
        <f>IF(N746="snížená",J746,0)</f>
        <v>0</v>
      </c>
      <c r="BG746" s="231">
        <f>IF(N746="zákl. přenesená",J746,0)</f>
        <v>0</v>
      </c>
      <c r="BH746" s="231">
        <f>IF(N746="sníž. přenesená",J746,0)</f>
        <v>0</v>
      </c>
      <c r="BI746" s="231">
        <f>IF(N746="nulová",J746,0)</f>
        <v>0</v>
      </c>
      <c r="BJ746" s="18" t="s">
        <v>84</v>
      </c>
      <c r="BK746" s="231">
        <f>ROUND(I746*H746,2)</f>
        <v>0</v>
      </c>
      <c r="BL746" s="18" t="s">
        <v>132</v>
      </c>
      <c r="BM746" s="230" t="s">
        <v>963</v>
      </c>
    </row>
    <row r="747" spans="1:51" s="13" customFormat="1" ht="12">
      <c r="A747" s="13"/>
      <c r="B747" s="232"/>
      <c r="C747" s="233"/>
      <c r="D747" s="234" t="s">
        <v>133</v>
      </c>
      <c r="E747" s="235" t="s">
        <v>1</v>
      </c>
      <c r="F747" s="236" t="s">
        <v>964</v>
      </c>
      <c r="G747" s="233"/>
      <c r="H747" s="235" t="s">
        <v>1</v>
      </c>
      <c r="I747" s="237"/>
      <c r="J747" s="233"/>
      <c r="K747" s="233"/>
      <c r="L747" s="238"/>
      <c r="M747" s="239"/>
      <c r="N747" s="240"/>
      <c r="O747" s="240"/>
      <c r="P747" s="240"/>
      <c r="Q747" s="240"/>
      <c r="R747" s="240"/>
      <c r="S747" s="240"/>
      <c r="T747" s="241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2" t="s">
        <v>133</v>
      </c>
      <c r="AU747" s="242" t="s">
        <v>86</v>
      </c>
      <c r="AV747" s="13" t="s">
        <v>84</v>
      </c>
      <c r="AW747" s="13" t="s">
        <v>33</v>
      </c>
      <c r="AX747" s="13" t="s">
        <v>76</v>
      </c>
      <c r="AY747" s="242" t="s">
        <v>124</v>
      </c>
    </row>
    <row r="748" spans="1:51" s="14" customFormat="1" ht="12">
      <c r="A748" s="14"/>
      <c r="B748" s="243"/>
      <c r="C748" s="244"/>
      <c r="D748" s="234" t="s">
        <v>133</v>
      </c>
      <c r="E748" s="245" t="s">
        <v>1</v>
      </c>
      <c r="F748" s="246" t="s">
        <v>965</v>
      </c>
      <c r="G748" s="244"/>
      <c r="H748" s="247">
        <v>71.6875</v>
      </c>
      <c r="I748" s="248"/>
      <c r="J748" s="244"/>
      <c r="K748" s="244"/>
      <c r="L748" s="249"/>
      <c r="M748" s="250"/>
      <c r="N748" s="251"/>
      <c r="O748" s="251"/>
      <c r="P748" s="251"/>
      <c r="Q748" s="251"/>
      <c r="R748" s="251"/>
      <c r="S748" s="251"/>
      <c r="T748" s="252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3" t="s">
        <v>133</v>
      </c>
      <c r="AU748" s="253" t="s">
        <v>86</v>
      </c>
      <c r="AV748" s="14" t="s">
        <v>86</v>
      </c>
      <c r="AW748" s="14" t="s">
        <v>33</v>
      </c>
      <c r="AX748" s="14" t="s">
        <v>76</v>
      </c>
      <c r="AY748" s="253" t="s">
        <v>124</v>
      </c>
    </row>
    <row r="749" spans="1:51" s="15" customFormat="1" ht="12">
      <c r="A749" s="15"/>
      <c r="B749" s="254"/>
      <c r="C749" s="255"/>
      <c r="D749" s="234" t="s">
        <v>133</v>
      </c>
      <c r="E749" s="256" t="s">
        <v>1</v>
      </c>
      <c r="F749" s="257" t="s">
        <v>137</v>
      </c>
      <c r="G749" s="255"/>
      <c r="H749" s="258">
        <v>71.6875</v>
      </c>
      <c r="I749" s="259"/>
      <c r="J749" s="255"/>
      <c r="K749" s="255"/>
      <c r="L749" s="260"/>
      <c r="M749" s="261"/>
      <c r="N749" s="262"/>
      <c r="O749" s="262"/>
      <c r="P749" s="262"/>
      <c r="Q749" s="262"/>
      <c r="R749" s="262"/>
      <c r="S749" s="262"/>
      <c r="T749" s="263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64" t="s">
        <v>133</v>
      </c>
      <c r="AU749" s="264" t="s">
        <v>86</v>
      </c>
      <c r="AV749" s="15" t="s">
        <v>132</v>
      </c>
      <c r="AW749" s="15" t="s">
        <v>33</v>
      </c>
      <c r="AX749" s="15" t="s">
        <v>84</v>
      </c>
      <c r="AY749" s="264" t="s">
        <v>124</v>
      </c>
    </row>
    <row r="750" spans="1:65" s="2" customFormat="1" ht="24.15" customHeight="1">
      <c r="A750" s="39"/>
      <c r="B750" s="40"/>
      <c r="C750" s="219" t="s">
        <v>966</v>
      </c>
      <c r="D750" s="219" t="s">
        <v>127</v>
      </c>
      <c r="E750" s="220" t="s">
        <v>967</v>
      </c>
      <c r="F750" s="221" t="s">
        <v>968</v>
      </c>
      <c r="G750" s="222" t="s">
        <v>235</v>
      </c>
      <c r="H750" s="223">
        <v>71.688</v>
      </c>
      <c r="I750" s="224"/>
      <c r="J750" s="225">
        <f>ROUND(I750*H750,2)</f>
        <v>0</v>
      </c>
      <c r="K750" s="221" t="s">
        <v>131</v>
      </c>
      <c r="L750" s="45"/>
      <c r="M750" s="226" t="s">
        <v>1</v>
      </c>
      <c r="N750" s="227" t="s">
        <v>41</v>
      </c>
      <c r="O750" s="92"/>
      <c r="P750" s="228">
        <f>O750*H750</f>
        <v>0</v>
      </c>
      <c r="Q750" s="228">
        <v>0</v>
      </c>
      <c r="R750" s="228">
        <f>Q750*H750</f>
        <v>0</v>
      </c>
      <c r="S750" s="228">
        <v>0</v>
      </c>
      <c r="T750" s="229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30" t="s">
        <v>132</v>
      </c>
      <c r="AT750" s="230" t="s">
        <v>127</v>
      </c>
      <c r="AU750" s="230" t="s">
        <v>86</v>
      </c>
      <c r="AY750" s="18" t="s">
        <v>124</v>
      </c>
      <c r="BE750" s="231">
        <f>IF(N750="základní",J750,0)</f>
        <v>0</v>
      </c>
      <c r="BF750" s="231">
        <f>IF(N750="snížená",J750,0)</f>
        <v>0</v>
      </c>
      <c r="BG750" s="231">
        <f>IF(N750="zákl. přenesená",J750,0)</f>
        <v>0</v>
      </c>
      <c r="BH750" s="231">
        <f>IF(N750="sníž. přenesená",J750,0)</f>
        <v>0</v>
      </c>
      <c r="BI750" s="231">
        <f>IF(N750="nulová",J750,0)</f>
        <v>0</v>
      </c>
      <c r="BJ750" s="18" t="s">
        <v>84</v>
      </c>
      <c r="BK750" s="231">
        <f>ROUND(I750*H750,2)</f>
        <v>0</v>
      </c>
      <c r="BL750" s="18" t="s">
        <v>132</v>
      </c>
      <c r="BM750" s="230" t="s">
        <v>969</v>
      </c>
    </row>
    <row r="751" spans="1:51" s="14" customFormat="1" ht="12">
      <c r="A751" s="14"/>
      <c r="B751" s="243"/>
      <c r="C751" s="244"/>
      <c r="D751" s="234" t="s">
        <v>133</v>
      </c>
      <c r="E751" s="245" t="s">
        <v>1</v>
      </c>
      <c r="F751" s="246" t="s">
        <v>970</v>
      </c>
      <c r="G751" s="244"/>
      <c r="H751" s="247">
        <v>71.688</v>
      </c>
      <c r="I751" s="248"/>
      <c r="J751" s="244"/>
      <c r="K751" s="244"/>
      <c r="L751" s="249"/>
      <c r="M751" s="250"/>
      <c r="N751" s="251"/>
      <c r="O751" s="251"/>
      <c r="P751" s="251"/>
      <c r="Q751" s="251"/>
      <c r="R751" s="251"/>
      <c r="S751" s="251"/>
      <c r="T751" s="25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3" t="s">
        <v>133</v>
      </c>
      <c r="AU751" s="253" t="s">
        <v>86</v>
      </c>
      <c r="AV751" s="14" t="s">
        <v>86</v>
      </c>
      <c r="AW751" s="14" t="s">
        <v>33</v>
      </c>
      <c r="AX751" s="14" t="s">
        <v>76</v>
      </c>
      <c r="AY751" s="253" t="s">
        <v>124</v>
      </c>
    </row>
    <row r="752" spans="1:51" s="15" customFormat="1" ht="12">
      <c r="A752" s="15"/>
      <c r="B752" s="254"/>
      <c r="C752" s="255"/>
      <c r="D752" s="234" t="s">
        <v>133</v>
      </c>
      <c r="E752" s="256" t="s">
        <v>1</v>
      </c>
      <c r="F752" s="257" t="s">
        <v>137</v>
      </c>
      <c r="G752" s="255"/>
      <c r="H752" s="258">
        <v>71.688</v>
      </c>
      <c r="I752" s="259"/>
      <c r="J752" s="255"/>
      <c r="K752" s="255"/>
      <c r="L752" s="260"/>
      <c r="M752" s="261"/>
      <c r="N752" s="262"/>
      <c r="O752" s="262"/>
      <c r="P752" s="262"/>
      <c r="Q752" s="262"/>
      <c r="R752" s="262"/>
      <c r="S752" s="262"/>
      <c r="T752" s="263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64" t="s">
        <v>133</v>
      </c>
      <c r="AU752" s="264" t="s">
        <v>86</v>
      </c>
      <c r="AV752" s="15" t="s">
        <v>132</v>
      </c>
      <c r="AW752" s="15" t="s">
        <v>33</v>
      </c>
      <c r="AX752" s="15" t="s">
        <v>84</v>
      </c>
      <c r="AY752" s="264" t="s">
        <v>124</v>
      </c>
    </row>
    <row r="753" spans="1:65" s="2" customFormat="1" ht="24.15" customHeight="1">
      <c r="A753" s="39"/>
      <c r="B753" s="40"/>
      <c r="C753" s="219" t="s">
        <v>574</v>
      </c>
      <c r="D753" s="219" t="s">
        <v>127</v>
      </c>
      <c r="E753" s="220" t="s">
        <v>971</v>
      </c>
      <c r="F753" s="221" t="s">
        <v>972</v>
      </c>
      <c r="G753" s="222" t="s">
        <v>235</v>
      </c>
      <c r="H753" s="223">
        <v>107.532</v>
      </c>
      <c r="I753" s="224"/>
      <c r="J753" s="225">
        <f>ROUND(I753*H753,2)</f>
        <v>0</v>
      </c>
      <c r="K753" s="221" t="s">
        <v>131</v>
      </c>
      <c r="L753" s="45"/>
      <c r="M753" s="226" t="s">
        <v>1</v>
      </c>
      <c r="N753" s="227" t="s">
        <v>41</v>
      </c>
      <c r="O753" s="92"/>
      <c r="P753" s="228">
        <f>O753*H753</f>
        <v>0</v>
      </c>
      <c r="Q753" s="228">
        <v>0</v>
      </c>
      <c r="R753" s="228">
        <f>Q753*H753</f>
        <v>0</v>
      </c>
      <c r="S753" s="228">
        <v>0</v>
      </c>
      <c r="T753" s="229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30" t="s">
        <v>132</v>
      </c>
      <c r="AT753" s="230" t="s">
        <v>127</v>
      </c>
      <c r="AU753" s="230" t="s">
        <v>86</v>
      </c>
      <c r="AY753" s="18" t="s">
        <v>124</v>
      </c>
      <c r="BE753" s="231">
        <f>IF(N753="základní",J753,0)</f>
        <v>0</v>
      </c>
      <c r="BF753" s="231">
        <f>IF(N753="snížená",J753,0)</f>
        <v>0</v>
      </c>
      <c r="BG753" s="231">
        <f>IF(N753="zákl. přenesená",J753,0)</f>
        <v>0</v>
      </c>
      <c r="BH753" s="231">
        <f>IF(N753="sníž. přenesená",J753,0)</f>
        <v>0</v>
      </c>
      <c r="BI753" s="231">
        <f>IF(N753="nulová",J753,0)</f>
        <v>0</v>
      </c>
      <c r="BJ753" s="18" t="s">
        <v>84</v>
      </c>
      <c r="BK753" s="231">
        <f>ROUND(I753*H753,2)</f>
        <v>0</v>
      </c>
      <c r="BL753" s="18" t="s">
        <v>132</v>
      </c>
      <c r="BM753" s="230" t="s">
        <v>973</v>
      </c>
    </row>
    <row r="754" spans="1:51" s="13" customFormat="1" ht="12">
      <c r="A754" s="13"/>
      <c r="B754" s="232"/>
      <c r="C754" s="233"/>
      <c r="D754" s="234" t="s">
        <v>133</v>
      </c>
      <c r="E754" s="235" t="s">
        <v>1</v>
      </c>
      <c r="F754" s="236" t="s">
        <v>964</v>
      </c>
      <c r="G754" s="233"/>
      <c r="H754" s="235" t="s">
        <v>1</v>
      </c>
      <c r="I754" s="237"/>
      <c r="J754" s="233"/>
      <c r="K754" s="233"/>
      <c r="L754" s="238"/>
      <c r="M754" s="239"/>
      <c r="N754" s="240"/>
      <c r="O754" s="240"/>
      <c r="P754" s="240"/>
      <c r="Q754" s="240"/>
      <c r="R754" s="240"/>
      <c r="S754" s="240"/>
      <c r="T754" s="24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2" t="s">
        <v>133</v>
      </c>
      <c r="AU754" s="242" t="s">
        <v>86</v>
      </c>
      <c r="AV754" s="13" t="s">
        <v>84</v>
      </c>
      <c r="AW754" s="13" t="s">
        <v>33</v>
      </c>
      <c r="AX754" s="13" t="s">
        <v>76</v>
      </c>
      <c r="AY754" s="242" t="s">
        <v>124</v>
      </c>
    </row>
    <row r="755" spans="1:51" s="14" customFormat="1" ht="12">
      <c r="A755" s="14"/>
      <c r="B755" s="243"/>
      <c r="C755" s="244"/>
      <c r="D755" s="234" t="s">
        <v>133</v>
      </c>
      <c r="E755" s="245" t="s">
        <v>1</v>
      </c>
      <c r="F755" s="246" t="s">
        <v>974</v>
      </c>
      <c r="G755" s="244"/>
      <c r="H755" s="247">
        <v>107.53200000000001</v>
      </c>
      <c r="I755" s="248"/>
      <c r="J755" s="244"/>
      <c r="K755" s="244"/>
      <c r="L755" s="249"/>
      <c r="M755" s="250"/>
      <c r="N755" s="251"/>
      <c r="O755" s="251"/>
      <c r="P755" s="251"/>
      <c r="Q755" s="251"/>
      <c r="R755" s="251"/>
      <c r="S755" s="251"/>
      <c r="T755" s="252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3" t="s">
        <v>133</v>
      </c>
      <c r="AU755" s="253" t="s">
        <v>86</v>
      </c>
      <c r="AV755" s="14" t="s">
        <v>86</v>
      </c>
      <c r="AW755" s="14" t="s">
        <v>33</v>
      </c>
      <c r="AX755" s="14" t="s">
        <v>76</v>
      </c>
      <c r="AY755" s="253" t="s">
        <v>124</v>
      </c>
    </row>
    <row r="756" spans="1:51" s="15" customFormat="1" ht="12">
      <c r="A756" s="15"/>
      <c r="B756" s="254"/>
      <c r="C756" s="255"/>
      <c r="D756" s="234" t="s">
        <v>133</v>
      </c>
      <c r="E756" s="256" t="s">
        <v>1</v>
      </c>
      <c r="F756" s="257" t="s">
        <v>137</v>
      </c>
      <c r="G756" s="255"/>
      <c r="H756" s="258">
        <v>107.53200000000001</v>
      </c>
      <c r="I756" s="259"/>
      <c r="J756" s="255"/>
      <c r="K756" s="255"/>
      <c r="L756" s="260"/>
      <c r="M756" s="261"/>
      <c r="N756" s="262"/>
      <c r="O756" s="262"/>
      <c r="P756" s="262"/>
      <c r="Q756" s="262"/>
      <c r="R756" s="262"/>
      <c r="S756" s="262"/>
      <c r="T756" s="263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64" t="s">
        <v>133</v>
      </c>
      <c r="AU756" s="264" t="s">
        <v>86</v>
      </c>
      <c r="AV756" s="15" t="s">
        <v>132</v>
      </c>
      <c r="AW756" s="15" t="s">
        <v>33</v>
      </c>
      <c r="AX756" s="15" t="s">
        <v>84</v>
      </c>
      <c r="AY756" s="264" t="s">
        <v>124</v>
      </c>
    </row>
    <row r="757" spans="1:65" s="2" customFormat="1" ht="16.5" customHeight="1">
      <c r="A757" s="39"/>
      <c r="B757" s="40"/>
      <c r="C757" s="219" t="s">
        <v>975</v>
      </c>
      <c r="D757" s="219" t="s">
        <v>127</v>
      </c>
      <c r="E757" s="220" t="s">
        <v>976</v>
      </c>
      <c r="F757" s="221" t="s">
        <v>977</v>
      </c>
      <c r="G757" s="222" t="s">
        <v>978</v>
      </c>
      <c r="H757" s="223">
        <v>1</v>
      </c>
      <c r="I757" s="224"/>
      <c r="J757" s="225">
        <f>ROUND(I757*H757,2)</f>
        <v>0</v>
      </c>
      <c r="K757" s="221" t="s">
        <v>1</v>
      </c>
      <c r="L757" s="45"/>
      <c r="M757" s="226" t="s">
        <v>1</v>
      </c>
      <c r="N757" s="227" t="s">
        <v>41</v>
      </c>
      <c r="O757" s="92"/>
      <c r="P757" s="228">
        <f>O757*H757</f>
        <v>0</v>
      </c>
      <c r="Q757" s="228">
        <v>0</v>
      </c>
      <c r="R757" s="228">
        <f>Q757*H757</f>
        <v>0</v>
      </c>
      <c r="S757" s="228">
        <v>0</v>
      </c>
      <c r="T757" s="229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30" t="s">
        <v>132</v>
      </c>
      <c r="AT757" s="230" t="s">
        <v>127</v>
      </c>
      <c r="AU757" s="230" t="s">
        <v>86</v>
      </c>
      <c r="AY757" s="18" t="s">
        <v>124</v>
      </c>
      <c r="BE757" s="231">
        <f>IF(N757="základní",J757,0)</f>
        <v>0</v>
      </c>
      <c r="BF757" s="231">
        <f>IF(N757="snížená",J757,0)</f>
        <v>0</v>
      </c>
      <c r="BG757" s="231">
        <f>IF(N757="zákl. přenesená",J757,0)</f>
        <v>0</v>
      </c>
      <c r="BH757" s="231">
        <f>IF(N757="sníž. přenesená",J757,0)</f>
        <v>0</v>
      </c>
      <c r="BI757" s="231">
        <f>IF(N757="nulová",J757,0)</f>
        <v>0</v>
      </c>
      <c r="BJ757" s="18" t="s">
        <v>84</v>
      </c>
      <c r="BK757" s="231">
        <f>ROUND(I757*H757,2)</f>
        <v>0</v>
      </c>
      <c r="BL757" s="18" t="s">
        <v>132</v>
      </c>
      <c r="BM757" s="230" t="s">
        <v>979</v>
      </c>
    </row>
    <row r="758" spans="1:51" s="14" customFormat="1" ht="12">
      <c r="A758" s="14"/>
      <c r="B758" s="243"/>
      <c r="C758" s="244"/>
      <c r="D758" s="234" t="s">
        <v>133</v>
      </c>
      <c r="E758" s="245" t="s">
        <v>1</v>
      </c>
      <c r="F758" s="246" t="s">
        <v>980</v>
      </c>
      <c r="G758" s="244"/>
      <c r="H758" s="247">
        <v>1</v>
      </c>
      <c r="I758" s="248"/>
      <c r="J758" s="244"/>
      <c r="K758" s="244"/>
      <c r="L758" s="249"/>
      <c r="M758" s="250"/>
      <c r="N758" s="251"/>
      <c r="O758" s="251"/>
      <c r="P758" s="251"/>
      <c r="Q758" s="251"/>
      <c r="R758" s="251"/>
      <c r="S758" s="251"/>
      <c r="T758" s="25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3" t="s">
        <v>133</v>
      </c>
      <c r="AU758" s="253" t="s">
        <v>86</v>
      </c>
      <c r="AV758" s="14" t="s">
        <v>86</v>
      </c>
      <c r="AW758" s="14" t="s">
        <v>33</v>
      </c>
      <c r="AX758" s="14" t="s">
        <v>76</v>
      </c>
      <c r="AY758" s="253" t="s">
        <v>124</v>
      </c>
    </row>
    <row r="759" spans="1:51" s="15" customFormat="1" ht="12">
      <c r="A759" s="15"/>
      <c r="B759" s="254"/>
      <c r="C759" s="255"/>
      <c r="D759" s="234" t="s">
        <v>133</v>
      </c>
      <c r="E759" s="256" t="s">
        <v>1</v>
      </c>
      <c r="F759" s="257" t="s">
        <v>137</v>
      </c>
      <c r="G759" s="255"/>
      <c r="H759" s="258">
        <v>1</v>
      </c>
      <c r="I759" s="259"/>
      <c r="J759" s="255"/>
      <c r="K759" s="255"/>
      <c r="L759" s="260"/>
      <c r="M759" s="261"/>
      <c r="N759" s="262"/>
      <c r="O759" s="262"/>
      <c r="P759" s="262"/>
      <c r="Q759" s="262"/>
      <c r="R759" s="262"/>
      <c r="S759" s="262"/>
      <c r="T759" s="263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64" t="s">
        <v>133</v>
      </c>
      <c r="AU759" s="264" t="s">
        <v>86</v>
      </c>
      <c r="AV759" s="15" t="s">
        <v>132</v>
      </c>
      <c r="AW759" s="15" t="s">
        <v>33</v>
      </c>
      <c r="AX759" s="15" t="s">
        <v>84</v>
      </c>
      <c r="AY759" s="264" t="s">
        <v>124</v>
      </c>
    </row>
    <row r="760" spans="1:65" s="2" customFormat="1" ht="24.15" customHeight="1">
      <c r="A760" s="39"/>
      <c r="B760" s="40"/>
      <c r="C760" s="219" t="s">
        <v>580</v>
      </c>
      <c r="D760" s="219" t="s">
        <v>127</v>
      </c>
      <c r="E760" s="220" t="s">
        <v>981</v>
      </c>
      <c r="F760" s="221" t="s">
        <v>982</v>
      </c>
      <c r="G760" s="222" t="s">
        <v>192</v>
      </c>
      <c r="H760" s="223">
        <v>36.075</v>
      </c>
      <c r="I760" s="224"/>
      <c r="J760" s="225">
        <f>ROUND(I760*H760,2)</f>
        <v>0</v>
      </c>
      <c r="K760" s="221" t="s">
        <v>131</v>
      </c>
      <c r="L760" s="45"/>
      <c r="M760" s="226" t="s">
        <v>1</v>
      </c>
      <c r="N760" s="227" t="s">
        <v>41</v>
      </c>
      <c r="O760" s="92"/>
      <c r="P760" s="228">
        <f>O760*H760</f>
        <v>0</v>
      </c>
      <c r="Q760" s="228">
        <v>0</v>
      </c>
      <c r="R760" s="228">
        <f>Q760*H760</f>
        <v>0</v>
      </c>
      <c r="S760" s="228">
        <v>0</v>
      </c>
      <c r="T760" s="229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30" t="s">
        <v>132</v>
      </c>
      <c r="AT760" s="230" t="s">
        <v>127</v>
      </c>
      <c r="AU760" s="230" t="s">
        <v>86</v>
      </c>
      <c r="AY760" s="18" t="s">
        <v>124</v>
      </c>
      <c r="BE760" s="231">
        <f>IF(N760="základní",J760,0)</f>
        <v>0</v>
      </c>
      <c r="BF760" s="231">
        <f>IF(N760="snížená",J760,0)</f>
        <v>0</v>
      </c>
      <c r="BG760" s="231">
        <f>IF(N760="zákl. přenesená",J760,0)</f>
        <v>0</v>
      </c>
      <c r="BH760" s="231">
        <f>IF(N760="sníž. přenesená",J760,0)</f>
        <v>0</v>
      </c>
      <c r="BI760" s="231">
        <f>IF(N760="nulová",J760,0)</f>
        <v>0</v>
      </c>
      <c r="BJ760" s="18" t="s">
        <v>84</v>
      </c>
      <c r="BK760" s="231">
        <f>ROUND(I760*H760,2)</f>
        <v>0</v>
      </c>
      <c r="BL760" s="18" t="s">
        <v>132</v>
      </c>
      <c r="BM760" s="230" t="s">
        <v>983</v>
      </c>
    </row>
    <row r="761" spans="1:51" s="13" customFormat="1" ht="12">
      <c r="A761" s="13"/>
      <c r="B761" s="232"/>
      <c r="C761" s="233"/>
      <c r="D761" s="234" t="s">
        <v>133</v>
      </c>
      <c r="E761" s="235" t="s">
        <v>1</v>
      </c>
      <c r="F761" s="236" t="s">
        <v>964</v>
      </c>
      <c r="G761" s="233"/>
      <c r="H761" s="235" t="s">
        <v>1</v>
      </c>
      <c r="I761" s="237"/>
      <c r="J761" s="233"/>
      <c r="K761" s="233"/>
      <c r="L761" s="238"/>
      <c r="M761" s="239"/>
      <c r="N761" s="240"/>
      <c r="O761" s="240"/>
      <c r="P761" s="240"/>
      <c r="Q761" s="240"/>
      <c r="R761" s="240"/>
      <c r="S761" s="240"/>
      <c r="T761" s="24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2" t="s">
        <v>133</v>
      </c>
      <c r="AU761" s="242" t="s">
        <v>86</v>
      </c>
      <c r="AV761" s="13" t="s">
        <v>84</v>
      </c>
      <c r="AW761" s="13" t="s">
        <v>33</v>
      </c>
      <c r="AX761" s="13" t="s">
        <v>76</v>
      </c>
      <c r="AY761" s="242" t="s">
        <v>124</v>
      </c>
    </row>
    <row r="762" spans="1:51" s="14" customFormat="1" ht="12">
      <c r="A762" s="14"/>
      <c r="B762" s="243"/>
      <c r="C762" s="244"/>
      <c r="D762" s="234" t="s">
        <v>133</v>
      </c>
      <c r="E762" s="245" t="s">
        <v>1</v>
      </c>
      <c r="F762" s="246" t="s">
        <v>984</v>
      </c>
      <c r="G762" s="244"/>
      <c r="H762" s="247">
        <v>36.075</v>
      </c>
      <c r="I762" s="248"/>
      <c r="J762" s="244"/>
      <c r="K762" s="244"/>
      <c r="L762" s="249"/>
      <c r="M762" s="250"/>
      <c r="N762" s="251"/>
      <c r="O762" s="251"/>
      <c r="P762" s="251"/>
      <c r="Q762" s="251"/>
      <c r="R762" s="251"/>
      <c r="S762" s="251"/>
      <c r="T762" s="25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3" t="s">
        <v>133</v>
      </c>
      <c r="AU762" s="253" t="s">
        <v>86</v>
      </c>
      <c r="AV762" s="14" t="s">
        <v>86</v>
      </c>
      <c r="AW762" s="14" t="s">
        <v>33</v>
      </c>
      <c r="AX762" s="14" t="s">
        <v>76</v>
      </c>
      <c r="AY762" s="253" t="s">
        <v>124</v>
      </c>
    </row>
    <row r="763" spans="1:51" s="15" customFormat="1" ht="12">
      <c r="A763" s="15"/>
      <c r="B763" s="254"/>
      <c r="C763" s="255"/>
      <c r="D763" s="234" t="s">
        <v>133</v>
      </c>
      <c r="E763" s="256" t="s">
        <v>1</v>
      </c>
      <c r="F763" s="257" t="s">
        <v>137</v>
      </c>
      <c r="G763" s="255"/>
      <c r="H763" s="258">
        <v>36.075</v>
      </c>
      <c r="I763" s="259"/>
      <c r="J763" s="255"/>
      <c r="K763" s="255"/>
      <c r="L763" s="260"/>
      <c r="M763" s="261"/>
      <c r="N763" s="262"/>
      <c r="O763" s="262"/>
      <c r="P763" s="262"/>
      <c r="Q763" s="262"/>
      <c r="R763" s="262"/>
      <c r="S763" s="262"/>
      <c r="T763" s="263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64" t="s">
        <v>133</v>
      </c>
      <c r="AU763" s="264" t="s">
        <v>86</v>
      </c>
      <c r="AV763" s="15" t="s">
        <v>132</v>
      </c>
      <c r="AW763" s="15" t="s">
        <v>33</v>
      </c>
      <c r="AX763" s="15" t="s">
        <v>84</v>
      </c>
      <c r="AY763" s="264" t="s">
        <v>124</v>
      </c>
    </row>
    <row r="764" spans="1:65" s="2" customFormat="1" ht="24.15" customHeight="1">
      <c r="A764" s="39"/>
      <c r="B764" s="40"/>
      <c r="C764" s="219" t="s">
        <v>985</v>
      </c>
      <c r="D764" s="219" t="s">
        <v>127</v>
      </c>
      <c r="E764" s="220" t="s">
        <v>986</v>
      </c>
      <c r="F764" s="221" t="s">
        <v>987</v>
      </c>
      <c r="G764" s="222" t="s">
        <v>192</v>
      </c>
      <c r="H764" s="223">
        <v>1623.375</v>
      </c>
      <c r="I764" s="224"/>
      <c r="J764" s="225">
        <f>ROUND(I764*H764,2)</f>
        <v>0</v>
      </c>
      <c r="K764" s="221" t="s">
        <v>131</v>
      </c>
      <c r="L764" s="45"/>
      <c r="M764" s="226" t="s">
        <v>1</v>
      </c>
      <c r="N764" s="227" t="s">
        <v>41</v>
      </c>
      <c r="O764" s="92"/>
      <c r="P764" s="228">
        <f>O764*H764</f>
        <v>0</v>
      </c>
      <c r="Q764" s="228">
        <v>0</v>
      </c>
      <c r="R764" s="228">
        <f>Q764*H764</f>
        <v>0</v>
      </c>
      <c r="S764" s="228">
        <v>0</v>
      </c>
      <c r="T764" s="229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30" t="s">
        <v>132</v>
      </c>
      <c r="AT764" s="230" t="s">
        <v>127</v>
      </c>
      <c r="AU764" s="230" t="s">
        <v>86</v>
      </c>
      <c r="AY764" s="18" t="s">
        <v>124</v>
      </c>
      <c r="BE764" s="231">
        <f>IF(N764="základní",J764,0)</f>
        <v>0</v>
      </c>
      <c r="BF764" s="231">
        <f>IF(N764="snížená",J764,0)</f>
        <v>0</v>
      </c>
      <c r="BG764" s="231">
        <f>IF(N764="zákl. přenesená",J764,0)</f>
        <v>0</v>
      </c>
      <c r="BH764" s="231">
        <f>IF(N764="sníž. přenesená",J764,0)</f>
        <v>0</v>
      </c>
      <c r="BI764" s="231">
        <f>IF(N764="nulová",J764,0)</f>
        <v>0</v>
      </c>
      <c r="BJ764" s="18" t="s">
        <v>84</v>
      </c>
      <c r="BK764" s="231">
        <f>ROUND(I764*H764,2)</f>
        <v>0</v>
      </c>
      <c r="BL764" s="18" t="s">
        <v>132</v>
      </c>
      <c r="BM764" s="230" t="s">
        <v>988</v>
      </c>
    </row>
    <row r="765" spans="1:51" s="13" customFormat="1" ht="12">
      <c r="A765" s="13"/>
      <c r="B765" s="232"/>
      <c r="C765" s="233"/>
      <c r="D765" s="234" t="s">
        <v>133</v>
      </c>
      <c r="E765" s="235" t="s">
        <v>1</v>
      </c>
      <c r="F765" s="236" t="s">
        <v>964</v>
      </c>
      <c r="G765" s="233"/>
      <c r="H765" s="235" t="s">
        <v>1</v>
      </c>
      <c r="I765" s="237"/>
      <c r="J765" s="233"/>
      <c r="K765" s="233"/>
      <c r="L765" s="238"/>
      <c r="M765" s="239"/>
      <c r="N765" s="240"/>
      <c r="O765" s="240"/>
      <c r="P765" s="240"/>
      <c r="Q765" s="240"/>
      <c r="R765" s="240"/>
      <c r="S765" s="240"/>
      <c r="T765" s="24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2" t="s">
        <v>133</v>
      </c>
      <c r="AU765" s="242" t="s">
        <v>86</v>
      </c>
      <c r="AV765" s="13" t="s">
        <v>84</v>
      </c>
      <c r="AW765" s="13" t="s">
        <v>33</v>
      </c>
      <c r="AX765" s="13" t="s">
        <v>76</v>
      </c>
      <c r="AY765" s="242" t="s">
        <v>124</v>
      </c>
    </row>
    <row r="766" spans="1:51" s="14" customFormat="1" ht="12">
      <c r="A766" s="14"/>
      <c r="B766" s="243"/>
      <c r="C766" s="244"/>
      <c r="D766" s="234" t="s">
        <v>133</v>
      </c>
      <c r="E766" s="245" t="s">
        <v>1</v>
      </c>
      <c r="F766" s="246" t="s">
        <v>989</v>
      </c>
      <c r="G766" s="244"/>
      <c r="H766" s="247">
        <v>1623.3750000000002</v>
      </c>
      <c r="I766" s="248"/>
      <c r="J766" s="244"/>
      <c r="K766" s="244"/>
      <c r="L766" s="249"/>
      <c r="M766" s="250"/>
      <c r="N766" s="251"/>
      <c r="O766" s="251"/>
      <c r="P766" s="251"/>
      <c r="Q766" s="251"/>
      <c r="R766" s="251"/>
      <c r="S766" s="251"/>
      <c r="T766" s="252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3" t="s">
        <v>133</v>
      </c>
      <c r="AU766" s="253" t="s">
        <v>86</v>
      </c>
      <c r="AV766" s="14" t="s">
        <v>86</v>
      </c>
      <c r="AW766" s="14" t="s">
        <v>33</v>
      </c>
      <c r="AX766" s="14" t="s">
        <v>76</v>
      </c>
      <c r="AY766" s="253" t="s">
        <v>124</v>
      </c>
    </row>
    <row r="767" spans="1:51" s="15" customFormat="1" ht="12">
      <c r="A767" s="15"/>
      <c r="B767" s="254"/>
      <c r="C767" s="255"/>
      <c r="D767" s="234" t="s">
        <v>133</v>
      </c>
      <c r="E767" s="256" t="s">
        <v>1</v>
      </c>
      <c r="F767" s="257" t="s">
        <v>137</v>
      </c>
      <c r="G767" s="255"/>
      <c r="H767" s="258">
        <v>1623.3750000000002</v>
      </c>
      <c r="I767" s="259"/>
      <c r="J767" s="255"/>
      <c r="K767" s="255"/>
      <c r="L767" s="260"/>
      <c r="M767" s="261"/>
      <c r="N767" s="262"/>
      <c r="O767" s="262"/>
      <c r="P767" s="262"/>
      <c r="Q767" s="262"/>
      <c r="R767" s="262"/>
      <c r="S767" s="262"/>
      <c r="T767" s="263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64" t="s">
        <v>133</v>
      </c>
      <c r="AU767" s="264" t="s">
        <v>86</v>
      </c>
      <c r="AV767" s="15" t="s">
        <v>132</v>
      </c>
      <c r="AW767" s="15" t="s">
        <v>33</v>
      </c>
      <c r="AX767" s="15" t="s">
        <v>84</v>
      </c>
      <c r="AY767" s="264" t="s">
        <v>124</v>
      </c>
    </row>
    <row r="768" spans="1:65" s="2" customFormat="1" ht="24.15" customHeight="1">
      <c r="A768" s="39"/>
      <c r="B768" s="40"/>
      <c r="C768" s="219" t="s">
        <v>586</v>
      </c>
      <c r="D768" s="219" t="s">
        <v>127</v>
      </c>
      <c r="E768" s="220" t="s">
        <v>990</v>
      </c>
      <c r="F768" s="221" t="s">
        <v>991</v>
      </c>
      <c r="G768" s="222" t="s">
        <v>192</v>
      </c>
      <c r="H768" s="223">
        <v>36.075</v>
      </c>
      <c r="I768" s="224"/>
      <c r="J768" s="225">
        <f>ROUND(I768*H768,2)</f>
        <v>0</v>
      </c>
      <c r="K768" s="221" t="s">
        <v>131</v>
      </c>
      <c r="L768" s="45"/>
      <c r="M768" s="226" t="s">
        <v>1</v>
      </c>
      <c r="N768" s="227" t="s">
        <v>41</v>
      </c>
      <c r="O768" s="92"/>
      <c r="P768" s="228">
        <f>O768*H768</f>
        <v>0</v>
      </c>
      <c r="Q768" s="228">
        <v>0</v>
      </c>
      <c r="R768" s="228">
        <f>Q768*H768</f>
        <v>0</v>
      </c>
      <c r="S768" s="228">
        <v>0</v>
      </c>
      <c r="T768" s="229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0" t="s">
        <v>132</v>
      </c>
      <c r="AT768" s="230" t="s">
        <v>127</v>
      </c>
      <c r="AU768" s="230" t="s">
        <v>86</v>
      </c>
      <c r="AY768" s="18" t="s">
        <v>124</v>
      </c>
      <c r="BE768" s="231">
        <f>IF(N768="základní",J768,0)</f>
        <v>0</v>
      </c>
      <c r="BF768" s="231">
        <f>IF(N768="snížená",J768,0)</f>
        <v>0</v>
      </c>
      <c r="BG768" s="231">
        <f>IF(N768="zákl. přenesená",J768,0)</f>
        <v>0</v>
      </c>
      <c r="BH768" s="231">
        <f>IF(N768="sníž. přenesená",J768,0)</f>
        <v>0</v>
      </c>
      <c r="BI768" s="231">
        <f>IF(N768="nulová",J768,0)</f>
        <v>0</v>
      </c>
      <c r="BJ768" s="18" t="s">
        <v>84</v>
      </c>
      <c r="BK768" s="231">
        <f>ROUND(I768*H768,2)</f>
        <v>0</v>
      </c>
      <c r="BL768" s="18" t="s">
        <v>132</v>
      </c>
      <c r="BM768" s="230" t="s">
        <v>992</v>
      </c>
    </row>
    <row r="769" spans="1:51" s="14" customFormat="1" ht="12">
      <c r="A769" s="14"/>
      <c r="B769" s="243"/>
      <c r="C769" s="244"/>
      <c r="D769" s="234" t="s">
        <v>133</v>
      </c>
      <c r="E769" s="245" t="s">
        <v>1</v>
      </c>
      <c r="F769" s="246" t="s">
        <v>993</v>
      </c>
      <c r="G769" s="244"/>
      <c r="H769" s="247">
        <v>36.075</v>
      </c>
      <c r="I769" s="248"/>
      <c r="J769" s="244"/>
      <c r="K769" s="244"/>
      <c r="L769" s="249"/>
      <c r="M769" s="250"/>
      <c r="N769" s="251"/>
      <c r="O769" s="251"/>
      <c r="P769" s="251"/>
      <c r="Q769" s="251"/>
      <c r="R769" s="251"/>
      <c r="S769" s="251"/>
      <c r="T769" s="252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3" t="s">
        <v>133</v>
      </c>
      <c r="AU769" s="253" t="s">
        <v>86</v>
      </c>
      <c r="AV769" s="14" t="s">
        <v>86</v>
      </c>
      <c r="AW769" s="14" t="s">
        <v>33</v>
      </c>
      <c r="AX769" s="14" t="s">
        <v>76</v>
      </c>
      <c r="AY769" s="253" t="s">
        <v>124</v>
      </c>
    </row>
    <row r="770" spans="1:51" s="15" customFormat="1" ht="12">
      <c r="A770" s="15"/>
      <c r="B770" s="254"/>
      <c r="C770" s="255"/>
      <c r="D770" s="234" t="s">
        <v>133</v>
      </c>
      <c r="E770" s="256" t="s">
        <v>1</v>
      </c>
      <c r="F770" s="257" t="s">
        <v>137</v>
      </c>
      <c r="G770" s="255"/>
      <c r="H770" s="258">
        <v>36.075</v>
      </c>
      <c r="I770" s="259"/>
      <c r="J770" s="255"/>
      <c r="K770" s="255"/>
      <c r="L770" s="260"/>
      <c r="M770" s="261"/>
      <c r="N770" s="262"/>
      <c r="O770" s="262"/>
      <c r="P770" s="262"/>
      <c r="Q770" s="262"/>
      <c r="R770" s="262"/>
      <c r="S770" s="262"/>
      <c r="T770" s="263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264" t="s">
        <v>133</v>
      </c>
      <c r="AU770" s="264" t="s">
        <v>86</v>
      </c>
      <c r="AV770" s="15" t="s">
        <v>132</v>
      </c>
      <c r="AW770" s="15" t="s">
        <v>33</v>
      </c>
      <c r="AX770" s="15" t="s">
        <v>84</v>
      </c>
      <c r="AY770" s="264" t="s">
        <v>124</v>
      </c>
    </row>
    <row r="771" spans="1:65" s="2" customFormat="1" ht="16.5" customHeight="1">
      <c r="A771" s="39"/>
      <c r="B771" s="40"/>
      <c r="C771" s="219" t="s">
        <v>994</v>
      </c>
      <c r="D771" s="219" t="s">
        <v>127</v>
      </c>
      <c r="E771" s="220" t="s">
        <v>995</v>
      </c>
      <c r="F771" s="221" t="s">
        <v>996</v>
      </c>
      <c r="G771" s="222" t="s">
        <v>235</v>
      </c>
      <c r="H771" s="223">
        <v>42.7</v>
      </c>
      <c r="I771" s="224"/>
      <c r="J771" s="225">
        <f>ROUND(I771*H771,2)</f>
        <v>0</v>
      </c>
      <c r="K771" s="221" t="s">
        <v>131</v>
      </c>
      <c r="L771" s="45"/>
      <c r="M771" s="226" t="s">
        <v>1</v>
      </c>
      <c r="N771" s="227" t="s">
        <v>41</v>
      </c>
      <c r="O771" s="92"/>
      <c r="P771" s="228">
        <f>O771*H771</f>
        <v>0</v>
      </c>
      <c r="Q771" s="228">
        <v>0</v>
      </c>
      <c r="R771" s="228">
        <f>Q771*H771</f>
        <v>0</v>
      </c>
      <c r="S771" s="228">
        <v>0</v>
      </c>
      <c r="T771" s="229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30" t="s">
        <v>132</v>
      </c>
      <c r="AT771" s="230" t="s">
        <v>127</v>
      </c>
      <c r="AU771" s="230" t="s">
        <v>86</v>
      </c>
      <c r="AY771" s="18" t="s">
        <v>124</v>
      </c>
      <c r="BE771" s="231">
        <f>IF(N771="základní",J771,0)</f>
        <v>0</v>
      </c>
      <c r="BF771" s="231">
        <f>IF(N771="snížená",J771,0)</f>
        <v>0</v>
      </c>
      <c r="BG771" s="231">
        <f>IF(N771="zákl. přenesená",J771,0)</f>
        <v>0</v>
      </c>
      <c r="BH771" s="231">
        <f>IF(N771="sníž. přenesená",J771,0)</f>
        <v>0</v>
      </c>
      <c r="BI771" s="231">
        <f>IF(N771="nulová",J771,0)</f>
        <v>0</v>
      </c>
      <c r="BJ771" s="18" t="s">
        <v>84</v>
      </c>
      <c r="BK771" s="231">
        <f>ROUND(I771*H771,2)</f>
        <v>0</v>
      </c>
      <c r="BL771" s="18" t="s">
        <v>132</v>
      </c>
      <c r="BM771" s="230" t="s">
        <v>997</v>
      </c>
    </row>
    <row r="772" spans="1:51" s="13" customFormat="1" ht="12">
      <c r="A772" s="13"/>
      <c r="B772" s="232"/>
      <c r="C772" s="233"/>
      <c r="D772" s="234" t="s">
        <v>133</v>
      </c>
      <c r="E772" s="235" t="s">
        <v>1</v>
      </c>
      <c r="F772" s="236" t="s">
        <v>998</v>
      </c>
      <c r="G772" s="233"/>
      <c r="H772" s="235" t="s">
        <v>1</v>
      </c>
      <c r="I772" s="237"/>
      <c r="J772" s="233"/>
      <c r="K772" s="233"/>
      <c r="L772" s="238"/>
      <c r="M772" s="239"/>
      <c r="N772" s="240"/>
      <c r="O772" s="240"/>
      <c r="P772" s="240"/>
      <c r="Q772" s="240"/>
      <c r="R772" s="240"/>
      <c r="S772" s="240"/>
      <c r="T772" s="24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2" t="s">
        <v>133</v>
      </c>
      <c r="AU772" s="242" t="s">
        <v>86</v>
      </c>
      <c r="AV772" s="13" t="s">
        <v>84</v>
      </c>
      <c r="AW772" s="13" t="s">
        <v>33</v>
      </c>
      <c r="AX772" s="13" t="s">
        <v>76</v>
      </c>
      <c r="AY772" s="242" t="s">
        <v>124</v>
      </c>
    </row>
    <row r="773" spans="1:51" s="14" customFormat="1" ht="12">
      <c r="A773" s="14"/>
      <c r="B773" s="243"/>
      <c r="C773" s="244"/>
      <c r="D773" s="234" t="s">
        <v>133</v>
      </c>
      <c r="E773" s="245" t="s">
        <v>1</v>
      </c>
      <c r="F773" s="246" t="s">
        <v>999</v>
      </c>
      <c r="G773" s="244"/>
      <c r="H773" s="247">
        <v>42.699999999999996</v>
      </c>
      <c r="I773" s="248"/>
      <c r="J773" s="244"/>
      <c r="K773" s="244"/>
      <c r="L773" s="249"/>
      <c r="M773" s="250"/>
      <c r="N773" s="251"/>
      <c r="O773" s="251"/>
      <c r="P773" s="251"/>
      <c r="Q773" s="251"/>
      <c r="R773" s="251"/>
      <c r="S773" s="251"/>
      <c r="T773" s="252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3" t="s">
        <v>133</v>
      </c>
      <c r="AU773" s="253" t="s">
        <v>86</v>
      </c>
      <c r="AV773" s="14" t="s">
        <v>86</v>
      </c>
      <c r="AW773" s="14" t="s">
        <v>33</v>
      </c>
      <c r="AX773" s="14" t="s">
        <v>76</v>
      </c>
      <c r="AY773" s="253" t="s">
        <v>124</v>
      </c>
    </row>
    <row r="774" spans="1:51" s="15" customFormat="1" ht="12">
      <c r="A774" s="15"/>
      <c r="B774" s="254"/>
      <c r="C774" s="255"/>
      <c r="D774" s="234" t="s">
        <v>133</v>
      </c>
      <c r="E774" s="256" t="s">
        <v>1</v>
      </c>
      <c r="F774" s="257" t="s">
        <v>137</v>
      </c>
      <c r="G774" s="255"/>
      <c r="H774" s="258">
        <v>42.699999999999996</v>
      </c>
      <c r="I774" s="259"/>
      <c r="J774" s="255"/>
      <c r="K774" s="255"/>
      <c r="L774" s="260"/>
      <c r="M774" s="261"/>
      <c r="N774" s="262"/>
      <c r="O774" s="262"/>
      <c r="P774" s="262"/>
      <c r="Q774" s="262"/>
      <c r="R774" s="262"/>
      <c r="S774" s="262"/>
      <c r="T774" s="263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64" t="s">
        <v>133</v>
      </c>
      <c r="AU774" s="264" t="s">
        <v>86</v>
      </c>
      <c r="AV774" s="15" t="s">
        <v>132</v>
      </c>
      <c r="AW774" s="15" t="s">
        <v>33</v>
      </c>
      <c r="AX774" s="15" t="s">
        <v>84</v>
      </c>
      <c r="AY774" s="264" t="s">
        <v>124</v>
      </c>
    </row>
    <row r="775" spans="1:65" s="2" customFormat="1" ht="16.5" customHeight="1">
      <c r="A775" s="39"/>
      <c r="B775" s="40"/>
      <c r="C775" s="219" t="s">
        <v>591</v>
      </c>
      <c r="D775" s="219" t="s">
        <v>127</v>
      </c>
      <c r="E775" s="220" t="s">
        <v>1000</v>
      </c>
      <c r="F775" s="221" t="s">
        <v>1001</v>
      </c>
      <c r="G775" s="222" t="s">
        <v>235</v>
      </c>
      <c r="H775" s="223">
        <v>40.7</v>
      </c>
      <c r="I775" s="224"/>
      <c r="J775" s="225">
        <f>ROUND(I775*H775,2)</f>
        <v>0</v>
      </c>
      <c r="K775" s="221" t="s">
        <v>131</v>
      </c>
      <c r="L775" s="45"/>
      <c r="M775" s="226" t="s">
        <v>1</v>
      </c>
      <c r="N775" s="227" t="s">
        <v>41</v>
      </c>
      <c r="O775" s="92"/>
      <c r="P775" s="228">
        <f>O775*H775</f>
        <v>0</v>
      </c>
      <c r="Q775" s="228">
        <v>0</v>
      </c>
      <c r="R775" s="228">
        <f>Q775*H775</f>
        <v>0</v>
      </c>
      <c r="S775" s="228">
        <v>0</v>
      </c>
      <c r="T775" s="229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30" t="s">
        <v>132</v>
      </c>
      <c r="AT775" s="230" t="s">
        <v>127</v>
      </c>
      <c r="AU775" s="230" t="s">
        <v>86</v>
      </c>
      <c r="AY775" s="18" t="s">
        <v>124</v>
      </c>
      <c r="BE775" s="231">
        <f>IF(N775="základní",J775,0)</f>
        <v>0</v>
      </c>
      <c r="BF775" s="231">
        <f>IF(N775="snížená",J775,0)</f>
        <v>0</v>
      </c>
      <c r="BG775" s="231">
        <f>IF(N775="zákl. přenesená",J775,0)</f>
        <v>0</v>
      </c>
      <c r="BH775" s="231">
        <f>IF(N775="sníž. přenesená",J775,0)</f>
        <v>0</v>
      </c>
      <c r="BI775" s="231">
        <f>IF(N775="nulová",J775,0)</f>
        <v>0</v>
      </c>
      <c r="BJ775" s="18" t="s">
        <v>84</v>
      </c>
      <c r="BK775" s="231">
        <f>ROUND(I775*H775,2)</f>
        <v>0</v>
      </c>
      <c r="BL775" s="18" t="s">
        <v>132</v>
      </c>
      <c r="BM775" s="230" t="s">
        <v>1002</v>
      </c>
    </row>
    <row r="776" spans="1:51" s="13" customFormat="1" ht="12">
      <c r="A776" s="13"/>
      <c r="B776" s="232"/>
      <c r="C776" s="233"/>
      <c r="D776" s="234" t="s">
        <v>133</v>
      </c>
      <c r="E776" s="235" t="s">
        <v>1</v>
      </c>
      <c r="F776" s="236" t="s">
        <v>1003</v>
      </c>
      <c r="G776" s="233"/>
      <c r="H776" s="235" t="s">
        <v>1</v>
      </c>
      <c r="I776" s="237"/>
      <c r="J776" s="233"/>
      <c r="K776" s="233"/>
      <c r="L776" s="238"/>
      <c r="M776" s="239"/>
      <c r="N776" s="240"/>
      <c r="O776" s="240"/>
      <c r="P776" s="240"/>
      <c r="Q776" s="240"/>
      <c r="R776" s="240"/>
      <c r="S776" s="240"/>
      <c r="T776" s="241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2" t="s">
        <v>133</v>
      </c>
      <c r="AU776" s="242" t="s">
        <v>86</v>
      </c>
      <c r="AV776" s="13" t="s">
        <v>84</v>
      </c>
      <c r="AW776" s="13" t="s">
        <v>33</v>
      </c>
      <c r="AX776" s="13" t="s">
        <v>76</v>
      </c>
      <c r="AY776" s="242" t="s">
        <v>124</v>
      </c>
    </row>
    <row r="777" spans="1:51" s="14" customFormat="1" ht="12">
      <c r="A777" s="14"/>
      <c r="B777" s="243"/>
      <c r="C777" s="244"/>
      <c r="D777" s="234" t="s">
        <v>133</v>
      </c>
      <c r="E777" s="245" t="s">
        <v>1</v>
      </c>
      <c r="F777" s="246" t="s">
        <v>1004</v>
      </c>
      <c r="G777" s="244"/>
      <c r="H777" s="247">
        <v>0.8</v>
      </c>
      <c r="I777" s="248"/>
      <c r="J777" s="244"/>
      <c r="K777" s="244"/>
      <c r="L777" s="249"/>
      <c r="M777" s="250"/>
      <c r="N777" s="251"/>
      <c r="O777" s="251"/>
      <c r="P777" s="251"/>
      <c r="Q777" s="251"/>
      <c r="R777" s="251"/>
      <c r="S777" s="251"/>
      <c r="T777" s="252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3" t="s">
        <v>133</v>
      </c>
      <c r="AU777" s="253" t="s">
        <v>86</v>
      </c>
      <c r="AV777" s="14" t="s">
        <v>86</v>
      </c>
      <c r="AW777" s="14" t="s">
        <v>33</v>
      </c>
      <c r="AX777" s="14" t="s">
        <v>76</v>
      </c>
      <c r="AY777" s="253" t="s">
        <v>124</v>
      </c>
    </row>
    <row r="778" spans="1:51" s="14" customFormat="1" ht="12">
      <c r="A778" s="14"/>
      <c r="B778" s="243"/>
      <c r="C778" s="244"/>
      <c r="D778" s="234" t="s">
        <v>133</v>
      </c>
      <c r="E778" s="245" t="s">
        <v>1</v>
      </c>
      <c r="F778" s="246" t="s">
        <v>1005</v>
      </c>
      <c r="G778" s="244"/>
      <c r="H778" s="247">
        <v>25.200000000000003</v>
      </c>
      <c r="I778" s="248"/>
      <c r="J778" s="244"/>
      <c r="K778" s="244"/>
      <c r="L778" s="249"/>
      <c r="M778" s="250"/>
      <c r="N778" s="251"/>
      <c r="O778" s="251"/>
      <c r="P778" s="251"/>
      <c r="Q778" s="251"/>
      <c r="R778" s="251"/>
      <c r="S778" s="251"/>
      <c r="T778" s="25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3" t="s">
        <v>133</v>
      </c>
      <c r="AU778" s="253" t="s">
        <v>86</v>
      </c>
      <c r="AV778" s="14" t="s">
        <v>86</v>
      </c>
      <c r="AW778" s="14" t="s">
        <v>33</v>
      </c>
      <c r="AX778" s="14" t="s">
        <v>76</v>
      </c>
      <c r="AY778" s="253" t="s">
        <v>124</v>
      </c>
    </row>
    <row r="779" spans="1:51" s="14" customFormat="1" ht="12">
      <c r="A779" s="14"/>
      <c r="B779" s="243"/>
      <c r="C779" s="244"/>
      <c r="D779" s="234" t="s">
        <v>133</v>
      </c>
      <c r="E779" s="245" t="s">
        <v>1</v>
      </c>
      <c r="F779" s="246" t="s">
        <v>1006</v>
      </c>
      <c r="G779" s="244"/>
      <c r="H779" s="247">
        <v>14.700000000000001</v>
      </c>
      <c r="I779" s="248"/>
      <c r="J779" s="244"/>
      <c r="K779" s="244"/>
      <c r="L779" s="249"/>
      <c r="M779" s="250"/>
      <c r="N779" s="251"/>
      <c r="O779" s="251"/>
      <c r="P779" s="251"/>
      <c r="Q779" s="251"/>
      <c r="R779" s="251"/>
      <c r="S779" s="251"/>
      <c r="T779" s="252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3" t="s">
        <v>133</v>
      </c>
      <c r="AU779" s="253" t="s">
        <v>86</v>
      </c>
      <c r="AV779" s="14" t="s">
        <v>86</v>
      </c>
      <c r="AW779" s="14" t="s">
        <v>33</v>
      </c>
      <c r="AX779" s="14" t="s">
        <v>76</v>
      </c>
      <c r="AY779" s="253" t="s">
        <v>124</v>
      </c>
    </row>
    <row r="780" spans="1:51" s="15" customFormat="1" ht="12">
      <c r="A780" s="15"/>
      <c r="B780" s="254"/>
      <c r="C780" s="255"/>
      <c r="D780" s="234" t="s">
        <v>133</v>
      </c>
      <c r="E780" s="256" t="s">
        <v>1</v>
      </c>
      <c r="F780" s="257" t="s">
        <v>137</v>
      </c>
      <c r="G780" s="255"/>
      <c r="H780" s="258">
        <v>40.7</v>
      </c>
      <c r="I780" s="259"/>
      <c r="J780" s="255"/>
      <c r="K780" s="255"/>
      <c r="L780" s="260"/>
      <c r="M780" s="261"/>
      <c r="N780" s="262"/>
      <c r="O780" s="262"/>
      <c r="P780" s="262"/>
      <c r="Q780" s="262"/>
      <c r="R780" s="262"/>
      <c r="S780" s="262"/>
      <c r="T780" s="263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64" t="s">
        <v>133</v>
      </c>
      <c r="AU780" s="264" t="s">
        <v>86</v>
      </c>
      <c r="AV780" s="15" t="s">
        <v>132</v>
      </c>
      <c r="AW780" s="15" t="s">
        <v>33</v>
      </c>
      <c r="AX780" s="15" t="s">
        <v>84</v>
      </c>
      <c r="AY780" s="264" t="s">
        <v>124</v>
      </c>
    </row>
    <row r="781" spans="1:65" s="2" customFormat="1" ht="16.5" customHeight="1">
      <c r="A781" s="39"/>
      <c r="B781" s="40"/>
      <c r="C781" s="219" t="s">
        <v>1007</v>
      </c>
      <c r="D781" s="219" t="s">
        <v>127</v>
      </c>
      <c r="E781" s="220" t="s">
        <v>1008</v>
      </c>
      <c r="F781" s="221" t="s">
        <v>1009</v>
      </c>
      <c r="G781" s="222" t="s">
        <v>235</v>
      </c>
      <c r="H781" s="223">
        <v>5</v>
      </c>
      <c r="I781" s="224"/>
      <c r="J781" s="225">
        <f>ROUND(I781*H781,2)</f>
        <v>0</v>
      </c>
      <c r="K781" s="221" t="s">
        <v>131</v>
      </c>
      <c r="L781" s="45"/>
      <c r="M781" s="226" t="s">
        <v>1</v>
      </c>
      <c r="N781" s="227" t="s">
        <v>41</v>
      </c>
      <c r="O781" s="92"/>
      <c r="P781" s="228">
        <f>O781*H781</f>
        <v>0</v>
      </c>
      <c r="Q781" s="228">
        <v>0</v>
      </c>
      <c r="R781" s="228">
        <f>Q781*H781</f>
        <v>0</v>
      </c>
      <c r="S781" s="228">
        <v>0</v>
      </c>
      <c r="T781" s="229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30" t="s">
        <v>132</v>
      </c>
      <c r="AT781" s="230" t="s">
        <v>127</v>
      </c>
      <c r="AU781" s="230" t="s">
        <v>86</v>
      </c>
      <c r="AY781" s="18" t="s">
        <v>124</v>
      </c>
      <c r="BE781" s="231">
        <f>IF(N781="základní",J781,0)</f>
        <v>0</v>
      </c>
      <c r="BF781" s="231">
        <f>IF(N781="snížená",J781,0)</f>
        <v>0</v>
      </c>
      <c r="BG781" s="231">
        <f>IF(N781="zákl. přenesená",J781,0)</f>
        <v>0</v>
      </c>
      <c r="BH781" s="231">
        <f>IF(N781="sníž. přenesená",J781,0)</f>
        <v>0</v>
      </c>
      <c r="BI781" s="231">
        <f>IF(N781="nulová",J781,0)</f>
        <v>0</v>
      </c>
      <c r="BJ781" s="18" t="s">
        <v>84</v>
      </c>
      <c r="BK781" s="231">
        <f>ROUND(I781*H781,2)</f>
        <v>0</v>
      </c>
      <c r="BL781" s="18" t="s">
        <v>132</v>
      </c>
      <c r="BM781" s="230" t="s">
        <v>1010</v>
      </c>
    </row>
    <row r="782" spans="1:51" s="13" customFormat="1" ht="12">
      <c r="A782" s="13"/>
      <c r="B782" s="232"/>
      <c r="C782" s="233"/>
      <c r="D782" s="234" t="s">
        <v>133</v>
      </c>
      <c r="E782" s="235" t="s">
        <v>1</v>
      </c>
      <c r="F782" s="236" t="s">
        <v>1011</v>
      </c>
      <c r="G782" s="233"/>
      <c r="H782" s="235" t="s">
        <v>1</v>
      </c>
      <c r="I782" s="237"/>
      <c r="J782" s="233"/>
      <c r="K782" s="233"/>
      <c r="L782" s="238"/>
      <c r="M782" s="239"/>
      <c r="N782" s="240"/>
      <c r="O782" s="240"/>
      <c r="P782" s="240"/>
      <c r="Q782" s="240"/>
      <c r="R782" s="240"/>
      <c r="S782" s="240"/>
      <c r="T782" s="24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2" t="s">
        <v>133</v>
      </c>
      <c r="AU782" s="242" t="s">
        <v>86</v>
      </c>
      <c r="AV782" s="13" t="s">
        <v>84</v>
      </c>
      <c r="AW782" s="13" t="s">
        <v>33</v>
      </c>
      <c r="AX782" s="13" t="s">
        <v>76</v>
      </c>
      <c r="AY782" s="242" t="s">
        <v>124</v>
      </c>
    </row>
    <row r="783" spans="1:51" s="14" customFormat="1" ht="12">
      <c r="A783" s="14"/>
      <c r="B783" s="243"/>
      <c r="C783" s="244"/>
      <c r="D783" s="234" t="s">
        <v>133</v>
      </c>
      <c r="E783" s="245" t="s">
        <v>1</v>
      </c>
      <c r="F783" s="246" t="s">
        <v>1012</v>
      </c>
      <c r="G783" s="244"/>
      <c r="H783" s="247">
        <v>5</v>
      </c>
      <c r="I783" s="248"/>
      <c r="J783" s="244"/>
      <c r="K783" s="244"/>
      <c r="L783" s="249"/>
      <c r="M783" s="250"/>
      <c r="N783" s="251"/>
      <c r="O783" s="251"/>
      <c r="P783" s="251"/>
      <c r="Q783" s="251"/>
      <c r="R783" s="251"/>
      <c r="S783" s="251"/>
      <c r="T783" s="252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3" t="s">
        <v>133</v>
      </c>
      <c r="AU783" s="253" t="s">
        <v>86</v>
      </c>
      <c r="AV783" s="14" t="s">
        <v>86</v>
      </c>
      <c r="AW783" s="14" t="s">
        <v>33</v>
      </c>
      <c r="AX783" s="14" t="s">
        <v>76</v>
      </c>
      <c r="AY783" s="253" t="s">
        <v>124</v>
      </c>
    </row>
    <row r="784" spans="1:51" s="15" customFormat="1" ht="12">
      <c r="A784" s="15"/>
      <c r="B784" s="254"/>
      <c r="C784" s="255"/>
      <c r="D784" s="234" t="s">
        <v>133</v>
      </c>
      <c r="E784" s="256" t="s">
        <v>1</v>
      </c>
      <c r="F784" s="257" t="s">
        <v>137</v>
      </c>
      <c r="G784" s="255"/>
      <c r="H784" s="258">
        <v>5</v>
      </c>
      <c r="I784" s="259"/>
      <c r="J784" s="255"/>
      <c r="K784" s="255"/>
      <c r="L784" s="260"/>
      <c r="M784" s="261"/>
      <c r="N784" s="262"/>
      <c r="O784" s="262"/>
      <c r="P784" s="262"/>
      <c r="Q784" s="262"/>
      <c r="R784" s="262"/>
      <c r="S784" s="262"/>
      <c r="T784" s="263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T784" s="264" t="s">
        <v>133</v>
      </c>
      <c r="AU784" s="264" t="s">
        <v>86</v>
      </c>
      <c r="AV784" s="15" t="s">
        <v>132</v>
      </c>
      <c r="AW784" s="15" t="s">
        <v>33</v>
      </c>
      <c r="AX784" s="15" t="s">
        <v>84</v>
      </c>
      <c r="AY784" s="264" t="s">
        <v>124</v>
      </c>
    </row>
    <row r="785" spans="1:65" s="2" customFormat="1" ht="24.15" customHeight="1">
      <c r="A785" s="39"/>
      <c r="B785" s="40"/>
      <c r="C785" s="219" t="s">
        <v>597</v>
      </c>
      <c r="D785" s="219" t="s">
        <v>127</v>
      </c>
      <c r="E785" s="220" t="s">
        <v>1013</v>
      </c>
      <c r="F785" s="221" t="s">
        <v>1014</v>
      </c>
      <c r="G785" s="222" t="s">
        <v>434</v>
      </c>
      <c r="H785" s="223">
        <v>1509.2</v>
      </c>
      <c r="I785" s="224"/>
      <c r="J785" s="225">
        <f>ROUND(I785*H785,2)</f>
        <v>0</v>
      </c>
      <c r="K785" s="221" t="s">
        <v>131</v>
      </c>
      <c r="L785" s="45"/>
      <c r="M785" s="226" t="s">
        <v>1</v>
      </c>
      <c r="N785" s="227" t="s">
        <v>41</v>
      </c>
      <c r="O785" s="92"/>
      <c r="P785" s="228">
        <f>O785*H785</f>
        <v>0</v>
      </c>
      <c r="Q785" s="228">
        <v>0</v>
      </c>
      <c r="R785" s="228">
        <f>Q785*H785</f>
        <v>0</v>
      </c>
      <c r="S785" s="228">
        <v>0</v>
      </c>
      <c r="T785" s="229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30" t="s">
        <v>132</v>
      </c>
      <c r="AT785" s="230" t="s">
        <v>127</v>
      </c>
      <c r="AU785" s="230" t="s">
        <v>86</v>
      </c>
      <c r="AY785" s="18" t="s">
        <v>124</v>
      </c>
      <c r="BE785" s="231">
        <f>IF(N785="základní",J785,0)</f>
        <v>0</v>
      </c>
      <c r="BF785" s="231">
        <f>IF(N785="snížená",J785,0)</f>
        <v>0</v>
      </c>
      <c r="BG785" s="231">
        <f>IF(N785="zákl. přenesená",J785,0)</f>
        <v>0</v>
      </c>
      <c r="BH785" s="231">
        <f>IF(N785="sníž. přenesená",J785,0)</f>
        <v>0</v>
      </c>
      <c r="BI785" s="231">
        <f>IF(N785="nulová",J785,0)</f>
        <v>0</v>
      </c>
      <c r="BJ785" s="18" t="s">
        <v>84</v>
      </c>
      <c r="BK785" s="231">
        <f>ROUND(I785*H785,2)</f>
        <v>0</v>
      </c>
      <c r="BL785" s="18" t="s">
        <v>132</v>
      </c>
      <c r="BM785" s="230" t="s">
        <v>1015</v>
      </c>
    </row>
    <row r="786" spans="1:65" s="2" customFormat="1" ht="24.15" customHeight="1">
      <c r="A786" s="39"/>
      <c r="B786" s="40"/>
      <c r="C786" s="219" t="s">
        <v>1016</v>
      </c>
      <c r="D786" s="219" t="s">
        <v>127</v>
      </c>
      <c r="E786" s="220" t="s">
        <v>1017</v>
      </c>
      <c r="F786" s="221" t="s">
        <v>1018</v>
      </c>
      <c r="G786" s="222" t="s">
        <v>434</v>
      </c>
      <c r="H786" s="223">
        <v>1708</v>
      </c>
      <c r="I786" s="224"/>
      <c r="J786" s="225">
        <f>ROUND(I786*H786,2)</f>
        <v>0</v>
      </c>
      <c r="K786" s="221" t="s">
        <v>131</v>
      </c>
      <c r="L786" s="45"/>
      <c r="M786" s="226" t="s">
        <v>1</v>
      </c>
      <c r="N786" s="227" t="s">
        <v>41</v>
      </c>
      <c r="O786" s="92"/>
      <c r="P786" s="228">
        <f>O786*H786</f>
        <v>0</v>
      </c>
      <c r="Q786" s="228">
        <v>0</v>
      </c>
      <c r="R786" s="228">
        <f>Q786*H786</f>
        <v>0</v>
      </c>
      <c r="S786" s="228">
        <v>0</v>
      </c>
      <c r="T786" s="229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30" t="s">
        <v>132</v>
      </c>
      <c r="AT786" s="230" t="s">
        <v>127</v>
      </c>
      <c r="AU786" s="230" t="s">
        <v>86</v>
      </c>
      <c r="AY786" s="18" t="s">
        <v>124</v>
      </c>
      <c r="BE786" s="231">
        <f>IF(N786="základní",J786,0)</f>
        <v>0</v>
      </c>
      <c r="BF786" s="231">
        <f>IF(N786="snížená",J786,0)</f>
        <v>0</v>
      </c>
      <c r="BG786" s="231">
        <f>IF(N786="zákl. přenesená",J786,0)</f>
        <v>0</v>
      </c>
      <c r="BH786" s="231">
        <f>IF(N786="sníž. přenesená",J786,0)</f>
        <v>0</v>
      </c>
      <c r="BI786" s="231">
        <f>IF(N786="nulová",J786,0)</f>
        <v>0</v>
      </c>
      <c r="BJ786" s="18" t="s">
        <v>84</v>
      </c>
      <c r="BK786" s="231">
        <f>ROUND(I786*H786,2)</f>
        <v>0</v>
      </c>
      <c r="BL786" s="18" t="s">
        <v>132</v>
      </c>
      <c r="BM786" s="230" t="s">
        <v>1019</v>
      </c>
    </row>
    <row r="787" spans="1:51" s="13" customFormat="1" ht="12">
      <c r="A787" s="13"/>
      <c r="B787" s="232"/>
      <c r="C787" s="233"/>
      <c r="D787" s="234" t="s">
        <v>133</v>
      </c>
      <c r="E787" s="235" t="s">
        <v>1</v>
      </c>
      <c r="F787" s="236" t="s">
        <v>1020</v>
      </c>
      <c r="G787" s="233"/>
      <c r="H787" s="235" t="s">
        <v>1</v>
      </c>
      <c r="I787" s="237"/>
      <c r="J787" s="233"/>
      <c r="K787" s="233"/>
      <c r="L787" s="238"/>
      <c r="M787" s="239"/>
      <c r="N787" s="240"/>
      <c r="O787" s="240"/>
      <c r="P787" s="240"/>
      <c r="Q787" s="240"/>
      <c r="R787" s="240"/>
      <c r="S787" s="240"/>
      <c r="T787" s="24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2" t="s">
        <v>133</v>
      </c>
      <c r="AU787" s="242" t="s">
        <v>86</v>
      </c>
      <c r="AV787" s="13" t="s">
        <v>84</v>
      </c>
      <c r="AW787" s="13" t="s">
        <v>33</v>
      </c>
      <c r="AX787" s="13" t="s">
        <v>76</v>
      </c>
      <c r="AY787" s="242" t="s">
        <v>124</v>
      </c>
    </row>
    <row r="788" spans="1:51" s="14" customFormat="1" ht="12">
      <c r="A788" s="14"/>
      <c r="B788" s="243"/>
      <c r="C788" s="244"/>
      <c r="D788" s="234" t="s">
        <v>133</v>
      </c>
      <c r="E788" s="245" t="s">
        <v>1</v>
      </c>
      <c r="F788" s="246" t="s">
        <v>1021</v>
      </c>
      <c r="G788" s="244"/>
      <c r="H788" s="247">
        <v>1707.9999999999998</v>
      </c>
      <c r="I788" s="248"/>
      <c r="J788" s="244"/>
      <c r="K788" s="244"/>
      <c r="L788" s="249"/>
      <c r="M788" s="250"/>
      <c r="N788" s="251"/>
      <c r="O788" s="251"/>
      <c r="P788" s="251"/>
      <c r="Q788" s="251"/>
      <c r="R788" s="251"/>
      <c r="S788" s="251"/>
      <c r="T788" s="252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3" t="s">
        <v>133</v>
      </c>
      <c r="AU788" s="253" t="s">
        <v>86</v>
      </c>
      <c r="AV788" s="14" t="s">
        <v>86</v>
      </c>
      <c r="AW788" s="14" t="s">
        <v>33</v>
      </c>
      <c r="AX788" s="14" t="s">
        <v>76</v>
      </c>
      <c r="AY788" s="253" t="s">
        <v>124</v>
      </c>
    </row>
    <row r="789" spans="1:51" s="15" customFormat="1" ht="12">
      <c r="A789" s="15"/>
      <c r="B789" s="254"/>
      <c r="C789" s="255"/>
      <c r="D789" s="234" t="s">
        <v>133</v>
      </c>
      <c r="E789" s="256" t="s">
        <v>1</v>
      </c>
      <c r="F789" s="257" t="s">
        <v>137</v>
      </c>
      <c r="G789" s="255"/>
      <c r="H789" s="258">
        <v>1707.9999999999998</v>
      </c>
      <c r="I789" s="259"/>
      <c r="J789" s="255"/>
      <c r="K789" s="255"/>
      <c r="L789" s="260"/>
      <c r="M789" s="261"/>
      <c r="N789" s="262"/>
      <c r="O789" s="262"/>
      <c r="P789" s="262"/>
      <c r="Q789" s="262"/>
      <c r="R789" s="262"/>
      <c r="S789" s="262"/>
      <c r="T789" s="263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64" t="s">
        <v>133</v>
      </c>
      <c r="AU789" s="264" t="s">
        <v>86</v>
      </c>
      <c r="AV789" s="15" t="s">
        <v>132</v>
      </c>
      <c r="AW789" s="15" t="s">
        <v>33</v>
      </c>
      <c r="AX789" s="15" t="s">
        <v>84</v>
      </c>
      <c r="AY789" s="264" t="s">
        <v>124</v>
      </c>
    </row>
    <row r="790" spans="1:65" s="2" customFormat="1" ht="24.15" customHeight="1">
      <c r="A790" s="39"/>
      <c r="B790" s="40"/>
      <c r="C790" s="219" t="s">
        <v>601</v>
      </c>
      <c r="D790" s="219" t="s">
        <v>127</v>
      </c>
      <c r="E790" s="220" t="s">
        <v>1022</v>
      </c>
      <c r="F790" s="221" t="s">
        <v>1023</v>
      </c>
      <c r="G790" s="222" t="s">
        <v>130</v>
      </c>
      <c r="H790" s="223">
        <v>6</v>
      </c>
      <c r="I790" s="224"/>
      <c r="J790" s="225">
        <f>ROUND(I790*H790,2)</f>
        <v>0</v>
      </c>
      <c r="K790" s="221" t="s">
        <v>131</v>
      </c>
      <c r="L790" s="45"/>
      <c r="M790" s="226" t="s">
        <v>1</v>
      </c>
      <c r="N790" s="227" t="s">
        <v>41</v>
      </c>
      <c r="O790" s="92"/>
      <c r="P790" s="228">
        <f>O790*H790</f>
        <v>0</v>
      </c>
      <c r="Q790" s="228">
        <v>0</v>
      </c>
      <c r="R790" s="228">
        <f>Q790*H790</f>
        <v>0</v>
      </c>
      <c r="S790" s="228">
        <v>0</v>
      </c>
      <c r="T790" s="229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30" t="s">
        <v>132</v>
      </c>
      <c r="AT790" s="230" t="s">
        <v>127</v>
      </c>
      <c r="AU790" s="230" t="s">
        <v>86</v>
      </c>
      <c r="AY790" s="18" t="s">
        <v>124</v>
      </c>
      <c r="BE790" s="231">
        <f>IF(N790="základní",J790,0)</f>
        <v>0</v>
      </c>
      <c r="BF790" s="231">
        <f>IF(N790="snížená",J790,0)</f>
        <v>0</v>
      </c>
      <c r="BG790" s="231">
        <f>IF(N790="zákl. přenesená",J790,0)</f>
        <v>0</v>
      </c>
      <c r="BH790" s="231">
        <f>IF(N790="sníž. přenesená",J790,0)</f>
        <v>0</v>
      </c>
      <c r="BI790" s="231">
        <f>IF(N790="nulová",J790,0)</f>
        <v>0</v>
      </c>
      <c r="BJ790" s="18" t="s">
        <v>84</v>
      </c>
      <c r="BK790" s="231">
        <f>ROUND(I790*H790,2)</f>
        <v>0</v>
      </c>
      <c r="BL790" s="18" t="s">
        <v>132</v>
      </c>
      <c r="BM790" s="230" t="s">
        <v>1024</v>
      </c>
    </row>
    <row r="791" spans="1:51" s="13" customFormat="1" ht="12">
      <c r="A791" s="13"/>
      <c r="B791" s="232"/>
      <c r="C791" s="233"/>
      <c r="D791" s="234" t="s">
        <v>133</v>
      </c>
      <c r="E791" s="235" t="s">
        <v>1</v>
      </c>
      <c r="F791" s="236" t="s">
        <v>1025</v>
      </c>
      <c r="G791" s="233"/>
      <c r="H791" s="235" t="s">
        <v>1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2" t="s">
        <v>133</v>
      </c>
      <c r="AU791" s="242" t="s">
        <v>86</v>
      </c>
      <c r="AV791" s="13" t="s">
        <v>84</v>
      </c>
      <c r="AW791" s="13" t="s">
        <v>33</v>
      </c>
      <c r="AX791" s="13" t="s">
        <v>76</v>
      </c>
      <c r="AY791" s="242" t="s">
        <v>124</v>
      </c>
    </row>
    <row r="792" spans="1:51" s="14" customFormat="1" ht="12">
      <c r="A792" s="14"/>
      <c r="B792" s="243"/>
      <c r="C792" s="244"/>
      <c r="D792" s="234" t="s">
        <v>133</v>
      </c>
      <c r="E792" s="245" t="s">
        <v>1</v>
      </c>
      <c r="F792" s="246" t="s">
        <v>1026</v>
      </c>
      <c r="G792" s="244"/>
      <c r="H792" s="247">
        <v>4</v>
      </c>
      <c r="I792" s="248"/>
      <c r="J792" s="244"/>
      <c r="K792" s="244"/>
      <c r="L792" s="249"/>
      <c r="M792" s="250"/>
      <c r="N792" s="251"/>
      <c r="O792" s="251"/>
      <c r="P792" s="251"/>
      <c r="Q792" s="251"/>
      <c r="R792" s="251"/>
      <c r="S792" s="251"/>
      <c r="T792" s="252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3" t="s">
        <v>133</v>
      </c>
      <c r="AU792" s="253" t="s">
        <v>86</v>
      </c>
      <c r="AV792" s="14" t="s">
        <v>86</v>
      </c>
      <c r="AW792" s="14" t="s">
        <v>33</v>
      </c>
      <c r="AX792" s="14" t="s">
        <v>76</v>
      </c>
      <c r="AY792" s="253" t="s">
        <v>124</v>
      </c>
    </row>
    <row r="793" spans="1:51" s="14" customFormat="1" ht="12">
      <c r="A793" s="14"/>
      <c r="B793" s="243"/>
      <c r="C793" s="244"/>
      <c r="D793" s="234" t="s">
        <v>133</v>
      </c>
      <c r="E793" s="245" t="s">
        <v>1</v>
      </c>
      <c r="F793" s="246" t="s">
        <v>1027</v>
      </c>
      <c r="G793" s="244"/>
      <c r="H793" s="247">
        <v>2</v>
      </c>
      <c r="I793" s="248"/>
      <c r="J793" s="244"/>
      <c r="K793" s="244"/>
      <c r="L793" s="249"/>
      <c r="M793" s="250"/>
      <c r="N793" s="251"/>
      <c r="O793" s="251"/>
      <c r="P793" s="251"/>
      <c r="Q793" s="251"/>
      <c r="R793" s="251"/>
      <c r="S793" s="251"/>
      <c r="T793" s="25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3" t="s">
        <v>133</v>
      </c>
      <c r="AU793" s="253" t="s">
        <v>86</v>
      </c>
      <c r="AV793" s="14" t="s">
        <v>86</v>
      </c>
      <c r="AW793" s="14" t="s">
        <v>33</v>
      </c>
      <c r="AX793" s="14" t="s">
        <v>76</v>
      </c>
      <c r="AY793" s="253" t="s">
        <v>124</v>
      </c>
    </row>
    <row r="794" spans="1:51" s="15" customFormat="1" ht="12">
      <c r="A794" s="15"/>
      <c r="B794" s="254"/>
      <c r="C794" s="255"/>
      <c r="D794" s="234" t="s">
        <v>133</v>
      </c>
      <c r="E794" s="256" t="s">
        <v>1</v>
      </c>
      <c r="F794" s="257" t="s">
        <v>137</v>
      </c>
      <c r="G794" s="255"/>
      <c r="H794" s="258">
        <v>6</v>
      </c>
      <c r="I794" s="259"/>
      <c r="J794" s="255"/>
      <c r="K794" s="255"/>
      <c r="L794" s="260"/>
      <c r="M794" s="261"/>
      <c r="N794" s="262"/>
      <c r="O794" s="262"/>
      <c r="P794" s="262"/>
      <c r="Q794" s="262"/>
      <c r="R794" s="262"/>
      <c r="S794" s="262"/>
      <c r="T794" s="263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4" t="s">
        <v>133</v>
      </c>
      <c r="AU794" s="264" t="s">
        <v>86</v>
      </c>
      <c r="AV794" s="15" t="s">
        <v>132</v>
      </c>
      <c r="AW794" s="15" t="s">
        <v>33</v>
      </c>
      <c r="AX794" s="15" t="s">
        <v>84</v>
      </c>
      <c r="AY794" s="264" t="s">
        <v>124</v>
      </c>
    </row>
    <row r="795" spans="1:65" s="2" customFormat="1" ht="16.5" customHeight="1">
      <c r="A795" s="39"/>
      <c r="B795" s="40"/>
      <c r="C795" s="219" t="s">
        <v>1028</v>
      </c>
      <c r="D795" s="219" t="s">
        <v>127</v>
      </c>
      <c r="E795" s="220" t="s">
        <v>1029</v>
      </c>
      <c r="F795" s="221" t="s">
        <v>1030</v>
      </c>
      <c r="G795" s="222" t="s">
        <v>228</v>
      </c>
      <c r="H795" s="223">
        <v>9.5</v>
      </c>
      <c r="I795" s="224"/>
      <c r="J795" s="225">
        <f>ROUND(I795*H795,2)</f>
        <v>0</v>
      </c>
      <c r="K795" s="221" t="s">
        <v>131</v>
      </c>
      <c r="L795" s="45"/>
      <c r="M795" s="226" t="s">
        <v>1</v>
      </c>
      <c r="N795" s="227" t="s">
        <v>41</v>
      </c>
      <c r="O795" s="92"/>
      <c r="P795" s="228">
        <f>O795*H795</f>
        <v>0</v>
      </c>
      <c r="Q795" s="228">
        <v>0</v>
      </c>
      <c r="R795" s="228">
        <f>Q795*H795</f>
        <v>0</v>
      </c>
      <c r="S795" s="228">
        <v>0</v>
      </c>
      <c r="T795" s="229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30" t="s">
        <v>132</v>
      </c>
      <c r="AT795" s="230" t="s">
        <v>127</v>
      </c>
      <c r="AU795" s="230" t="s">
        <v>86</v>
      </c>
      <c r="AY795" s="18" t="s">
        <v>124</v>
      </c>
      <c r="BE795" s="231">
        <f>IF(N795="základní",J795,0)</f>
        <v>0</v>
      </c>
      <c r="BF795" s="231">
        <f>IF(N795="snížená",J795,0)</f>
        <v>0</v>
      </c>
      <c r="BG795" s="231">
        <f>IF(N795="zákl. přenesená",J795,0)</f>
        <v>0</v>
      </c>
      <c r="BH795" s="231">
        <f>IF(N795="sníž. přenesená",J795,0)</f>
        <v>0</v>
      </c>
      <c r="BI795" s="231">
        <f>IF(N795="nulová",J795,0)</f>
        <v>0</v>
      </c>
      <c r="BJ795" s="18" t="s">
        <v>84</v>
      </c>
      <c r="BK795" s="231">
        <f>ROUND(I795*H795,2)</f>
        <v>0</v>
      </c>
      <c r="BL795" s="18" t="s">
        <v>132</v>
      </c>
      <c r="BM795" s="230" t="s">
        <v>1031</v>
      </c>
    </row>
    <row r="796" spans="1:51" s="13" customFormat="1" ht="12">
      <c r="A796" s="13"/>
      <c r="B796" s="232"/>
      <c r="C796" s="233"/>
      <c r="D796" s="234" t="s">
        <v>133</v>
      </c>
      <c r="E796" s="235" t="s">
        <v>1</v>
      </c>
      <c r="F796" s="236" t="s">
        <v>1032</v>
      </c>
      <c r="G796" s="233"/>
      <c r="H796" s="235" t="s">
        <v>1</v>
      </c>
      <c r="I796" s="237"/>
      <c r="J796" s="233"/>
      <c r="K796" s="233"/>
      <c r="L796" s="238"/>
      <c r="M796" s="239"/>
      <c r="N796" s="240"/>
      <c r="O796" s="240"/>
      <c r="P796" s="240"/>
      <c r="Q796" s="240"/>
      <c r="R796" s="240"/>
      <c r="S796" s="240"/>
      <c r="T796" s="241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2" t="s">
        <v>133</v>
      </c>
      <c r="AU796" s="242" t="s">
        <v>86</v>
      </c>
      <c r="AV796" s="13" t="s">
        <v>84</v>
      </c>
      <c r="AW796" s="13" t="s">
        <v>33</v>
      </c>
      <c r="AX796" s="13" t="s">
        <v>76</v>
      </c>
      <c r="AY796" s="242" t="s">
        <v>124</v>
      </c>
    </row>
    <row r="797" spans="1:51" s="14" customFormat="1" ht="12">
      <c r="A797" s="14"/>
      <c r="B797" s="243"/>
      <c r="C797" s="244"/>
      <c r="D797" s="234" t="s">
        <v>133</v>
      </c>
      <c r="E797" s="245" t="s">
        <v>1</v>
      </c>
      <c r="F797" s="246" t="s">
        <v>1033</v>
      </c>
      <c r="G797" s="244"/>
      <c r="H797" s="247">
        <v>9.5</v>
      </c>
      <c r="I797" s="248"/>
      <c r="J797" s="244"/>
      <c r="K797" s="244"/>
      <c r="L797" s="249"/>
      <c r="M797" s="250"/>
      <c r="N797" s="251"/>
      <c r="O797" s="251"/>
      <c r="P797" s="251"/>
      <c r="Q797" s="251"/>
      <c r="R797" s="251"/>
      <c r="S797" s="251"/>
      <c r="T797" s="252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3" t="s">
        <v>133</v>
      </c>
      <c r="AU797" s="253" t="s">
        <v>86</v>
      </c>
      <c r="AV797" s="14" t="s">
        <v>86</v>
      </c>
      <c r="AW797" s="14" t="s">
        <v>33</v>
      </c>
      <c r="AX797" s="14" t="s">
        <v>76</v>
      </c>
      <c r="AY797" s="253" t="s">
        <v>124</v>
      </c>
    </row>
    <row r="798" spans="1:51" s="15" customFormat="1" ht="12">
      <c r="A798" s="15"/>
      <c r="B798" s="254"/>
      <c r="C798" s="255"/>
      <c r="D798" s="234" t="s">
        <v>133</v>
      </c>
      <c r="E798" s="256" t="s">
        <v>1</v>
      </c>
      <c r="F798" s="257" t="s">
        <v>137</v>
      </c>
      <c r="G798" s="255"/>
      <c r="H798" s="258">
        <v>9.5</v>
      </c>
      <c r="I798" s="259"/>
      <c r="J798" s="255"/>
      <c r="K798" s="255"/>
      <c r="L798" s="260"/>
      <c r="M798" s="261"/>
      <c r="N798" s="262"/>
      <c r="O798" s="262"/>
      <c r="P798" s="262"/>
      <c r="Q798" s="262"/>
      <c r="R798" s="262"/>
      <c r="S798" s="262"/>
      <c r="T798" s="263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64" t="s">
        <v>133</v>
      </c>
      <c r="AU798" s="264" t="s">
        <v>86</v>
      </c>
      <c r="AV798" s="15" t="s">
        <v>132</v>
      </c>
      <c r="AW798" s="15" t="s">
        <v>33</v>
      </c>
      <c r="AX798" s="15" t="s">
        <v>84</v>
      </c>
      <c r="AY798" s="264" t="s">
        <v>124</v>
      </c>
    </row>
    <row r="799" spans="1:65" s="2" customFormat="1" ht="33" customHeight="1">
      <c r="A799" s="39"/>
      <c r="B799" s="40"/>
      <c r="C799" s="219" t="s">
        <v>606</v>
      </c>
      <c r="D799" s="219" t="s">
        <v>127</v>
      </c>
      <c r="E799" s="220" t="s">
        <v>1034</v>
      </c>
      <c r="F799" s="221" t="s">
        <v>1035</v>
      </c>
      <c r="G799" s="222" t="s">
        <v>130</v>
      </c>
      <c r="H799" s="223">
        <v>10</v>
      </c>
      <c r="I799" s="224"/>
      <c r="J799" s="225">
        <f>ROUND(I799*H799,2)</f>
        <v>0</v>
      </c>
      <c r="K799" s="221" t="s">
        <v>131</v>
      </c>
      <c r="L799" s="45"/>
      <c r="M799" s="226" t="s">
        <v>1</v>
      </c>
      <c r="N799" s="227" t="s">
        <v>41</v>
      </c>
      <c r="O799" s="92"/>
      <c r="P799" s="228">
        <f>O799*H799</f>
        <v>0</v>
      </c>
      <c r="Q799" s="228">
        <v>0</v>
      </c>
      <c r="R799" s="228">
        <f>Q799*H799</f>
        <v>0</v>
      </c>
      <c r="S799" s="228">
        <v>0</v>
      </c>
      <c r="T799" s="229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30" t="s">
        <v>132</v>
      </c>
      <c r="AT799" s="230" t="s">
        <v>127</v>
      </c>
      <c r="AU799" s="230" t="s">
        <v>86</v>
      </c>
      <c r="AY799" s="18" t="s">
        <v>124</v>
      </c>
      <c r="BE799" s="231">
        <f>IF(N799="základní",J799,0)</f>
        <v>0</v>
      </c>
      <c r="BF799" s="231">
        <f>IF(N799="snížená",J799,0)</f>
        <v>0</v>
      </c>
      <c r="BG799" s="231">
        <f>IF(N799="zákl. přenesená",J799,0)</f>
        <v>0</v>
      </c>
      <c r="BH799" s="231">
        <f>IF(N799="sníž. přenesená",J799,0)</f>
        <v>0</v>
      </c>
      <c r="BI799" s="231">
        <f>IF(N799="nulová",J799,0)</f>
        <v>0</v>
      </c>
      <c r="BJ799" s="18" t="s">
        <v>84</v>
      </c>
      <c r="BK799" s="231">
        <f>ROUND(I799*H799,2)</f>
        <v>0</v>
      </c>
      <c r="BL799" s="18" t="s">
        <v>132</v>
      </c>
      <c r="BM799" s="230" t="s">
        <v>1036</v>
      </c>
    </row>
    <row r="800" spans="1:51" s="14" customFormat="1" ht="12">
      <c r="A800" s="14"/>
      <c r="B800" s="243"/>
      <c r="C800" s="244"/>
      <c r="D800" s="234" t="s">
        <v>133</v>
      </c>
      <c r="E800" s="245" t="s">
        <v>1</v>
      </c>
      <c r="F800" s="246" t="s">
        <v>1037</v>
      </c>
      <c r="G800" s="244"/>
      <c r="H800" s="247">
        <v>10</v>
      </c>
      <c r="I800" s="248"/>
      <c r="J800" s="244"/>
      <c r="K800" s="244"/>
      <c r="L800" s="249"/>
      <c r="M800" s="250"/>
      <c r="N800" s="251"/>
      <c r="O800" s="251"/>
      <c r="P800" s="251"/>
      <c r="Q800" s="251"/>
      <c r="R800" s="251"/>
      <c r="S800" s="251"/>
      <c r="T800" s="25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3" t="s">
        <v>133</v>
      </c>
      <c r="AU800" s="253" t="s">
        <v>86</v>
      </c>
      <c r="AV800" s="14" t="s">
        <v>86</v>
      </c>
      <c r="AW800" s="14" t="s">
        <v>33</v>
      </c>
      <c r="AX800" s="14" t="s">
        <v>76</v>
      </c>
      <c r="AY800" s="253" t="s">
        <v>124</v>
      </c>
    </row>
    <row r="801" spans="1:51" s="15" customFormat="1" ht="12">
      <c r="A801" s="15"/>
      <c r="B801" s="254"/>
      <c r="C801" s="255"/>
      <c r="D801" s="234" t="s">
        <v>133</v>
      </c>
      <c r="E801" s="256" t="s">
        <v>1</v>
      </c>
      <c r="F801" s="257" t="s">
        <v>137</v>
      </c>
      <c r="G801" s="255"/>
      <c r="H801" s="258">
        <v>10</v>
      </c>
      <c r="I801" s="259"/>
      <c r="J801" s="255"/>
      <c r="K801" s="255"/>
      <c r="L801" s="260"/>
      <c r="M801" s="261"/>
      <c r="N801" s="262"/>
      <c r="O801" s="262"/>
      <c r="P801" s="262"/>
      <c r="Q801" s="262"/>
      <c r="R801" s="262"/>
      <c r="S801" s="262"/>
      <c r="T801" s="263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64" t="s">
        <v>133</v>
      </c>
      <c r="AU801" s="264" t="s">
        <v>86</v>
      </c>
      <c r="AV801" s="15" t="s">
        <v>132</v>
      </c>
      <c r="AW801" s="15" t="s">
        <v>33</v>
      </c>
      <c r="AX801" s="15" t="s">
        <v>84</v>
      </c>
      <c r="AY801" s="264" t="s">
        <v>124</v>
      </c>
    </row>
    <row r="802" spans="1:65" s="2" customFormat="1" ht="24.15" customHeight="1">
      <c r="A802" s="39"/>
      <c r="B802" s="40"/>
      <c r="C802" s="219" t="s">
        <v>1038</v>
      </c>
      <c r="D802" s="219" t="s">
        <v>127</v>
      </c>
      <c r="E802" s="220" t="s">
        <v>1039</v>
      </c>
      <c r="F802" s="221" t="s">
        <v>1040</v>
      </c>
      <c r="G802" s="222" t="s">
        <v>192</v>
      </c>
      <c r="H802" s="223">
        <v>34.875</v>
      </c>
      <c r="I802" s="224"/>
      <c r="J802" s="225">
        <f>ROUND(I802*H802,2)</f>
        <v>0</v>
      </c>
      <c r="K802" s="221" t="s">
        <v>131</v>
      </c>
      <c r="L802" s="45"/>
      <c r="M802" s="226" t="s">
        <v>1</v>
      </c>
      <c r="N802" s="227" t="s">
        <v>41</v>
      </c>
      <c r="O802" s="92"/>
      <c r="P802" s="228">
        <f>O802*H802</f>
        <v>0</v>
      </c>
      <c r="Q802" s="228">
        <v>0</v>
      </c>
      <c r="R802" s="228">
        <f>Q802*H802</f>
        <v>0</v>
      </c>
      <c r="S802" s="228">
        <v>0</v>
      </c>
      <c r="T802" s="229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30" t="s">
        <v>132</v>
      </c>
      <c r="AT802" s="230" t="s">
        <v>127</v>
      </c>
      <c r="AU802" s="230" t="s">
        <v>86</v>
      </c>
      <c r="AY802" s="18" t="s">
        <v>124</v>
      </c>
      <c r="BE802" s="231">
        <f>IF(N802="základní",J802,0)</f>
        <v>0</v>
      </c>
      <c r="BF802" s="231">
        <f>IF(N802="snížená",J802,0)</f>
        <v>0</v>
      </c>
      <c r="BG802" s="231">
        <f>IF(N802="zákl. přenesená",J802,0)</f>
        <v>0</v>
      </c>
      <c r="BH802" s="231">
        <f>IF(N802="sníž. přenesená",J802,0)</f>
        <v>0</v>
      </c>
      <c r="BI802" s="231">
        <f>IF(N802="nulová",J802,0)</f>
        <v>0</v>
      </c>
      <c r="BJ802" s="18" t="s">
        <v>84</v>
      </c>
      <c r="BK802" s="231">
        <f>ROUND(I802*H802,2)</f>
        <v>0</v>
      </c>
      <c r="BL802" s="18" t="s">
        <v>132</v>
      </c>
      <c r="BM802" s="230" t="s">
        <v>1041</v>
      </c>
    </row>
    <row r="803" spans="1:51" s="14" customFormat="1" ht="12">
      <c r="A803" s="14"/>
      <c r="B803" s="243"/>
      <c r="C803" s="244"/>
      <c r="D803" s="234" t="s">
        <v>133</v>
      </c>
      <c r="E803" s="245" t="s">
        <v>1</v>
      </c>
      <c r="F803" s="246" t="s">
        <v>1042</v>
      </c>
      <c r="G803" s="244"/>
      <c r="H803" s="247">
        <v>34.875</v>
      </c>
      <c r="I803" s="248"/>
      <c r="J803" s="244"/>
      <c r="K803" s="244"/>
      <c r="L803" s="249"/>
      <c r="M803" s="250"/>
      <c r="N803" s="251"/>
      <c r="O803" s="251"/>
      <c r="P803" s="251"/>
      <c r="Q803" s="251"/>
      <c r="R803" s="251"/>
      <c r="S803" s="251"/>
      <c r="T803" s="252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3" t="s">
        <v>133</v>
      </c>
      <c r="AU803" s="253" t="s">
        <v>86</v>
      </c>
      <c r="AV803" s="14" t="s">
        <v>86</v>
      </c>
      <c r="AW803" s="14" t="s">
        <v>33</v>
      </c>
      <c r="AX803" s="14" t="s">
        <v>76</v>
      </c>
      <c r="AY803" s="253" t="s">
        <v>124</v>
      </c>
    </row>
    <row r="804" spans="1:51" s="15" customFormat="1" ht="12">
      <c r="A804" s="15"/>
      <c r="B804" s="254"/>
      <c r="C804" s="255"/>
      <c r="D804" s="234" t="s">
        <v>133</v>
      </c>
      <c r="E804" s="256" t="s">
        <v>1</v>
      </c>
      <c r="F804" s="257" t="s">
        <v>137</v>
      </c>
      <c r="G804" s="255"/>
      <c r="H804" s="258">
        <v>34.875</v>
      </c>
      <c r="I804" s="259"/>
      <c r="J804" s="255"/>
      <c r="K804" s="255"/>
      <c r="L804" s="260"/>
      <c r="M804" s="261"/>
      <c r="N804" s="262"/>
      <c r="O804" s="262"/>
      <c r="P804" s="262"/>
      <c r="Q804" s="262"/>
      <c r="R804" s="262"/>
      <c r="S804" s="262"/>
      <c r="T804" s="263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64" t="s">
        <v>133</v>
      </c>
      <c r="AU804" s="264" t="s">
        <v>86</v>
      </c>
      <c r="AV804" s="15" t="s">
        <v>132</v>
      </c>
      <c r="AW804" s="15" t="s">
        <v>33</v>
      </c>
      <c r="AX804" s="15" t="s">
        <v>84</v>
      </c>
      <c r="AY804" s="264" t="s">
        <v>124</v>
      </c>
    </row>
    <row r="805" spans="1:65" s="2" customFormat="1" ht="24.15" customHeight="1">
      <c r="A805" s="39"/>
      <c r="B805" s="40"/>
      <c r="C805" s="219" t="s">
        <v>610</v>
      </c>
      <c r="D805" s="219" t="s">
        <v>127</v>
      </c>
      <c r="E805" s="220" t="s">
        <v>1043</v>
      </c>
      <c r="F805" s="221" t="s">
        <v>1044</v>
      </c>
      <c r="G805" s="222" t="s">
        <v>192</v>
      </c>
      <c r="H805" s="223">
        <v>4.85</v>
      </c>
      <c r="I805" s="224"/>
      <c r="J805" s="225">
        <f>ROUND(I805*H805,2)</f>
        <v>0</v>
      </c>
      <c r="K805" s="221" t="s">
        <v>131</v>
      </c>
      <c r="L805" s="45"/>
      <c r="M805" s="226" t="s">
        <v>1</v>
      </c>
      <c r="N805" s="227" t="s">
        <v>41</v>
      </c>
      <c r="O805" s="92"/>
      <c r="P805" s="228">
        <f>O805*H805</f>
        <v>0</v>
      </c>
      <c r="Q805" s="228">
        <v>0</v>
      </c>
      <c r="R805" s="228">
        <f>Q805*H805</f>
        <v>0</v>
      </c>
      <c r="S805" s="228">
        <v>0</v>
      </c>
      <c r="T805" s="229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0" t="s">
        <v>132</v>
      </c>
      <c r="AT805" s="230" t="s">
        <v>127</v>
      </c>
      <c r="AU805" s="230" t="s">
        <v>86</v>
      </c>
      <c r="AY805" s="18" t="s">
        <v>124</v>
      </c>
      <c r="BE805" s="231">
        <f>IF(N805="základní",J805,0)</f>
        <v>0</v>
      </c>
      <c r="BF805" s="231">
        <f>IF(N805="snížená",J805,0)</f>
        <v>0</v>
      </c>
      <c r="BG805" s="231">
        <f>IF(N805="zákl. přenesená",J805,0)</f>
        <v>0</v>
      </c>
      <c r="BH805" s="231">
        <f>IF(N805="sníž. přenesená",J805,0)</f>
        <v>0</v>
      </c>
      <c r="BI805" s="231">
        <f>IF(N805="nulová",J805,0)</f>
        <v>0</v>
      </c>
      <c r="BJ805" s="18" t="s">
        <v>84</v>
      </c>
      <c r="BK805" s="231">
        <f>ROUND(I805*H805,2)</f>
        <v>0</v>
      </c>
      <c r="BL805" s="18" t="s">
        <v>132</v>
      </c>
      <c r="BM805" s="230" t="s">
        <v>1045</v>
      </c>
    </row>
    <row r="806" spans="1:51" s="13" customFormat="1" ht="12">
      <c r="A806" s="13"/>
      <c r="B806" s="232"/>
      <c r="C806" s="233"/>
      <c r="D806" s="234" t="s">
        <v>133</v>
      </c>
      <c r="E806" s="235" t="s">
        <v>1</v>
      </c>
      <c r="F806" s="236" t="s">
        <v>1046</v>
      </c>
      <c r="G806" s="233"/>
      <c r="H806" s="235" t="s">
        <v>1</v>
      </c>
      <c r="I806" s="237"/>
      <c r="J806" s="233"/>
      <c r="K806" s="233"/>
      <c r="L806" s="238"/>
      <c r="M806" s="239"/>
      <c r="N806" s="240"/>
      <c r="O806" s="240"/>
      <c r="P806" s="240"/>
      <c r="Q806" s="240"/>
      <c r="R806" s="240"/>
      <c r="S806" s="240"/>
      <c r="T806" s="241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2" t="s">
        <v>133</v>
      </c>
      <c r="AU806" s="242" t="s">
        <v>86</v>
      </c>
      <c r="AV806" s="13" t="s">
        <v>84</v>
      </c>
      <c r="AW806" s="13" t="s">
        <v>33</v>
      </c>
      <c r="AX806" s="13" t="s">
        <v>76</v>
      </c>
      <c r="AY806" s="242" t="s">
        <v>124</v>
      </c>
    </row>
    <row r="807" spans="1:51" s="14" customFormat="1" ht="12">
      <c r="A807" s="14"/>
      <c r="B807" s="243"/>
      <c r="C807" s="244"/>
      <c r="D807" s="234" t="s">
        <v>133</v>
      </c>
      <c r="E807" s="245" t="s">
        <v>1</v>
      </c>
      <c r="F807" s="246" t="s">
        <v>1047</v>
      </c>
      <c r="G807" s="244"/>
      <c r="H807" s="247">
        <v>2.425</v>
      </c>
      <c r="I807" s="248"/>
      <c r="J807" s="244"/>
      <c r="K807" s="244"/>
      <c r="L807" s="249"/>
      <c r="M807" s="250"/>
      <c r="N807" s="251"/>
      <c r="O807" s="251"/>
      <c r="P807" s="251"/>
      <c r="Q807" s="251"/>
      <c r="R807" s="251"/>
      <c r="S807" s="251"/>
      <c r="T807" s="252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3" t="s">
        <v>133</v>
      </c>
      <c r="AU807" s="253" t="s">
        <v>86</v>
      </c>
      <c r="AV807" s="14" t="s">
        <v>86</v>
      </c>
      <c r="AW807" s="14" t="s">
        <v>33</v>
      </c>
      <c r="AX807" s="14" t="s">
        <v>76</v>
      </c>
      <c r="AY807" s="253" t="s">
        <v>124</v>
      </c>
    </row>
    <row r="808" spans="1:51" s="14" customFormat="1" ht="12">
      <c r="A808" s="14"/>
      <c r="B808" s="243"/>
      <c r="C808" s="244"/>
      <c r="D808" s="234" t="s">
        <v>133</v>
      </c>
      <c r="E808" s="245" t="s">
        <v>1</v>
      </c>
      <c r="F808" s="246" t="s">
        <v>1048</v>
      </c>
      <c r="G808" s="244"/>
      <c r="H808" s="247">
        <v>2.425</v>
      </c>
      <c r="I808" s="248"/>
      <c r="J808" s="244"/>
      <c r="K808" s="244"/>
      <c r="L808" s="249"/>
      <c r="M808" s="250"/>
      <c r="N808" s="251"/>
      <c r="O808" s="251"/>
      <c r="P808" s="251"/>
      <c r="Q808" s="251"/>
      <c r="R808" s="251"/>
      <c r="S808" s="251"/>
      <c r="T808" s="252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3" t="s">
        <v>133</v>
      </c>
      <c r="AU808" s="253" t="s">
        <v>86</v>
      </c>
      <c r="AV808" s="14" t="s">
        <v>86</v>
      </c>
      <c r="AW808" s="14" t="s">
        <v>33</v>
      </c>
      <c r="AX808" s="14" t="s">
        <v>76</v>
      </c>
      <c r="AY808" s="253" t="s">
        <v>124</v>
      </c>
    </row>
    <row r="809" spans="1:51" s="15" customFormat="1" ht="12">
      <c r="A809" s="15"/>
      <c r="B809" s="254"/>
      <c r="C809" s="255"/>
      <c r="D809" s="234" t="s">
        <v>133</v>
      </c>
      <c r="E809" s="256" t="s">
        <v>1</v>
      </c>
      <c r="F809" s="257" t="s">
        <v>137</v>
      </c>
      <c r="G809" s="255"/>
      <c r="H809" s="258">
        <v>4.85</v>
      </c>
      <c r="I809" s="259"/>
      <c r="J809" s="255"/>
      <c r="K809" s="255"/>
      <c r="L809" s="260"/>
      <c r="M809" s="261"/>
      <c r="N809" s="262"/>
      <c r="O809" s="262"/>
      <c r="P809" s="262"/>
      <c r="Q809" s="262"/>
      <c r="R809" s="262"/>
      <c r="S809" s="262"/>
      <c r="T809" s="263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64" t="s">
        <v>133</v>
      </c>
      <c r="AU809" s="264" t="s">
        <v>86</v>
      </c>
      <c r="AV809" s="15" t="s">
        <v>132</v>
      </c>
      <c r="AW809" s="15" t="s">
        <v>33</v>
      </c>
      <c r="AX809" s="15" t="s">
        <v>84</v>
      </c>
      <c r="AY809" s="264" t="s">
        <v>124</v>
      </c>
    </row>
    <row r="810" spans="1:65" s="2" customFormat="1" ht="24.15" customHeight="1">
      <c r="A810" s="39"/>
      <c r="B810" s="40"/>
      <c r="C810" s="219" t="s">
        <v>1049</v>
      </c>
      <c r="D810" s="219" t="s">
        <v>127</v>
      </c>
      <c r="E810" s="220" t="s">
        <v>1050</v>
      </c>
      <c r="F810" s="221" t="s">
        <v>1051</v>
      </c>
      <c r="G810" s="222" t="s">
        <v>228</v>
      </c>
      <c r="H810" s="223">
        <v>10.56</v>
      </c>
      <c r="I810" s="224"/>
      <c r="J810" s="225">
        <f>ROUND(I810*H810,2)</f>
        <v>0</v>
      </c>
      <c r="K810" s="221" t="s">
        <v>131</v>
      </c>
      <c r="L810" s="45"/>
      <c r="M810" s="226" t="s">
        <v>1</v>
      </c>
      <c r="N810" s="227" t="s">
        <v>41</v>
      </c>
      <c r="O810" s="92"/>
      <c r="P810" s="228">
        <f>O810*H810</f>
        <v>0</v>
      </c>
      <c r="Q810" s="228">
        <v>0</v>
      </c>
      <c r="R810" s="228">
        <f>Q810*H810</f>
        <v>0</v>
      </c>
      <c r="S810" s="228">
        <v>0</v>
      </c>
      <c r="T810" s="229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30" t="s">
        <v>132</v>
      </c>
      <c r="AT810" s="230" t="s">
        <v>127</v>
      </c>
      <c r="AU810" s="230" t="s">
        <v>86</v>
      </c>
      <c r="AY810" s="18" t="s">
        <v>124</v>
      </c>
      <c r="BE810" s="231">
        <f>IF(N810="základní",J810,0)</f>
        <v>0</v>
      </c>
      <c r="BF810" s="231">
        <f>IF(N810="snížená",J810,0)</f>
        <v>0</v>
      </c>
      <c r="BG810" s="231">
        <f>IF(N810="zákl. přenesená",J810,0)</f>
        <v>0</v>
      </c>
      <c r="BH810" s="231">
        <f>IF(N810="sníž. přenesená",J810,0)</f>
        <v>0</v>
      </c>
      <c r="BI810" s="231">
        <f>IF(N810="nulová",J810,0)</f>
        <v>0</v>
      </c>
      <c r="BJ810" s="18" t="s">
        <v>84</v>
      </c>
      <c r="BK810" s="231">
        <f>ROUND(I810*H810,2)</f>
        <v>0</v>
      </c>
      <c r="BL810" s="18" t="s">
        <v>132</v>
      </c>
      <c r="BM810" s="230" t="s">
        <v>1052</v>
      </c>
    </row>
    <row r="811" spans="1:51" s="14" customFormat="1" ht="12">
      <c r="A811" s="14"/>
      <c r="B811" s="243"/>
      <c r="C811" s="244"/>
      <c r="D811" s="234" t="s">
        <v>133</v>
      </c>
      <c r="E811" s="245" t="s">
        <v>1</v>
      </c>
      <c r="F811" s="246" t="s">
        <v>1053</v>
      </c>
      <c r="G811" s="244"/>
      <c r="H811" s="247">
        <v>10.559999999999999</v>
      </c>
      <c r="I811" s="248"/>
      <c r="J811" s="244"/>
      <c r="K811" s="244"/>
      <c r="L811" s="249"/>
      <c r="M811" s="250"/>
      <c r="N811" s="251"/>
      <c r="O811" s="251"/>
      <c r="P811" s="251"/>
      <c r="Q811" s="251"/>
      <c r="R811" s="251"/>
      <c r="S811" s="251"/>
      <c r="T811" s="252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3" t="s">
        <v>133</v>
      </c>
      <c r="AU811" s="253" t="s">
        <v>86</v>
      </c>
      <c r="AV811" s="14" t="s">
        <v>86</v>
      </c>
      <c r="AW811" s="14" t="s">
        <v>33</v>
      </c>
      <c r="AX811" s="14" t="s">
        <v>76</v>
      </c>
      <c r="AY811" s="253" t="s">
        <v>124</v>
      </c>
    </row>
    <row r="812" spans="1:51" s="15" customFormat="1" ht="12">
      <c r="A812" s="15"/>
      <c r="B812" s="254"/>
      <c r="C812" s="255"/>
      <c r="D812" s="234" t="s">
        <v>133</v>
      </c>
      <c r="E812" s="256" t="s">
        <v>1</v>
      </c>
      <c r="F812" s="257" t="s">
        <v>137</v>
      </c>
      <c r="G812" s="255"/>
      <c r="H812" s="258">
        <v>10.559999999999999</v>
      </c>
      <c r="I812" s="259"/>
      <c r="J812" s="255"/>
      <c r="K812" s="255"/>
      <c r="L812" s="260"/>
      <c r="M812" s="261"/>
      <c r="N812" s="262"/>
      <c r="O812" s="262"/>
      <c r="P812" s="262"/>
      <c r="Q812" s="262"/>
      <c r="R812" s="262"/>
      <c r="S812" s="262"/>
      <c r="T812" s="263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64" t="s">
        <v>133</v>
      </c>
      <c r="AU812" s="264" t="s">
        <v>86</v>
      </c>
      <c r="AV812" s="15" t="s">
        <v>132</v>
      </c>
      <c r="AW812" s="15" t="s">
        <v>33</v>
      </c>
      <c r="AX812" s="15" t="s">
        <v>84</v>
      </c>
      <c r="AY812" s="264" t="s">
        <v>124</v>
      </c>
    </row>
    <row r="813" spans="1:63" s="12" customFormat="1" ht="22.8" customHeight="1">
      <c r="A813" s="12"/>
      <c r="B813" s="203"/>
      <c r="C813" s="204"/>
      <c r="D813" s="205" t="s">
        <v>75</v>
      </c>
      <c r="E813" s="217" t="s">
        <v>1054</v>
      </c>
      <c r="F813" s="217" t="s">
        <v>1055</v>
      </c>
      <c r="G813" s="204"/>
      <c r="H813" s="204"/>
      <c r="I813" s="207"/>
      <c r="J813" s="218">
        <f>BK813</f>
        <v>0</v>
      </c>
      <c r="K813" s="204"/>
      <c r="L813" s="209"/>
      <c r="M813" s="210"/>
      <c r="N813" s="211"/>
      <c r="O813" s="211"/>
      <c r="P813" s="212">
        <f>SUM(P814:P864)</f>
        <v>0</v>
      </c>
      <c r="Q813" s="211"/>
      <c r="R813" s="212">
        <f>SUM(R814:R864)</f>
        <v>0</v>
      </c>
      <c r="S813" s="211"/>
      <c r="T813" s="213">
        <f>SUM(T814:T864)</f>
        <v>0</v>
      </c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R813" s="214" t="s">
        <v>84</v>
      </c>
      <c r="AT813" s="215" t="s">
        <v>75</v>
      </c>
      <c r="AU813" s="215" t="s">
        <v>84</v>
      </c>
      <c r="AY813" s="214" t="s">
        <v>124</v>
      </c>
      <c r="BK813" s="216">
        <f>SUM(BK814:BK864)</f>
        <v>0</v>
      </c>
    </row>
    <row r="814" spans="1:65" s="2" customFormat="1" ht="24.15" customHeight="1">
      <c r="A814" s="39"/>
      <c r="B814" s="40"/>
      <c r="C814" s="219" t="s">
        <v>616</v>
      </c>
      <c r="D814" s="219" t="s">
        <v>127</v>
      </c>
      <c r="E814" s="220" t="s">
        <v>1056</v>
      </c>
      <c r="F814" s="221" t="s">
        <v>1057</v>
      </c>
      <c r="G814" s="222" t="s">
        <v>294</v>
      </c>
      <c r="H814" s="223">
        <v>209.891</v>
      </c>
      <c r="I814" s="224"/>
      <c r="J814" s="225">
        <f>ROUND(I814*H814,2)</f>
        <v>0</v>
      </c>
      <c r="K814" s="221" t="s">
        <v>131</v>
      </c>
      <c r="L814" s="45"/>
      <c r="M814" s="226" t="s">
        <v>1</v>
      </c>
      <c r="N814" s="227" t="s">
        <v>41</v>
      </c>
      <c r="O814" s="92"/>
      <c r="P814" s="228">
        <f>O814*H814</f>
        <v>0</v>
      </c>
      <c r="Q814" s="228">
        <v>0</v>
      </c>
      <c r="R814" s="228">
        <f>Q814*H814</f>
        <v>0</v>
      </c>
      <c r="S814" s="228">
        <v>0</v>
      </c>
      <c r="T814" s="229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0" t="s">
        <v>132</v>
      </c>
      <c r="AT814" s="230" t="s">
        <v>127</v>
      </c>
      <c r="AU814" s="230" t="s">
        <v>86</v>
      </c>
      <c r="AY814" s="18" t="s">
        <v>124</v>
      </c>
      <c r="BE814" s="231">
        <f>IF(N814="základní",J814,0)</f>
        <v>0</v>
      </c>
      <c r="BF814" s="231">
        <f>IF(N814="snížená",J814,0)</f>
        <v>0</v>
      </c>
      <c r="BG814" s="231">
        <f>IF(N814="zákl. přenesená",J814,0)</f>
        <v>0</v>
      </c>
      <c r="BH814" s="231">
        <f>IF(N814="sníž. přenesená",J814,0)</f>
        <v>0</v>
      </c>
      <c r="BI814" s="231">
        <f>IF(N814="nulová",J814,0)</f>
        <v>0</v>
      </c>
      <c r="BJ814" s="18" t="s">
        <v>84</v>
      </c>
      <c r="BK814" s="231">
        <f>ROUND(I814*H814,2)</f>
        <v>0</v>
      </c>
      <c r="BL814" s="18" t="s">
        <v>132</v>
      </c>
      <c r="BM814" s="230" t="s">
        <v>1058</v>
      </c>
    </row>
    <row r="815" spans="1:51" s="13" customFormat="1" ht="12">
      <c r="A815" s="13"/>
      <c r="B815" s="232"/>
      <c r="C815" s="233"/>
      <c r="D815" s="234" t="s">
        <v>133</v>
      </c>
      <c r="E815" s="235" t="s">
        <v>1</v>
      </c>
      <c r="F815" s="236" t="s">
        <v>1059</v>
      </c>
      <c r="G815" s="233"/>
      <c r="H815" s="235" t="s">
        <v>1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2" t="s">
        <v>133</v>
      </c>
      <c r="AU815" s="242" t="s">
        <v>86</v>
      </c>
      <c r="AV815" s="13" t="s">
        <v>84</v>
      </c>
      <c r="AW815" s="13" t="s">
        <v>33</v>
      </c>
      <c r="AX815" s="13" t="s">
        <v>76</v>
      </c>
      <c r="AY815" s="242" t="s">
        <v>124</v>
      </c>
    </row>
    <row r="816" spans="1:51" s="14" customFormat="1" ht="12">
      <c r="A816" s="14"/>
      <c r="B816" s="243"/>
      <c r="C816" s="244"/>
      <c r="D816" s="234" t="s">
        <v>133</v>
      </c>
      <c r="E816" s="245" t="s">
        <v>1</v>
      </c>
      <c r="F816" s="246" t="s">
        <v>1060</v>
      </c>
      <c r="G816" s="244"/>
      <c r="H816" s="247">
        <v>1.025</v>
      </c>
      <c r="I816" s="248"/>
      <c r="J816" s="244"/>
      <c r="K816" s="244"/>
      <c r="L816" s="249"/>
      <c r="M816" s="250"/>
      <c r="N816" s="251"/>
      <c r="O816" s="251"/>
      <c r="P816" s="251"/>
      <c r="Q816" s="251"/>
      <c r="R816" s="251"/>
      <c r="S816" s="251"/>
      <c r="T816" s="252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3" t="s">
        <v>133</v>
      </c>
      <c r="AU816" s="253" t="s">
        <v>86</v>
      </c>
      <c r="AV816" s="14" t="s">
        <v>86</v>
      </c>
      <c r="AW816" s="14" t="s">
        <v>33</v>
      </c>
      <c r="AX816" s="14" t="s">
        <v>76</v>
      </c>
      <c r="AY816" s="253" t="s">
        <v>124</v>
      </c>
    </row>
    <row r="817" spans="1:51" s="14" customFormat="1" ht="12">
      <c r="A817" s="14"/>
      <c r="B817" s="243"/>
      <c r="C817" s="244"/>
      <c r="D817" s="234" t="s">
        <v>133</v>
      </c>
      <c r="E817" s="245" t="s">
        <v>1</v>
      </c>
      <c r="F817" s="246" t="s">
        <v>1061</v>
      </c>
      <c r="G817" s="244"/>
      <c r="H817" s="247">
        <v>106.32300000000002</v>
      </c>
      <c r="I817" s="248"/>
      <c r="J817" s="244"/>
      <c r="K817" s="244"/>
      <c r="L817" s="249"/>
      <c r="M817" s="250"/>
      <c r="N817" s="251"/>
      <c r="O817" s="251"/>
      <c r="P817" s="251"/>
      <c r="Q817" s="251"/>
      <c r="R817" s="251"/>
      <c r="S817" s="251"/>
      <c r="T817" s="252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3" t="s">
        <v>133</v>
      </c>
      <c r="AU817" s="253" t="s">
        <v>86</v>
      </c>
      <c r="AV817" s="14" t="s">
        <v>86</v>
      </c>
      <c r="AW817" s="14" t="s">
        <v>33</v>
      </c>
      <c r="AX817" s="14" t="s">
        <v>76</v>
      </c>
      <c r="AY817" s="253" t="s">
        <v>124</v>
      </c>
    </row>
    <row r="818" spans="1:51" s="14" customFormat="1" ht="12">
      <c r="A818" s="14"/>
      <c r="B818" s="243"/>
      <c r="C818" s="244"/>
      <c r="D818" s="234" t="s">
        <v>133</v>
      </c>
      <c r="E818" s="245" t="s">
        <v>1</v>
      </c>
      <c r="F818" s="246" t="s">
        <v>1062</v>
      </c>
      <c r="G818" s="244"/>
      <c r="H818" s="247">
        <v>101.34300000000002</v>
      </c>
      <c r="I818" s="248"/>
      <c r="J818" s="244"/>
      <c r="K818" s="244"/>
      <c r="L818" s="249"/>
      <c r="M818" s="250"/>
      <c r="N818" s="251"/>
      <c r="O818" s="251"/>
      <c r="P818" s="251"/>
      <c r="Q818" s="251"/>
      <c r="R818" s="251"/>
      <c r="S818" s="251"/>
      <c r="T818" s="252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3" t="s">
        <v>133</v>
      </c>
      <c r="AU818" s="253" t="s">
        <v>86</v>
      </c>
      <c r="AV818" s="14" t="s">
        <v>86</v>
      </c>
      <c r="AW818" s="14" t="s">
        <v>33</v>
      </c>
      <c r="AX818" s="14" t="s">
        <v>76</v>
      </c>
      <c r="AY818" s="253" t="s">
        <v>124</v>
      </c>
    </row>
    <row r="819" spans="1:51" s="14" customFormat="1" ht="12">
      <c r="A819" s="14"/>
      <c r="B819" s="243"/>
      <c r="C819" s="244"/>
      <c r="D819" s="234" t="s">
        <v>133</v>
      </c>
      <c r="E819" s="245" t="s">
        <v>1</v>
      </c>
      <c r="F819" s="246" t="s">
        <v>1063</v>
      </c>
      <c r="G819" s="244"/>
      <c r="H819" s="247">
        <v>1.2</v>
      </c>
      <c r="I819" s="248"/>
      <c r="J819" s="244"/>
      <c r="K819" s="244"/>
      <c r="L819" s="249"/>
      <c r="M819" s="250"/>
      <c r="N819" s="251"/>
      <c r="O819" s="251"/>
      <c r="P819" s="251"/>
      <c r="Q819" s="251"/>
      <c r="R819" s="251"/>
      <c r="S819" s="251"/>
      <c r="T819" s="252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3" t="s">
        <v>133</v>
      </c>
      <c r="AU819" s="253" t="s">
        <v>86</v>
      </c>
      <c r="AV819" s="14" t="s">
        <v>86</v>
      </c>
      <c r="AW819" s="14" t="s">
        <v>33</v>
      </c>
      <c r="AX819" s="14" t="s">
        <v>76</v>
      </c>
      <c r="AY819" s="253" t="s">
        <v>124</v>
      </c>
    </row>
    <row r="820" spans="1:51" s="15" customFormat="1" ht="12">
      <c r="A820" s="15"/>
      <c r="B820" s="254"/>
      <c r="C820" s="255"/>
      <c r="D820" s="234" t="s">
        <v>133</v>
      </c>
      <c r="E820" s="256" t="s">
        <v>1</v>
      </c>
      <c r="F820" s="257" t="s">
        <v>137</v>
      </c>
      <c r="G820" s="255"/>
      <c r="H820" s="258">
        <v>209.89100000000002</v>
      </c>
      <c r="I820" s="259"/>
      <c r="J820" s="255"/>
      <c r="K820" s="255"/>
      <c r="L820" s="260"/>
      <c r="M820" s="261"/>
      <c r="N820" s="262"/>
      <c r="O820" s="262"/>
      <c r="P820" s="262"/>
      <c r="Q820" s="262"/>
      <c r="R820" s="262"/>
      <c r="S820" s="262"/>
      <c r="T820" s="263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64" t="s">
        <v>133</v>
      </c>
      <c r="AU820" s="264" t="s">
        <v>86</v>
      </c>
      <c r="AV820" s="15" t="s">
        <v>132</v>
      </c>
      <c r="AW820" s="15" t="s">
        <v>33</v>
      </c>
      <c r="AX820" s="15" t="s">
        <v>84</v>
      </c>
      <c r="AY820" s="264" t="s">
        <v>124</v>
      </c>
    </row>
    <row r="821" spans="1:65" s="2" customFormat="1" ht="24.15" customHeight="1">
      <c r="A821" s="39"/>
      <c r="B821" s="40"/>
      <c r="C821" s="219" t="s">
        <v>1064</v>
      </c>
      <c r="D821" s="219" t="s">
        <v>127</v>
      </c>
      <c r="E821" s="220" t="s">
        <v>1065</v>
      </c>
      <c r="F821" s="221" t="s">
        <v>1066</v>
      </c>
      <c r="G821" s="222" t="s">
        <v>294</v>
      </c>
      <c r="H821" s="223">
        <v>0.761</v>
      </c>
      <c r="I821" s="224"/>
      <c r="J821" s="225">
        <f>ROUND(I821*H821,2)</f>
        <v>0</v>
      </c>
      <c r="K821" s="221" t="s">
        <v>131</v>
      </c>
      <c r="L821" s="45"/>
      <c r="M821" s="226" t="s">
        <v>1</v>
      </c>
      <c r="N821" s="227" t="s">
        <v>41</v>
      </c>
      <c r="O821" s="92"/>
      <c r="P821" s="228">
        <f>O821*H821</f>
        <v>0</v>
      </c>
      <c r="Q821" s="228">
        <v>0</v>
      </c>
      <c r="R821" s="228">
        <f>Q821*H821</f>
        <v>0</v>
      </c>
      <c r="S821" s="228">
        <v>0</v>
      </c>
      <c r="T821" s="229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30" t="s">
        <v>132</v>
      </c>
      <c r="AT821" s="230" t="s">
        <v>127</v>
      </c>
      <c r="AU821" s="230" t="s">
        <v>86</v>
      </c>
      <c r="AY821" s="18" t="s">
        <v>124</v>
      </c>
      <c r="BE821" s="231">
        <f>IF(N821="základní",J821,0)</f>
        <v>0</v>
      </c>
      <c r="BF821" s="231">
        <f>IF(N821="snížená",J821,0)</f>
        <v>0</v>
      </c>
      <c r="BG821" s="231">
        <f>IF(N821="zákl. přenesená",J821,0)</f>
        <v>0</v>
      </c>
      <c r="BH821" s="231">
        <f>IF(N821="sníž. přenesená",J821,0)</f>
        <v>0</v>
      </c>
      <c r="BI821" s="231">
        <f>IF(N821="nulová",J821,0)</f>
        <v>0</v>
      </c>
      <c r="BJ821" s="18" t="s">
        <v>84</v>
      </c>
      <c r="BK821" s="231">
        <f>ROUND(I821*H821,2)</f>
        <v>0</v>
      </c>
      <c r="BL821" s="18" t="s">
        <v>132</v>
      </c>
      <c r="BM821" s="230" t="s">
        <v>1067</v>
      </c>
    </row>
    <row r="822" spans="1:51" s="14" customFormat="1" ht="12">
      <c r="A822" s="14"/>
      <c r="B822" s="243"/>
      <c r="C822" s="244"/>
      <c r="D822" s="234" t="s">
        <v>133</v>
      </c>
      <c r="E822" s="245" t="s">
        <v>1</v>
      </c>
      <c r="F822" s="246" t="s">
        <v>1068</v>
      </c>
      <c r="G822" s="244"/>
      <c r="H822" s="247">
        <v>0.76128</v>
      </c>
      <c r="I822" s="248"/>
      <c r="J822" s="244"/>
      <c r="K822" s="244"/>
      <c r="L822" s="249"/>
      <c r="M822" s="250"/>
      <c r="N822" s="251"/>
      <c r="O822" s="251"/>
      <c r="P822" s="251"/>
      <c r="Q822" s="251"/>
      <c r="R822" s="251"/>
      <c r="S822" s="251"/>
      <c r="T822" s="25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3" t="s">
        <v>133</v>
      </c>
      <c r="AU822" s="253" t="s">
        <v>86</v>
      </c>
      <c r="AV822" s="14" t="s">
        <v>86</v>
      </c>
      <c r="AW822" s="14" t="s">
        <v>33</v>
      </c>
      <c r="AX822" s="14" t="s">
        <v>76</v>
      </c>
      <c r="AY822" s="253" t="s">
        <v>124</v>
      </c>
    </row>
    <row r="823" spans="1:51" s="15" customFormat="1" ht="12">
      <c r="A823" s="15"/>
      <c r="B823" s="254"/>
      <c r="C823" s="255"/>
      <c r="D823" s="234" t="s">
        <v>133</v>
      </c>
      <c r="E823" s="256" t="s">
        <v>1</v>
      </c>
      <c r="F823" s="257" t="s">
        <v>137</v>
      </c>
      <c r="G823" s="255"/>
      <c r="H823" s="258">
        <v>0.76128</v>
      </c>
      <c r="I823" s="259"/>
      <c r="J823" s="255"/>
      <c r="K823" s="255"/>
      <c r="L823" s="260"/>
      <c r="M823" s="261"/>
      <c r="N823" s="262"/>
      <c r="O823" s="262"/>
      <c r="P823" s="262"/>
      <c r="Q823" s="262"/>
      <c r="R823" s="262"/>
      <c r="S823" s="262"/>
      <c r="T823" s="263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64" t="s">
        <v>133</v>
      </c>
      <c r="AU823" s="264" t="s">
        <v>86</v>
      </c>
      <c r="AV823" s="15" t="s">
        <v>132</v>
      </c>
      <c r="AW823" s="15" t="s">
        <v>33</v>
      </c>
      <c r="AX823" s="15" t="s">
        <v>84</v>
      </c>
      <c r="AY823" s="264" t="s">
        <v>124</v>
      </c>
    </row>
    <row r="824" spans="1:65" s="2" customFormat="1" ht="24.15" customHeight="1">
      <c r="A824" s="39"/>
      <c r="B824" s="40"/>
      <c r="C824" s="219" t="s">
        <v>621</v>
      </c>
      <c r="D824" s="219" t="s">
        <v>127</v>
      </c>
      <c r="E824" s="220" t="s">
        <v>1069</v>
      </c>
      <c r="F824" s="221" t="s">
        <v>1070</v>
      </c>
      <c r="G824" s="222" t="s">
        <v>294</v>
      </c>
      <c r="H824" s="223">
        <v>68.064</v>
      </c>
      <c r="I824" s="224"/>
      <c r="J824" s="225">
        <f>ROUND(I824*H824,2)</f>
        <v>0</v>
      </c>
      <c r="K824" s="221" t="s">
        <v>131</v>
      </c>
      <c r="L824" s="45"/>
      <c r="M824" s="226" t="s">
        <v>1</v>
      </c>
      <c r="N824" s="227" t="s">
        <v>41</v>
      </c>
      <c r="O824" s="92"/>
      <c r="P824" s="228">
        <f>O824*H824</f>
        <v>0</v>
      </c>
      <c r="Q824" s="228">
        <v>0</v>
      </c>
      <c r="R824" s="228">
        <f>Q824*H824</f>
        <v>0</v>
      </c>
      <c r="S824" s="228">
        <v>0</v>
      </c>
      <c r="T824" s="229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30" t="s">
        <v>132</v>
      </c>
      <c r="AT824" s="230" t="s">
        <v>127</v>
      </c>
      <c r="AU824" s="230" t="s">
        <v>86</v>
      </c>
      <c r="AY824" s="18" t="s">
        <v>124</v>
      </c>
      <c r="BE824" s="231">
        <f>IF(N824="základní",J824,0)</f>
        <v>0</v>
      </c>
      <c r="BF824" s="231">
        <f>IF(N824="snížená",J824,0)</f>
        <v>0</v>
      </c>
      <c r="BG824" s="231">
        <f>IF(N824="zákl. přenesená",J824,0)</f>
        <v>0</v>
      </c>
      <c r="BH824" s="231">
        <f>IF(N824="sníž. přenesená",J824,0)</f>
        <v>0</v>
      </c>
      <c r="BI824" s="231">
        <f>IF(N824="nulová",J824,0)</f>
        <v>0</v>
      </c>
      <c r="BJ824" s="18" t="s">
        <v>84</v>
      </c>
      <c r="BK824" s="231">
        <f>ROUND(I824*H824,2)</f>
        <v>0</v>
      </c>
      <c r="BL824" s="18" t="s">
        <v>132</v>
      </c>
      <c r="BM824" s="230" t="s">
        <v>1071</v>
      </c>
    </row>
    <row r="825" spans="1:51" s="13" customFormat="1" ht="12">
      <c r="A825" s="13"/>
      <c r="B825" s="232"/>
      <c r="C825" s="233"/>
      <c r="D825" s="234" t="s">
        <v>133</v>
      </c>
      <c r="E825" s="235" t="s">
        <v>1</v>
      </c>
      <c r="F825" s="236" t="s">
        <v>1072</v>
      </c>
      <c r="G825" s="233"/>
      <c r="H825" s="235" t="s">
        <v>1</v>
      </c>
      <c r="I825" s="237"/>
      <c r="J825" s="233"/>
      <c r="K825" s="233"/>
      <c r="L825" s="238"/>
      <c r="M825" s="239"/>
      <c r="N825" s="240"/>
      <c r="O825" s="240"/>
      <c r="P825" s="240"/>
      <c r="Q825" s="240"/>
      <c r="R825" s="240"/>
      <c r="S825" s="240"/>
      <c r="T825" s="24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2" t="s">
        <v>133</v>
      </c>
      <c r="AU825" s="242" t="s">
        <v>86</v>
      </c>
      <c r="AV825" s="13" t="s">
        <v>84</v>
      </c>
      <c r="AW825" s="13" t="s">
        <v>33</v>
      </c>
      <c r="AX825" s="13" t="s">
        <v>76</v>
      </c>
      <c r="AY825" s="242" t="s">
        <v>124</v>
      </c>
    </row>
    <row r="826" spans="1:51" s="14" customFormat="1" ht="12">
      <c r="A826" s="14"/>
      <c r="B826" s="243"/>
      <c r="C826" s="244"/>
      <c r="D826" s="234" t="s">
        <v>133</v>
      </c>
      <c r="E826" s="245" t="s">
        <v>1</v>
      </c>
      <c r="F826" s="246" t="s">
        <v>1073</v>
      </c>
      <c r="G826" s="244"/>
      <c r="H826" s="247">
        <v>13.568000000000001</v>
      </c>
      <c r="I826" s="248"/>
      <c r="J826" s="244"/>
      <c r="K826" s="244"/>
      <c r="L826" s="249"/>
      <c r="M826" s="250"/>
      <c r="N826" s="251"/>
      <c r="O826" s="251"/>
      <c r="P826" s="251"/>
      <c r="Q826" s="251"/>
      <c r="R826" s="251"/>
      <c r="S826" s="251"/>
      <c r="T826" s="252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3" t="s">
        <v>133</v>
      </c>
      <c r="AU826" s="253" t="s">
        <v>86</v>
      </c>
      <c r="AV826" s="14" t="s">
        <v>86</v>
      </c>
      <c r="AW826" s="14" t="s">
        <v>33</v>
      </c>
      <c r="AX826" s="14" t="s">
        <v>76</v>
      </c>
      <c r="AY826" s="253" t="s">
        <v>124</v>
      </c>
    </row>
    <row r="827" spans="1:51" s="14" customFormat="1" ht="12">
      <c r="A827" s="14"/>
      <c r="B827" s="243"/>
      <c r="C827" s="244"/>
      <c r="D827" s="234" t="s">
        <v>133</v>
      </c>
      <c r="E827" s="245" t="s">
        <v>1</v>
      </c>
      <c r="F827" s="246" t="s">
        <v>1074</v>
      </c>
      <c r="G827" s="244"/>
      <c r="H827" s="247">
        <v>27.136000000000003</v>
      </c>
      <c r="I827" s="248"/>
      <c r="J827" s="244"/>
      <c r="K827" s="244"/>
      <c r="L827" s="249"/>
      <c r="M827" s="250"/>
      <c r="N827" s="251"/>
      <c r="O827" s="251"/>
      <c r="P827" s="251"/>
      <c r="Q827" s="251"/>
      <c r="R827" s="251"/>
      <c r="S827" s="251"/>
      <c r="T827" s="252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53" t="s">
        <v>133</v>
      </c>
      <c r="AU827" s="253" t="s">
        <v>86</v>
      </c>
      <c r="AV827" s="14" t="s">
        <v>86</v>
      </c>
      <c r="AW827" s="14" t="s">
        <v>33</v>
      </c>
      <c r="AX827" s="14" t="s">
        <v>76</v>
      </c>
      <c r="AY827" s="253" t="s">
        <v>124</v>
      </c>
    </row>
    <row r="828" spans="1:51" s="16" customFormat="1" ht="12">
      <c r="A828" s="16"/>
      <c r="B828" s="278"/>
      <c r="C828" s="279"/>
      <c r="D828" s="234" t="s">
        <v>133</v>
      </c>
      <c r="E828" s="280" t="s">
        <v>1</v>
      </c>
      <c r="F828" s="281" t="s">
        <v>341</v>
      </c>
      <c r="G828" s="279"/>
      <c r="H828" s="282">
        <v>40.70400000000001</v>
      </c>
      <c r="I828" s="283"/>
      <c r="J828" s="279"/>
      <c r="K828" s="279"/>
      <c r="L828" s="284"/>
      <c r="M828" s="285"/>
      <c r="N828" s="286"/>
      <c r="O828" s="286"/>
      <c r="P828" s="286"/>
      <c r="Q828" s="286"/>
      <c r="R828" s="286"/>
      <c r="S828" s="286"/>
      <c r="T828" s="287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T828" s="288" t="s">
        <v>133</v>
      </c>
      <c r="AU828" s="288" t="s">
        <v>86</v>
      </c>
      <c r="AV828" s="16" t="s">
        <v>142</v>
      </c>
      <c r="AW828" s="16" t="s">
        <v>33</v>
      </c>
      <c r="AX828" s="16" t="s">
        <v>76</v>
      </c>
      <c r="AY828" s="288" t="s">
        <v>124</v>
      </c>
    </row>
    <row r="829" spans="1:51" s="13" customFormat="1" ht="12">
      <c r="A829" s="13"/>
      <c r="B829" s="232"/>
      <c r="C829" s="233"/>
      <c r="D829" s="234" t="s">
        <v>133</v>
      </c>
      <c r="E829" s="235" t="s">
        <v>1</v>
      </c>
      <c r="F829" s="236" t="s">
        <v>1075</v>
      </c>
      <c r="G829" s="233"/>
      <c r="H829" s="235" t="s">
        <v>1</v>
      </c>
      <c r="I829" s="237"/>
      <c r="J829" s="233"/>
      <c r="K829" s="233"/>
      <c r="L829" s="238"/>
      <c r="M829" s="239"/>
      <c r="N829" s="240"/>
      <c r="O829" s="240"/>
      <c r="P829" s="240"/>
      <c r="Q829" s="240"/>
      <c r="R829" s="240"/>
      <c r="S829" s="240"/>
      <c r="T829" s="24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2" t="s">
        <v>133</v>
      </c>
      <c r="AU829" s="242" t="s">
        <v>86</v>
      </c>
      <c r="AV829" s="13" t="s">
        <v>84</v>
      </c>
      <c r="AW829" s="13" t="s">
        <v>33</v>
      </c>
      <c r="AX829" s="13" t="s">
        <v>76</v>
      </c>
      <c r="AY829" s="242" t="s">
        <v>124</v>
      </c>
    </row>
    <row r="830" spans="1:51" s="14" customFormat="1" ht="12">
      <c r="A830" s="14"/>
      <c r="B830" s="243"/>
      <c r="C830" s="244"/>
      <c r="D830" s="234" t="s">
        <v>133</v>
      </c>
      <c r="E830" s="245" t="s">
        <v>1</v>
      </c>
      <c r="F830" s="246" t="s">
        <v>1076</v>
      </c>
      <c r="G830" s="244"/>
      <c r="H830" s="247">
        <v>27.359999999999996</v>
      </c>
      <c r="I830" s="248"/>
      <c r="J830" s="244"/>
      <c r="K830" s="244"/>
      <c r="L830" s="249"/>
      <c r="M830" s="250"/>
      <c r="N830" s="251"/>
      <c r="O830" s="251"/>
      <c r="P830" s="251"/>
      <c r="Q830" s="251"/>
      <c r="R830" s="251"/>
      <c r="S830" s="251"/>
      <c r="T830" s="25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3" t="s">
        <v>133</v>
      </c>
      <c r="AU830" s="253" t="s">
        <v>86</v>
      </c>
      <c r="AV830" s="14" t="s">
        <v>86</v>
      </c>
      <c r="AW830" s="14" t="s">
        <v>33</v>
      </c>
      <c r="AX830" s="14" t="s">
        <v>76</v>
      </c>
      <c r="AY830" s="253" t="s">
        <v>124</v>
      </c>
    </row>
    <row r="831" spans="1:51" s="16" customFormat="1" ht="12">
      <c r="A831" s="16"/>
      <c r="B831" s="278"/>
      <c r="C831" s="279"/>
      <c r="D831" s="234" t="s">
        <v>133</v>
      </c>
      <c r="E831" s="280" t="s">
        <v>1</v>
      </c>
      <c r="F831" s="281" t="s">
        <v>341</v>
      </c>
      <c r="G831" s="279"/>
      <c r="H831" s="282">
        <v>27.359999999999996</v>
      </c>
      <c r="I831" s="283"/>
      <c r="J831" s="279"/>
      <c r="K831" s="279"/>
      <c r="L831" s="284"/>
      <c r="M831" s="285"/>
      <c r="N831" s="286"/>
      <c r="O831" s="286"/>
      <c r="P831" s="286"/>
      <c r="Q831" s="286"/>
      <c r="R831" s="286"/>
      <c r="S831" s="286"/>
      <c r="T831" s="287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T831" s="288" t="s">
        <v>133</v>
      </c>
      <c r="AU831" s="288" t="s">
        <v>86</v>
      </c>
      <c r="AV831" s="16" t="s">
        <v>142</v>
      </c>
      <c r="AW831" s="16" t="s">
        <v>33</v>
      </c>
      <c r="AX831" s="16" t="s">
        <v>76</v>
      </c>
      <c r="AY831" s="288" t="s">
        <v>124</v>
      </c>
    </row>
    <row r="832" spans="1:51" s="15" customFormat="1" ht="12">
      <c r="A832" s="15"/>
      <c r="B832" s="254"/>
      <c r="C832" s="255"/>
      <c r="D832" s="234" t="s">
        <v>133</v>
      </c>
      <c r="E832" s="256" t="s">
        <v>1</v>
      </c>
      <c r="F832" s="257" t="s">
        <v>137</v>
      </c>
      <c r="G832" s="255"/>
      <c r="H832" s="258">
        <v>68.06400000000001</v>
      </c>
      <c r="I832" s="259"/>
      <c r="J832" s="255"/>
      <c r="K832" s="255"/>
      <c r="L832" s="260"/>
      <c r="M832" s="261"/>
      <c r="N832" s="262"/>
      <c r="O832" s="262"/>
      <c r="P832" s="262"/>
      <c r="Q832" s="262"/>
      <c r="R832" s="262"/>
      <c r="S832" s="262"/>
      <c r="T832" s="263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64" t="s">
        <v>133</v>
      </c>
      <c r="AU832" s="264" t="s">
        <v>86</v>
      </c>
      <c r="AV832" s="15" t="s">
        <v>132</v>
      </c>
      <c r="AW832" s="15" t="s">
        <v>33</v>
      </c>
      <c r="AX832" s="15" t="s">
        <v>84</v>
      </c>
      <c r="AY832" s="264" t="s">
        <v>124</v>
      </c>
    </row>
    <row r="833" spans="1:65" s="2" customFormat="1" ht="16.5" customHeight="1">
      <c r="A833" s="39"/>
      <c r="B833" s="40"/>
      <c r="C833" s="219" t="s">
        <v>1077</v>
      </c>
      <c r="D833" s="219" t="s">
        <v>127</v>
      </c>
      <c r="E833" s="220" t="s">
        <v>1078</v>
      </c>
      <c r="F833" s="221" t="s">
        <v>1079</v>
      </c>
      <c r="G833" s="222" t="s">
        <v>294</v>
      </c>
      <c r="H833" s="223">
        <v>1293.216</v>
      </c>
      <c r="I833" s="224"/>
      <c r="J833" s="225">
        <f>ROUND(I833*H833,2)</f>
        <v>0</v>
      </c>
      <c r="K833" s="221" t="s">
        <v>131</v>
      </c>
      <c r="L833" s="45"/>
      <c r="M833" s="226" t="s">
        <v>1</v>
      </c>
      <c r="N833" s="227" t="s">
        <v>41</v>
      </c>
      <c r="O833" s="92"/>
      <c r="P833" s="228">
        <f>O833*H833</f>
        <v>0</v>
      </c>
      <c r="Q833" s="228">
        <v>0</v>
      </c>
      <c r="R833" s="228">
        <f>Q833*H833</f>
        <v>0</v>
      </c>
      <c r="S833" s="228">
        <v>0</v>
      </c>
      <c r="T833" s="229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30" t="s">
        <v>132</v>
      </c>
      <c r="AT833" s="230" t="s">
        <v>127</v>
      </c>
      <c r="AU833" s="230" t="s">
        <v>86</v>
      </c>
      <c r="AY833" s="18" t="s">
        <v>124</v>
      </c>
      <c r="BE833" s="231">
        <f>IF(N833="základní",J833,0)</f>
        <v>0</v>
      </c>
      <c r="BF833" s="231">
        <f>IF(N833="snížená",J833,0)</f>
        <v>0</v>
      </c>
      <c r="BG833" s="231">
        <f>IF(N833="zákl. přenesená",J833,0)</f>
        <v>0</v>
      </c>
      <c r="BH833" s="231">
        <f>IF(N833="sníž. přenesená",J833,0)</f>
        <v>0</v>
      </c>
      <c r="BI833" s="231">
        <f>IF(N833="nulová",J833,0)</f>
        <v>0</v>
      </c>
      <c r="BJ833" s="18" t="s">
        <v>84</v>
      </c>
      <c r="BK833" s="231">
        <f>ROUND(I833*H833,2)</f>
        <v>0</v>
      </c>
      <c r="BL833" s="18" t="s">
        <v>132</v>
      </c>
      <c r="BM833" s="230" t="s">
        <v>1080</v>
      </c>
    </row>
    <row r="834" spans="1:51" s="14" customFormat="1" ht="12">
      <c r="A834" s="14"/>
      <c r="B834" s="243"/>
      <c r="C834" s="244"/>
      <c r="D834" s="234" t="s">
        <v>133</v>
      </c>
      <c r="E834" s="245" t="s">
        <v>1</v>
      </c>
      <c r="F834" s="246" t="s">
        <v>1081</v>
      </c>
      <c r="G834" s="244"/>
      <c r="H834" s="247">
        <v>1293.216</v>
      </c>
      <c r="I834" s="248"/>
      <c r="J834" s="244"/>
      <c r="K834" s="244"/>
      <c r="L834" s="249"/>
      <c r="M834" s="250"/>
      <c r="N834" s="251"/>
      <c r="O834" s="251"/>
      <c r="P834" s="251"/>
      <c r="Q834" s="251"/>
      <c r="R834" s="251"/>
      <c r="S834" s="251"/>
      <c r="T834" s="252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3" t="s">
        <v>133</v>
      </c>
      <c r="AU834" s="253" t="s">
        <v>86</v>
      </c>
      <c r="AV834" s="14" t="s">
        <v>86</v>
      </c>
      <c r="AW834" s="14" t="s">
        <v>33</v>
      </c>
      <c r="AX834" s="14" t="s">
        <v>76</v>
      </c>
      <c r="AY834" s="253" t="s">
        <v>124</v>
      </c>
    </row>
    <row r="835" spans="1:51" s="13" customFormat="1" ht="12">
      <c r="A835" s="13"/>
      <c r="B835" s="232"/>
      <c r="C835" s="233"/>
      <c r="D835" s="234" t="s">
        <v>133</v>
      </c>
      <c r="E835" s="235" t="s">
        <v>1</v>
      </c>
      <c r="F835" s="236" t="s">
        <v>1082</v>
      </c>
      <c r="G835" s="233"/>
      <c r="H835" s="235" t="s">
        <v>1</v>
      </c>
      <c r="I835" s="237"/>
      <c r="J835" s="233"/>
      <c r="K835" s="233"/>
      <c r="L835" s="238"/>
      <c r="M835" s="239"/>
      <c r="N835" s="240"/>
      <c r="O835" s="240"/>
      <c r="P835" s="240"/>
      <c r="Q835" s="240"/>
      <c r="R835" s="240"/>
      <c r="S835" s="240"/>
      <c r="T835" s="24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2" t="s">
        <v>133</v>
      </c>
      <c r="AU835" s="242" t="s">
        <v>86</v>
      </c>
      <c r="AV835" s="13" t="s">
        <v>84</v>
      </c>
      <c r="AW835" s="13" t="s">
        <v>33</v>
      </c>
      <c r="AX835" s="13" t="s">
        <v>76</v>
      </c>
      <c r="AY835" s="242" t="s">
        <v>124</v>
      </c>
    </row>
    <row r="836" spans="1:51" s="15" customFormat="1" ht="12">
      <c r="A836" s="15"/>
      <c r="B836" s="254"/>
      <c r="C836" s="255"/>
      <c r="D836" s="234" t="s">
        <v>133</v>
      </c>
      <c r="E836" s="256" t="s">
        <v>1</v>
      </c>
      <c r="F836" s="257" t="s">
        <v>137</v>
      </c>
      <c r="G836" s="255"/>
      <c r="H836" s="258">
        <v>1293.216</v>
      </c>
      <c r="I836" s="259"/>
      <c r="J836" s="255"/>
      <c r="K836" s="255"/>
      <c r="L836" s="260"/>
      <c r="M836" s="261"/>
      <c r="N836" s="262"/>
      <c r="O836" s="262"/>
      <c r="P836" s="262"/>
      <c r="Q836" s="262"/>
      <c r="R836" s="262"/>
      <c r="S836" s="262"/>
      <c r="T836" s="263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64" t="s">
        <v>133</v>
      </c>
      <c r="AU836" s="264" t="s">
        <v>86</v>
      </c>
      <c r="AV836" s="15" t="s">
        <v>132</v>
      </c>
      <c r="AW836" s="15" t="s">
        <v>33</v>
      </c>
      <c r="AX836" s="15" t="s">
        <v>84</v>
      </c>
      <c r="AY836" s="264" t="s">
        <v>124</v>
      </c>
    </row>
    <row r="837" spans="1:65" s="2" customFormat="1" ht="24.15" customHeight="1">
      <c r="A837" s="39"/>
      <c r="B837" s="40"/>
      <c r="C837" s="219" t="s">
        <v>626</v>
      </c>
      <c r="D837" s="219" t="s">
        <v>127</v>
      </c>
      <c r="E837" s="220" t="s">
        <v>1083</v>
      </c>
      <c r="F837" s="221" t="s">
        <v>1084</v>
      </c>
      <c r="G837" s="222" t="s">
        <v>294</v>
      </c>
      <c r="H837" s="223">
        <v>215.032</v>
      </c>
      <c r="I837" s="224"/>
      <c r="J837" s="225">
        <f>ROUND(I837*H837,2)</f>
        <v>0</v>
      </c>
      <c r="K837" s="221" t="s">
        <v>131</v>
      </c>
      <c r="L837" s="45"/>
      <c r="M837" s="226" t="s">
        <v>1</v>
      </c>
      <c r="N837" s="227" t="s">
        <v>41</v>
      </c>
      <c r="O837" s="92"/>
      <c r="P837" s="228">
        <f>O837*H837</f>
        <v>0</v>
      </c>
      <c r="Q837" s="228">
        <v>0</v>
      </c>
      <c r="R837" s="228">
        <f>Q837*H837</f>
        <v>0</v>
      </c>
      <c r="S837" s="228">
        <v>0</v>
      </c>
      <c r="T837" s="229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0" t="s">
        <v>132</v>
      </c>
      <c r="AT837" s="230" t="s">
        <v>127</v>
      </c>
      <c r="AU837" s="230" t="s">
        <v>86</v>
      </c>
      <c r="AY837" s="18" t="s">
        <v>124</v>
      </c>
      <c r="BE837" s="231">
        <f>IF(N837="základní",J837,0)</f>
        <v>0</v>
      </c>
      <c r="BF837" s="231">
        <f>IF(N837="snížená",J837,0)</f>
        <v>0</v>
      </c>
      <c r="BG837" s="231">
        <f>IF(N837="zákl. přenesená",J837,0)</f>
        <v>0</v>
      </c>
      <c r="BH837" s="231">
        <f>IF(N837="sníž. přenesená",J837,0)</f>
        <v>0</v>
      </c>
      <c r="BI837" s="231">
        <f>IF(N837="nulová",J837,0)</f>
        <v>0</v>
      </c>
      <c r="BJ837" s="18" t="s">
        <v>84</v>
      </c>
      <c r="BK837" s="231">
        <f>ROUND(I837*H837,2)</f>
        <v>0</v>
      </c>
      <c r="BL837" s="18" t="s">
        <v>132</v>
      </c>
      <c r="BM837" s="230" t="s">
        <v>1085</v>
      </c>
    </row>
    <row r="838" spans="1:51" s="13" customFormat="1" ht="12">
      <c r="A838" s="13"/>
      <c r="B838" s="232"/>
      <c r="C838" s="233"/>
      <c r="D838" s="234" t="s">
        <v>133</v>
      </c>
      <c r="E838" s="235" t="s">
        <v>1</v>
      </c>
      <c r="F838" s="236" t="s">
        <v>1086</v>
      </c>
      <c r="G838" s="233"/>
      <c r="H838" s="235" t="s">
        <v>1</v>
      </c>
      <c r="I838" s="237"/>
      <c r="J838" s="233"/>
      <c r="K838" s="233"/>
      <c r="L838" s="238"/>
      <c r="M838" s="239"/>
      <c r="N838" s="240"/>
      <c r="O838" s="240"/>
      <c r="P838" s="240"/>
      <c r="Q838" s="240"/>
      <c r="R838" s="240"/>
      <c r="S838" s="240"/>
      <c r="T838" s="241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2" t="s">
        <v>133</v>
      </c>
      <c r="AU838" s="242" t="s">
        <v>86</v>
      </c>
      <c r="AV838" s="13" t="s">
        <v>84</v>
      </c>
      <c r="AW838" s="13" t="s">
        <v>33</v>
      </c>
      <c r="AX838" s="13" t="s">
        <v>76</v>
      </c>
      <c r="AY838" s="242" t="s">
        <v>124</v>
      </c>
    </row>
    <row r="839" spans="1:51" s="14" customFormat="1" ht="12">
      <c r="A839" s="14"/>
      <c r="B839" s="243"/>
      <c r="C839" s="244"/>
      <c r="D839" s="234" t="s">
        <v>133</v>
      </c>
      <c r="E839" s="245" t="s">
        <v>1</v>
      </c>
      <c r="F839" s="246" t="s">
        <v>1060</v>
      </c>
      <c r="G839" s="244"/>
      <c r="H839" s="247">
        <v>1.025</v>
      </c>
      <c r="I839" s="248"/>
      <c r="J839" s="244"/>
      <c r="K839" s="244"/>
      <c r="L839" s="249"/>
      <c r="M839" s="250"/>
      <c r="N839" s="251"/>
      <c r="O839" s="251"/>
      <c r="P839" s="251"/>
      <c r="Q839" s="251"/>
      <c r="R839" s="251"/>
      <c r="S839" s="251"/>
      <c r="T839" s="252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3" t="s">
        <v>133</v>
      </c>
      <c r="AU839" s="253" t="s">
        <v>86</v>
      </c>
      <c r="AV839" s="14" t="s">
        <v>86</v>
      </c>
      <c r="AW839" s="14" t="s">
        <v>33</v>
      </c>
      <c r="AX839" s="14" t="s">
        <v>76</v>
      </c>
      <c r="AY839" s="253" t="s">
        <v>124</v>
      </c>
    </row>
    <row r="840" spans="1:51" s="14" customFormat="1" ht="12">
      <c r="A840" s="14"/>
      <c r="B840" s="243"/>
      <c r="C840" s="244"/>
      <c r="D840" s="234" t="s">
        <v>133</v>
      </c>
      <c r="E840" s="245" t="s">
        <v>1</v>
      </c>
      <c r="F840" s="246" t="s">
        <v>1061</v>
      </c>
      <c r="G840" s="244"/>
      <c r="H840" s="247">
        <v>106.32300000000002</v>
      </c>
      <c r="I840" s="248"/>
      <c r="J840" s="244"/>
      <c r="K840" s="244"/>
      <c r="L840" s="249"/>
      <c r="M840" s="250"/>
      <c r="N840" s="251"/>
      <c r="O840" s="251"/>
      <c r="P840" s="251"/>
      <c r="Q840" s="251"/>
      <c r="R840" s="251"/>
      <c r="S840" s="251"/>
      <c r="T840" s="252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3" t="s">
        <v>133</v>
      </c>
      <c r="AU840" s="253" t="s">
        <v>86</v>
      </c>
      <c r="AV840" s="14" t="s">
        <v>86</v>
      </c>
      <c r="AW840" s="14" t="s">
        <v>33</v>
      </c>
      <c r="AX840" s="14" t="s">
        <v>76</v>
      </c>
      <c r="AY840" s="253" t="s">
        <v>124</v>
      </c>
    </row>
    <row r="841" spans="1:51" s="14" customFormat="1" ht="12">
      <c r="A841" s="14"/>
      <c r="B841" s="243"/>
      <c r="C841" s="244"/>
      <c r="D841" s="234" t="s">
        <v>133</v>
      </c>
      <c r="E841" s="245" t="s">
        <v>1</v>
      </c>
      <c r="F841" s="246" t="s">
        <v>1062</v>
      </c>
      <c r="G841" s="244"/>
      <c r="H841" s="247">
        <v>101.34300000000002</v>
      </c>
      <c r="I841" s="248"/>
      <c r="J841" s="244"/>
      <c r="K841" s="244"/>
      <c r="L841" s="249"/>
      <c r="M841" s="250"/>
      <c r="N841" s="251"/>
      <c r="O841" s="251"/>
      <c r="P841" s="251"/>
      <c r="Q841" s="251"/>
      <c r="R841" s="251"/>
      <c r="S841" s="251"/>
      <c r="T841" s="252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3" t="s">
        <v>133</v>
      </c>
      <c r="AU841" s="253" t="s">
        <v>86</v>
      </c>
      <c r="AV841" s="14" t="s">
        <v>86</v>
      </c>
      <c r="AW841" s="14" t="s">
        <v>33</v>
      </c>
      <c r="AX841" s="14" t="s">
        <v>76</v>
      </c>
      <c r="AY841" s="253" t="s">
        <v>124</v>
      </c>
    </row>
    <row r="842" spans="1:51" s="14" customFormat="1" ht="12">
      <c r="A842" s="14"/>
      <c r="B842" s="243"/>
      <c r="C842" s="244"/>
      <c r="D842" s="234" t="s">
        <v>133</v>
      </c>
      <c r="E842" s="245" t="s">
        <v>1</v>
      </c>
      <c r="F842" s="246" t="s">
        <v>1063</v>
      </c>
      <c r="G842" s="244"/>
      <c r="H842" s="247">
        <v>1.2</v>
      </c>
      <c r="I842" s="248"/>
      <c r="J842" s="244"/>
      <c r="K842" s="244"/>
      <c r="L842" s="249"/>
      <c r="M842" s="250"/>
      <c r="N842" s="251"/>
      <c r="O842" s="251"/>
      <c r="P842" s="251"/>
      <c r="Q842" s="251"/>
      <c r="R842" s="251"/>
      <c r="S842" s="251"/>
      <c r="T842" s="252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3" t="s">
        <v>133</v>
      </c>
      <c r="AU842" s="253" t="s">
        <v>86</v>
      </c>
      <c r="AV842" s="14" t="s">
        <v>86</v>
      </c>
      <c r="AW842" s="14" t="s">
        <v>33</v>
      </c>
      <c r="AX842" s="14" t="s">
        <v>76</v>
      </c>
      <c r="AY842" s="253" t="s">
        <v>124</v>
      </c>
    </row>
    <row r="843" spans="1:51" s="13" customFormat="1" ht="12">
      <c r="A843" s="13"/>
      <c r="B843" s="232"/>
      <c r="C843" s="233"/>
      <c r="D843" s="234" t="s">
        <v>133</v>
      </c>
      <c r="E843" s="235" t="s">
        <v>1</v>
      </c>
      <c r="F843" s="236" t="s">
        <v>1087</v>
      </c>
      <c r="G843" s="233"/>
      <c r="H843" s="235" t="s">
        <v>1</v>
      </c>
      <c r="I843" s="237"/>
      <c r="J843" s="233"/>
      <c r="K843" s="233"/>
      <c r="L843" s="238"/>
      <c r="M843" s="239"/>
      <c r="N843" s="240"/>
      <c r="O843" s="240"/>
      <c r="P843" s="240"/>
      <c r="Q843" s="240"/>
      <c r="R843" s="240"/>
      <c r="S843" s="240"/>
      <c r="T843" s="241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2" t="s">
        <v>133</v>
      </c>
      <c r="AU843" s="242" t="s">
        <v>86</v>
      </c>
      <c r="AV843" s="13" t="s">
        <v>84</v>
      </c>
      <c r="AW843" s="13" t="s">
        <v>33</v>
      </c>
      <c r="AX843" s="13" t="s">
        <v>76</v>
      </c>
      <c r="AY843" s="242" t="s">
        <v>124</v>
      </c>
    </row>
    <row r="844" spans="1:51" s="14" customFormat="1" ht="12">
      <c r="A844" s="14"/>
      <c r="B844" s="243"/>
      <c r="C844" s="244"/>
      <c r="D844" s="234" t="s">
        <v>133</v>
      </c>
      <c r="E844" s="245" t="s">
        <v>1</v>
      </c>
      <c r="F844" s="246" t="s">
        <v>1068</v>
      </c>
      <c r="G844" s="244"/>
      <c r="H844" s="247">
        <v>0.76128</v>
      </c>
      <c r="I844" s="248"/>
      <c r="J844" s="244"/>
      <c r="K844" s="244"/>
      <c r="L844" s="249"/>
      <c r="M844" s="250"/>
      <c r="N844" s="251"/>
      <c r="O844" s="251"/>
      <c r="P844" s="251"/>
      <c r="Q844" s="251"/>
      <c r="R844" s="251"/>
      <c r="S844" s="251"/>
      <c r="T844" s="252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3" t="s">
        <v>133</v>
      </c>
      <c r="AU844" s="253" t="s">
        <v>86</v>
      </c>
      <c r="AV844" s="14" t="s">
        <v>86</v>
      </c>
      <c r="AW844" s="14" t="s">
        <v>33</v>
      </c>
      <c r="AX844" s="14" t="s">
        <v>76</v>
      </c>
      <c r="AY844" s="253" t="s">
        <v>124</v>
      </c>
    </row>
    <row r="845" spans="1:51" s="16" customFormat="1" ht="12">
      <c r="A845" s="16"/>
      <c r="B845" s="278"/>
      <c r="C845" s="279"/>
      <c r="D845" s="234" t="s">
        <v>133</v>
      </c>
      <c r="E845" s="280" t="s">
        <v>1</v>
      </c>
      <c r="F845" s="281" t="s">
        <v>341</v>
      </c>
      <c r="G845" s="279"/>
      <c r="H845" s="282">
        <v>210.65228000000002</v>
      </c>
      <c r="I845" s="283"/>
      <c r="J845" s="279"/>
      <c r="K845" s="279"/>
      <c r="L845" s="284"/>
      <c r="M845" s="285"/>
      <c r="N845" s="286"/>
      <c r="O845" s="286"/>
      <c r="P845" s="286"/>
      <c r="Q845" s="286"/>
      <c r="R845" s="286"/>
      <c r="S845" s="286"/>
      <c r="T845" s="287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T845" s="288" t="s">
        <v>133</v>
      </c>
      <c r="AU845" s="288" t="s">
        <v>86</v>
      </c>
      <c r="AV845" s="16" t="s">
        <v>142</v>
      </c>
      <c r="AW845" s="16" t="s">
        <v>33</v>
      </c>
      <c r="AX845" s="16" t="s">
        <v>76</v>
      </c>
      <c r="AY845" s="288" t="s">
        <v>124</v>
      </c>
    </row>
    <row r="846" spans="1:51" s="13" customFormat="1" ht="12">
      <c r="A846" s="13"/>
      <c r="B846" s="232"/>
      <c r="C846" s="233"/>
      <c r="D846" s="234" t="s">
        <v>133</v>
      </c>
      <c r="E846" s="235" t="s">
        <v>1</v>
      </c>
      <c r="F846" s="236" t="s">
        <v>1088</v>
      </c>
      <c r="G846" s="233"/>
      <c r="H846" s="235" t="s">
        <v>1</v>
      </c>
      <c r="I846" s="237"/>
      <c r="J846" s="233"/>
      <c r="K846" s="233"/>
      <c r="L846" s="238"/>
      <c r="M846" s="239"/>
      <c r="N846" s="240"/>
      <c r="O846" s="240"/>
      <c r="P846" s="240"/>
      <c r="Q846" s="240"/>
      <c r="R846" s="240"/>
      <c r="S846" s="240"/>
      <c r="T846" s="24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2" t="s">
        <v>133</v>
      </c>
      <c r="AU846" s="242" t="s">
        <v>86</v>
      </c>
      <c r="AV846" s="13" t="s">
        <v>84</v>
      </c>
      <c r="AW846" s="13" t="s">
        <v>33</v>
      </c>
      <c r="AX846" s="13" t="s">
        <v>76</v>
      </c>
      <c r="AY846" s="242" t="s">
        <v>124</v>
      </c>
    </row>
    <row r="847" spans="1:51" s="14" customFormat="1" ht="12">
      <c r="A847" s="14"/>
      <c r="B847" s="243"/>
      <c r="C847" s="244"/>
      <c r="D847" s="234" t="s">
        <v>133</v>
      </c>
      <c r="E847" s="245" t="s">
        <v>1</v>
      </c>
      <c r="F847" s="246" t="s">
        <v>1089</v>
      </c>
      <c r="G847" s="244"/>
      <c r="H847" s="247">
        <v>0.492</v>
      </c>
      <c r="I847" s="248"/>
      <c r="J847" s="244"/>
      <c r="K847" s="244"/>
      <c r="L847" s="249"/>
      <c r="M847" s="250"/>
      <c r="N847" s="251"/>
      <c r="O847" s="251"/>
      <c r="P847" s="251"/>
      <c r="Q847" s="251"/>
      <c r="R847" s="251"/>
      <c r="S847" s="251"/>
      <c r="T847" s="252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3" t="s">
        <v>133</v>
      </c>
      <c r="AU847" s="253" t="s">
        <v>86</v>
      </c>
      <c r="AV847" s="14" t="s">
        <v>86</v>
      </c>
      <c r="AW847" s="14" t="s">
        <v>33</v>
      </c>
      <c r="AX847" s="14" t="s">
        <v>76</v>
      </c>
      <c r="AY847" s="253" t="s">
        <v>124</v>
      </c>
    </row>
    <row r="848" spans="1:51" s="14" customFormat="1" ht="12">
      <c r="A848" s="14"/>
      <c r="B848" s="243"/>
      <c r="C848" s="244"/>
      <c r="D848" s="234" t="s">
        <v>133</v>
      </c>
      <c r="E848" s="245" t="s">
        <v>1</v>
      </c>
      <c r="F848" s="246" t="s">
        <v>1090</v>
      </c>
      <c r="G848" s="244"/>
      <c r="H848" s="247">
        <v>0.17099999999999999</v>
      </c>
      <c r="I848" s="248"/>
      <c r="J848" s="244"/>
      <c r="K848" s="244"/>
      <c r="L848" s="249"/>
      <c r="M848" s="250"/>
      <c r="N848" s="251"/>
      <c r="O848" s="251"/>
      <c r="P848" s="251"/>
      <c r="Q848" s="251"/>
      <c r="R848" s="251"/>
      <c r="S848" s="251"/>
      <c r="T848" s="252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3" t="s">
        <v>133</v>
      </c>
      <c r="AU848" s="253" t="s">
        <v>86</v>
      </c>
      <c r="AV848" s="14" t="s">
        <v>86</v>
      </c>
      <c r="AW848" s="14" t="s">
        <v>33</v>
      </c>
      <c r="AX848" s="14" t="s">
        <v>76</v>
      </c>
      <c r="AY848" s="253" t="s">
        <v>124</v>
      </c>
    </row>
    <row r="849" spans="1:51" s="14" customFormat="1" ht="12">
      <c r="A849" s="14"/>
      <c r="B849" s="243"/>
      <c r="C849" s="244"/>
      <c r="D849" s="234" t="s">
        <v>133</v>
      </c>
      <c r="E849" s="245" t="s">
        <v>1</v>
      </c>
      <c r="F849" s="246" t="s">
        <v>1091</v>
      </c>
      <c r="G849" s="244"/>
      <c r="H849" s="247">
        <v>0.5</v>
      </c>
      <c r="I849" s="248"/>
      <c r="J849" s="244"/>
      <c r="K849" s="244"/>
      <c r="L849" s="249"/>
      <c r="M849" s="250"/>
      <c r="N849" s="251"/>
      <c r="O849" s="251"/>
      <c r="P849" s="251"/>
      <c r="Q849" s="251"/>
      <c r="R849" s="251"/>
      <c r="S849" s="251"/>
      <c r="T849" s="252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3" t="s">
        <v>133</v>
      </c>
      <c r="AU849" s="253" t="s">
        <v>86</v>
      </c>
      <c r="AV849" s="14" t="s">
        <v>86</v>
      </c>
      <c r="AW849" s="14" t="s">
        <v>33</v>
      </c>
      <c r="AX849" s="14" t="s">
        <v>76</v>
      </c>
      <c r="AY849" s="253" t="s">
        <v>124</v>
      </c>
    </row>
    <row r="850" spans="1:51" s="14" customFormat="1" ht="12">
      <c r="A850" s="14"/>
      <c r="B850" s="243"/>
      <c r="C850" s="244"/>
      <c r="D850" s="234" t="s">
        <v>133</v>
      </c>
      <c r="E850" s="245" t="s">
        <v>1</v>
      </c>
      <c r="F850" s="246" t="s">
        <v>1092</v>
      </c>
      <c r="G850" s="244"/>
      <c r="H850" s="247">
        <v>1.5092</v>
      </c>
      <c r="I850" s="248"/>
      <c r="J850" s="244"/>
      <c r="K850" s="244"/>
      <c r="L850" s="249"/>
      <c r="M850" s="250"/>
      <c r="N850" s="251"/>
      <c r="O850" s="251"/>
      <c r="P850" s="251"/>
      <c r="Q850" s="251"/>
      <c r="R850" s="251"/>
      <c r="S850" s="251"/>
      <c r="T850" s="252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3" t="s">
        <v>133</v>
      </c>
      <c r="AU850" s="253" t="s">
        <v>86</v>
      </c>
      <c r="AV850" s="14" t="s">
        <v>86</v>
      </c>
      <c r="AW850" s="14" t="s">
        <v>33</v>
      </c>
      <c r="AX850" s="14" t="s">
        <v>76</v>
      </c>
      <c r="AY850" s="253" t="s">
        <v>124</v>
      </c>
    </row>
    <row r="851" spans="1:51" s="14" customFormat="1" ht="12">
      <c r="A851" s="14"/>
      <c r="B851" s="243"/>
      <c r="C851" s="244"/>
      <c r="D851" s="234" t="s">
        <v>133</v>
      </c>
      <c r="E851" s="245" t="s">
        <v>1</v>
      </c>
      <c r="F851" s="246" t="s">
        <v>1093</v>
      </c>
      <c r="G851" s="244"/>
      <c r="H851" s="247">
        <v>1.708</v>
      </c>
      <c r="I851" s="248"/>
      <c r="J851" s="244"/>
      <c r="K851" s="244"/>
      <c r="L851" s="249"/>
      <c r="M851" s="250"/>
      <c r="N851" s="251"/>
      <c r="O851" s="251"/>
      <c r="P851" s="251"/>
      <c r="Q851" s="251"/>
      <c r="R851" s="251"/>
      <c r="S851" s="251"/>
      <c r="T851" s="25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3" t="s">
        <v>133</v>
      </c>
      <c r="AU851" s="253" t="s">
        <v>86</v>
      </c>
      <c r="AV851" s="14" t="s">
        <v>86</v>
      </c>
      <c r="AW851" s="14" t="s">
        <v>33</v>
      </c>
      <c r="AX851" s="14" t="s">
        <v>76</v>
      </c>
      <c r="AY851" s="253" t="s">
        <v>124</v>
      </c>
    </row>
    <row r="852" spans="1:51" s="16" customFormat="1" ht="12">
      <c r="A852" s="16"/>
      <c r="B852" s="278"/>
      <c r="C852" s="279"/>
      <c r="D852" s="234" t="s">
        <v>133</v>
      </c>
      <c r="E852" s="280" t="s">
        <v>1</v>
      </c>
      <c r="F852" s="281" t="s">
        <v>341</v>
      </c>
      <c r="G852" s="279"/>
      <c r="H852" s="282">
        <v>4.3802</v>
      </c>
      <c r="I852" s="283"/>
      <c r="J852" s="279"/>
      <c r="K852" s="279"/>
      <c r="L852" s="284"/>
      <c r="M852" s="285"/>
      <c r="N852" s="286"/>
      <c r="O852" s="286"/>
      <c r="P852" s="286"/>
      <c r="Q852" s="286"/>
      <c r="R852" s="286"/>
      <c r="S852" s="286"/>
      <c r="T852" s="287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T852" s="288" t="s">
        <v>133</v>
      </c>
      <c r="AU852" s="288" t="s">
        <v>86</v>
      </c>
      <c r="AV852" s="16" t="s">
        <v>142</v>
      </c>
      <c r="AW852" s="16" t="s">
        <v>33</v>
      </c>
      <c r="AX852" s="16" t="s">
        <v>76</v>
      </c>
      <c r="AY852" s="288" t="s">
        <v>124</v>
      </c>
    </row>
    <row r="853" spans="1:51" s="15" customFormat="1" ht="12">
      <c r="A853" s="15"/>
      <c r="B853" s="254"/>
      <c r="C853" s="255"/>
      <c r="D853" s="234" t="s">
        <v>133</v>
      </c>
      <c r="E853" s="256" t="s">
        <v>1</v>
      </c>
      <c r="F853" s="257" t="s">
        <v>137</v>
      </c>
      <c r="G853" s="255"/>
      <c r="H853" s="258">
        <v>215.03248</v>
      </c>
      <c r="I853" s="259"/>
      <c r="J853" s="255"/>
      <c r="K853" s="255"/>
      <c r="L853" s="260"/>
      <c r="M853" s="261"/>
      <c r="N853" s="262"/>
      <c r="O853" s="262"/>
      <c r="P853" s="262"/>
      <c r="Q853" s="262"/>
      <c r="R853" s="262"/>
      <c r="S853" s="262"/>
      <c r="T853" s="263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64" t="s">
        <v>133</v>
      </c>
      <c r="AU853" s="264" t="s">
        <v>86</v>
      </c>
      <c r="AV853" s="15" t="s">
        <v>132</v>
      </c>
      <c r="AW853" s="15" t="s">
        <v>33</v>
      </c>
      <c r="AX853" s="15" t="s">
        <v>84</v>
      </c>
      <c r="AY853" s="264" t="s">
        <v>124</v>
      </c>
    </row>
    <row r="854" spans="1:65" s="2" customFormat="1" ht="24.15" customHeight="1">
      <c r="A854" s="39"/>
      <c r="B854" s="40"/>
      <c r="C854" s="219" t="s">
        <v>1094</v>
      </c>
      <c r="D854" s="219" t="s">
        <v>127</v>
      </c>
      <c r="E854" s="220" t="s">
        <v>1095</v>
      </c>
      <c r="F854" s="221" t="s">
        <v>1096</v>
      </c>
      <c r="G854" s="222" t="s">
        <v>294</v>
      </c>
      <c r="H854" s="223">
        <v>4085.608</v>
      </c>
      <c r="I854" s="224"/>
      <c r="J854" s="225">
        <f>ROUND(I854*H854,2)</f>
        <v>0</v>
      </c>
      <c r="K854" s="221" t="s">
        <v>131</v>
      </c>
      <c r="L854" s="45"/>
      <c r="M854" s="226" t="s">
        <v>1</v>
      </c>
      <c r="N854" s="227" t="s">
        <v>41</v>
      </c>
      <c r="O854" s="92"/>
      <c r="P854" s="228">
        <f>O854*H854</f>
        <v>0</v>
      </c>
      <c r="Q854" s="228">
        <v>0</v>
      </c>
      <c r="R854" s="228">
        <f>Q854*H854</f>
        <v>0</v>
      </c>
      <c r="S854" s="228">
        <v>0</v>
      </c>
      <c r="T854" s="229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30" t="s">
        <v>132</v>
      </c>
      <c r="AT854" s="230" t="s">
        <v>127</v>
      </c>
      <c r="AU854" s="230" t="s">
        <v>86</v>
      </c>
      <c r="AY854" s="18" t="s">
        <v>124</v>
      </c>
      <c r="BE854" s="231">
        <f>IF(N854="základní",J854,0)</f>
        <v>0</v>
      </c>
      <c r="BF854" s="231">
        <f>IF(N854="snížená",J854,0)</f>
        <v>0</v>
      </c>
      <c r="BG854" s="231">
        <f>IF(N854="zákl. přenesená",J854,0)</f>
        <v>0</v>
      </c>
      <c r="BH854" s="231">
        <f>IF(N854="sníž. přenesená",J854,0)</f>
        <v>0</v>
      </c>
      <c r="BI854" s="231">
        <f>IF(N854="nulová",J854,0)</f>
        <v>0</v>
      </c>
      <c r="BJ854" s="18" t="s">
        <v>84</v>
      </c>
      <c r="BK854" s="231">
        <f>ROUND(I854*H854,2)</f>
        <v>0</v>
      </c>
      <c r="BL854" s="18" t="s">
        <v>132</v>
      </c>
      <c r="BM854" s="230" t="s">
        <v>1097</v>
      </c>
    </row>
    <row r="855" spans="1:51" s="14" customFormat="1" ht="12">
      <c r="A855" s="14"/>
      <c r="B855" s="243"/>
      <c r="C855" s="244"/>
      <c r="D855" s="234" t="s">
        <v>133</v>
      </c>
      <c r="E855" s="245" t="s">
        <v>1</v>
      </c>
      <c r="F855" s="246" t="s">
        <v>1098</v>
      </c>
      <c r="G855" s="244"/>
      <c r="H855" s="247">
        <v>4085.608</v>
      </c>
      <c r="I855" s="248"/>
      <c r="J855" s="244"/>
      <c r="K855" s="244"/>
      <c r="L855" s="249"/>
      <c r="M855" s="250"/>
      <c r="N855" s="251"/>
      <c r="O855" s="251"/>
      <c r="P855" s="251"/>
      <c r="Q855" s="251"/>
      <c r="R855" s="251"/>
      <c r="S855" s="251"/>
      <c r="T855" s="252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3" t="s">
        <v>133</v>
      </c>
      <c r="AU855" s="253" t="s">
        <v>86</v>
      </c>
      <c r="AV855" s="14" t="s">
        <v>86</v>
      </c>
      <c r="AW855" s="14" t="s">
        <v>33</v>
      </c>
      <c r="AX855" s="14" t="s">
        <v>76</v>
      </c>
      <c r="AY855" s="253" t="s">
        <v>124</v>
      </c>
    </row>
    <row r="856" spans="1:51" s="13" customFormat="1" ht="12">
      <c r="A856" s="13"/>
      <c r="B856" s="232"/>
      <c r="C856" s="233"/>
      <c r="D856" s="234" t="s">
        <v>133</v>
      </c>
      <c r="E856" s="235" t="s">
        <v>1</v>
      </c>
      <c r="F856" s="236" t="s">
        <v>1082</v>
      </c>
      <c r="G856" s="233"/>
      <c r="H856" s="235" t="s">
        <v>1</v>
      </c>
      <c r="I856" s="237"/>
      <c r="J856" s="233"/>
      <c r="K856" s="233"/>
      <c r="L856" s="238"/>
      <c r="M856" s="239"/>
      <c r="N856" s="240"/>
      <c r="O856" s="240"/>
      <c r="P856" s="240"/>
      <c r="Q856" s="240"/>
      <c r="R856" s="240"/>
      <c r="S856" s="240"/>
      <c r="T856" s="24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2" t="s">
        <v>133</v>
      </c>
      <c r="AU856" s="242" t="s">
        <v>86</v>
      </c>
      <c r="AV856" s="13" t="s">
        <v>84</v>
      </c>
      <c r="AW856" s="13" t="s">
        <v>33</v>
      </c>
      <c r="AX856" s="13" t="s">
        <v>76</v>
      </c>
      <c r="AY856" s="242" t="s">
        <v>124</v>
      </c>
    </row>
    <row r="857" spans="1:51" s="15" customFormat="1" ht="12">
      <c r="A857" s="15"/>
      <c r="B857" s="254"/>
      <c r="C857" s="255"/>
      <c r="D857" s="234" t="s">
        <v>133</v>
      </c>
      <c r="E857" s="256" t="s">
        <v>1</v>
      </c>
      <c r="F857" s="257" t="s">
        <v>137</v>
      </c>
      <c r="G857" s="255"/>
      <c r="H857" s="258">
        <v>4085.608</v>
      </c>
      <c r="I857" s="259"/>
      <c r="J857" s="255"/>
      <c r="K857" s="255"/>
      <c r="L857" s="260"/>
      <c r="M857" s="261"/>
      <c r="N857" s="262"/>
      <c r="O857" s="262"/>
      <c r="P857" s="262"/>
      <c r="Q857" s="262"/>
      <c r="R857" s="262"/>
      <c r="S857" s="262"/>
      <c r="T857" s="263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64" t="s">
        <v>133</v>
      </c>
      <c r="AU857" s="264" t="s">
        <v>86</v>
      </c>
      <c r="AV857" s="15" t="s">
        <v>132</v>
      </c>
      <c r="AW857" s="15" t="s">
        <v>33</v>
      </c>
      <c r="AX857" s="15" t="s">
        <v>84</v>
      </c>
      <c r="AY857" s="264" t="s">
        <v>124</v>
      </c>
    </row>
    <row r="858" spans="1:65" s="2" customFormat="1" ht="24.15" customHeight="1">
      <c r="A858" s="39"/>
      <c r="B858" s="40"/>
      <c r="C858" s="219" t="s">
        <v>630</v>
      </c>
      <c r="D858" s="219" t="s">
        <v>127</v>
      </c>
      <c r="E858" s="220" t="s">
        <v>1099</v>
      </c>
      <c r="F858" s="221" t="s">
        <v>1100</v>
      </c>
      <c r="G858" s="222" t="s">
        <v>294</v>
      </c>
      <c r="H858" s="223">
        <v>215.032</v>
      </c>
      <c r="I858" s="224"/>
      <c r="J858" s="225">
        <f>ROUND(I858*H858,2)</f>
        <v>0</v>
      </c>
      <c r="K858" s="221" t="s">
        <v>131</v>
      </c>
      <c r="L858" s="45"/>
      <c r="M858" s="226" t="s">
        <v>1</v>
      </c>
      <c r="N858" s="227" t="s">
        <v>41</v>
      </c>
      <c r="O858" s="92"/>
      <c r="P858" s="228">
        <f>O858*H858</f>
        <v>0</v>
      </c>
      <c r="Q858" s="228">
        <v>0</v>
      </c>
      <c r="R858" s="228">
        <f>Q858*H858</f>
        <v>0</v>
      </c>
      <c r="S858" s="228">
        <v>0</v>
      </c>
      <c r="T858" s="229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30" t="s">
        <v>132</v>
      </c>
      <c r="AT858" s="230" t="s">
        <v>127</v>
      </c>
      <c r="AU858" s="230" t="s">
        <v>86</v>
      </c>
      <c r="AY858" s="18" t="s">
        <v>124</v>
      </c>
      <c r="BE858" s="231">
        <f>IF(N858="základní",J858,0)</f>
        <v>0</v>
      </c>
      <c r="BF858" s="231">
        <f>IF(N858="snížená",J858,0)</f>
        <v>0</v>
      </c>
      <c r="BG858" s="231">
        <f>IF(N858="zákl. přenesená",J858,0)</f>
        <v>0</v>
      </c>
      <c r="BH858" s="231">
        <f>IF(N858="sníž. přenesená",J858,0)</f>
        <v>0</v>
      </c>
      <c r="BI858" s="231">
        <f>IF(N858="nulová",J858,0)</f>
        <v>0</v>
      </c>
      <c r="BJ858" s="18" t="s">
        <v>84</v>
      </c>
      <c r="BK858" s="231">
        <f>ROUND(I858*H858,2)</f>
        <v>0</v>
      </c>
      <c r="BL858" s="18" t="s">
        <v>132</v>
      </c>
      <c r="BM858" s="230" t="s">
        <v>1101</v>
      </c>
    </row>
    <row r="859" spans="1:51" s="14" customFormat="1" ht="12">
      <c r="A859" s="14"/>
      <c r="B859" s="243"/>
      <c r="C859" s="244"/>
      <c r="D859" s="234" t="s">
        <v>133</v>
      </c>
      <c r="E859" s="245" t="s">
        <v>1</v>
      </c>
      <c r="F859" s="246" t="s">
        <v>1102</v>
      </c>
      <c r="G859" s="244"/>
      <c r="H859" s="247">
        <v>215.032</v>
      </c>
      <c r="I859" s="248"/>
      <c r="J859" s="244"/>
      <c r="K859" s="244"/>
      <c r="L859" s="249"/>
      <c r="M859" s="250"/>
      <c r="N859" s="251"/>
      <c r="O859" s="251"/>
      <c r="P859" s="251"/>
      <c r="Q859" s="251"/>
      <c r="R859" s="251"/>
      <c r="S859" s="251"/>
      <c r="T859" s="252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3" t="s">
        <v>133</v>
      </c>
      <c r="AU859" s="253" t="s">
        <v>86</v>
      </c>
      <c r="AV859" s="14" t="s">
        <v>86</v>
      </c>
      <c r="AW859" s="14" t="s">
        <v>33</v>
      </c>
      <c r="AX859" s="14" t="s">
        <v>76</v>
      </c>
      <c r="AY859" s="253" t="s">
        <v>124</v>
      </c>
    </row>
    <row r="860" spans="1:51" s="15" customFormat="1" ht="12">
      <c r="A860" s="15"/>
      <c r="B860" s="254"/>
      <c r="C860" s="255"/>
      <c r="D860" s="234" t="s">
        <v>133</v>
      </c>
      <c r="E860" s="256" t="s">
        <v>1</v>
      </c>
      <c r="F860" s="257" t="s">
        <v>137</v>
      </c>
      <c r="G860" s="255"/>
      <c r="H860" s="258">
        <v>215.032</v>
      </c>
      <c r="I860" s="259"/>
      <c r="J860" s="255"/>
      <c r="K860" s="255"/>
      <c r="L860" s="260"/>
      <c r="M860" s="261"/>
      <c r="N860" s="262"/>
      <c r="O860" s="262"/>
      <c r="P860" s="262"/>
      <c r="Q860" s="262"/>
      <c r="R860" s="262"/>
      <c r="S860" s="262"/>
      <c r="T860" s="263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64" t="s">
        <v>133</v>
      </c>
      <c r="AU860" s="264" t="s">
        <v>86</v>
      </c>
      <c r="AV860" s="15" t="s">
        <v>132</v>
      </c>
      <c r="AW860" s="15" t="s">
        <v>33</v>
      </c>
      <c r="AX860" s="15" t="s">
        <v>84</v>
      </c>
      <c r="AY860" s="264" t="s">
        <v>124</v>
      </c>
    </row>
    <row r="861" spans="1:65" s="2" customFormat="1" ht="24.15" customHeight="1">
      <c r="A861" s="39"/>
      <c r="B861" s="40"/>
      <c r="C861" s="219" t="s">
        <v>1103</v>
      </c>
      <c r="D861" s="219" t="s">
        <v>127</v>
      </c>
      <c r="E861" s="220" t="s">
        <v>1104</v>
      </c>
      <c r="F861" s="221" t="s">
        <v>1105</v>
      </c>
      <c r="G861" s="222" t="s">
        <v>294</v>
      </c>
      <c r="H861" s="223">
        <v>27.36</v>
      </c>
      <c r="I861" s="224"/>
      <c r="J861" s="225">
        <f>ROUND(I861*H861,2)</f>
        <v>0</v>
      </c>
      <c r="K861" s="221" t="s">
        <v>131</v>
      </c>
      <c r="L861" s="45"/>
      <c r="M861" s="226" t="s">
        <v>1</v>
      </c>
      <c r="N861" s="227" t="s">
        <v>41</v>
      </c>
      <c r="O861" s="92"/>
      <c r="P861" s="228">
        <f>O861*H861</f>
        <v>0</v>
      </c>
      <c r="Q861" s="228">
        <v>0</v>
      </c>
      <c r="R861" s="228">
        <f>Q861*H861</f>
        <v>0</v>
      </c>
      <c r="S861" s="228">
        <v>0</v>
      </c>
      <c r="T861" s="229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30" t="s">
        <v>132</v>
      </c>
      <c r="AT861" s="230" t="s">
        <v>127</v>
      </c>
      <c r="AU861" s="230" t="s">
        <v>86</v>
      </c>
      <c r="AY861" s="18" t="s">
        <v>124</v>
      </c>
      <c r="BE861" s="231">
        <f>IF(N861="základní",J861,0)</f>
        <v>0</v>
      </c>
      <c r="BF861" s="231">
        <f>IF(N861="snížená",J861,0)</f>
        <v>0</v>
      </c>
      <c r="BG861" s="231">
        <f>IF(N861="zákl. přenesená",J861,0)</f>
        <v>0</v>
      </c>
      <c r="BH861" s="231">
        <f>IF(N861="sníž. přenesená",J861,0)</f>
        <v>0</v>
      </c>
      <c r="BI861" s="231">
        <f>IF(N861="nulová",J861,0)</f>
        <v>0</v>
      </c>
      <c r="BJ861" s="18" t="s">
        <v>84</v>
      </c>
      <c r="BK861" s="231">
        <f>ROUND(I861*H861,2)</f>
        <v>0</v>
      </c>
      <c r="BL861" s="18" t="s">
        <v>132</v>
      </c>
      <c r="BM861" s="230" t="s">
        <v>1106</v>
      </c>
    </row>
    <row r="862" spans="1:51" s="13" customFormat="1" ht="12">
      <c r="A862" s="13"/>
      <c r="B862" s="232"/>
      <c r="C862" s="233"/>
      <c r="D862" s="234" t="s">
        <v>133</v>
      </c>
      <c r="E862" s="235" t="s">
        <v>1</v>
      </c>
      <c r="F862" s="236" t="s">
        <v>1075</v>
      </c>
      <c r="G862" s="233"/>
      <c r="H862" s="235" t="s">
        <v>1</v>
      </c>
      <c r="I862" s="237"/>
      <c r="J862" s="233"/>
      <c r="K862" s="233"/>
      <c r="L862" s="238"/>
      <c r="M862" s="239"/>
      <c r="N862" s="240"/>
      <c r="O862" s="240"/>
      <c r="P862" s="240"/>
      <c r="Q862" s="240"/>
      <c r="R862" s="240"/>
      <c r="S862" s="240"/>
      <c r="T862" s="24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2" t="s">
        <v>133</v>
      </c>
      <c r="AU862" s="242" t="s">
        <v>86</v>
      </c>
      <c r="AV862" s="13" t="s">
        <v>84</v>
      </c>
      <c r="AW862" s="13" t="s">
        <v>33</v>
      </c>
      <c r="AX862" s="13" t="s">
        <v>76</v>
      </c>
      <c r="AY862" s="242" t="s">
        <v>124</v>
      </c>
    </row>
    <row r="863" spans="1:51" s="14" customFormat="1" ht="12">
      <c r="A863" s="14"/>
      <c r="B863" s="243"/>
      <c r="C863" s="244"/>
      <c r="D863" s="234" t="s">
        <v>133</v>
      </c>
      <c r="E863" s="245" t="s">
        <v>1</v>
      </c>
      <c r="F863" s="246" t="s">
        <v>1076</v>
      </c>
      <c r="G863" s="244"/>
      <c r="H863" s="247">
        <v>27.359999999999996</v>
      </c>
      <c r="I863" s="248"/>
      <c r="J863" s="244"/>
      <c r="K863" s="244"/>
      <c r="L863" s="249"/>
      <c r="M863" s="250"/>
      <c r="N863" s="251"/>
      <c r="O863" s="251"/>
      <c r="P863" s="251"/>
      <c r="Q863" s="251"/>
      <c r="R863" s="251"/>
      <c r="S863" s="251"/>
      <c r="T863" s="252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3" t="s">
        <v>133</v>
      </c>
      <c r="AU863" s="253" t="s">
        <v>86</v>
      </c>
      <c r="AV863" s="14" t="s">
        <v>86</v>
      </c>
      <c r="AW863" s="14" t="s">
        <v>33</v>
      </c>
      <c r="AX863" s="14" t="s">
        <v>76</v>
      </c>
      <c r="AY863" s="253" t="s">
        <v>124</v>
      </c>
    </row>
    <row r="864" spans="1:51" s="15" customFormat="1" ht="12">
      <c r="A864" s="15"/>
      <c r="B864" s="254"/>
      <c r="C864" s="255"/>
      <c r="D864" s="234" t="s">
        <v>133</v>
      </c>
      <c r="E864" s="256" t="s">
        <v>1</v>
      </c>
      <c r="F864" s="257" t="s">
        <v>137</v>
      </c>
      <c r="G864" s="255"/>
      <c r="H864" s="258">
        <v>27.359999999999996</v>
      </c>
      <c r="I864" s="259"/>
      <c r="J864" s="255"/>
      <c r="K864" s="255"/>
      <c r="L864" s="260"/>
      <c r="M864" s="261"/>
      <c r="N864" s="262"/>
      <c r="O864" s="262"/>
      <c r="P864" s="262"/>
      <c r="Q864" s="262"/>
      <c r="R864" s="262"/>
      <c r="S864" s="262"/>
      <c r="T864" s="263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64" t="s">
        <v>133</v>
      </c>
      <c r="AU864" s="264" t="s">
        <v>86</v>
      </c>
      <c r="AV864" s="15" t="s">
        <v>132</v>
      </c>
      <c r="AW864" s="15" t="s">
        <v>33</v>
      </c>
      <c r="AX864" s="15" t="s">
        <v>84</v>
      </c>
      <c r="AY864" s="264" t="s">
        <v>124</v>
      </c>
    </row>
    <row r="865" spans="1:63" s="12" customFormat="1" ht="22.8" customHeight="1">
      <c r="A865" s="12"/>
      <c r="B865" s="203"/>
      <c r="C865" s="204"/>
      <c r="D865" s="205" t="s">
        <v>75</v>
      </c>
      <c r="E865" s="217" t="s">
        <v>1107</v>
      </c>
      <c r="F865" s="217" t="s">
        <v>1108</v>
      </c>
      <c r="G865" s="204"/>
      <c r="H865" s="204"/>
      <c r="I865" s="207"/>
      <c r="J865" s="218">
        <f>BK865</f>
        <v>0</v>
      </c>
      <c r="K865" s="204"/>
      <c r="L865" s="209"/>
      <c r="M865" s="210"/>
      <c r="N865" s="211"/>
      <c r="O865" s="211"/>
      <c r="P865" s="212">
        <f>P866</f>
        <v>0</v>
      </c>
      <c r="Q865" s="211"/>
      <c r="R865" s="212">
        <f>R866</f>
        <v>0</v>
      </c>
      <c r="S865" s="211"/>
      <c r="T865" s="213">
        <f>T866</f>
        <v>0</v>
      </c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R865" s="214" t="s">
        <v>84</v>
      </c>
      <c r="AT865" s="215" t="s">
        <v>75</v>
      </c>
      <c r="AU865" s="215" t="s">
        <v>84</v>
      </c>
      <c r="AY865" s="214" t="s">
        <v>124</v>
      </c>
      <c r="BK865" s="216">
        <f>BK866</f>
        <v>0</v>
      </c>
    </row>
    <row r="866" spans="1:65" s="2" customFormat="1" ht="24.15" customHeight="1">
      <c r="A866" s="39"/>
      <c r="B866" s="40"/>
      <c r="C866" s="219" t="s">
        <v>639</v>
      </c>
      <c r="D866" s="219" t="s">
        <v>127</v>
      </c>
      <c r="E866" s="220" t="s">
        <v>1109</v>
      </c>
      <c r="F866" s="221" t="s">
        <v>1110</v>
      </c>
      <c r="G866" s="222" t="s">
        <v>294</v>
      </c>
      <c r="H866" s="223">
        <v>757.742</v>
      </c>
      <c r="I866" s="224"/>
      <c r="J866" s="225">
        <f>ROUND(I866*H866,2)</f>
        <v>0</v>
      </c>
      <c r="K866" s="221" t="s">
        <v>131</v>
      </c>
      <c r="L866" s="45"/>
      <c r="M866" s="226" t="s">
        <v>1</v>
      </c>
      <c r="N866" s="227" t="s">
        <v>41</v>
      </c>
      <c r="O866" s="92"/>
      <c r="P866" s="228">
        <f>O866*H866</f>
        <v>0</v>
      </c>
      <c r="Q866" s="228">
        <v>0</v>
      </c>
      <c r="R866" s="228">
        <f>Q866*H866</f>
        <v>0</v>
      </c>
      <c r="S866" s="228">
        <v>0</v>
      </c>
      <c r="T866" s="229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30" t="s">
        <v>132</v>
      </c>
      <c r="AT866" s="230" t="s">
        <v>127</v>
      </c>
      <c r="AU866" s="230" t="s">
        <v>86</v>
      </c>
      <c r="AY866" s="18" t="s">
        <v>124</v>
      </c>
      <c r="BE866" s="231">
        <f>IF(N866="základní",J866,0)</f>
        <v>0</v>
      </c>
      <c r="BF866" s="231">
        <f>IF(N866="snížená",J866,0)</f>
        <v>0</v>
      </c>
      <c r="BG866" s="231">
        <f>IF(N866="zákl. přenesená",J866,0)</f>
        <v>0</v>
      </c>
      <c r="BH866" s="231">
        <f>IF(N866="sníž. přenesená",J866,0)</f>
        <v>0</v>
      </c>
      <c r="BI866" s="231">
        <f>IF(N866="nulová",J866,0)</f>
        <v>0</v>
      </c>
      <c r="BJ866" s="18" t="s">
        <v>84</v>
      </c>
      <c r="BK866" s="231">
        <f>ROUND(I866*H866,2)</f>
        <v>0</v>
      </c>
      <c r="BL866" s="18" t="s">
        <v>132</v>
      </c>
      <c r="BM866" s="230" t="s">
        <v>1111</v>
      </c>
    </row>
    <row r="867" spans="1:63" s="12" customFormat="1" ht="25.9" customHeight="1">
      <c r="A867" s="12"/>
      <c r="B867" s="203"/>
      <c r="C867" s="204"/>
      <c r="D867" s="205" t="s">
        <v>75</v>
      </c>
      <c r="E867" s="206" t="s">
        <v>1112</v>
      </c>
      <c r="F867" s="206" t="s">
        <v>1113</v>
      </c>
      <c r="G867" s="204"/>
      <c r="H867" s="204"/>
      <c r="I867" s="207"/>
      <c r="J867" s="208">
        <f>BK867</f>
        <v>0</v>
      </c>
      <c r="K867" s="204"/>
      <c r="L867" s="209"/>
      <c r="M867" s="210"/>
      <c r="N867" s="211"/>
      <c r="O867" s="211"/>
      <c r="P867" s="212">
        <f>P868</f>
        <v>0</v>
      </c>
      <c r="Q867" s="211"/>
      <c r="R867" s="212">
        <f>R868</f>
        <v>0</v>
      </c>
      <c r="S867" s="211"/>
      <c r="T867" s="213">
        <f>T868</f>
        <v>0</v>
      </c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R867" s="214" t="s">
        <v>86</v>
      </c>
      <c r="AT867" s="215" t="s">
        <v>75</v>
      </c>
      <c r="AU867" s="215" t="s">
        <v>76</v>
      </c>
      <c r="AY867" s="214" t="s">
        <v>124</v>
      </c>
      <c r="BK867" s="216">
        <f>BK868</f>
        <v>0</v>
      </c>
    </row>
    <row r="868" spans="1:63" s="12" customFormat="1" ht="22.8" customHeight="1">
      <c r="A868" s="12"/>
      <c r="B868" s="203"/>
      <c r="C868" s="204"/>
      <c r="D868" s="205" t="s">
        <v>75</v>
      </c>
      <c r="E868" s="217" t="s">
        <v>1114</v>
      </c>
      <c r="F868" s="217" t="s">
        <v>1115</v>
      </c>
      <c r="G868" s="204"/>
      <c r="H868" s="204"/>
      <c r="I868" s="207"/>
      <c r="J868" s="218">
        <f>BK868</f>
        <v>0</v>
      </c>
      <c r="K868" s="204"/>
      <c r="L868" s="209"/>
      <c r="M868" s="210"/>
      <c r="N868" s="211"/>
      <c r="O868" s="211"/>
      <c r="P868" s="212">
        <f>SUM(P869:P916)</f>
        <v>0</v>
      </c>
      <c r="Q868" s="211"/>
      <c r="R868" s="212">
        <f>SUM(R869:R916)</f>
        <v>0</v>
      </c>
      <c r="S868" s="211"/>
      <c r="T868" s="213">
        <f>SUM(T869:T916)</f>
        <v>0</v>
      </c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R868" s="214" t="s">
        <v>86</v>
      </c>
      <c r="AT868" s="215" t="s">
        <v>75</v>
      </c>
      <c r="AU868" s="215" t="s">
        <v>84</v>
      </c>
      <c r="AY868" s="214" t="s">
        <v>124</v>
      </c>
      <c r="BK868" s="216">
        <f>SUM(BK869:BK916)</f>
        <v>0</v>
      </c>
    </row>
    <row r="869" spans="1:65" s="2" customFormat="1" ht="24.15" customHeight="1">
      <c r="A869" s="39"/>
      <c r="B869" s="40"/>
      <c r="C869" s="219" t="s">
        <v>1116</v>
      </c>
      <c r="D869" s="219" t="s">
        <v>127</v>
      </c>
      <c r="E869" s="220" t="s">
        <v>1117</v>
      </c>
      <c r="F869" s="221" t="s">
        <v>1118</v>
      </c>
      <c r="G869" s="222" t="s">
        <v>192</v>
      </c>
      <c r="H869" s="223">
        <v>147.715</v>
      </c>
      <c r="I869" s="224"/>
      <c r="J869" s="225">
        <f>ROUND(I869*H869,2)</f>
        <v>0</v>
      </c>
      <c r="K869" s="221" t="s">
        <v>131</v>
      </c>
      <c r="L869" s="45"/>
      <c r="M869" s="226" t="s">
        <v>1</v>
      </c>
      <c r="N869" s="227" t="s">
        <v>41</v>
      </c>
      <c r="O869" s="92"/>
      <c r="P869" s="228">
        <f>O869*H869</f>
        <v>0</v>
      </c>
      <c r="Q869" s="228">
        <v>0</v>
      </c>
      <c r="R869" s="228">
        <f>Q869*H869</f>
        <v>0</v>
      </c>
      <c r="S869" s="228">
        <v>0</v>
      </c>
      <c r="T869" s="229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30" t="s">
        <v>169</v>
      </c>
      <c r="AT869" s="230" t="s">
        <v>127</v>
      </c>
      <c r="AU869" s="230" t="s">
        <v>86</v>
      </c>
      <c r="AY869" s="18" t="s">
        <v>124</v>
      </c>
      <c r="BE869" s="231">
        <f>IF(N869="základní",J869,0)</f>
        <v>0</v>
      </c>
      <c r="BF869" s="231">
        <f>IF(N869="snížená",J869,0)</f>
        <v>0</v>
      </c>
      <c r="BG869" s="231">
        <f>IF(N869="zákl. přenesená",J869,0)</f>
        <v>0</v>
      </c>
      <c r="BH869" s="231">
        <f>IF(N869="sníž. přenesená",J869,0)</f>
        <v>0</v>
      </c>
      <c r="BI869" s="231">
        <f>IF(N869="nulová",J869,0)</f>
        <v>0</v>
      </c>
      <c r="BJ869" s="18" t="s">
        <v>84</v>
      </c>
      <c r="BK869" s="231">
        <f>ROUND(I869*H869,2)</f>
        <v>0</v>
      </c>
      <c r="BL869" s="18" t="s">
        <v>169</v>
      </c>
      <c r="BM869" s="230" t="s">
        <v>1119</v>
      </c>
    </row>
    <row r="870" spans="1:51" s="13" customFormat="1" ht="12">
      <c r="A870" s="13"/>
      <c r="B870" s="232"/>
      <c r="C870" s="233"/>
      <c r="D870" s="234" t="s">
        <v>133</v>
      </c>
      <c r="E870" s="235" t="s">
        <v>1</v>
      </c>
      <c r="F870" s="236" t="s">
        <v>1120</v>
      </c>
      <c r="G870" s="233"/>
      <c r="H870" s="235" t="s">
        <v>1</v>
      </c>
      <c r="I870" s="237"/>
      <c r="J870" s="233"/>
      <c r="K870" s="233"/>
      <c r="L870" s="238"/>
      <c r="M870" s="239"/>
      <c r="N870" s="240"/>
      <c r="O870" s="240"/>
      <c r="P870" s="240"/>
      <c r="Q870" s="240"/>
      <c r="R870" s="240"/>
      <c r="S870" s="240"/>
      <c r="T870" s="241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2" t="s">
        <v>133</v>
      </c>
      <c r="AU870" s="242" t="s">
        <v>86</v>
      </c>
      <c r="AV870" s="13" t="s">
        <v>84</v>
      </c>
      <c r="AW870" s="13" t="s">
        <v>33</v>
      </c>
      <c r="AX870" s="13" t="s">
        <v>76</v>
      </c>
      <c r="AY870" s="242" t="s">
        <v>124</v>
      </c>
    </row>
    <row r="871" spans="1:51" s="14" customFormat="1" ht="12">
      <c r="A871" s="14"/>
      <c r="B871" s="243"/>
      <c r="C871" s="244"/>
      <c r="D871" s="234" t="s">
        <v>133</v>
      </c>
      <c r="E871" s="245" t="s">
        <v>1</v>
      </c>
      <c r="F871" s="246" t="s">
        <v>1121</v>
      </c>
      <c r="G871" s="244"/>
      <c r="H871" s="247">
        <v>35.625</v>
      </c>
      <c r="I871" s="248"/>
      <c r="J871" s="244"/>
      <c r="K871" s="244"/>
      <c r="L871" s="249"/>
      <c r="M871" s="250"/>
      <c r="N871" s="251"/>
      <c r="O871" s="251"/>
      <c r="P871" s="251"/>
      <c r="Q871" s="251"/>
      <c r="R871" s="251"/>
      <c r="S871" s="251"/>
      <c r="T871" s="252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3" t="s">
        <v>133</v>
      </c>
      <c r="AU871" s="253" t="s">
        <v>86</v>
      </c>
      <c r="AV871" s="14" t="s">
        <v>86</v>
      </c>
      <c r="AW871" s="14" t="s">
        <v>33</v>
      </c>
      <c r="AX871" s="14" t="s">
        <v>76</v>
      </c>
      <c r="AY871" s="253" t="s">
        <v>124</v>
      </c>
    </row>
    <row r="872" spans="1:51" s="14" customFormat="1" ht="12">
      <c r="A872" s="14"/>
      <c r="B872" s="243"/>
      <c r="C872" s="244"/>
      <c r="D872" s="234" t="s">
        <v>133</v>
      </c>
      <c r="E872" s="245" t="s">
        <v>1</v>
      </c>
      <c r="F872" s="246" t="s">
        <v>1122</v>
      </c>
      <c r="G872" s="244"/>
      <c r="H872" s="247">
        <v>33.015</v>
      </c>
      <c r="I872" s="248"/>
      <c r="J872" s="244"/>
      <c r="K872" s="244"/>
      <c r="L872" s="249"/>
      <c r="M872" s="250"/>
      <c r="N872" s="251"/>
      <c r="O872" s="251"/>
      <c r="P872" s="251"/>
      <c r="Q872" s="251"/>
      <c r="R872" s="251"/>
      <c r="S872" s="251"/>
      <c r="T872" s="252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3" t="s">
        <v>133</v>
      </c>
      <c r="AU872" s="253" t="s">
        <v>86</v>
      </c>
      <c r="AV872" s="14" t="s">
        <v>86</v>
      </c>
      <c r="AW872" s="14" t="s">
        <v>33</v>
      </c>
      <c r="AX872" s="14" t="s">
        <v>76</v>
      </c>
      <c r="AY872" s="253" t="s">
        <v>124</v>
      </c>
    </row>
    <row r="873" spans="1:51" s="14" customFormat="1" ht="12">
      <c r="A873" s="14"/>
      <c r="B873" s="243"/>
      <c r="C873" s="244"/>
      <c r="D873" s="234" t="s">
        <v>133</v>
      </c>
      <c r="E873" s="245" t="s">
        <v>1</v>
      </c>
      <c r="F873" s="246" t="s">
        <v>1123</v>
      </c>
      <c r="G873" s="244"/>
      <c r="H873" s="247">
        <v>28.5</v>
      </c>
      <c r="I873" s="248"/>
      <c r="J873" s="244"/>
      <c r="K873" s="244"/>
      <c r="L873" s="249"/>
      <c r="M873" s="250"/>
      <c r="N873" s="251"/>
      <c r="O873" s="251"/>
      <c r="P873" s="251"/>
      <c r="Q873" s="251"/>
      <c r="R873" s="251"/>
      <c r="S873" s="251"/>
      <c r="T873" s="252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3" t="s">
        <v>133</v>
      </c>
      <c r="AU873" s="253" t="s">
        <v>86</v>
      </c>
      <c r="AV873" s="14" t="s">
        <v>86</v>
      </c>
      <c r="AW873" s="14" t="s">
        <v>33</v>
      </c>
      <c r="AX873" s="14" t="s">
        <v>76</v>
      </c>
      <c r="AY873" s="253" t="s">
        <v>124</v>
      </c>
    </row>
    <row r="874" spans="1:51" s="14" customFormat="1" ht="12">
      <c r="A874" s="14"/>
      <c r="B874" s="243"/>
      <c r="C874" s="244"/>
      <c r="D874" s="234" t="s">
        <v>133</v>
      </c>
      <c r="E874" s="245" t="s">
        <v>1</v>
      </c>
      <c r="F874" s="246" t="s">
        <v>1124</v>
      </c>
      <c r="G874" s="244"/>
      <c r="H874" s="247">
        <v>30.55</v>
      </c>
      <c r="I874" s="248"/>
      <c r="J874" s="244"/>
      <c r="K874" s="244"/>
      <c r="L874" s="249"/>
      <c r="M874" s="250"/>
      <c r="N874" s="251"/>
      <c r="O874" s="251"/>
      <c r="P874" s="251"/>
      <c r="Q874" s="251"/>
      <c r="R874" s="251"/>
      <c r="S874" s="251"/>
      <c r="T874" s="252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3" t="s">
        <v>133</v>
      </c>
      <c r="AU874" s="253" t="s">
        <v>86</v>
      </c>
      <c r="AV874" s="14" t="s">
        <v>86</v>
      </c>
      <c r="AW874" s="14" t="s">
        <v>33</v>
      </c>
      <c r="AX874" s="14" t="s">
        <v>76</v>
      </c>
      <c r="AY874" s="253" t="s">
        <v>124</v>
      </c>
    </row>
    <row r="875" spans="1:51" s="14" customFormat="1" ht="12">
      <c r="A875" s="14"/>
      <c r="B875" s="243"/>
      <c r="C875" s="244"/>
      <c r="D875" s="234" t="s">
        <v>133</v>
      </c>
      <c r="E875" s="245" t="s">
        <v>1</v>
      </c>
      <c r="F875" s="246" t="s">
        <v>1125</v>
      </c>
      <c r="G875" s="244"/>
      <c r="H875" s="247">
        <v>11.625</v>
      </c>
      <c r="I875" s="248"/>
      <c r="J875" s="244"/>
      <c r="K875" s="244"/>
      <c r="L875" s="249"/>
      <c r="M875" s="250"/>
      <c r="N875" s="251"/>
      <c r="O875" s="251"/>
      <c r="P875" s="251"/>
      <c r="Q875" s="251"/>
      <c r="R875" s="251"/>
      <c r="S875" s="251"/>
      <c r="T875" s="252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3" t="s">
        <v>133</v>
      </c>
      <c r="AU875" s="253" t="s">
        <v>86</v>
      </c>
      <c r="AV875" s="14" t="s">
        <v>86</v>
      </c>
      <c r="AW875" s="14" t="s">
        <v>33</v>
      </c>
      <c r="AX875" s="14" t="s">
        <v>76</v>
      </c>
      <c r="AY875" s="253" t="s">
        <v>124</v>
      </c>
    </row>
    <row r="876" spans="1:51" s="14" customFormat="1" ht="12">
      <c r="A876" s="14"/>
      <c r="B876" s="243"/>
      <c r="C876" s="244"/>
      <c r="D876" s="234" t="s">
        <v>133</v>
      </c>
      <c r="E876" s="245" t="s">
        <v>1</v>
      </c>
      <c r="F876" s="246" t="s">
        <v>1126</v>
      </c>
      <c r="G876" s="244"/>
      <c r="H876" s="247">
        <v>8.4</v>
      </c>
      <c r="I876" s="248"/>
      <c r="J876" s="244"/>
      <c r="K876" s="244"/>
      <c r="L876" s="249"/>
      <c r="M876" s="250"/>
      <c r="N876" s="251"/>
      <c r="O876" s="251"/>
      <c r="P876" s="251"/>
      <c r="Q876" s="251"/>
      <c r="R876" s="251"/>
      <c r="S876" s="251"/>
      <c r="T876" s="252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3" t="s">
        <v>133</v>
      </c>
      <c r="AU876" s="253" t="s">
        <v>86</v>
      </c>
      <c r="AV876" s="14" t="s">
        <v>86</v>
      </c>
      <c r="AW876" s="14" t="s">
        <v>33</v>
      </c>
      <c r="AX876" s="14" t="s">
        <v>76</v>
      </c>
      <c r="AY876" s="253" t="s">
        <v>124</v>
      </c>
    </row>
    <row r="877" spans="1:51" s="15" customFormat="1" ht="12">
      <c r="A877" s="15"/>
      <c r="B877" s="254"/>
      <c r="C877" s="255"/>
      <c r="D877" s="234" t="s">
        <v>133</v>
      </c>
      <c r="E877" s="256" t="s">
        <v>1</v>
      </c>
      <c r="F877" s="257" t="s">
        <v>137</v>
      </c>
      <c r="G877" s="255"/>
      <c r="H877" s="258">
        <v>147.715</v>
      </c>
      <c r="I877" s="259"/>
      <c r="J877" s="255"/>
      <c r="K877" s="255"/>
      <c r="L877" s="260"/>
      <c r="M877" s="261"/>
      <c r="N877" s="262"/>
      <c r="O877" s="262"/>
      <c r="P877" s="262"/>
      <c r="Q877" s="262"/>
      <c r="R877" s="262"/>
      <c r="S877" s="262"/>
      <c r="T877" s="263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64" t="s">
        <v>133</v>
      </c>
      <c r="AU877" s="264" t="s">
        <v>86</v>
      </c>
      <c r="AV877" s="15" t="s">
        <v>132</v>
      </c>
      <c r="AW877" s="15" t="s">
        <v>33</v>
      </c>
      <c r="AX877" s="15" t="s">
        <v>84</v>
      </c>
      <c r="AY877" s="264" t="s">
        <v>124</v>
      </c>
    </row>
    <row r="878" spans="1:65" s="2" customFormat="1" ht="16.5" customHeight="1">
      <c r="A878" s="39"/>
      <c r="B878" s="40"/>
      <c r="C878" s="268" t="s">
        <v>646</v>
      </c>
      <c r="D878" s="268" t="s">
        <v>291</v>
      </c>
      <c r="E878" s="269" t="s">
        <v>1127</v>
      </c>
      <c r="F878" s="270" t="s">
        <v>1128</v>
      </c>
      <c r="G878" s="271" t="s">
        <v>294</v>
      </c>
      <c r="H878" s="272">
        <v>0.065</v>
      </c>
      <c r="I878" s="273"/>
      <c r="J878" s="274">
        <f>ROUND(I878*H878,2)</f>
        <v>0</v>
      </c>
      <c r="K878" s="270" t="s">
        <v>131</v>
      </c>
      <c r="L878" s="275"/>
      <c r="M878" s="276" t="s">
        <v>1</v>
      </c>
      <c r="N878" s="277" t="s">
        <v>41</v>
      </c>
      <c r="O878" s="92"/>
      <c r="P878" s="228">
        <f>O878*H878</f>
        <v>0</v>
      </c>
      <c r="Q878" s="228">
        <v>0</v>
      </c>
      <c r="R878" s="228">
        <f>Q878*H878</f>
        <v>0</v>
      </c>
      <c r="S878" s="228">
        <v>0</v>
      </c>
      <c r="T878" s="229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30" t="s">
        <v>259</v>
      </c>
      <c r="AT878" s="230" t="s">
        <v>291</v>
      </c>
      <c r="AU878" s="230" t="s">
        <v>86</v>
      </c>
      <c r="AY878" s="18" t="s">
        <v>124</v>
      </c>
      <c r="BE878" s="231">
        <f>IF(N878="základní",J878,0)</f>
        <v>0</v>
      </c>
      <c r="BF878" s="231">
        <f>IF(N878="snížená",J878,0)</f>
        <v>0</v>
      </c>
      <c r="BG878" s="231">
        <f>IF(N878="zákl. přenesená",J878,0)</f>
        <v>0</v>
      </c>
      <c r="BH878" s="231">
        <f>IF(N878="sníž. přenesená",J878,0)</f>
        <v>0</v>
      </c>
      <c r="BI878" s="231">
        <f>IF(N878="nulová",J878,0)</f>
        <v>0</v>
      </c>
      <c r="BJ878" s="18" t="s">
        <v>84</v>
      </c>
      <c r="BK878" s="231">
        <f>ROUND(I878*H878,2)</f>
        <v>0</v>
      </c>
      <c r="BL878" s="18" t="s">
        <v>169</v>
      </c>
      <c r="BM878" s="230" t="s">
        <v>1129</v>
      </c>
    </row>
    <row r="879" spans="1:51" s="13" customFormat="1" ht="12">
      <c r="A879" s="13"/>
      <c r="B879" s="232"/>
      <c r="C879" s="233"/>
      <c r="D879" s="234" t="s">
        <v>133</v>
      </c>
      <c r="E879" s="235" t="s">
        <v>1</v>
      </c>
      <c r="F879" s="236" t="s">
        <v>1130</v>
      </c>
      <c r="G879" s="233"/>
      <c r="H879" s="235" t="s">
        <v>1</v>
      </c>
      <c r="I879" s="237"/>
      <c r="J879" s="233"/>
      <c r="K879" s="233"/>
      <c r="L879" s="238"/>
      <c r="M879" s="239"/>
      <c r="N879" s="240"/>
      <c r="O879" s="240"/>
      <c r="P879" s="240"/>
      <c r="Q879" s="240"/>
      <c r="R879" s="240"/>
      <c r="S879" s="240"/>
      <c r="T879" s="24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2" t="s">
        <v>133</v>
      </c>
      <c r="AU879" s="242" t="s">
        <v>86</v>
      </c>
      <c r="AV879" s="13" t="s">
        <v>84</v>
      </c>
      <c r="AW879" s="13" t="s">
        <v>33</v>
      </c>
      <c r="AX879" s="13" t="s">
        <v>76</v>
      </c>
      <c r="AY879" s="242" t="s">
        <v>124</v>
      </c>
    </row>
    <row r="880" spans="1:51" s="14" customFormat="1" ht="12">
      <c r="A880" s="14"/>
      <c r="B880" s="243"/>
      <c r="C880" s="244"/>
      <c r="D880" s="234" t="s">
        <v>133</v>
      </c>
      <c r="E880" s="245" t="s">
        <v>1</v>
      </c>
      <c r="F880" s="246" t="s">
        <v>1131</v>
      </c>
      <c r="G880" s="244"/>
      <c r="H880" s="247">
        <v>0.06499460000000001</v>
      </c>
      <c r="I880" s="248"/>
      <c r="J880" s="244"/>
      <c r="K880" s="244"/>
      <c r="L880" s="249"/>
      <c r="M880" s="250"/>
      <c r="N880" s="251"/>
      <c r="O880" s="251"/>
      <c r="P880" s="251"/>
      <c r="Q880" s="251"/>
      <c r="R880" s="251"/>
      <c r="S880" s="251"/>
      <c r="T880" s="252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3" t="s">
        <v>133</v>
      </c>
      <c r="AU880" s="253" t="s">
        <v>86</v>
      </c>
      <c r="AV880" s="14" t="s">
        <v>86</v>
      </c>
      <c r="AW880" s="14" t="s">
        <v>33</v>
      </c>
      <c r="AX880" s="14" t="s">
        <v>76</v>
      </c>
      <c r="AY880" s="253" t="s">
        <v>124</v>
      </c>
    </row>
    <row r="881" spans="1:51" s="15" customFormat="1" ht="12">
      <c r="A881" s="15"/>
      <c r="B881" s="254"/>
      <c r="C881" s="255"/>
      <c r="D881" s="234" t="s">
        <v>133</v>
      </c>
      <c r="E881" s="256" t="s">
        <v>1</v>
      </c>
      <c r="F881" s="257" t="s">
        <v>137</v>
      </c>
      <c r="G881" s="255"/>
      <c r="H881" s="258">
        <v>0.06499460000000001</v>
      </c>
      <c r="I881" s="259"/>
      <c r="J881" s="255"/>
      <c r="K881" s="255"/>
      <c r="L881" s="260"/>
      <c r="M881" s="261"/>
      <c r="N881" s="262"/>
      <c r="O881" s="262"/>
      <c r="P881" s="262"/>
      <c r="Q881" s="262"/>
      <c r="R881" s="262"/>
      <c r="S881" s="262"/>
      <c r="T881" s="263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64" t="s">
        <v>133</v>
      </c>
      <c r="AU881" s="264" t="s">
        <v>86</v>
      </c>
      <c r="AV881" s="15" t="s">
        <v>132</v>
      </c>
      <c r="AW881" s="15" t="s">
        <v>33</v>
      </c>
      <c r="AX881" s="15" t="s">
        <v>84</v>
      </c>
      <c r="AY881" s="264" t="s">
        <v>124</v>
      </c>
    </row>
    <row r="882" spans="1:65" s="2" customFormat="1" ht="24.15" customHeight="1">
      <c r="A882" s="39"/>
      <c r="B882" s="40"/>
      <c r="C882" s="219" t="s">
        <v>1132</v>
      </c>
      <c r="D882" s="219" t="s">
        <v>127</v>
      </c>
      <c r="E882" s="220" t="s">
        <v>1133</v>
      </c>
      <c r="F882" s="221" t="s">
        <v>1134</v>
      </c>
      <c r="G882" s="222" t="s">
        <v>192</v>
      </c>
      <c r="H882" s="223">
        <v>141.35</v>
      </c>
      <c r="I882" s="224"/>
      <c r="J882" s="225">
        <f>ROUND(I882*H882,2)</f>
        <v>0</v>
      </c>
      <c r="K882" s="221" t="s">
        <v>131</v>
      </c>
      <c r="L882" s="45"/>
      <c r="M882" s="226" t="s">
        <v>1</v>
      </c>
      <c r="N882" s="227" t="s">
        <v>41</v>
      </c>
      <c r="O882" s="92"/>
      <c r="P882" s="228">
        <f>O882*H882</f>
        <v>0</v>
      </c>
      <c r="Q882" s="228">
        <v>0</v>
      </c>
      <c r="R882" s="228">
        <f>Q882*H882</f>
        <v>0</v>
      </c>
      <c r="S882" s="228">
        <v>0</v>
      </c>
      <c r="T882" s="229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30" t="s">
        <v>169</v>
      </c>
      <c r="AT882" s="230" t="s">
        <v>127</v>
      </c>
      <c r="AU882" s="230" t="s">
        <v>86</v>
      </c>
      <c r="AY882" s="18" t="s">
        <v>124</v>
      </c>
      <c r="BE882" s="231">
        <f>IF(N882="základní",J882,0)</f>
        <v>0</v>
      </c>
      <c r="BF882" s="231">
        <f>IF(N882="snížená",J882,0)</f>
        <v>0</v>
      </c>
      <c r="BG882" s="231">
        <f>IF(N882="zákl. přenesená",J882,0)</f>
        <v>0</v>
      </c>
      <c r="BH882" s="231">
        <f>IF(N882="sníž. přenesená",J882,0)</f>
        <v>0</v>
      </c>
      <c r="BI882" s="231">
        <f>IF(N882="nulová",J882,0)</f>
        <v>0</v>
      </c>
      <c r="BJ882" s="18" t="s">
        <v>84</v>
      </c>
      <c r="BK882" s="231">
        <f>ROUND(I882*H882,2)</f>
        <v>0</v>
      </c>
      <c r="BL882" s="18" t="s">
        <v>169</v>
      </c>
      <c r="BM882" s="230" t="s">
        <v>1135</v>
      </c>
    </row>
    <row r="883" spans="1:65" s="2" customFormat="1" ht="16.5" customHeight="1">
      <c r="A883" s="39"/>
      <c r="B883" s="40"/>
      <c r="C883" s="268" t="s">
        <v>653</v>
      </c>
      <c r="D883" s="268" t="s">
        <v>291</v>
      </c>
      <c r="E883" s="269" t="s">
        <v>1136</v>
      </c>
      <c r="F883" s="270" t="s">
        <v>1137</v>
      </c>
      <c r="G883" s="271" t="s">
        <v>294</v>
      </c>
      <c r="H883" s="272">
        <v>0.078</v>
      </c>
      <c r="I883" s="273"/>
      <c r="J883" s="274">
        <f>ROUND(I883*H883,2)</f>
        <v>0</v>
      </c>
      <c r="K883" s="270" t="s">
        <v>131</v>
      </c>
      <c r="L883" s="275"/>
      <c r="M883" s="276" t="s">
        <v>1</v>
      </c>
      <c r="N883" s="277" t="s">
        <v>41</v>
      </c>
      <c r="O883" s="92"/>
      <c r="P883" s="228">
        <f>O883*H883</f>
        <v>0</v>
      </c>
      <c r="Q883" s="228">
        <v>0</v>
      </c>
      <c r="R883" s="228">
        <f>Q883*H883</f>
        <v>0</v>
      </c>
      <c r="S883" s="228">
        <v>0</v>
      </c>
      <c r="T883" s="229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30" t="s">
        <v>259</v>
      </c>
      <c r="AT883" s="230" t="s">
        <v>291</v>
      </c>
      <c r="AU883" s="230" t="s">
        <v>86</v>
      </c>
      <c r="AY883" s="18" t="s">
        <v>124</v>
      </c>
      <c r="BE883" s="231">
        <f>IF(N883="základní",J883,0)</f>
        <v>0</v>
      </c>
      <c r="BF883" s="231">
        <f>IF(N883="snížená",J883,0)</f>
        <v>0</v>
      </c>
      <c r="BG883" s="231">
        <f>IF(N883="zákl. přenesená",J883,0)</f>
        <v>0</v>
      </c>
      <c r="BH883" s="231">
        <f>IF(N883="sníž. přenesená",J883,0)</f>
        <v>0</v>
      </c>
      <c r="BI883" s="231">
        <f>IF(N883="nulová",J883,0)</f>
        <v>0</v>
      </c>
      <c r="BJ883" s="18" t="s">
        <v>84</v>
      </c>
      <c r="BK883" s="231">
        <f>ROUND(I883*H883,2)</f>
        <v>0</v>
      </c>
      <c r="BL883" s="18" t="s">
        <v>169</v>
      </c>
      <c r="BM883" s="230" t="s">
        <v>1138</v>
      </c>
    </row>
    <row r="884" spans="1:51" s="13" customFormat="1" ht="12">
      <c r="A884" s="13"/>
      <c r="B884" s="232"/>
      <c r="C884" s="233"/>
      <c r="D884" s="234" t="s">
        <v>133</v>
      </c>
      <c r="E884" s="235" t="s">
        <v>1</v>
      </c>
      <c r="F884" s="236" t="s">
        <v>1139</v>
      </c>
      <c r="G884" s="233"/>
      <c r="H884" s="235" t="s">
        <v>1</v>
      </c>
      <c r="I884" s="237"/>
      <c r="J884" s="233"/>
      <c r="K884" s="233"/>
      <c r="L884" s="238"/>
      <c r="M884" s="239"/>
      <c r="N884" s="240"/>
      <c r="O884" s="240"/>
      <c r="P884" s="240"/>
      <c r="Q884" s="240"/>
      <c r="R884" s="240"/>
      <c r="S884" s="240"/>
      <c r="T884" s="241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2" t="s">
        <v>133</v>
      </c>
      <c r="AU884" s="242" t="s">
        <v>86</v>
      </c>
      <c r="AV884" s="13" t="s">
        <v>84</v>
      </c>
      <c r="AW884" s="13" t="s">
        <v>33</v>
      </c>
      <c r="AX884" s="13" t="s">
        <v>76</v>
      </c>
      <c r="AY884" s="242" t="s">
        <v>124</v>
      </c>
    </row>
    <row r="885" spans="1:51" s="14" customFormat="1" ht="12">
      <c r="A885" s="14"/>
      <c r="B885" s="243"/>
      <c r="C885" s="244"/>
      <c r="D885" s="234" t="s">
        <v>133</v>
      </c>
      <c r="E885" s="245" t="s">
        <v>1</v>
      </c>
      <c r="F885" s="246" t="s">
        <v>1140</v>
      </c>
      <c r="G885" s="244"/>
      <c r="H885" s="247">
        <v>0.0777425</v>
      </c>
      <c r="I885" s="248"/>
      <c r="J885" s="244"/>
      <c r="K885" s="244"/>
      <c r="L885" s="249"/>
      <c r="M885" s="250"/>
      <c r="N885" s="251"/>
      <c r="O885" s="251"/>
      <c r="P885" s="251"/>
      <c r="Q885" s="251"/>
      <c r="R885" s="251"/>
      <c r="S885" s="251"/>
      <c r="T885" s="252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3" t="s">
        <v>133</v>
      </c>
      <c r="AU885" s="253" t="s">
        <v>86</v>
      </c>
      <c r="AV885" s="14" t="s">
        <v>86</v>
      </c>
      <c r="AW885" s="14" t="s">
        <v>33</v>
      </c>
      <c r="AX885" s="14" t="s">
        <v>76</v>
      </c>
      <c r="AY885" s="253" t="s">
        <v>124</v>
      </c>
    </row>
    <row r="886" spans="1:51" s="15" customFormat="1" ht="12">
      <c r="A886" s="15"/>
      <c r="B886" s="254"/>
      <c r="C886" s="255"/>
      <c r="D886" s="234" t="s">
        <v>133</v>
      </c>
      <c r="E886" s="256" t="s">
        <v>1</v>
      </c>
      <c r="F886" s="257" t="s">
        <v>137</v>
      </c>
      <c r="G886" s="255"/>
      <c r="H886" s="258">
        <v>0.0777425</v>
      </c>
      <c r="I886" s="259"/>
      <c r="J886" s="255"/>
      <c r="K886" s="255"/>
      <c r="L886" s="260"/>
      <c r="M886" s="261"/>
      <c r="N886" s="262"/>
      <c r="O886" s="262"/>
      <c r="P886" s="262"/>
      <c r="Q886" s="262"/>
      <c r="R886" s="262"/>
      <c r="S886" s="262"/>
      <c r="T886" s="263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64" t="s">
        <v>133</v>
      </c>
      <c r="AU886" s="264" t="s">
        <v>86</v>
      </c>
      <c r="AV886" s="15" t="s">
        <v>132</v>
      </c>
      <c r="AW886" s="15" t="s">
        <v>33</v>
      </c>
      <c r="AX886" s="15" t="s">
        <v>84</v>
      </c>
      <c r="AY886" s="264" t="s">
        <v>124</v>
      </c>
    </row>
    <row r="887" spans="1:65" s="2" customFormat="1" ht="16.5" customHeight="1">
      <c r="A887" s="39"/>
      <c r="B887" s="40"/>
      <c r="C887" s="219" t="s">
        <v>1141</v>
      </c>
      <c r="D887" s="219" t="s">
        <v>127</v>
      </c>
      <c r="E887" s="220" t="s">
        <v>1142</v>
      </c>
      <c r="F887" s="221" t="s">
        <v>1143</v>
      </c>
      <c r="G887" s="222" t="s">
        <v>192</v>
      </c>
      <c r="H887" s="223">
        <v>63.44</v>
      </c>
      <c r="I887" s="224"/>
      <c r="J887" s="225">
        <f>ROUND(I887*H887,2)</f>
        <v>0</v>
      </c>
      <c r="K887" s="221" t="s">
        <v>131</v>
      </c>
      <c r="L887" s="45"/>
      <c r="M887" s="226" t="s">
        <v>1</v>
      </c>
      <c r="N887" s="227" t="s">
        <v>41</v>
      </c>
      <c r="O887" s="92"/>
      <c r="P887" s="228">
        <f>O887*H887</f>
        <v>0</v>
      </c>
      <c r="Q887" s="228">
        <v>0</v>
      </c>
      <c r="R887" s="228">
        <f>Q887*H887</f>
        <v>0</v>
      </c>
      <c r="S887" s="228">
        <v>0</v>
      </c>
      <c r="T887" s="229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0" t="s">
        <v>169</v>
      </c>
      <c r="AT887" s="230" t="s">
        <v>127</v>
      </c>
      <c r="AU887" s="230" t="s">
        <v>86</v>
      </c>
      <c r="AY887" s="18" t="s">
        <v>124</v>
      </c>
      <c r="BE887" s="231">
        <f>IF(N887="základní",J887,0)</f>
        <v>0</v>
      </c>
      <c r="BF887" s="231">
        <f>IF(N887="snížená",J887,0)</f>
        <v>0</v>
      </c>
      <c r="BG887" s="231">
        <f>IF(N887="zákl. přenesená",J887,0)</f>
        <v>0</v>
      </c>
      <c r="BH887" s="231">
        <f>IF(N887="sníž. přenesená",J887,0)</f>
        <v>0</v>
      </c>
      <c r="BI887" s="231">
        <f>IF(N887="nulová",J887,0)</f>
        <v>0</v>
      </c>
      <c r="BJ887" s="18" t="s">
        <v>84</v>
      </c>
      <c r="BK887" s="231">
        <f>ROUND(I887*H887,2)</f>
        <v>0</v>
      </c>
      <c r="BL887" s="18" t="s">
        <v>169</v>
      </c>
      <c r="BM887" s="230" t="s">
        <v>1144</v>
      </c>
    </row>
    <row r="888" spans="1:51" s="14" customFormat="1" ht="12">
      <c r="A888" s="14"/>
      <c r="B888" s="243"/>
      <c r="C888" s="244"/>
      <c r="D888" s="234" t="s">
        <v>133</v>
      </c>
      <c r="E888" s="245" t="s">
        <v>1</v>
      </c>
      <c r="F888" s="246" t="s">
        <v>1145</v>
      </c>
      <c r="G888" s="244"/>
      <c r="H888" s="247">
        <v>63.44</v>
      </c>
      <c r="I888" s="248"/>
      <c r="J888" s="244"/>
      <c r="K888" s="244"/>
      <c r="L888" s="249"/>
      <c r="M888" s="250"/>
      <c r="N888" s="251"/>
      <c r="O888" s="251"/>
      <c r="P888" s="251"/>
      <c r="Q888" s="251"/>
      <c r="R888" s="251"/>
      <c r="S888" s="251"/>
      <c r="T888" s="252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3" t="s">
        <v>133</v>
      </c>
      <c r="AU888" s="253" t="s">
        <v>86</v>
      </c>
      <c r="AV888" s="14" t="s">
        <v>86</v>
      </c>
      <c r="AW888" s="14" t="s">
        <v>33</v>
      </c>
      <c r="AX888" s="14" t="s">
        <v>76</v>
      </c>
      <c r="AY888" s="253" t="s">
        <v>124</v>
      </c>
    </row>
    <row r="889" spans="1:51" s="15" customFormat="1" ht="12">
      <c r="A889" s="15"/>
      <c r="B889" s="254"/>
      <c r="C889" s="255"/>
      <c r="D889" s="234" t="s">
        <v>133</v>
      </c>
      <c r="E889" s="256" t="s">
        <v>1</v>
      </c>
      <c r="F889" s="257" t="s">
        <v>137</v>
      </c>
      <c r="G889" s="255"/>
      <c r="H889" s="258">
        <v>63.44</v>
      </c>
      <c r="I889" s="259"/>
      <c r="J889" s="255"/>
      <c r="K889" s="255"/>
      <c r="L889" s="260"/>
      <c r="M889" s="261"/>
      <c r="N889" s="262"/>
      <c r="O889" s="262"/>
      <c r="P889" s="262"/>
      <c r="Q889" s="262"/>
      <c r="R889" s="262"/>
      <c r="S889" s="262"/>
      <c r="T889" s="263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64" t="s">
        <v>133</v>
      </c>
      <c r="AU889" s="264" t="s">
        <v>86</v>
      </c>
      <c r="AV889" s="15" t="s">
        <v>132</v>
      </c>
      <c r="AW889" s="15" t="s">
        <v>33</v>
      </c>
      <c r="AX889" s="15" t="s">
        <v>84</v>
      </c>
      <c r="AY889" s="264" t="s">
        <v>124</v>
      </c>
    </row>
    <row r="890" spans="1:65" s="2" customFormat="1" ht="24.15" customHeight="1">
      <c r="A890" s="39"/>
      <c r="B890" s="40"/>
      <c r="C890" s="219" t="s">
        <v>659</v>
      </c>
      <c r="D890" s="219" t="s">
        <v>127</v>
      </c>
      <c r="E890" s="220" t="s">
        <v>1146</v>
      </c>
      <c r="F890" s="221" t="s">
        <v>1147</v>
      </c>
      <c r="G890" s="222" t="s">
        <v>192</v>
      </c>
      <c r="H890" s="223">
        <v>104.106</v>
      </c>
      <c r="I890" s="224"/>
      <c r="J890" s="225">
        <f>ROUND(I890*H890,2)</f>
        <v>0</v>
      </c>
      <c r="K890" s="221" t="s">
        <v>131</v>
      </c>
      <c r="L890" s="45"/>
      <c r="M890" s="226" t="s">
        <v>1</v>
      </c>
      <c r="N890" s="227" t="s">
        <v>41</v>
      </c>
      <c r="O890" s="92"/>
      <c r="P890" s="228">
        <f>O890*H890</f>
        <v>0</v>
      </c>
      <c r="Q890" s="228">
        <v>0</v>
      </c>
      <c r="R890" s="228">
        <f>Q890*H890</f>
        <v>0</v>
      </c>
      <c r="S890" s="228">
        <v>0</v>
      </c>
      <c r="T890" s="229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30" t="s">
        <v>169</v>
      </c>
      <c r="AT890" s="230" t="s">
        <v>127</v>
      </c>
      <c r="AU890" s="230" t="s">
        <v>86</v>
      </c>
      <c r="AY890" s="18" t="s">
        <v>124</v>
      </c>
      <c r="BE890" s="231">
        <f>IF(N890="základní",J890,0)</f>
        <v>0</v>
      </c>
      <c r="BF890" s="231">
        <f>IF(N890="snížená",J890,0)</f>
        <v>0</v>
      </c>
      <c r="BG890" s="231">
        <f>IF(N890="zákl. přenesená",J890,0)</f>
        <v>0</v>
      </c>
      <c r="BH890" s="231">
        <f>IF(N890="sníž. přenesená",J890,0)</f>
        <v>0</v>
      </c>
      <c r="BI890" s="231">
        <f>IF(N890="nulová",J890,0)</f>
        <v>0</v>
      </c>
      <c r="BJ890" s="18" t="s">
        <v>84</v>
      </c>
      <c r="BK890" s="231">
        <f>ROUND(I890*H890,2)</f>
        <v>0</v>
      </c>
      <c r="BL890" s="18" t="s">
        <v>169</v>
      </c>
      <c r="BM890" s="230" t="s">
        <v>1148</v>
      </c>
    </row>
    <row r="891" spans="1:51" s="13" customFormat="1" ht="12">
      <c r="A891" s="13"/>
      <c r="B891" s="232"/>
      <c r="C891" s="233"/>
      <c r="D891" s="234" t="s">
        <v>133</v>
      </c>
      <c r="E891" s="235" t="s">
        <v>1</v>
      </c>
      <c r="F891" s="236" t="s">
        <v>1149</v>
      </c>
      <c r="G891" s="233"/>
      <c r="H891" s="235" t="s">
        <v>1</v>
      </c>
      <c r="I891" s="237"/>
      <c r="J891" s="233"/>
      <c r="K891" s="233"/>
      <c r="L891" s="238"/>
      <c r="M891" s="239"/>
      <c r="N891" s="240"/>
      <c r="O891" s="240"/>
      <c r="P891" s="240"/>
      <c r="Q891" s="240"/>
      <c r="R891" s="240"/>
      <c r="S891" s="240"/>
      <c r="T891" s="241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2" t="s">
        <v>133</v>
      </c>
      <c r="AU891" s="242" t="s">
        <v>86</v>
      </c>
      <c r="AV891" s="13" t="s">
        <v>84</v>
      </c>
      <c r="AW891" s="13" t="s">
        <v>33</v>
      </c>
      <c r="AX891" s="13" t="s">
        <v>76</v>
      </c>
      <c r="AY891" s="242" t="s">
        <v>124</v>
      </c>
    </row>
    <row r="892" spans="1:51" s="14" customFormat="1" ht="12">
      <c r="A892" s="14"/>
      <c r="B892" s="243"/>
      <c r="C892" s="244"/>
      <c r="D892" s="234" t="s">
        <v>133</v>
      </c>
      <c r="E892" s="245" t="s">
        <v>1</v>
      </c>
      <c r="F892" s="246" t="s">
        <v>1121</v>
      </c>
      <c r="G892" s="244"/>
      <c r="H892" s="247">
        <v>35.625</v>
      </c>
      <c r="I892" s="248"/>
      <c r="J892" s="244"/>
      <c r="K892" s="244"/>
      <c r="L892" s="249"/>
      <c r="M892" s="250"/>
      <c r="N892" s="251"/>
      <c r="O892" s="251"/>
      <c r="P892" s="251"/>
      <c r="Q892" s="251"/>
      <c r="R892" s="251"/>
      <c r="S892" s="251"/>
      <c r="T892" s="252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3" t="s">
        <v>133</v>
      </c>
      <c r="AU892" s="253" t="s">
        <v>86</v>
      </c>
      <c r="AV892" s="14" t="s">
        <v>86</v>
      </c>
      <c r="AW892" s="14" t="s">
        <v>33</v>
      </c>
      <c r="AX892" s="14" t="s">
        <v>76</v>
      </c>
      <c r="AY892" s="253" t="s">
        <v>124</v>
      </c>
    </row>
    <row r="893" spans="1:51" s="14" customFormat="1" ht="12">
      <c r="A893" s="14"/>
      <c r="B893" s="243"/>
      <c r="C893" s="244"/>
      <c r="D893" s="234" t="s">
        <v>133</v>
      </c>
      <c r="E893" s="245" t="s">
        <v>1</v>
      </c>
      <c r="F893" s="246" t="s">
        <v>1122</v>
      </c>
      <c r="G893" s="244"/>
      <c r="H893" s="247">
        <v>33.015</v>
      </c>
      <c r="I893" s="248"/>
      <c r="J893" s="244"/>
      <c r="K893" s="244"/>
      <c r="L893" s="249"/>
      <c r="M893" s="250"/>
      <c r="N893" s="251"/>
      <c r="O893" s="251"/>
      <c r="P893" s="251"/>
      <c r="Q893" s="251"/>
      <c r="R893" s="251"/>
      <c r="S893" s="251"/>
      <c r="T893" s="252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3" t="s">
        <v>133</v>
      </c>
      <c r="AU893" s="253" t="s">
        <v>86</v>
      </c>
      <c r="AV893" s="14" t="s">
        <v>86</v>
      </c>
      <c r="AW893" s="14" t="s">
        <v>33</v>
      </c>
      <c r="AX893" s="14" t="s">
        <v>76</v>
      </c>
      <c r="AY893" s="253" t="s">
        <v>124</v>
      </c>
    </row>
    <row r="894" spans="1:51" s="14" customFormat="1" ht="12">
      <c r="A894" s="14"/>
      <c r="B894" s="243"/>
      <c r="C894" s="244"/>
      <c r="D894" s="234" t="s">
        <v>133</v>
      </c>
      <c r="E894" s="245" t="s">
        <v>1</v>
      </c>
      <c r="F894" s="246" t="s">
        <v>1126</v>
      </c>
      <c r="G894" s="244"/>
      <c r="H894" s="247">
        <v>8.4</v>
      </c>
      <c r="I894" s="248"/>
      <c r="J894" s="244"/>
      <c r="K894" s="244"/>
      <c r="L894" s="249"/>
      <c r="M894" s="250"/>
      <c r="N894" s="251"/>
      <c r="O894" s="251"/>
      <c r="P894" s="251"/>
      <c r="Q894" s="251"/>
      <c r="R894" s="251"/>
      <c r="S894" s="251"/>
      <c r="T894" s="252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3" t="s">
        <v>133</v>
      </c>
      <c r="AU894" s="253" t="s">
        <v>86</v>
      </c>
      <c r="AV894" s="14" t="s">
        <v>86</v>
      </c>
      <c r="AW894" s="14" t="s">
        <v>33</v>
      </c>
      <c r="AX894" s="14" t="s">
        <v>76</v>
      </c>
      <c r="AY894" s="253" t="s">
        <v>124</v>
      </c>
    </row>
    <row r="895" spans="1:51" s="13" customFormat="1" ht="12">
      <c r="A895" s="13"/>
      <c r="B895" s="232"/>
      <c r="C895" s="233"/>
      <c r="D895" s="234" t="s">
        <v>133</v>
      </c>
      <c r="E895" s="235" t="s">
        <v>1</v>
      </c>
      <c r="F895" s="236" t="s">
        <v>1150</v>
      </c>
      <c r="G895" s="233"/>
      <c r="H895" s="235" t="s">
        <v>1</v>
      </c>
      <c r="I895" s="237"/>
      <c r="J895" s="233"/>
      <c r="K895" s="233"/>
      <c r="L895" s="238"/>
      <c r="M895" s="239"/>
      <c r="N895" s="240"/>
      <c r="O895" s="240"/>
      <c r="P895" s="240"/>
      <c r="Q895" s="240"/>
      <c r="R895" s="240"/>
      <c r="S895" s="240"/>
      <c r="T895" s="24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2" t="s">
        <v>133</v>
      </c>
      <c r="AU895" s="242" t="s">
        <v>86</v>
      </c>
      <c r="AV895" s="13" t="s">
        <v>84</v>
      </c>
      <c r="AW895" s="13" t="s">
        <v>33</v>
      </c>
      <c r="AX895" s="13" t="s">
        <v>76</v>
      </c>
      <c r="AY895" s="242" t="s">
        <v>124</v>
      </c>
    </row>
    <row r="896" spans="1:51" s="14" customFormat="1" ht="12">
      <c r="A896" s="14"/>
      <c r="B896" s="243"/>
      <c r="C896" s="244"/>
      <c r="D896" s="234" t="s">
        <v>133</v>
      </c>
      <c r="E896" s="245" t="s">
        <v>1</v>
      </c>
      <c r="F896" s="246" t="s">
        <v>1151</v>
      </c>
      <c r="G896" s="244"/>
      <c r="H896" s="247">
        <v>4.5</v>
      </c>
      <c r="I896" s="248"/>
      <c r="J896" s="244"/>
      <c r="K896" s="244"/>
      <c r="L896" s="249"/>
      <c r="M896" s="250"/>
      <c r="N896" s="251"/>
      <c r="O896" s="251"/>
      <c r="P896" s="251"/>
      <c r="Q896" s="251"/>
      <c r="R896" s="251"/>
      <c r="S896" s="251"/>
      <c r="T896" s="252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3" t="s">
        <v>133</v>
      </c>
      <c r="AU896" s="253" t="s">
        <v>86</v>
      </c>
      <c r="AV896" s="14" t="s">
        <v>86</v>
      </c>
      <c r="AW896" s="14" t="s">
        <v>33</v>
      </c>
      <c r="AX896" s="14" t="s">
        <v>76</v>
      </c>
      <c r="AY896" s="253" t="s">
        <v>124</v>
      </c>
    </row>
    <row r="897" spans="1:51" s="14" customFormat="1" ht="12">
      <c r="A897" s="14"/>
      <c r="B897" s="243"/>
      <c r="C897" s="244"/>
      <c r="D897" s="234" t="s">
        <v>133</v>
      </c>
      <c r="E897" s="245" t="s">
        <v>1</v>
      </c>
      <c r="F897" s="246" t="s">
        <v>1152</v>
      </c>
      <c r="G897" s="244"/>
      <c r="H897" s="247">
        <v>4.35</v>
      </c>
      <c r="I897" s="248"/>
      <c r="J897" s="244"/>
      <c r="K897" s="244"/>
      <c r="L897" s="249"/>
      <c r="M897" s="250"/>
      <c r="N897" s="251"/>
      <c r="O897" s="251"/>
      <c r="P897" s="251"/>
      <c r="Q897" s="251"/>
      <c r="R897" s="251"/>
      <c r="S897" s="251"/>
      <c r="T897" s="252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3" t="s">
        <v>133</v>
      </c>
      <c r="AU897" s="253" t="s">
        <v>86</v>
      </c>
      <c r="AV897" s="14" t="s">
        <v>86</v>
      </c>
      <c r="AW897" s="14" t="s">
        <v>33</v>
      </c>
      <c r="AX897" s="14" t="s">
        <v>76</v>
      </c>
      <c r="AY897" s="253" t="s">
        <v>124</v>
      </c>
    </row>
    <row r="898" spans="1:51" s="14" customFormat="1" ht="12">
      <c r="A898" s="14"/>
      <c r="B898" s="243"/>
      <c r="C898" s="244"/>
      <c r="D898" s="234" t="s">
        <v>133</v>
      </c>
      <c r="E898" s="245" t="s">
        <v>1</v>
      </c>
      <c r="F898" s="246" t="s">
        <v>1153</v>
      </c>
      <c r="G898" s="244"/>
      <c r="H898" s="247">
        <v>7.75</v>
      </c>
      <c r="I898" s="248"/>
      <c r="J898" s="244"/>
      <c r="K898" s="244"/>
      <c r="L898" s="249"/>
      <c r="M898" s="250"/>
      <c r="N898" s="251"/>
      <c r="O898" s="251"/>
      <c r="P898" s="251"/>
      <c r="Q898" s="251"/>
      <c r="R898" s="251"/>
      <c r="S898" s="251"/>
      <c r="T898" s="252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3" t="s">
        <v>133</v>
      </c>
      <c r="AU898" s="253" t="s">
        <v>86</v>
      </c>
      <c r="AV898" s="14" t="s">
        <v>86</v>
      </c>
      <c r="AW898" s="14" t="s">
        <v>33</v>
      </c>
      <c r="AX898" s="14" t="s">
        <v>76</v>
      </c>
      <c r="AY898" s="253" t="s">
        <v>124</v>
      </c>
    </row>
    <row r="899" spans="1:51" s="14" customFormat="1" ht="12">
      <c r="A899" s="14"/>
      <c r="B899" s="243"/>
      <c r="C899" s="244"/>
      <c r="D899" s="234" t="s">
        <v>133</v>
      </c>
      <c r="E899" s="245" t="s">
        <v>1</v>
      </c>
      <c r="F899" s="246" t="s">
        <v>1154</v>
      </c>
      <c r="G899" s="244"/>
      <c r="H899" s="247">
        <v>5.1543</v>
      </c>
      <c r="I899" s="248"/>
      <c r="J899" s="244"/>
      <c r="K899" s="244"/>
      <c r="L899" s="249"/>
      <c r="M899" s="250"/>
      <c r="N899" s="251"/>
      <c r="O899" s="251"/>
      <c r="P899" s="251"/>
      <c r="Q899" s="251"/>
      <c r="R899" s="251"/>
      <c r="S899" s="251"/>
      <c r="T899" s="252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3" t="s">
        <v>133</v>
      </c>
      <c r="AU899" s="253" t="s">
        <v>86</v>
      </c>
      <c r="AV899" s="14" t="s">
        <v>86</v>
      </c>
      <c r="AW899" s="14" t="s">
        <v>33</v>
      </c>
      <c r="AX899" s="14" t="s">
        <v>76</v>
      </c>
      <c r="AY899" s="253" t="s">
        <v>124</v>
      </c>
    </row>
    <row r="900" spans="1:51" s="14" customFormat="1" ht="12">
      <c r="A900" s="14"/>
      <c r="B900" s="243"/>
      <c r="C900" s="244"/>
      <c r="D900" s="234" t="s">
        <v>133</v>
      </c>
      <c r="E900" s="245" t="s">
        <v>1</v>
      </c>
      <c r="F900" s="246" t="s">
        <v>1155</v>
      </c>
      <c r="G900" s="244"/>
      <c r="H900" s="247">
        <v>5.312000000000001</v>
      </c>
      <c r="I900" s="248"/>
      <c r="J900" s="244"/>
      <c r="K900" s="244"/>
      <c r="L900" s="249"/>
      <c r="M900" s="250"/>
      <c r="N900" s="251"/>
      <c r="O900" s="251"/>
      <c r="P900" s="251"/>
      <c r="Q900" s="251"/>
      <c r="R900" s="251"/>
      <c r="S900" s="251"/>
      <c r="T900" s="252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3" t="s">
        <v>133</v>
      </c>
      <c r="AU900" s="253" t="s">
        <v>86</v>
      </c>
      <c r="AV900" s="14" t="s">
        <v>86</v>
      </c>
      <c r="AW900" s="14" t="s">
        <v>33</v>
      </c>
      <c r="AX900" s="14" t="s">
        <v>76</v>
      </c>
      <c r="AY900" s="253" t="s">
        <v>124</v>
      </c>
    </row>
    <row r="901" spans="1:51" s="15" customFormat="1" ht="12">
      <c r="A901" s="15"/>
      <c r="B901" s="254"/>
      <c r="C901" s="255"/>
      <c r="D901" s="234" t="s">
        <v>133</v>
      </c>
      <c r="E901" s="256" t="s">
        <v>1</v>
      </c>
      <c r="F901" s="257" t="s">
        <v>137</v>
      </c>
      <c r="G901" s="255"/>
      <c r="H901" s="258">
        <v>104.1063</v>
      </c>
      <c r="I901" s="259"/>
      <c r="J901" s="255"/>
      <c r="K901" s="255"/>
      <c r="L901" s="260"/>
      <c r="M901" s="261"/>
      <c r="N901" s="262"/>
      <c r="O901" s="262"/>
      <c r="P901" s="262"/>
      <c r="Q901" s="262"/>
      <c r="R901" s="262"/>
      <c r="S901" s="262"/>
      <c r="T901" s="263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64" t="s">
        <v>133</v>
      </c>
      <c r="AU901" s="264" t="s">
        <v>86</v>
      </c>
      <c r="AV901" s="15" t="s">
        <v>132</v>
      </c>
      <c r="AW901" s="15" t="s">
        <v>33</v>
      </c>
      <c r="AX901" s="15" t="s">
        <v>84</v>
      </c>
      <c r="AY901" s="264" t="s">
        <v>124</v>
      </c>
    </row>
    <row r="902" spans="1:65" s="2" customFormat="1" ht="16.5" customHeight="1">
      <c r="A902" s="39"/>
      <c r="B902" s="40"/>
      <c r="C902" s="268" t="s">
        <v>1156</v>
      </c>
      <c r="D902" s="268" t="s">
        <v>291</v>
      </c>
      <c r="E902" s="269" t="s">
        <v>1157</v>
      </c>
      <c r="F902" s="270" t="s">
        <v>1158</v>
      </c>
      <c r="G902" s="271" t="s">
        <v>192</v>
      </c>
      <c r="H902" s="272">
        <v>119.722</v>
      </c>
      <c r="I902" s="273"/>
      <c r="J902" s="274">
        <f>ROUND(I902*H902,2)</f>
        <v>0</v>
      </c>
      <c r="K902" s="270" t="s">
        <v>131</v>
      </c>
      <c r="L902" s="275"/>
      <c r="M902" s="276" t="s">
        <v>1</v>
      </c>
      <c r="N902" s="277" t="s">
        <v>41</v>
      </c>
      <c r="O902" s="92"/>
      <c r="P902" s="228">
        <f>O902*H902</f>
        <v>0</v>
      </c>
      <c r="Q902" s="228">
        <v>0</v>
      </c>
      <c r="R902" s="228">
        <f>Q902*H902</f>
        <v>0</v>
      </c>
      <c r="S902" s="228">
        <v>0</v>
      </c>
      <c r="T902" s="229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30" t="s">
        <v>259</v>
      </c>
      <c r="AT902" s="230" t="s">
        <v>291</v>
      </c>
      <c r="AU902" s="230" t="s">
        <v>86</v>
      </c>
      <c r="AY902" s="18" t="s">
        <v>124</v>
      </c>
      <c r="BE902" s="231">
        <f>IF(N902="základní",J902,0)</f>
        <v>0</v>
      </c>
      <c r="BF902" s="231">
        <f>IF(N902="snížená",J902,0)</f>
        <v>0</v>
      </c>
      <c r="BG902" s="231">
        <f>IF(N902="zákl. přenesená",J902,0)</f>
        <v>0</v>
      </c>
      <c r="BH902" s="231">
        <f>IF(N902="sníž. přenesená",J902,0)</f>
        <v>0</v>
      </c>
      <c r="BI902" s="231">
        <f>IF(N902="nulová",J902,0)</f>
        <v>0</v>
      </c>
      <c r="BJ902" s="18" t="s">
        <v>84</v>
      </c>
      <c r="BK902" s="231">
        <f>ROUND(I902*H902,2)</f>
        <v>0</v>
      </c>
      <c r="BL902" s="18" t="s">
        <v>169</v>
      </c>
      <c r="BM902" s="230" t="s">
        <v>1159</v>
      </c>
    </row>
    <row r="903" spans="1:51" s="14" customFormat="1" ht="12">
      <c r="A903" s="14"/>
      <c r="B903" s="243"/>
      <c r="C903" s="244"/>
      <c r="D903" s="234" t="s">
        <v>133</v>
      </c>
      <c r="E903" s="245" t="s">
        <v>1</v>
      </c>
      <c r="F903" s="246" t="s">
        <v>1160</v>
      </c>
      <c r="G903" s="244"/>
      <c r="H903" s="247">
        <v>119.72189999999999</v>
      </c>
      <c r="I903" s="248"/>
      <c r="J903" s="244"/>
      <c r="K903" s="244"/>
      <c r="L903" s="249"/>
      <c r="M903" s="250"/>
      <c r="N903" s="251"/>
      <c r="O903" s="251"/>
      <c r="P903" s="251"/>
      <c r="Q903" s="251"/>
      <c r="R903" s="251"/>
      <c r="S903" s="251"/>
      <c r="T903" s="252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3" t="s">
        <v>133</v>
      </c>
      <c r="AU903" s="253" t="s">
        <v>86</v>
      </c>
      <c r="AV903" s="14" t="s">
        <v>86</v>
      </c>
      <c r="AW903" s="14" t="s">
        <v>33</v>
      </c>
      <c r="AX903" s="14" t="s">
        <v>76</v>
      </c>
      <c r="AY903" s="253" t="s">
        <v>124</v>
      </c>
    </row>
    <row r="904" spans="1:51" s="15" customFormat="1" ht="12">
      <c r="A904" s="15"/>
      <c r="B904" s="254"/>
      <c r="C904" s="255"/>
      <c r="D904" s="234" t="s">
        <v>133</v>
      </c>
      <c r="E904" s="256" t="s">
        <v>1</v>
      </c>
      <c r="F904" s="257" t="s">
        <v>137</v>
      </c>
      <c r="G904" s="255"/>
      <c r="H904" s="258">
        <v>119.72189999999999</v>
      </c>
      <c r="I904" s="259"/>
      <c r="J904" s="255"/>
      <c r="K904" s="255"/>
      <c r="L904" s="260"/>
      <c r="M904" s="261"/>
      <c r="N904" s="262"/>
      <c r="O904" s="262"/>
      <c r="P904" s="262"/>
      <c r="Q904" s="262"/>
      <c r="R904" s="262"/>
      <c r="S904" s="262"/>
      <c r="T904" s="263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264" t="s">
        <v>133</v>
      </c>
      <c r="AU904" s="264" t="s">
        <v>86</v>
      </c>
      <c r="AV904" s="15" t="s">
        <v>132</v>
      </c>
      <c r="AW904" s="15" t="s">
        <v>33</v>
      </c>
      <c r="AX904" s="15" t="s">
        <v>84</v>
      </c>
      <c r="AY904" s="264" t="s">
        <v>124</v>
      </c>
    </row>
    <row r="905" spans="1:65" s="2" customFormat="1" ht="24.15" customHeight="1">
      <c r="A905" s="39"/>
      <c r="B905" s="40"/>
      <c r="C905" s="219" t="s">
        <v>665</v>
      </c>
      <c r="D905" s="219" t="s">
        <v>127</v>
      </c>
      <c r="E905" s="220" t="s">
        <v>1161</v>
      </c>
      <c r="F905" s="221" t="s">
        <v>1162</v>
      </c>
      <c r="G905" s="222" t="s">
        <v>192</v>
      </c>
      <c r="H905" s="223">
        <v>15.65</v>
      </c>
      <c r="I905" s="224"/>
      <c r="J905" s="225">
        <f>ROUND(I905*H905,2)</f>
        <v>0</v>
      </c>
      <c r="K905" s="221" t="s">
        <v>131</v>
      </c>
      <c r="L905" s="45"/>
      <c r="M905" s="226" t="s">
        <v>1</v>
      </c>
      <c r="N905" s="227" t="s">
        <v>41</v>
      </c>
      <c r="O905" s="92"/>
      <c r="P905" s="228">
        <f>O905*H905</f>
        <v>0</v>
      </c>
      <c r="Q905" s="228">
        <v>0</v>
      </c>
      <c r="R905" s="228">
        <f>Q905*H905</f>
        <v>0</v>
      </c>
      <c r="S905" s="228">
        <v>0</v>
      </c>
      <c r="T905" s="229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30" t="s">
        <v>169</v>
      </c>
      <c r="AT905" s="230" t="s">
        <v>127</v>
      </c>
      <c r="AU905" s="230" t="s">
        <v>86</v>
      </c>
      <c r="AY905" s="18" t="s">
        <v>124</v>
      </c>
      <c r="BE905" s="231">
        <f>IF(N905="základní",J905,0)</f>
        <v>0</v>
      </c>
      <c r="BF905" s="231">
        <f>IF(N905="snížená",J905,0)</f>
        <v>0</v>
      </c>
      <c r="BG905" s="231">
        <f>IF(N905="zákl. přenesená",J905,0)</f>
        <v>0</v>
      </c>
      <c r="BH905" s="231">
        <f>IF(N905="sníž. přenesená",J905,0)</f>
        <v>0</v>
      </c>
      <c r="BI905" s="231">
        <f>IF(N905="nulová",J905,0)</f>
        <v>0</v>
      </c>
      <c r="BJ905" s="18" t="s">
        <v>84</v>
      </c>
      <c r="BK905" s="231">
        <f>ROUND(I905*H905,2)</f>
        <v>0</v>
      </c>
      <c r="BL905" s="18" t="s">
        <v>169</v>
      </c>
      <c r="BM905" s="230" t="s">
        <v>1163</v>
      </c>
    </row>
    <row r="906" spans="1:51" s="14" customFormat="1" ht="12">
      <c r="A906" s="14"/>
      <c r="B906" s="243"/>
      <c r="C906" s="244"/>
      <c r="D906" s="234" t="s">
        <v>133</v>
      </c>
      <c r="E906" s="245" t="s">
        <v>1</v>
      </c>
      <c r="F906" s="246" t="s">
        <v>1164</v>
      </c>
      <c r="G906" s="244"/>
      <c r="H906" s="247">
        <v>15.65</v>
      </c>
      <c r="I906" s="248"/>
      <c r="J906" s="244"/>
      <c r="K906" s="244"/>
      <c r="L906" s="249"/>
      <c r="M906" s="250"/>
      <c r="N906" s="251"/>
      <c r="O906" s="251"/>
      <c r="P906" s="251"/>
      <c r="Q906" s="251"/>
      <c r="R906" s="251"/>
      <c r="S906" s="251"/>
      <c r="T906" s="252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3" t="s">
        <v>133</v>
      </c>
      <c r="AU906" s="253" t="s">
        <v>86</v>
      </c>
      <c r="AV906" s="14" t="s">
        <v>86</v>
      </c>
      <c r="AW906" s="14" t="s">
        <v>33</v>
      </c>
      <c r="AX906" s="14" t="s">
        <v>76</v>
      </c>
      <c r="AY906" s="253" t="s">
        <v>124</v>
      </c>
    </row>
    <row r="907" spans="1:51" s="15" customFormat="1" ht="12">
      <c r="A907" s="15"/>
      <c r="B907" s="254"/>
      <c r="C907" s="255"/>
      <c r="D907" s="234" t="s">
        <v>133</v>
      </c>
      <c r="E907" s="256" t="s">
        <v>1</v>
      </c>
      <c r="F907" s="257" t="s">
        <v>137</v>
      </c>
      <c r="G907" s="255"/>
      <c r="H907" s="258">
        <v>15.65</v>
      </c>
      <c r="I907" s="259"/>
      <c r="J907" s="255"/>
      <c r="K907" s="255"/>
      <c r="L907" s="260"/>
      <c r="M907" s="261"/>
      <c r="N907" s="262"/>
      <c r="O907" s="262"/>
      <c r="P907" s="262"/>
      <c r="Q907" s="262"/>
      <c r="R907" s="262"/>
      <c r="S907" s="262"/>
      <c r="T907" s="263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T907" s="264" t="s">
        <v>133</v>
      </c>
      <c r="AU907" s="264" t="s">
        <v>86</v>
      </c>
      <c r="AV907" s="15" t="s">
        <v>132</v>
      </c>
      <c r="AW907" s="15" t="s">
        <v>33</v>
      </c>
      <c r="AX907" s="15" t="s">
        <v>84</v>
      </c>
      <c r="AY907" s="264" t="s">
        <v>124</v>
      </c>
    </row>
    <row r="908" spans="1:65" s="2" customFormat="1" ht="16.5" customHeight="1">
      <c r="A908" s="39"/>
      <c r="B908" s="40"/>
      <c r="C908" s="268" t="s">
        <v>1165</v>
      </c>
      <c r="D908" s="268" t="s">
        <v>291</v>
      </c>
      <c r="E908" s="269" t="s">
        <v>1166</v>
      </c>
      <c r="F908" s="270" t="s">
        <v>1158</v>
      </c>
      <c r="G908" s="271" t="s">
        <v>192</v>
      </c>
      <c r="H908" s="272">
        <v>17.998</v>
      </c>
      <c r="I908" s="273"/>
      <c r="J908" s="274">
        <f>ROUND(I908*H908,2)</f>
        <v>0</v>
      </c>
      <c r="K908" s="270" t="s">
        <v>131</v>
      </c>
      <c r="L908" s="275"/>
      <c r="M908" s="276" t="s">
        <v>1</v>
      </c>
      <c r="N908" s="277" t="s">
        <v>41</v>
      </c>
      <c r="O908" s="92"/>
      <c r="P908" s="228">
        <f>O908*H908</f>
        <v>0</v>
      </c>
      <c r="Q908" s="228">
        <v>0</v>
      </c>
      <c r="R908" s="228">
        <f>Q908*H908</f>
        <v>0</v>
      </c>
      <c r="S908" s="228">
        <v>0</v>
      </c>
      <c r="T908" s="229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30" t="s">
        <v>259</v>
      </c>
      <c r="AT908" s="230" t="s">
        <v>291</v>
      </c>
      <c r="AU908" s="230" t="s">
        <v>86</v>
      </c>
      <c r="AY908" s="18" t="s">
        <v>124</v>
      </c>
      <c r="BE908" s="231">
        <f>IF(N908="základní",J908,0)</f>
        <v>0</v>
      </c>
      <c r="BF908" s="231">
        <f>IF(N908="snížená",J908,0)</f>
        <v>0</v>
      </c>
      <c r="BG908" s="231">
        <f>IF(N908="zákl. přenesená",J908,0)</f>
        <v>0</v>
      </c>
      <c r="BH908" s="231">
        <f>IF(N908="sníž. přenesená",J908,0)</f>
        <v>0</v>
      </c>
      <c r="BI908" s="231">
        <f>IF(N908="nulová",J908,0)</f>
        <v>0</v>
      </c>
      <c r="BJ908" s="18" t="s">
        <v>84</v>
      </c>
      <c r="BK908" s="231">
        <f>ROUND(I908*H908,2)</f>
        <v>0</v>
      </c>
      <c r="BL908" s="18" t="s">
        <v>169</v>
      </c>
      <c r="BM908" s="230" t="s">
        <v>1167</v>
      </c>
    </row>
    <row r="909" spans="1:51" s="13" customFormat="1" ht="12">
      <c r="A909" s="13"/>
      <c r="B909" s="232"/>
      <c r="C909" s="233"/>
      <c r="D909" s="234" t="s">
        <v>133</v>
      </c>
      <c r="E909" s="235" t="s">
        <v>1</v>
      </c>
      <c r="F909" s="236" t="s">
        <v>1168</v>
      </c>
      <c r="G909" s="233"/>
      <c r="H909" s="235" t="s">
        <v>1</v>
      </c>
      <c r="I909" s="237"/>
      <c r="J909" s="233"/>
      <c r="K909" s="233"/>
      <c r="L909" s="238"/>
      <c r="M909" s="239"/>
      <c r="N909" s="240"/>
      <c r="O909" s="240"/>
      <c r="P909" s="240"/>
      <c r="Q909" s="240"/>
      <c r="R909" s="240"/>
      <c r="S909" s="240"/>
      <c r="T909" s="241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2" t="s">
        <v>133</v>
      </c>
      <c r="AU909" s="242" t="s">
        <v>86</v>
      </c>
      <c r="AV909" s="13" t="s">
        <v>84</v>
      </c>
      <c r="AW909" s="13" t="s">
        <v>33</v>
      </c>
      <c r="AX909" s="13" t="s">
        <v>76</v>
      </c>
      <c r="AY909" s="242" t="s">
        <v>124</v>
      </c>
    </row>
    <row r="910" spans="1:51" s="14" customFormat="1" ht="12">
      <c r="A910" s="14"/>
      <c r="B910" s="243"/>
      <c r="C910" s="244"/>
      <c r="D910" s="234" t="s">
        <v>133</v>
      </c>
      <c r="E910" s="245" t="s">
        <v>1</v>
      </c>
      <c r="F910" s="246" t="s">
        <v>1169</v>
      </c>
      <c r="G910" s="244"/>
      <c r="H910" s="247">
        <v>17.9975</v>
      </c>
      <c r="I910" s="248"/>
      <c r="J910" s="244"/>
      <c r="K910" s="244"/>
      <c r="L910" s="249"/>
      <c r="M910" s="250"/>
      <c r="N910" s="251"/>
      <c r="O910" s="251"/>
      <c r="P910" s="251"/>
      <c r="Q910" s="251"/>
      <c r="R910" s="251"/>
      <c r="S910" s="251"/>
      <c r="T910" s="252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3" t="s">
        <v>133</v>
      </c>
      <c r="AU910" s="253" t="s">
        <v>86</v>
      </c>
      <c r="AV910" s="14" t="s">
        <v>86</v>
      </c>
      <c r="AW910" s="14" t="s">
        <v>33</v>
      </c>
      <c r="AX910" s="14" t="s">
        <v>76</v>
      </c>
      <c r="AY910" s="253" t="s">
        <v>124</v>
      </c>
    </row>
    <row r="911" spans="1:51" s="15" customFormat="1" ht="12">
      <c r="A911" s="15"/>
      <c r="B911" s="254"/>
      <c r="C911" s="255"/>
      <c r="D911" s="234" t="s">
        <v>133</v>
      </c>
      <c r="E911" s="256" t="s">
        <v>1</v>
      </c>
      <c r="F911" s="257" t="s">
        <v>137</v>
      </c>
      <c r="G911" s="255"/>
      <c r="H911" s="258">
        <v>17.9975</v>
      </c>
      <c r="I911" s="259"/>
      <c r="J911" s="255"/>
      <c r="K911" s="255"/>
      <c r="L911" s="260"/>
      <c r="M911" s="261"/>
      <c r="N911" s="262"/>
      <c r="O911" s="262"/>
      <c r="P911" s="262"/>
      <c r="Q911" s="262"/>
      <c r="R911" s="262"/>
      <c r="S911" s="262"/>
      <c r="T911" s="263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64" t="s">
        <v>133</v>
      </c>
      <c r="AU911" s="264" t="s">
        <v>86</v>
      </c>
      <c r="AV911" s="15" t="s">
        <v>132</v>
      </c>
      <c r="AW911" s="15" t="s">
        <v>33</v>
      </c>
      <c r="AX911" s="15" t="s">
        <v>84</v>
      </c>
      <c r="AY911" s="264" t="s">
        <v>124</v>
      </c>
    </row>
    <row r="912" spans="1:65" s="2" customFormat="1" ht="24.15" customHeight="1">
      <c r="A912" s="39"/>
      <c r="B912" s="40"/>
      <c r="C912" s="219" t="s">
        <v>670</v>
      </c>
      <c r="D912" s="219" t="s">
        <v>127</v>
      </c>
      <c r="E912" s="220" t="s">
        <v>1170</v>
      </c>
      <c r="F912" s="221" t="s">
        <v>1171</v>
      </c>
      <c r="G912" s="222" t="s">
        <v>1172</v>
      </c>
      <c r="H912" s="223">
        <v>34.875</v>
      </c>
      <c r="I912" s="224"/>
      <c r="J912" s="225">
        <f>ROUND(I912*H912,2)</f>
        <v>0</v>
      </c>
      <c r="K912" s="221" t="s">
        <v>1</v>
      </c>
      <c r="L912" s="45"/>
      <c r="M912" s="226" t="s">
        <v>1</v>
      </c>
      <c r="N912" s="227" t="s">
        <v>41</v>
      </c>
      <c r="O912" s="92"/>
      <c r="P912" s="228">
        <f>O912*H912</f>
        <v>0</v>
      </c>
      <c r="Q912" s="228">
        <v>0</v>
      </c>
      <c r="R912" s="228">
        <f>Q912*H912</f>
        <v>0</v>
      </c>
      <c r="S912" s="228">
        <v>0</v>
      </c>
      <c r="T912" s="229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30" t="s">
        <v>169</v>
      </c>
      <c r="AT912" s="230" t="s">
        <v>127</v>
      </c>
      <c r="AU912" s="230" t="s">
        <v>86</v>
      </c>
      <c r="AY912" s="18" t="s">
        <v>124</v>
      </c>
      <c r="BE912" s="231">
        <f>IF(N912="základní",J912,0)</f>
        <v>0</v>
      </c>
      <c r="BF912" s="231">
        <f>IF(N912="snížená",J912,0)</f>
        <v>0</v>
      </c>
      <c r="BG912" s="231">
        <f>IF(N912="zákl. přenesená",J912,0)</f>
        <v>0</v>
      </c>
      <c r="BH912" s="231">
        <f>IF(N912="sníž. přenesená",J912,0)</f>
        <v>0</v>
      </c>
      <c r="BI912" s="231">
        <f>IF(N912="nulová",J912,0)</f>
        <v>0</v>
      </c>
      <c r="BJ912" s="18" t="s">
        <v>84</v>
      </c>
      <c r="BK912" s="231">
        <f>ROUND(I912*H912,2)</f>
        <v>0</v>
      </c>
      <c r="BL912" s="18" t="s">
        <v>169</v>
      </c>
      <c r="BM912" s="230" t="s">
        <v>1173</v>
      </c>
    </row>
    <row r="913" spans="1:51" s="13" customFormat="1" ht="12">
      <c r="A913" s="13"/>
      <c r="B913" s="232"/>
      <c r="C913" s="233"/>
      <c r="D913" s="234" t="s">
        <v>133</v>
      </c>
      <c r="E913" s="235" t="s">
        <v>1</v>
      </c>
      <c r="F913" s="236" t="s">
        <v>1174</v>
      </c>
      <c r="G913" s="233"/>
      <c r="H913" s="235" t="s">
        <v>1</v>
      </c>
      <c r="I913" s="237"/>
      <c r="J913" s="233"/>
      <c r="K913" s="233"/>
      <c r="L913" s="238"/>
      <c r="M913" s="239"/>
      <c r="N913" s="240"/>
      <c r="O913" s="240"/>
      <c r="P913" s="240"/>
      <c r="Q913" s="240"/>
      <c r="R913" s="240"/>
      <c r="S913" s="240"/>
      <c r="T913" s="241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2" t="s">
        <v>133</v>
      </c>
      <c r="AU913" s="242" t="s">
        <v>86</v>
      </c>
      <c r="AV913" s="13" t="s">
        <v>84</v>
      </c>
      <c r="AW913" s="13" t="s">
        <v>33</v>
      </c>
      <c r="AX913" s="13" t="s">
        <v>76</v>
      </c>
      <c r="AY913" s="242" t="s">
        <v>124</v>
      </c>
    </row>
    <row r="914" spans="1:51" s="14" customFormat="1" ht="12">
      <c r="A914" s="14"/>
      <c r="B914" s="243"/>
      <c r="C914" s="244"/>
      <c r="D914" s="234" t="s">
        <v>133</v>
      </c>
      <c r="E914" s="245" t="s">
        <v>1</v>
      </c>
      <c r="F914" s="246" t="s">
        <v>1175</v>
      </c>
      <c r="G914" s="244"/>
      <c r="H914" s="247">
        <v>34.875</v>
      </c>
      <c r="I914" s="248"/>
      <c r="J914" s="244"/>
      <c r="K914" s="244"/>
      <c r="L914" s="249"/>
      <c r="M914" s="250"/>
      <c r="N914" s="251"/>
      <c r="O914" s="251"/>
      <c r="P914" s="251"/>
      <c r="Q914" s="251"/>
      <c r="R914" s="251"/>
      <c r="S914" s="251"/>
      <c r="T914" s="252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3" t="s">
        <v>133</v>
      </c>
      <c r="AU914" s="253" t="s">
        <v>86</v>
      </c>
      <c r="AV914" s="14" t="s">
        <v>86</v>
      </c>
      <c r="AW914" s="14" t="s">
        <v>33</v>
      </c>
      <c r="AX914" s="14" t="s">
        <v>76</v>
      </c>
      <c r="AY914" s="253" t="s">
        <v>124</v>
      </c>
    </row>
    <row r="915" spans="1:51" s="15" customFormat="1" ht="12">
      <c r="A915" s="15"/>
      <c r="B915" s="254"/>
      <c r="C915" s="255"/>
      <c r="D915" s="234" t="s">
        <v>133</v>
      </c>
      <c r="E915" s="256" t="s">
        <v>1</v>
      </c>
      <c r="F915" s="257" t="s">
        <v>137</v>
      </c>
      <c r="G915" s="255"/>
      <c r="H915" s="258">
        <v>34.875</v>
      </c>
      <c r="I915" s="259"/>
      <c r="J915" s="255"/>
      <c r="K915" s="255"/>
      <c r="L915" s="260"/>
      <c r="M915" s="261"/>
      <c r="N915" s="262"/>
      <c r="O915" s="262"/>
      <c r="P915" s="262"/>
      <c r="Q915" s="262"/>
      <c r="R915" s="262"/>
      <c r="S915" s="262"/>
      <c r="T915" s="263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64" t="s">
        <v>133</v>
      </c>
      <c r="AU915" s="264" t="s">
        <v>86</v>
      </c>
      <c r="AV915" s="15" t="s">
        <v>132</v>
      </c>
      <c r="AW915" s="15" t="s">
        <v>33</v>
      </c>
      <c r="AX915" s="15" t="s">
        <v>84</v>
      </c>
      <c r="AY915" s="264" t="s">
        <v>124</v>
      </c>
    </row>
    <row r="916" spans="1:65" s="2" customFormat="1" ht="24.15" customHeight="1">
      <c r="A916" s="39"/>
      <c r="B916" s="40"/>
      <c r="C916" s="219" t="s">
        <v>1176</v>
      </c>
      <c r="D916" s="219" t="s">
        <v>127</v>
      </c>
      <c r="E916" s="220" t="s">
        <v>1177</v>
      </c>
      <c r="F916" s="221" t="s">
        <v>1178</v>
      </c>
      <c r="G916" s="222" t="s">
        <v>294</v>
      </c>
      <c r="H916" s="223">
        <v>0.862</v>
      </c>
      <c r="I916" s="224"/>
      <c r="J916" s="225">
        <f>ROUND(I916*H916,2)</f>
        <v>0</v>
      </c>
      <c r="K916" s="221" t="s">
        <v>131</v>
      </c>
      <c r="L916" s="45"/>
      <c r="M916" s="226" t="s">
        <v>1</v>
      </c>
      <c r="N916" s="227" t="s">
        <v>41</v>
      </c>
      <c r="O916" s="92"/>
      <c r="P916" s="228">
        <f>O916*H916</f>
        <v>0</v>
      </c>
      <c r="Q916" s="228">
        <v>0</v>
      </c>
      <c r="R916" s="228">
        <f>Q916*H916</f>
        <v>0</v>
      </c>
      <c r="S916" s="228">
        <v>0</v>
      </c>
      <c r="T916" s="229">
        <f>S916*H916</f>
        <v>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30" t="s">
        <v>169</v>
      </c>
      <c r="AT916" s="230" t="s">
        <v>127</v>
      </c>
      <c r="AU916" s="230" t="s">
        <v>86</v>
      </c>
      <c r="AY916" s="18" t="s">
        <v>124</v>
      </c>
      <c r="BE916" s="231">
        <f>IF(N916="základní",J916,0)</f>
        <v>0</v>
      </c>
      <c r="BF916" s="231">
        <f>IF(N916="snížená",J916,0)</f>
        <v>0</v>
      </c>
      <c r="BG916" s="231">
        <f>IF(N916="zákl. přenesená",J916,0)</f>
        <v>0</v>
      </c>
      <c r="BH916" s="231">
        <f>IF(N916="sníž. přenesená",J916,0)</f>
        <v>0</v>
      </c>
      <c r="BI916" s="231">
        <f>IF(N916="nulová",J916,0)</f>
        <v>0</v>
      </c>
      <c r="BJ916" s="18" t="s">
        <v>84</v>
      </c>
      <c r="BK916" s="231">
        <f>ROUND(I916*H916,2)</f>
        <v>0</v>
      </c>
      <c r="BL916" s="18" t="s">
        <v>169</v>
      </c>
      <c r="BM916" s="230" t="s">
        <v>1179</v>
      </c>
    </row>
    <row r="917" spans="1:63" s="12" customFormat="1" ht="25.9" customHeight="1">
      <c r="A917" s="12"/>
      <c r="B917" s="203"/>
      <c r="C917" s="204"/>
      <c r="D917" s="205" t="s">
        <v>75</v>
      </c>
      <c r="E917" s="206" t="s">
        <v>291</v>
      </c>
      <c r="F917" s="206" t="s">
        <v>1180</v>
      </c>
      <c r="G917" s="204"/>
      <c r="H917" s="204"/>
      <c r="I917" s="207"/>
      <c r="J917" s="208">
        <f>BK917</f>
        <v>0</v>
      </c>
      <c r="K917" s="204"/>
      <c r="L917" s="209"/>
      <c r="M917" s="210"/>
      <c r="N917" s="211"/>
      <c r="O917" s="211"/>
      <c r="P917" s="212">
        <f>P918+P928</f>
        <v>0</v>
      </c>
      <c r="Q917" s="211"/>
      <c r="R917" s="212">
        <f>R918+R928</f>
        <v>0</v>
      </c>
      <c r="S917" s="211"/>
      <c r="T917" s="213">
        <f>T918+T928</f>
        <v>0</v>
      </c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R917" s="214" t="s">
        <v>142</v>
      </c>
      <c r="AT917" s="215" t="s">
        <v>75</v>
      </c>
      <c r="AU917" s="215" t="s">
        <v>76</v>
      </c>
      <c r="AY917" s="214" t="s">
        <v>124</v>
      </c>
      <c r="BK917" s="216">
        <f>BK918+BK928</f>
        <v>0</v>
      </c>
    </row>
    <row r="918" spans="1:63" s="12" customFormat="1" ht="22.8" customHeight="1">
      <c r="A918" s="12"/>
      <c r="B918" s="203"/>
      <c r="C918" s="204"/>
      <c r="D918" s="205" t="s">
        <v>75</v>
      </c>
      <c r="E918" s="217" t="s">
        <v>1181</v>
      </c>
      <c r="F918" s="217" t="s">
        <v>1182</v>
      </c>
      <c r="G918" s="204"/>
      <c r="H918" s="204"/>
      <c r="I918" s="207"/>
      <c r="J918" s="218">
        <f>BK918</f>
        <v>0</v>
      </c>
      <c r="K918" s="204"/>
      <c r="L918" s="209"/>
      <c r="M918" s="210"/>
      <c r="N918" s="211"/>
      <c r="O918" s="211"/>
      <c r="P918" s="212">
        <f>SUM(P919:P927)</f>
        <v>0</v>
      </c>
      <c r="Q918" s="211"/>
      <c r="R918" s="212">
        <f>SUM(R919:R927)</f>
        <v>0</v>
      </c>
      <c r="S918" s="211"/>
      <c r="T918" s="213">
        <f>SUM(T919:T927)</f>
        <v>0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14" t="s">
        <v>142</v>
      </c>
      <c r="AT918" s="215" t="s">
        <v>75</v>
      </c>
      <c r="AU918" s="215" t="s">
        <v>84</v>
      </c>
      <c r="AY918" s="214" t="s">
        <v>124</v>
      </c>
      <c r="BK918" s="216">
        <f>SUM(BK919:BK927)</f>
        <v>0</v>
      </c>
    </row>
    <row r="919" spans="1:65" s="2" customFormat="1" ht="24.15" customHeight="1">
      <c r="A919" s="39"/>
      <c r="B919" s="40"/>
      <c r="C919" s="219" t="s">
        <v>675</v>
      </c>
      <c r="D919" s="219" t="s">
        <v>127</v>
      </c>
      <c r="E919" s="220" t="s">
        <v>1183</v>
      </c>
      <c r="F919" s="221" t="s">
        <v>1184</v>
      </c>
      <c r="G919" s="222" t="s">
        <v>130</v>
      </c>
      <c r="H919" s="223">
        <v>4</v>
      </c>
      <c r="I919" s="224"/>
      <c r="J919" s="225">
        <f>ROUND(I919*H919,2)</f>
        <v>0</v>
      </c>
      <c r="K919" s="221" t="s">
        <v>131</v>
      </c>
      <c r="L919" s="45"/>
      <c r="M919" s="226" t="s">
        <v>1</v>
      </c>
      <c r="N919" s="227" t="s">
        <v>41</v>
      </c>
      <c r="O919" s="92"/>
      <c r="P919" s="228">
        <f>O919*H919</f>
        <v>0</v>
      </c>
      <c r="Q919" s="228">
        <v>0</v>
      </c>
      <c r="R919" s="228">
        <f>Q919*H919</f>
        <v>0</v>
      </c>
      <c r="S919" s="228">
        <v>0</v>
      </c>
      <c r="T919" s="229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30" t="s">
        <v>346</v>
      </c>
      <c r="AT919" s="230" t="s">
        <v>127</v>
      </c>
      <c r="AU919" s="230" t="s">
        <v>86</v>
      </c>
      <c r="AY919" s="18" t="s">
        <v>124</v>
      </c>
      <c r="BE919" s="231">
        <f>IF(N919="základní",J919,0)</f>
        <v>0</v>
      </c>
      <c r="BF919" s="231">
        <f>IF(N919="snížená",J919,0)</f>
        <v>0</v>
      </c>
      <c r="BG919" s="231">
        <f>IF(N919="zákl. přenesená",J919,0)</f>
        <v>0</v>
      </c>
      <c r="BH919" s="231">
        <f>IF(N919="sníž. přenesená",J919,0)</f>
        <v>0</v>
      </c>
      <c r="BI919" s="231">
        <f>IF(N919="nulová",J919,0)</f>
        <v>0</v>
      </c>
      <c r="BJ919" s="18" t="s">
        <v>84</v>
      </c>
      <c r="BK919" s="231">
        <f>ROUND(I919*H919,2)</f>
        <v>0</v>
      </c>
      <c r="BL919" s="18" t="s">
        <v>346</v>
      </c>
      <c r="BM919" s="230" t="s">
        <v>1185</v>
      </c>
    </row>
    <row r="920" spans="1:51" s="14" customFormat="1" ht="12">
      <c r="A920" s="14"/>
      <c r="B920" s="243"/>
      <c r="C920" s="244"/>
      <c r="D920" s="234" t="s">
        <v>133</v>
      </c>
      <c r="E920" s="245" t="s">
        <v>1</v>
      </c>
      <c r="F920" s="246" t="s">
        <v>1186</v>
      </c>
      <c r="G920" s="244"/>
      <c r="H920" s="247">
        <v>4</v>
      </c>
      <c r="I920" s="248"/>
      <c r="J920" s="244"/>
      <c r="K920" s="244"/>
      <c r="L920" s="249"/>
      <c r="M920" s="250"/>
      <c r="N920" s="251"/>
      <c r="O920" s="251"/>
      <c r="P920" s="251"/>
      <c r="Q920" s="251"/>
      <c r="R920" s="251"/>
      <c r="S920" s="251"/>
      <c r="T920" s="252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3" t="s">
        <v>133</v>
      </c>
      <c r="AU920" s="253" t="s">
        <v>86</v>
      </c>
      <c r="AV920" s="14" t="s">
        <v>86</v>
      </c>
      <c r="AW920" s="14" t="s">
        <v>33</v>
      </c>
      <c r="AX920" s="14" t="s">
        <v>76</v>
      </c>
      <c r="AY920" s="253" t="s">
        <v>124</v>
      </c>
    </row>
    <row r="921" spans="1:51" s="15" customFormat="1" ht="12">
      <c r="A921" s="15"/>
      <c r="B921" s="254"/>
      <c r="C921" s="255"/>
      <c r="D921" s="234" t="s">
        <v>133</v>
      </c>
      <c r="E921" s="256" t="s">
        <v>1</v>
      </c>
      <c r="F921" s="257" t="s">
        <v>137</v>
      </c>
      <c r="G921" s="255"/>
      <c r="H921" s="258">
        <v>4</v>
      </c>
      <c r="I921" s="259"/>
      <c r="J921" s="255"/>
      <c r="K921" s="255"/>
      <c r="L921" s="260"/>
      <c r="M921" s="261"/>
      <c r="N921" s="262"/>
      <c r="O921" s="262"/>
      <c r="P921" s="262"/>
      <c r="Q921" s="262"/>
      <c r="R921" s="262"/>
      <c r="S921" s="262"/>
      <c r="T921" s="263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264" t="s">
        <v>133</v>
      </c>
      <c r="AU921" s="264" t="s">
        <v>86</v>
      </c>
      <c r="AV921" s="15" t="s">
        <v>132</v>
      </c>
      <c r="AW921" s="15" t="s">
        <v>33</v>
      </c>
      <c r="AX921" s="15" t="s">
        <v>84</v>
      </c>
      <c r="AY921" s="264" t="s">
        <v>124</v>
      </c>
    </row>
    <row r="922" spans="1:65" s="2" customFormat="1" ht="16.5" customHeight="1">
      <c r="A922" s="39"/>
      <c r="B922" s="40"/>
      <c r="C922" s="268" t="s">
        <v>1187</v>
      </c>
      <c r="D922" s="268" t="s">
        <v>291</v>
      </c>
      <c r="E922" s="269" t="s">
        <v>1188</v>
      </c>
      <c r="F922" s="270" t="s">
        <v>1189</v>
      </c>
      <c r="G922" s="271" t="s">
        <v>1190</v>
      </c>
      <c r="H922" s="272">
        <v>2</v>
      </c>
      <c r="I922" s="273"/>
      <c r="J922" s="274">
        <f>ROUND(I922*H922,2)</f>
        <v>0</v>
      </c>
      <c r="K922" s="270" t="s">
        <v>1</v>
      </c>
      <c r="L922" s="275"/>
      <c r="M922" s="276" t="s">
        <v>1</v>
      </c>
      <c r="N922" s="277" t="s">
        <v>41</v>
      </c>
      <c r="O922" s="92"/>
      <c r="P922" s="228">
        <f>O922*H922</f>
        <v>0</v>
      </c>
      <c r="Q922" s="228">
        <v>0</v>
      </c>
      <c r="R922" s="228">
        <f>Q922*H922</f>
        <v>0</v>
      </c>
      <c r="S922" s="228">
        <v>0</v>
      </c>
      <c r="T922" s="229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30" t="s">
        <v>903</v>
      </c>
      <c r="AT922" s="230" t="s">
        <v>291</v>
      </c>
      <c r="AU922" s="230" t="s">
        <v>86</v>
      </c>
      <c r="AY922" s="18" t="s">
        <v>124</v>
      </c>
      <c r="BE922" s="231">
        <f>IF(N922="základní",J922,0)</f>
        <v>0</v>
      </c>
      <c r="BF922" s="231">
        <f>IF(N922="snížená",J922,0)</f>
        <v>0</v>
      </c>
      <c r="BG922" s="231">
        <f>IF(N922="zákl. přenesená",J922,0)</f>
        <v>0</v>
      </c>
      <c r="BH922" s="231">
        <f>IF(N922="sníž. přenesená",J922,0)</f>
        <v>0</v>
      </c>
      <c r="BI922" s="231">
        <f>IF(N922="nulová",J922,0)</f>
        <v>0</v>
      </c>
      <c r="BJ922" s="18" t="s">
        <v>84</v>
      </c>
      <c r="BK922" s="231">
        <f>ROUND(I922*H922,2)</f>
        <v>0</v>
      </c>
      <c r="BL922" s="18" t="s">
        <v>346</v>
      </c>
      <c r="BM922" s="230" t="s">
        <v>1191</v>
      </c>
    </row>
    <row r="923" spans="1:51" s="14" customFormat="1" ht="12">
      <c r="A923" s="14"/>
      <c r="B923" s="243"/>
      <c r="C923" s="244"/>
      <c r="D923" s="234" t="s">
        <v>133</v>
      </c>
      <c r="E923" s="245" t="s">
        <v>1</v>
      </c>
      <c r="F923" s="246" t="s">
        <v>86</v>
      </c>
      <c r="G923" s="244"/>
      <c r="H923" s="247">
        <v>2</v>
      </c>
      <c r="I923" s="248"/>
      <c r="J923" s="244"/>
      <c r="K923" s="244"/>
      <c r="L923" s="249"/>
      <c r="M923" s="250"/>
      <c r="N923" s="251"/>
      <c r="O923" s="251"/>
      <c r="P923" s="251"/>
      <c r="Q923" s="251"/>
      <c r="R923" s="251"/>
      <c r="S923" s="251"/>
      <c r="T923" s="25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3" t="s">
        <v>133</v>
      </c>
      <c r="AU923" s="253" t="s">
        <v>86</v>
      </c>
      <c r="AV923" s="14" t="s">
        <v>86</v>
      </c>
      <c r="AW923" s="14" t="s">
        <v>33</v>
      </c>
      <c r="AX923" s="14" t="s">
        <v>76</v>
      </c>
      <c r="AY923" s="253" t="s">
        <v>124</v>
      </c>
    </row>
    <row r="924" spans="1:51" s="15" customFormat="1" ht="12">
      <c r="A924" s="15"/>
      <c r="B924" s="254"/>
      <c r="C924" s="255"/>
      <c r="D924" s="234" t="s">
        <v>133</v>
      </c>
      <c r="E924" s="256" t="s">
        <v>1</v>
      </c>
      <c r="F924" s="257" t="s">
        <v>137</v>
      </c>
      <c r="G924" s="255"/>
      <c r="H924" s="258">
        <v>2</v>
      </c>
      <c r="I924" s="259"/>
      <c r="J924" s="255"/>
      <c r="K924" s="255"/>
      <c r="L924" s="260"/>
      <c r="M924" s="261"/>
      <c r="N924" s="262"/>
      <c r="O924" s="262"/>
      <c r="P924" s="262"/>
      <c r="Q924" s="262"/>
      <c r="R924" s="262"/>
      <c r="S924" s="262"/>
      <c r="T924" s="263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64" t="s">
        <v>133</v>
      </c>
      <c r="AU924" s="264" t="s">
        <v>86</v>
      </c>
      <c r="AV924" s="15" t="s">
        <v>132</v>
      </c>
      <c r="AW924" s="15" t="s">
        <v>33</v>
      </c>
      <c r="AX924" s="15" t="s">
        <v>84</v>
      </c>
      <c r="AY924" s="264" t="s">
        <v>124</v>
      </c>
    </row>
    <row r="925" spans="1:65" s="2" customFormat="1" ht="16.5" customHeight="1">
      <c r="A925" s="39"/>
      <c r="B925" s="40"/>
      <c r="C925" s="219" t="s">
        <v>683</v>
      </c>
      <c r="D925" s="219" t="s">
        <v>127</v>
      </c>
      <c r="E925" s="220" t="s">
        <v>1192</v>
      </c>
      <c r="F925" s="221" t="s">
        <v>1193</v>
      </c>
      <c r="G925" s="222" t="s">
        <v>1190</v>
      </c>
      <c r="H925" s="223">
        <v>2</v>
      </c>
      <c r="I925" s="224"/>
      <c r="J925" s="225">
        <f>ROUND(I925*H925,2)</f>
        <v>0</v>
      </c>
      <c r="K925" s="221" t="s">
        <v>1</v>
      </c>
      <c r="L925" s="45"/>
      <c r="M925" s="226" t="s">
        <v>1</v>
      </c>
      <c r="N925" s="227" t="s">
        <v>41</v>
      </c>
      <c r="O925" s="92"/>
      <c r="P925" s="228">
        <f>O925*H925</f>
        <v>0</v>
      </c>
      <c r="Q925" s="228">
        <v>0</v>
      </c>
      <c r="R925" s="228">
        <f>Q925*H925</f>
        <v>0</v>
      </c>
      <c r="S925" s="228">
        <v>0</v>
      </c>
      <c r="T925" s="229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30" t="s">
        <v>346</v>
      </c>
      <c r="AT925" s="230" t="s">
        <v>127</v>
      </c>
      <c r="AU925" s="230" t="s">
        <v>86</v>
      </c>
      <c r="AY925" s="18" t="s">
        <v>124</v>
      </c>
      <c r="BE925" s="231">
        <f>IF(N925="základní",J925,0)</f>
        <v>0</v>
      </c>
      <c r="BF925" s="231">
        <f>IF(N925="snížená",J925,0)</f>
        <v>0</v>
      </c>
      <c r="BG925" s="231">
        <f>IF(N925="zákl. přenesená",J925,0)</f>
        <v>0</v>
      </c>
      <c r="BH925" s="231">
        <f>IF(N925="sníž. přenesená",J925,0)</f>
        <v>0</v>
      </c>
      <c r="BI925" s="231">
        <f>IF(N925="nulová",J925,0)</f>
        <v>0</v>
      </c>
      <c r="BJ925" s="18" t="s">
        <v>84</v>
      </c>
      <c r="BK925" s="231">
        <f>ROUND(I925*H925,2)</f>
        <v>0</v>
      </c>
      <c r="BL925" s="18" t="s">
        <v>346</v>
      </c>
      <c r="BM925" s="230" t="s">
        <v>1194</v>
      </c>
    </row>
    <row r="926" spans="1:51" s="14" customFormat="1" ht="12">
      <c r="A926" s="14"/>
      <c r="B926" s="243"/>
      <c r="C926" s="244"/>
      <c r="D926" s="234" t="s">
        <v>133</v>
      </c>
      <c r="E926" s="245" t="s">
        <v>1</v>
      </c>
      <c r="F926" s="246" t="s">
        <v>86</v>
      </c>
      <c r="G926" s="244"/>
      <c r="H926" s="247">
        <v>2</v>
      </c>
      <c r="I926" s="248"/>
      <c r="J926" s="244"/>
      <c r="K926" s="244"/>
      <c r="L926" s="249"/>
      <c r="M926" s="250"/>
      <c r="N926" s="251"/>
      <c r="O926" s="251"/>
      <c r="P926" s="251"/>
      <c r="Q926" s="251"/>
      <c r="R926" s="251"/>
      <c r="S926" s="251"/>
      <c r="T926" s="252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3" t="s">
        <v>133</v>
      </c>
      <c r="AU926" s="253" t="s">
        <v>86</v>
      </c>
      <c r="AV926" s="14" t="s">
        <v>86</v>
      </c>
      <c r="AW926" s="14" t="s">
        <v>33</v>
      </c>
      <c r="AX926" s="14" t="s">
        <v>76</v>
      </c>
      <c r="AY926" s="253" t="s">
        <v>124</v>
      </c>
    </row>
    <row r="927" spans="1:51" s="15" customFormat="1" ht="12">
      <c r="A927" s="15"/>
      <c r="B927" s="254"/>
      <c r="C927" s="255"/>
      <c r="D927" s="234" t="s">
        <v>133</v>
      </c>
      <c r="E927" s="256" t="s">
        <v>1</v>
      </c>
      <c r="F927" s="257" t="s">
        <v>137</v>
      </c>
      <c r="G927" s="255"/>
      <c r="H927" s="258">
        <v>2</v>
      </c>
      <c r="I927" s="259"/>
      <c r="J927" s="255"/>
      <c r="K927" s="255"/>
      <c r="L927" s="260"/>
      <c r="M927" s="261"/>
      <c r="N927" s="262"/>
      <c r="O927" s="262"/>
      <c r="P927" s="262"/>
      <c r="Q927" s="262"/>
      <c r="R927" s="262"/>
      <c r="S927" s="262"/>
      <c r="T927" s="263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64" t="s">
        <v>133</v>
      </c>
      <c r="AU927" s="264" t="s">
        <v>86</v>
      </c>
      <c r="AV927" s="15" t="s">
        <v>132</v>
      </c>
      <c r="AW927" s="15" t="s">
        <v>33</v>
      </c>
      <c r="AX927" s="15" t="s">
        <v>84</v>
      </c>
      <c r="AY927" s="264" t="s">
        <v>124</v>
      </c>
    </row>
    <row r="928" spans="1:63" s="12" customFormat="1" ht="22.8" customHeight="1">
      <c r="A928" s="12"/>
      <c r="B928" s="203"/>
      <c r="C928" s="204"/>
      <c r="D928" s="205" t="s">
        <v>75</v>
      </c>
      <c r="E928" s="217" t="s">
        <v>1195</v>
      </c>
      <c r="F928" s="217" t="s">
        <v>1196</v>
      </c>
      <c r="G928" s="204"/>
      <c r="H928" s="204"/>
      <c r="I928" s="207"/>
      <c r="J928" s="218">
        <f>BK928</f>
        <v>0</v>
      </c>
      <c r="K928" s="204"/>
      <c r="L928" s="209"/>
      <c r="M928" s="210"/>
      <c r="N928" s="211"/>
      <c r="O928" s="211"/>
      <c r="P928" s="212">
        <f>SUM(P929:P931)</f>
        <v>0</v>
      </c>
      <c r="Q928" s="211"/>
      <c r="R928" s="212">
        <f>SUM(R929:R931)</f>
        <v>0</v>
      </c>
      <c r="S928" s="211"/>
      <c r="T928" s="213">
        <f>SUM(T929:T931)</f>
        <v>0</v>
      </c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R928" s="214" t="s">
        <v>142</v>
      </c>
      <c r="AT928" s="215" t="s">
        <v>75</v>
      </c>
      <c r="AU928" s="215" t="s">
        <v>84</v>
      </c>
      <c r="AY928" s="214" t="s">
        <v>124</v>
      </c>
      <c r="BK928" s="216">
        <f>SUM(BK929:BK931)</f>
        <v>0</v>
      </c>
    </row>
    <row r="929" spans="1:65" s="2" customFormat="1" ht="24.15" customHeight="1">
      <c r="A929" s="39"/>
      <c r="B929" s="40"/>
      <c r="C929" s="219" t="s">
        <v>1197</v>
      </c>
      <c r="D929" s="219" t="s">
        <v>127</v>
      </c>
      <c r="E929" s="220" t="s">
        <v>1198</v>
      </c>
      <c r="F929" s="221" t="s">
        <v>1199</v>
      </c>
      <c r="G929" s="222" t="s">
        <v>1200</v>
      </c>
      <c r="H929" s="223">
        <v>9.5</v>
      </c>
      <c r="I929" s="224"/>
      <c r="J929" s="225">
        <f>ROUND(I929*H929,2)</f>
        <v>0</v>
      </c>
      <c r="K929" s="221" t="s">
        <v>131</v>
      </c>
      <c r="L929" s="45"/>
      <c r="M929" s="226" t="s">
        <v>1</v>
      </c>
      <c r="N929" s="227" t="s">
        <v>41</v>
      </c>
      <c r="O929" s="92"/>
      <c r="P929" s="228">
        <f>O929*H929</f>
        <v>0</v>
      </c>
      <c r="Q929" s="228">
        <v>0</v>
      </c>
      <c r="R929" s="228">
        <f>Q929*H929</f>
        <v>0</v>
      </c>
      <c r="S929" s="228">
        <v>0</v>
      </c>
      <c r="T929" s="229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30" t="s">
        <v>346</v>
      </c>
      <c r="AT929" s="230" t="s">
        <v>127</v>
      </c>
      <c r="AU929" s="230" t="s">
        <v>86</v>
      </c>
      <c r="AY929" s="18" t="s">
        <v>124</v>
      </c>
      <c r="BE929" s="231">
        <f>IF(N929="základní",J929,0)</f>
        <v>0</v>
      </c>
      <c r="BF929" s="231">
        <f>IF(N929="snížená",J929,0)</f>
        <v>0</v>
      </c>
      <c r="BG929" s="231">
        <f>IF(N929="zákl. přenesená",J929,0)</f>
        <v>0</v>
      </c>
      <c r="BH929" s="231">
        <f>IF(N929="sníž. přenesená",J929,0)</f>
        <v>0</v>
      </c>
      <c r="BI929" s="231">
        <f>IF(N929="nulová",J929,0)</f>
        <v>0</v>
      </c>
      <c r="BJ929" s="18" t="s">
        <v>84</v>
      </c>
      <c r="BK929" s="231">
        <f>ROUND(I929*H929,2)</f>
        <v>0</v>
      </c>
      <c r="BL929" s="18" t="s">
        <v>346</v>
      </c>
      <c r="BM929" s="230" t="s">
        <v>1201</v>
      </c>
    </row>
    <row r="930" spans="1:51" s="14" customFormat="1" ht="12">
      <c r="A930" s="14"/>
      <c r="B930" s="243"/>
      <c r="C930" s="244"/>
      <c r="D930" s="234" t="s">
        <v>133</v>
      </c>
      <c r="E930" s="245" t="s">
        <v>1</v>
      </c>
      <c r="F930" s="246" t="s">
        <v>1202</v>
      </c>
      <c r="G930" s="244"/>
      <c r="H930" s="247">
        <v>9.5</v>
      </c>
      <c r="I930" s="248"/>
      <c r="J930" s="244"/>
      <c r="K930" s="244"/>
      <c r="L930" s="249"/>
      <c r="M930" s="250"/>
      <c r="N930" s="251"/>
      <c r="O930" s="251"/>
      <c r="P930" s="251"/>
      <c r="Q930" s="251"/>
      <c r="R930" s="251"/>
      <c r="S930" s="251"/>
      <c r="T930" s="252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3" t="s">
        <v>133</v>
      </c>
      <c r="AU930" s="253" t="s">
        <v>86</v>
      </c>
      <c r="AV930" s="14" t="s">
        <v>86</v>
      </c>
      <c r="AW930" s="14" t="s">
        <v>33</v>
      </c>
      <c r="AX930" s="14" t="s">
        <v>76</v>
      </c>
      <c r="AY930" s="253" t="s">
        <v>124</v>
      </c>
    </row>
    <row r="931" spans="1:51" s="15" customFormat="1" ht="12">
      <c r="A931" s="15"/>
      <c r="B931" s="254"/>
      <c r="C931" s="255"/>
      <c r="D931" s="234" t="s">
        <v>133</v>
      </c>
      <c r="E931" s="256" t="s">
        <v>1</v>
      </c>
      <c r="F931" s="257" t="s">
        <v>137</v>
      </c>
      <c r="G931" s="255"/>
      <c r="H931" s="258">
        <v>9.5</v>
      </c>
      <c r="I931" s="259"/>
      <c r="J931" s="255"/>
      <c r="K931" s="255"/>
      <c r="L931" s="260"/>
      <c r="M931" s="261"/>
      <c r="N931" s="262"/>
      <c r="O931" s="262"/>
      <c r="P931" s="262"/>
      <c r="Q931" s="262"/>
      <c r="R931" s="262"/>
      <c r="S931" s="262"/>
      <c r="T931" s="263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64" t="s">
        <v>133</v>
      </c>
      <c r="AU931" s="264" t="s">
        <v>86</v>
      </c>
      <c r="AV931" s="15" t="s">
        <v>132</v>
      </c>
      <c r="AW931" s="15" t="s">
        <v>33</v>
      </c>
      <c r="AX931" s="15" t="s">
        <v>84</v>
      </c>
      <c r="AY931" s="264" t="s">
        <v>124</v>
      </c>
    </row>
    <row r="932" spans="1:63" s="12" customFormat="1" ht="25.9" customHeight="1">
      <c r="A932" s="12"/>
      <c r="B932" s="203"/>
      <c r="C932" s="204"/>
      <c r="D932" s="205" t="s">
        <v>75</v>
      </c>
      <c r="E932" s="206" t="s">
        <v>1203</v>
      </c>
      <c r="F932" s="206" t="s">
        <v>1204</v>
      </c>
      <c r="G932" s="204"/>
      <c r="H932" s="204"/>
      <c r="I932" s="207"/>
      <c r="J932" s="208">
        <f>BK932</f>
        <v>0</v>
      </c>
      <c r="K932" s="204"/>
      <c r="L932" s="209"/>
      <c r="M932" s="210"/>
      <c r="N932" s="211"/>
      <c r="O932" s="211"/>
      <c r="P932" s="212">
        <f>P933+P986+P992</f>
        <v>0</v>
      </c>
      <c r="Q932" s="211"/>
      <c r="R932" s="212">
        <f>R933+R986+R992</f>
        <v>0</v>
      </c>
      <c r="S932" s="211"/>
      <c r="T932" s="213">
        <f>T933+T986+T992</f>
        <v>0</v>
      </c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R932" s="214" t="s">
        <v>153</v>
      </c>
      <c r="AT932" s="215" t="s">
        <v>75</v>
      </c>
      <c r="AU932" s="215" t="s">
        <v>76</v>
      </c>
      <c r="AY932" s="214" t="s">
        <v>124</v>
      </c>
      <c r="BK932" s="216">
        <f>BK933+BK986+BK992</f>
        <v>0</v>
      </c>
    </row>
    <row r="933" spans="1:63" s="12" customFormat="1" ht="22.8" customHeight="1">
      <c r="A933" s="12"/>
      <c r="B933" s="203"/>
      <c r="C933" s="204"/>
      <c r="D933" s="205" t="s">
        <v>75</v>
      </c>
      <c r="E933" s="217" t="s">
        <v>1205</v>
      </c>
      <c r="F933" s="217" t="s">
        <v>1206</v>
      </c>
      <c r="G933" s="204"/>
      <c r="H933" s="204"/>
      <c r="I933" s="207"/>
      <c r="J933" s="218">
        <f>BK933</f>
        <v>0</v>
      </c>
      <c r="K933" s="204"/>
      <c r="L933" s="209"/>
      <c r="M933" s="210"/>
      <c r="N933" s="211"/>
      <c r="O933" s="211"/>
      <c r="P933" s="212">
        <f>SUM(P934:P985)</f>
        <v>0</v>
      </c>
      <c r="Q933" s="211"/>
      <c r="R933" s="212">
        <f>SUM(R934:R985)</f>
        <v>0</v>
      </c>
      <c r="S933" s="211"/>
      <c r="T933" s="213">
        <f>SUM(T934:T985)</f>
        <v>0</v>
      </c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R933" s="214" t="s">
        <v>153</v>
      </c>
      <c r="AT933" s="215" t="s">
        <v>75</v>
      </c>
      <c r="AU933" s="215" t="s">
        <v>84</v>
      </c>
      <c r="AY933" s="214" t="s">
        <v>124</v>
      </c>
      <c r="BK933" s="216">
        <f>SUM(BK934:BK985)</f>
        <v>0</v>
      </c>
    </row>
    <row r="934" spans="1:65" s="2" customFormat="1" ht="16.5" customHeight="1">
      <c r="A934" s="39"/>
      <c r="B934" s="40"/>
      <c r="C934" s="219" t="s">
        <v>689</v>
      </c>
      <c r="D934" s="219" t="s">
        <v>127</v>
      </c>
      <c r="E934" s="220" t="s">
        <v>1207</v>
      </c>
      <c r="F934" s="221" t="s">
        <v>1208</v>
      </c>
      <c r="G934" s="222" t="s">
        <v>1190</v>
      </c>
      <c r="H934" s="223">
        <v>1</v>
      </c>
      <c r="I934" s="224"/>
      <c r="J934" s="225">
        <f>ROUND(I934*H934,2)</f>
        <v>0</v>
      </c>
      <c r="K934" s="221" t="s">
        <v>131</v>
      </c>
      <c r="L934" s="45"/>
      <c r="M934" s="226" t="s">
        <v>1</v>
      </c>
      <c r="N934" s="227" t="s">
        <v>41</v>
      </c>
      <c r="O934" s="92"/>
      <c r="P934" s="228">
        <f>O934*H934</f>
        <v>0</v>
      </c>
      <c r="Q934" s="228">
        <v>0</v>
      </c>
      <c r="R934" s="228">
        <f>Q934*H934</f>
        <v>0</v>
      </c>
      <c r="S934" s="228">
        <v>0</v>
      </c>
      <c r="T934" s="229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30" t="s">
        <v>132</v>
      </c>
      <c r="AT934" s="230" t="s">
        <v>127</v>
      </c>
      <c r="AU934" s="230" t="s">
        <v>86</v>
      </c>
      <c r="AY934" s="18" t="s">
        <v>124</v>
      </c>
      <c r="BE934" s="231">
        <f>IF(N934="základní",J934,0)</f>
        <v>0</v>
      </c>
      <c r="BF934" s="231">
        <f>IF(N934="snížená",J934,0)</f>
        <v>0</v>
      </c>
      <c r="BG934" s="231">
        <f>IF(N934="zákl. přenesená",J934,0)</f>
        <v>0</v>
      </c>
      <c r="BH934" s="231">
        <f>IF(N934="sníž. přenesená",J934,0)</f>
        <v>0</v>
      </c>
      <c r="BI934" s="231">
        <f>IF(N934="nulová",J934,0)</f>
        <v>0</v>
      </c>
      <c r="BJ934" s="18" t="s">
        <v>84</v>
      </c>
      <c r="BK934" s="231">
        <f>ROUND(I934*H934,2)</f>
        <v>0</v>
      </c>
      <c r="BL934" s="18" t="s">
        <v>132</v>
      </c>
      <c r="BM934" s="230" t="s">
        <v>1209</v>
      </c>
    </row>
    <row r="935" spans="1:51" s="13" customFormat="1" ht="12">
      <c r="A935" s="13"/>
      <c r="B935" s="232"/>
      <c r="C935" s="233"/>
      <c r="D935" s="234" t="s">
        <v>133</v>
      </c>
      <c r="E935" s="235" t="s">
        <v>1</v>
      </c>
      <c r="F935" s="236" t="s">
        <v>1210</v>
      </c>
      <c r="G935" s="233"/>
      <c r="H935" s="235" t="s">
        <v>1</v>
      </c>
      <c r="I935" s="237"/>
      <c r="J935" s="233"/>
      <c r="K935" s="233"/>
      <c r="L935" s="238"/>
      <c r="M935" s="239"/>
      <c r="N935" s="240"/>
      <c r="O935" s="240"/>
      <c r="P935" s="240"/>
      <c r="Q935" s="240"/>
      <c r="R935" s="240"/>
      <c r="S935" s="240"/>
      <c r="T935" s="24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2" t="s">
        <v>133</v>
      </c>
      <c r="AU935" s="242" t="s">
        <v>86</v>
      </c>
      <c r="AV935" s="13" t="s">
        <v>84</v>
      </c>
      <c r="AW935" s="13" t="s">
        <v>33</v>
      </c>
      <c r="AX935" s="13" t="s">
        <v>76</v>
      </c>
      <c r="AY935" s="242" t="s">
        <v>124</v>
      </c>
    </row>
    <row r="936" spans="1:51" s="13" customFormat="1" ht="12">
      <c r="A936" s="13"/>
      <c r="B936" s="232"/>
      <c r="C936" s="233"/>
      <c r="D936" s="234" t="s">
        <v>133</v>
      </c>
      <c r="E936" s="235" t="s">
        <v>1</v>
      </c>
      <c r="F936" s="236" t="s">
        <v>1211</v>
      </c>
      <c r="G936" s="233"/>
      <c r="H936" s="235" t="s">
        <v>1</v>
      </c>
      <c r="I936" s="237"/>
      <c r="J936" s="233"/>
      <c r="K936" s="233"/>
      <c r="L936" s="238"/>
      <c r="M936" s="239"/>
      <c r="N936" s="240"/>
      <c r="O936" s="240"/>
      <c r="P936" s="240"/>
      <c r="Q936" s="240"/>
      <c r="R936" s="240"/>
      <c r="S936" s="240"/>
      <c r="T936" s="241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2" t="s">
        <v>133</v>
      </c>
      <c r="AU936" s="242" t="s">
        <v>86</v>
      </c>
      <c r="AV936" s="13" t="s">
        <v>84</v>
      </c>
      <c r="AW936" s="13" t="s">
        <v>33</v>
      </c>
      <c r="AX936" s="13" t="s">
        <v>76</v>
      </c>
      <c r="AY936" s="242" t="s">
        <v>124</v>
      </c>
    </row>
    <row r="937" spans="1:51" s="13" customFormat="1" ht="12">
      <c r="A937" s="13"/>
      <c r="B937" s="232"/>
      <c r="C937" s="233"/>
      <c r="D937" s="234" t="s">
        <v>133</v>
      </c>
      <c r="E937" s="235" t="s">
        <v>1</v>
      </c>
      <c r="F937" s="236" t="s">
        <v>1212</v>
      </c>
      <c r="G937" s="233"/>
      <c r="H937" s="235" t="s">
        <v>1</v>
      </c>
      <c r="I937" s="237"/>
      <c r="J937" s="233"/>
      <c r="K937" s="233"/>
      <c r="L937" s="238"/>
      <c r="M937" s="239"/>
      <c r="N937" s="240"/>
      <c r="O937" s="240"/>
      <c r="P937" s="240"/>
      <c r="Q937" s="240"/>
      <c r="R937" s="240"/>
      <c r="S937" s="240"/>
      <c r="T937" s="24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2" t="s">
        <v>133</v>
      </c>
      <c r="AU937" s="242" t="s">
        <v>86</v>
      </c>
      <c r="AV937" s="13" t="s">
        <v>84</v>
      </c>
      <c r="AW937" s="13" t="s">
        <v>33</v>
      </c>
      <c r="AX937" s="13" t="s">
        <v>76</v>
      </c>
      <c r="AY937" s="242" t="s">
        <v>124</v>
      </c>
    </row>
    <row r="938" spans="1:51" s="14" customFormat="1" ht="12">
      <c r="A938" s="14"/>
      <c r="B938" s="243"/>
      <c r="C938" s="244"/>
      <c r="D938" s="234" t="s">
        <v>133</v>
      </c>
      <c r="E938" s="245" t="s">
        <v>1</v>
      </c>
      <c r="F938" s="246" t="s">
        <v>84</v>
      </c>
      <c r="G938" s="244"/>
      <c r="H938" s="247">
        <v>1</v>
      </c>
      <c r="I938" s="248"/>
      <c r="J938" s="244"/>
      <c r="K938" s="244"/>
      <c r="L938" s="249"/>
      <c r="M938" s="250"/>
      <c r="N938" s="251"/>
      <c r="O938" s="251"/>
      <c r="P938" s="251"/>
      <c r="Q938" s="251"/>
      <c r="R938" s="251"/>
      <c r="S938" s="251"/>
      <c r="T938" s="252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3" t="s">
        <v>133</v>
      </c>
      <c r="AU938" s="253" t="s">
        <v>86</v>
      </c>
      <c r="AV938" s="14" t="s">
        <v>86</v>
      </c>
      <c r="AW938" s="14" t="s">
        <v>33</v>
      </c>
      <c r="AX938" s="14" t="s">
        <v>76</v>
      </c>
      <c r="AY938" s="253" t="s">
        <v>124</v>
      </c>
    </row>
    <row r="939" spans="1:51" s="15" customFormat="1" ht="12">
      <c r="A939" s="15"/>
      <c r="B939" s="254"/>
      <c r="C939" s="255"/>
      <c r="D939" s="234" t="s">
        <v>133</v>
      </c>
      <c r="E939" s="256" t="s">
        <v>1</v>
      </c>
      <c r="F939" s="257" t="s">
        <v>137</v>
      </c>
      <c r="G939" s="255"/>
      <c r="H939" s="258">
        <v>1</v>
      </c>
      <c r="I939" s="259"/>
      <c r="J939" s="255"/>
      <c r="K939" s="255"/>
      <c r="L939" s="260"/>
      <c r="M939" s="261"/>
      <c r="N939" s="262"/>
      <c r="O939" s="262"/>
      <c r="P939" s="262"/>
      <c r="Q939" s="262"/>
      <c r="R939" s="262"/>
      <c r="S939" s="262"/>
      <c r="T939" s="263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64" t="s">
        <v>133</v>
      </c>
      <c r="AU939" s="264" t="s">
        <v>86</v>
      </c>
      <c r="AV939" s="15" t="s">
        <v>132</v>
      </c>
      <c r="AW939" s="15" t="s">
        <v>33</v>
      </c>
      <c r="AX939" s="15" t="s">
        <v>84</v>
      </c>
      <c r="AY939" s="264" t="s">
        <v>124</v>
      </c>
    </row>
    <row r="940" spans="1:65" s="2" customFormat="1" ht="16.5" customHeight="1">
      <c r="A940" s="39"/>
      <c r="B940" s="40"/>
      <c r="C940" s="219" t="s">
        <v>1213</v>
      </c>
      <c r="D940" s="219" t="s">
        <v>127</v>
      </c>
      <c r="E940" s="220" t="s">
        <v>1214</v>
      </c>
      <c r="F940" s="221" t="s">
        <v>1215</v>
      </c>
      <c r="G940" s="222" t="s">
        <v>1190</v>
      </c>
      <c r="H940" s="223">
        <v>2</v>
      </c>
      <c r="I940" s="224"/>
      <c r="J940" s="225">
        <f>ROUND(I940*H940,2)</f>
        <v>0</v>
      </c>
      <c r="K940" s="221" t="s">
        <v>131</v>
      </c>
      <c r="L940" s="45"/>
      <c r="M940" s="226" t="s">
        <v>1</v>
      </c>
      <c r="N940" s="227" t="s">
        <v>41</v>
      </c>
      <c r="O940" s="92"/>
      <c r="P940" s="228">
        <f>O940*H940</f>
        <v>0</v>
      </c>
      <c r="Q940" s="228">
        <v>0</v>
      </c>
      <c r="R940" s="228">
        <f>Q940*H940</f>
        <v>0</v>
      </c>
      <c r="S940" s="228">
        <v>0</v>
      </c>
      <c r="T940" s="229">
        <f>S940*H940</f>
        <v>0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230" t="s">
        <v>132</v>
      </c>
      <c r="AT940" s="230" t="s">
        <v>127</v>
      </c>
      <c r="AU940" s="230" t="s">
        <v>86</v>
      </c>
      <c r="AY940" s="18" t="s">
        <v>124</v>
      </c>
      <c r="BE940" s="231">
        <f>IF(N940="základní",J940,0)</f>
        <v>0</v>
      </c>
      <c r="BF940" s="231">
        <f>IF(N940="snížená",J940,0)</f>
        <v>0</v>
      </c>
      <c r="BG940" s="231">
        <f>IF(N940="zákl. přenesená",J940,0)</f>
        <v>0</v>
      </c>
      <c r="BH940" s="231">
        <f>IF(N940="sníž. přenesená",J940,0)</f>
        <v>0</v>
      </c>
      <c r="BI940" s="231">
        <f>IF(N940="nulová",J940,0)</f>
        <v>0</v>
      </c>
      <c r="BJ940" s="18" t="s">
        <v>84</v>
      </c>
      <c r="BK940" s="231">
        <f>ROUND(I940*H940,2)</f>
        <v>0</v>
      </c>
      <c r="BL940" s="18" t="s">
        <v>132</v>
      </c>
      <c r="BM940" s="230" t="s">
        <v>1216</v>
      </c>
    </row>
    <row r="941" spans="1:51" s="13" customFormat="1" ht="12">
      <c r="A941" s="13"/>
      <c r="B941" s="232"/>
      <c r="C941" s="233"/>
      <c r="D941" s="234" t="s">
        <v>133</v>
      </c>
      <c r="E941" s="235" t="s">
        <v>1</v>
      </c>
      <c r="F941" s="236" t="s">
        <v>1217</v>
      </c>
      <c r="G941" s="233"/>
      <c r="H941" s="235" t="s">
        <v>1</v>
      </c>
      <c r="I941" s="237"/>
      <c r="J941" s="233"/>
      <c r="K941" s="233"/>
      <c r="L941" s="238"/>
      <c r="M941" s="239"/>
      <c r="N941" s="240"/>
      <c r="O941" s="240"/>
      <c r="P941" s="240"/>
      <c r="Q941" s="240"/>
      <c r="R941" s="240"/>
      <c r="S941" s="240"/>
      <c r="T941" s="24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2" t="s">
        <v>133</v>
      </c>
      <c r="AU941" s="242" t="s">
        <v>86</v>
      </c>
      <c r="AV941" s="13" t="s">
        <v>84</v>
      </c>
      <c r="AW941" s="13" t="s">
        <v>33</v>
      </c>
      <c r="AX941" s="13" t="s">
        <v>76</v>
      </c>
      <c r="AY941" s="242" t="s">
        <v>124</v>
      </c>
    </row>
    <row r="942" spans="1:51" s="13" customFormat="1" ht="12">
      <c r="A942" s="13"/>
      <c r="B942" s="232"/>
      <c r="C942" s="233"/>
      <c r="D942" s="234" t="s">
        <v>133</v>
      </c>
      <c r="E942" s="235" t="s">
        <v>1</v>
      </c>
      <c r="F942" s="236" t="s">
        <v>1218</v>
      </c>
      <c r="G942" s="233"/>
      <c r="H942" s="235" t="s">
        <v>1</v>
      </c>
      <c r="I942" s="237"/>
      <c r="J942" s="233"/>
      <c r="K942" s="233"/>
      <c r="L942" s="238"/>
      <c r="M942" s="239"/>
      <c r="N942" s="240"/>
      <c r="O942" s="240"/>
      <c r="P942" s="240"/>
      <c r="Q942" s="240"/>
      <c r="R942" s="240"/>
      <c r="S942" s="240"/>
      <c r="T942" s="241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2" t="s">
        <v>133</v>
      </c>
      <c r="AU942" s="242" t="s">
        <v>86</v>
      </c>
      <c r="AV942" s="13" t="s">
        <v>84</v>
      </c>
      <c r="AW942" s="13" t="s">
        <v>33</v>
      </c>
      <c r="AX942" s="13" t="s">
        <v>76</v>
      </c>
      <c r="AY942" s="242" t="s">
        <v>124</v>
      </c>
    </row>
    <row r="943" spans="1:51" s="13" customFormat="1" ht="12">
      <c r="A943" s="13"/>
      <c r="B943" s="232"/>
      <c r="C943" s="233"/>
      <c r="D943" s="234" t="s">
        <v>133</v>
      </c>
      <c r="E943" s="235" t="s">
        <v>1</v>
      </c>
      <c r="F943" s="236" t="s">
        <v>1219</v>
      </c>
      <c r="G943" s="233"/>
      <c r="H943" s="235" t="s">
        <v>1</v>
      </c>
      <c r="I943" s="237"/>
      <c r="J943" s="233"/>
      <c r="K943" s="233"/>
      <c r="L943" s="238"/>
      <c r="M943" s="239"/>
      <c r="N943" s="240"/>
      <c r="O943" s="240"/>
      <c r="P943" s="240"/>
      <c r="Q943" s="240"/>
      <c r="R943" s="240"/>
      <c r="S943" s="240"/>
      <c r="T943" s="24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2" t="s">
        <v>133</v>
      </c>
      <c r="AU943" s="242" t="s">
        <v>86</v>
      </c>
      <c r="AV943" s="13" t="s">
        <v>84</v>
      </c>
      <c r="AW943" s="13" t="s">
        <v>33</v>
      </c>
      <c r="AX943" s="13" t="s">
        <v>76</v>
      </c>
      <c r="AY943" s="242" t="s">
        <v>124</v>
      </c>
    </row>
    <row r="944" spans="1:51" s="13" customFormat="1" ht="12">
      <c r="A944" s="13"/>
      <c r="B944" s="232"/>
      <c r="C944" s="233"/>
      <c r="D944" s="234" t="s">
        <v>133</v>
      </c>
      <c r="E944" s="235" t="s">
        <v>1</v>
      </c>
      <c r="F944" s="236" t="s">
        <v>1220</v>
      </c>
      <c r="G944" s="233"/>
      <c r="H944" s="235" t="s">
        <v>1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2" t="s">
        <v>133</v>
      </c>
      <c r="AU944" s="242" t="s">
        <v>86</v>
      </c>
      <c r="AV944" s="13" t="s">
        <v>84</v>
      </c>
      <c r="AW944" s="13" t="s">
        <v>33</v>
      </c>
      <c r="AX944" s="13" t="s">
        <v>76</v>
      </c>
      <c r="AY944" s="242" t="s">
        <v>124</v>
      </c>
    </row>
    <row r="945" spans="1:51" s="13" customFormat="1" ht="12">
      <c r="A945" s="13"/>
      <c r="B945" s="232"/>
      <c r="C945" s="233"/>
      <c r="D945" s="234" t="s">
        <v>133</v>
      </c>
      <c r="E945" s="235" t="s">
        <v>1</v>
      </c>
      <c r="F945" s="236" t="s">
        <v>1221</v>
      </c>
      <c r="G945" s="233"/>
      <c r="H945" s="235" t="s">
        <v>1</v>
      </c>
      <c r="I945" s="237"/>
      <c r="J945" s="233"/>
      <c r="K945" s="233"/>
      <c r="L945" s="238"/>
      <c r="M945" s="239"/>
      <c r="N945" s="240"/>
      <c r="O945" s="240"/>
      <c r="P945" s="240"/>
      <c r="Q945" s="240"/>
      <c r="R945" s="240"/>
      <c r="S945" s="240"/>
      <c r="T945" s="241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2" t="s">
        <v>133</v>
      </c>
      <c r="AU945" s="242" t="s">
        <v>86</v>
      </c>
      <c r="AV945" s="13" t="s">
        <v>84</v>
      </c>
      <c r="AW945" s="13" t="s">
        <v>33</v>
      </c>
      <c r="AX945" s="13" t="s">
        <v>76</v>
      </c>
      <c r="AY945" s="242" t="s">
        <v>124</v>
      </c>
    </row>
    <row r="946" spans="1:51" s="13" customFormat="1" ht="12">
      <c r="A946" s="13"/>
      <c r="B946" s="232"/>
      <c r="C946" s="233"/>
      <c r="D946" s="234" t="s">
        <v>133</v>
      </c>
      <c r="E946" s="235" t="s">
        <v>1</v>
      </c>
      <c r="F946" s="236" t="s">
        <v>1222</v>
      </c>
      <c r="G946" s="233"/>
      <c r="H946" s="235" t="s">
        <v>1</v>
      </c>
      <c r="I946" s="237"/>
      <c r="J946" s="233"/>
      <c r="K946" s="233"/>
      <c r="L946" s="238"/>
      <c r="M946" s="239"/>
      <c r="N946" s="240"/>
      <c r="O946" s="240"/>
      <c r="P946" s="240"/>
      <c r="Q946" s="240"/>
      <c r="R946" s="240"/>
      <c r="S946" s="240"/>
      <c r="T946" s="24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2" t="s">
        <v>133</v>
      </c>
      <c r="AU946" s="242" t="s">
        <v>86</v>
      </c>
      <c r="AV946" s="13" t="s">
        <v>84</v>
      </c>
      <c r="AW946" s="13" t="s">
        <v>33</v>
      </c>
      <c r="AX946" s="13" t="s">
        <v>76</v>
      </c>
      <c r="AY946" s="242" t="s">
        <v>124</v>
      </c>
    </row>
    <row r="947" spans="1:51" s="14" customFormat="1" ht="12">
      <c r="A947" s="14"/>
      <c r="B947" s="243"/>
      <c r="C947" s="244"/>
      <c r="D947" s="234" t="s">
        <v>133</v>
      </c>
      <c r="E947" s="245" t="s">
        <v>1</v>
      </c>
      <c r="F947" s="246" t="s">
        <v>1223</v>
      </c>
      <c r="G947" s="244"/>
      <c r="H947" s="247">
        <v>2</v>
      </c>
      <c r="I947" s="248"/>
      <c r="J947" s="244"/>
      <c r="K947" s="244"/>
      <c r="L947" s="249"/>
      <c r="M947" s="250"/>
      <c r="N947" s="251"/>
      <c r="O947" s="251"/>
      <c r="P947" s="251"/>
      <c r="Q947" s="251"/>
      <c r="R947" s="251"/>
      <c r="S947" s="251"/>
      <c r="T947" s="252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3" t="s">
        <v>133</v>
      </c>
      <c r="AU947" s="253" t="s">
        <v>86</v>
      </c>
      <c r="AV947" s="14" t="s">
        <v>86</v>
      </c>
      <c r="AW947" s="14" t="s">
        <v>33</v>
      </c>
      <c r="AX947" s="14" t="s">
        <v>76</v>
      </c>
      <c r="AY947" s="253" t="s">
        <v>124</v>
      </c>
    </row>
    <row r="948" spans="1:51" s="15" customFormat="1" ht="12">
      <c r="A948" s="15"/>
      <c r="B948" s="254"/>
      <c r="C948" s="255"/>
      <c r="D948" s="234" t="s">
        <v>133</v>
      </c>
      <c r="E948" s="256" t="s">
        <v>1</v>
      </c>
      <c r="F948" s="257" t="s">
        <v>137</v>
      </c>
      <c r="G948" s="255"/>
      <c r="H948" s="258">
        <v>2</v>
      </c>
      <c r="I948" s="259"/>
      <c r="J948" s="255"/>
      <c r="K948" s="255"/>
      <c r="L948" s="260"/>
      <c r="M948" s="261"/>
      <c r="N948" s="262"/>
      <c r="O948" s="262"/>
      <c r="P948" s="262"/>
      <c r="Q948" s="262"/>
      <c r="R948" s="262"/>
      <c r="S948" s="262"/>
      <c r="T948" s="263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64" t="s">
        <v>133</v>
      </c>
      <c r="AU948" s="264" t="s">
        <v>86</v>
      </c>
      <c r="AV948" s="15" t="s">
        <v>132</v>
      </c>
      <c r="AW948" s="15" t="s">
        <v>33</v>
      </c>
      <c r="AX948" s="15" t="s">
        <v>84</v>
      </c>
      <c r="AY948" s="264" t="s">
        <v>124</v>
      </c>
    </row>
    <row r="949" spans="1:65" s="2" customFormat="1" ht="16.5" customHeight="1">
      <c r="A949" s="39"/>
      <c r="B949" s="40"/>
      <c r="C949" s="219" t="s">
        <v>695</v>
      </c>
      <c r="D949" s="219" t="s">
        <v>127</v>
      </c>
      <c r="E949" s="220" t="s">
        <v>1224</v>
      </c>
      <c r="F949" s="221" t="s">
        <v>1225</v>
      </c>
      <c r="G949" s="222" t="s">
        <v>1190</v>
      </c>
      <c r="H949" s="223">
        <v>1</v>
      </c>
      <c r="I949" s="224"/>
      <c r="J949" s="225">
        <f>ROUND(I949*H949,2)</f>
        <v>0</v>
      </c>
      <c r="K949" s="221" t="s">
        <v>131</v>
      </c>
      <c r="L949" s="45"/>
      <c r="M949" s="226" t="s">
        <v>1</v>
      </c>
      <c r="N949" s="227" t="s">
        <v>41</v>
      </c>
      <c r="O949" s="92"/>
      <c r="P949" s="228">
        <f>O949*H949</f>
        <v>0</v>
      </c>
      <c r="Q949" s="228">
        <v>0</v>
      </c>
      <c r="R949" s="228">
        <f>Q949*H949</f>
        <v>0</v>
      </c>
      <c r="S949" s="228">
        <v>0</v>
      </c>
      <c r="T949" s="229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0" t="s">
        <v>132</v>
      </c>
      <c r="AT949" s="230" t="s">
        <v>127</v>
      </c>
      <c r="AU949" s="230" t="s">
        <v>86</v>
      </c>
      <c r="AY949" s="18" t="s">
        <v>124</v>
      </c>
      <c r="BE949" s="231">
        <f>IF(N949="základní",J949,0)</f>
        <v>0</v>
      </c>
      <c r="BF949" s="231">
        <f>IF(N949="snížená",J949,0)</f>
        <v>0</v>
      </c>
      <c r="BG949" s="231">
        <f>IF(N949="zákl. přenesená",J949,0)</f>
        <v>0</v>
      </c>
      <c r="BH949" s="231">
        <f>IF(N949="sníž. přenesená",J949,0)</f>
        <v>0</v>
      </c>
      <c r="BI949" s="231">
        <f>IF(N949="nulová",J949,0)</f>
        <v>0</v>
      </c>
      <c r="BJ949" s="18" t="s">
        <v>84</v>
      </c>
      <c r="BK949" s="231">
        <f>ROUND(I949*H949,2)</f>
        <v>0</v>
      </c>
      <c r="BL949" s="18" t="s">
        <v>132</v>
      </c>
      <c r="BM949" s="230" t="s">
        <v>1226</v>
      </c>
    </row>
    <row r="950" spans="1:51" s="13" customFormat="1" ht="12">
      <c r="A950" s="13"/>
      <c r="B950" s="232"/>
      <c r="C950" s="233"/>
      <c r="D950" s="234" t="s">
        <v>133</v>
      </c>
      <c r="E950" s="235" t="s">
        <v>1</v>
      </c>
      <c r="F950" s="236" t="s">
        <v>1227</v>
      </c>
      <c r="G950" s="233"/>
      <c r="H950" s="235" t="s">
        <v>1</v>
      </c>
      <c r="I950" s="237"/>
      <c r="J950" s="233"/>
      <c r="K950" s="233"/>
      <c r="L950" s="238"/>
      <c r="M950" s="239"/>
      <c r="N950" s="240"/>
      <c r="O950" s="240"/>
      <c r="P950" s="240"/>
      <c r="Q950" s="240"/>
      <c r="R950" s="240"/>
      <c r="S950" s="240"/>
      <c r="T950" s="24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2" t="s">
        <v>133</v>
      </c>
      <c r="AU950" s="242" t="s">
        <v>86</v>
      </c>
      <c r="AV950" s="13" t="s">
        <v>84</v>
      </c>
      <c r="AW950" s="13" t="s">
        <v>33</v>
      </c>
      <c r="AX950" s="13" t="s">
        <v>76</v>
      </c>
      <c r="AY950" s="242" t="s">
        <v>124</v>
      </c>
    </row>
    <row r="951" spans="1:51" s="13" customFormat="1" ht="12">
      <c r="A951" s="13"/>
      <c r="B951" s="232"/>
      <c r="C951" s="233"/>
      <c r="D951" s="234" t="s">
        <v>133</v>
      </c>
      <c r="E951" s="235" t="s">
        <v>1</v>
      </c>
      <c r="F951" s="236" t="s">
        <v>1228</v>
      </c>
      <c r="G951" s="233"/>
      <c r="H951" s="235" t="s">
        <v>1</v>
      </c>
      <c r="I951" s="237"/>
      <c r="J951" s="233"/>
      <c r="K951" s="233"/>
      <c r="L951" s="238"/>
      <c r="M951" s="239"/>
      <c r="N951" s="240"/>
      <c r="O951" s="240"/>
      <c r="P951" s="240"/>
      <c r="Q951" s="240"/>
      <c r="R951" s="240"/>
      <c r="S951" s="240"/>
      <c r="T951" s="241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2" t="s">
        <v>133</v>
      </c>
      <c r="AU951" s="242" t="s">
        <v>86</v>
      </c>
      <c r="AV951" s="13" t="s">
        <v>84</v>
      </c>
      <c r="AW951" s="13" t="s">
        <v>33</v>
      </c>
      <c r="AX951" s="13" t="s">
        <v>76</v>
      </c>
      <c r="AY951" s="242" t="s">
        <v>124</v>
      </c>
    </row>
    <row r="952" spans="1:51" s="14" customFormat="1" ht="12">
      <c r="A952" s="14"/>
      <c r="B952" s="243"/>
      <c r="C952" s="244"/>
      <c r="D952" s="234" t="s">
        <v>133</v>
      </c>
      <c r="E952" s="245" t="s">
        <v>1</v>
      </c>
      <c r="F952" s="246" t="s">
        <v>84</v>
      </c>
      <c r="G952" s="244"/>
      <c r="H952" s="247">
        <v>1</v>
      </c>
      <c r="I952" s="248"/>
      <c r="J952" s="244"/>
      <c r="K952" s="244"/>
      <c r="L952" s="249"/>
      <c r="M952" s="250"/>
      <c r="N952" s="251"/>
      <c r="O952" s="251"/>
      <c r="P952" s="251"/>
      <c r="Q952" s="251"/>
      <c r="R952" s="251"/>
      <c r="S952" s="251"/>
      <c r="T952" s="252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3" t="s">
        <v>133</v>
      </c>
      <c r="AU952" s="253" t="s">
        <v>86</v>
      </c>
      <c r="AV952" s="14" t="s">
        <v>86</v>
      </c>
      <c r="AW952" s="14" t="s">
        <v>33</v>
      </c>
      <c r="AX952" s="14" t="s">
        <v>76</v>
      </c>
      <c r="AY952" s="253" t="s">
        <v>124</v>
      </c>
    </row>
    <row r="953" spans="1:51" s="15" customFormat="1" ht="12">
      <c r="A953" s="15"/>
      <c r="B953" s="254"/>
      <c r="C953" s="255"/>
      <c r="D953" s="234" t="s">
        <v>133</v>
      </c>
      <c r="E953" s="256" t="s">
        <v>1</v>
      </c>
      <c r="F953" s="257" t="s">
        <v>137</v>
      </c>
      <c r="G953" s="255"/>
      <c r="H953" s="258">
        <v>1</v>
      </c>
      <c r="I953" s="259"/>
      <c r="J953" s="255"/>
      <c r="K953" s="255"/>
      <c r="L953" s="260"/>
      <c r="M953" s="261"/>
      <c r="N953" s="262"/>
      <c r="O953" s="262"/>
      <c r="P953" s="262"/>
      <c r="Q953" s="262"/>
      <c r="R953" s="262"/>
      <c r="S953" s="262"/>
      <c r="T953" s="263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64" t="s">
        <v>133</v>
      </c>
      <c r="AU953" s="264" t="s">
        <v>86</v>
      </c>
      <c r="AV953" s="15" t="s">
        <v>132</v>
      </c>
      <c r="AW953" s="15" t="s">
        <v>33</v>
      </c>
      <c r="AX953" s="15" t="s">
        <v>84</v>
      </c>
      <c r="AY953" s="264" t="s">
        <v>124</v>
      </c>
    </row>
    <row r="954" spans="1:65" s="2" customFormat="1" ht="16.5" customHeight="1">
      <c r="A954" s="39"/>
      <c r="B954" s="40"/>
      <c r="C954" s="219" t="s">
        <v>1229</v>
      </c>
      <c r="D954" s="219" t="s">
        <v>127</v>
      </c>
      <c r="E954" s="220" t="s">
        <v>1230</v>
      </c>
      <c r="F954" s="221" t="s">
        <v>1231</v>
      </c>
      <c r="G954" s="222" t="s">
        <v>1190</v>
      </c>
      <c r="H954" s="223">
        <v>1</v>
      </c>
      <c r="I954" s="224"/>
      <c r="J954" s="225">
        <f>ROUND(I954*H954,2)</f>
        <v>0</v>
      </c>
      <c r="K954" s="221" t="s">
        <v>131</v>
      </c>
      <c r="L954" s="45"/>
      <c r="M954" s="226" t="s">
        <v>1</v>
      </c>
      <c r="N954" s="227" t="s">
        <v>41</v>
      </c>
      <c r="O954" s="92"/>
      <c r="P954" s="228">
        <f>O954*H954</f>
        <v>0</v>
      </c>
      <c r="Q954" s="228">
        <v>0</v>
      </c>
      <c r="R954" s="228">
        <f>Q954*H954</f>
        <v>0</v>
      </c>
      <c r="S954" s="228">
        <v>0</v>
      </c>
      <c r="T954" s="229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30" t="s">
        <v>132</v>
      </c>
      <c r="AT954" s="230" t="s">
        <v>127</v>
      </c>
      <c r="AU954" s="230" t="s">
        <v>86</v>
      </c>
      <c r="AY954" s="18" t="s">
        <v>124</v>
      </c>
      <c r="BE954" s="231">
        <f>IF(N954="základní",J954,0)</f>
        <v>0</v>
      </c>
      <c r="BF954" s="231">
        <f>IF(N954="snížená",J954,0)</f>
        <v>0</v>
      </c>
      <c r="BG954" s="231">
        <f>IF(N954="zákl. přenesená",J954,0)</f>
        <v>0</v>
      </c>
      <c r="BH954" s="231">
        <f>IF(N954="sníž. přenesená",J954,0)</f>
        <v>0</v>
      </c>
      <c r="BI954" s="231">
        <f>IF(N954="nulová",J954,0)</f>
        <v>0</v>
      </c>
      <c r="BJ954" s="18" t="s">
        <v>84</v>
      </c>
      <c r="BK954" s="231">
        <f>ROUND(I954*H954,2)</f>
        <v>0</v>
      </c>
      <c r="BL954" s="18" t="s">
        <v>132</v>
      </c>
      <c r="BM954" s="230" t="s">
        <v>1232</v>
      </c>
    </row>
    <row r="955" spans="1:51" s="13" customFormat="1" ht="12">
      <c r="A955" s="13"/>
      <c r="B955" s="232"/>
      <c r="C955" s="233"/>
      <c r="D955" s="234" t="s">
        <v>133</v>
      </c>
      <c r="E955" s="235" t="s">
        <v>1</v>
      </c>
      <c r="F955" s="236" t="s">
        <v>1233</v>
      </c>
      <c r="G955" s="233"/>
      <c r="H955" s="235" t="s">
        <v>1</v>
      </c>
      <c r="I955" s="237"/>
      <c r="J955" s="233"/>
      <c r="K955" s="233"/>
      <c r="L955" s="238"/>
      <c r="M955" s="239"/>
      <c r="N955" s="240"/>
      <c r="O955" s="240"/>
      <c r="P955" s="240"/>
      <c r="Q955" s="240"/>
      <c r="R955" s="240"/>
      <c r="S955" s="240"/>
      <c r="T955" s="24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2" t="s">
        <v>133</v>
      </c>
      <c r="AU955" s="242" t="s">
        <v>86</v>
      </c>
      <c r="AV955" s="13" t="s">
        <v>84</v>
      </c>
      <c r="AW955" s="13" t="s">
        <v>33</v>
      </c>
      <c r="AX955" s="13" t="s">
        <v>76</v>
      </c>
      <c r="AY955" s="242" t="s">
        <v>124</v>
      </c>
    </row>
    <row r="956" spans="1:51" s="13" customFormat="1" ht="12">
      <c r="A956" s="13"/>
      <c r="B956" s="232"/>
      <c r="C956" s="233"/>
      <c r="D956" s="234" t="s">
        <v>133</v>
      </c>
      <c r="E956" s="235" t="s">
        <v>1</v>
      </c>
      <c r="F956" s="236" t="s">
        <v>1234</v>
      </c>
      <c r="G956" s="233"/>
      <c r="H956" s="235" t="s">
        <v>1</v>
      </c>
      <c r="I956" s="237"/>
      <c r="J956" s="233"/>
      <c r="K956" s="233"/>
      <c r="L956" s="238"/>
      <c r="M956" s="239"/>
      <c r="N956" s="240"/>
      <c r="O956" s="240"/>
      <c r="P956" s="240"/>
      <c r="Q956" s="240"/>
      <c r="R956" s="240"/>
      <c r="S956" s="240"/>
      <c r="T956" s="24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2" t="s">
        <v>133</v>
      </c>
      <c r="AU956" s="242" t="s">
        <v>86</v>
      </c>
      <c r="AV956" s="13" t="s">
        <v>84</v>
      </c>
      <c r="AW956" s="13" t="s">
        <v>33</v>
      </c>
      <c r="AX956" s="13" t="s">
        <v>76</v>
      </c>
      <c r="AY956" s="242" t="s">
        <v>124</v>
      </c>
    </row>
    <row r="957" spans="1:51" s="13" customFormat="1" ht="12">
      <c r="A957" s="13"/>
      <c r="B957" s="232"/>
      <c r="C957" s="233"/>
      <c r="D957" s="234" t="s">
        <v>133</v>
      </c>
      <c r="E957" s="235" t="s">
        <v>1</v>
      </c>
      <c r="F957" s="236" t="s">
        <v>1235</v>
      </c>
      <c r="G957" s="233"/>
      <c r="H957" s="235" t="s">
        <v>1</v>
      </c>
      <c r="I957" s="237"/>
      <c r="J957" s="233"/>
      <c r="K957" s="233"/>
      <c r="L957" s="238"/>
      <c r="M957" s="239"/>
      <c r="N957" s="240"/>
      <c r="O957" s="240"/>
      <c r="P957" s="240"/>
      <c r="Q957" s="240"/>
      <c r="R957" s="240"/>
      <c r="S957" s="240"/>
      <c r="T957" s="24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2" t="s">
        <v>133</v>
      </c>
      <c r="AU957" s="242" t="s">
        <v>86</v>
      </c>
      <c r="AV957" s="13" t="s">
        <v>84</v>
      </c>
      <c r="AW957" s="13" t="s">
        <v>33</v>
      </c>
      <c r="AX957" s="13" t="s">
        <v>76</v>
      </c>
      <c r="AY957" s="242" t="s">
        <v>124</v>
      </c>
    </row>
    <row r="958" spans="1:51" s="13" customFormat="1" ht="12">
      <c r="A958" s="13"/>
      <c r="B958" s="232"/>
      <c r="C958" s="233"/>
      <c r="D958" s="234" t="s">
        <v>133</v>
      </c>
      <c r="E958" s="235" t="s">
        <v>1</v>
      </c>
      <c r="F958" s="236" t="s">
        <v>1236</v>
      </c>
      <c r="G958" s="233"/>
      <c r="H958" s="235" t="s">
        <v>1</v>
      </c>
      <c r="I958" s="237"/>
      <c r="J958" s="233"/>
      <c r="K958" s="233"/>
      <c r="L958" s="238"/>
      <c r="M958" s="239"/>
      <c r="N958" s="240"/>
      <c r="O958" s="240"/>
      <c r="P958" s="240"/>
      <c r="Q958" s="240"/>
      <c r="R958" s="240"/>
      <c r="S958" s="240"/>
      <c r="T958" s="241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2" t="s">
        <v>133</v>
      </c>
      <c r="AU958" s="242" t="s">
        <v>86</v>
      </c>
      <c r="AV958" s="13" t="s">
        <v>84</v>
      </c>
      <c r="AW958" s="13" t="s">
        <v>33</v>
      </c>
      <c r="AX958" s="13" t="s">
        <v>76</v>
      </c>
      <c r="AY958" s="242" t="s">
        <v>124</v>
      </c>
    </row>
    <row r="959" spans="1:51" s="13" customFormat="1" ht="12">
      <c r="A959" s="13"/>
      <c r="B959" s="232"/>
      <c r="C959" s="233"/>
      <c r="D959" s="234" t="s">
        <v>133</v>
      </c>
      <c r="E959" s="235" t="s">
        <v>1</v>
      </c>
      <c r="F959" s="236" t="s">
        <v>1237</v>
      </c>
      <c r="G959" s="233"/>
      <c r="H959" s="235" t="s">
        <v>1</v>
      </c>
      <c r="I959" s="237"/>
      <c r="J959" s="233"/>
      <c r="K959" s="233"/>
      <c r="L959" s="238"/>
      <c r="M959" s="239"/>
      <c r="N959" s="240"/>
      <c r="O959" s="240"/>
      <c r="P959" s="240"/>
      <c r="Q959" s="240"/>
      <c r="R959" s="240"/>
      <c r="S959" s="240"/>
      <c r="T959" s="241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2" t="s">
        <v>133</v>
      </c>
      <c r="AU959" s="242" t="s">
        <v>86</v>
      </c>
      <c r="AV959" s="13" t="s">
        <v>84</v>
      </c>
      <c r="AW959" s="13" t="s">
        <v>33</v>
      </c>
      <c r="AX959" s="13" t="s">
        <v>76</v>
      </c>
      <c r="AY959" s="242" t="s">
        <v>124</v>
      </c>
    </row>
    <row r="960" spans="1:51" s="13" customFormat="1" ht="12">
      <c r="A960" s="13"/>
      <c r="B960" s="232"/>
      <c r="C960" s="233"/>
      <c r="D960" s="234" t="s">
        <v>133</v>
      </c>
      <c r="E960" s="235" t="s">
        <v>1</v>
      </c>
      <c r="F960" s="236" t="s">
        <v>1238</v>
      </c>
      <c r="G960" s="233"/>
      <c r="H960" s="235" t="s">
        <v>1</v>
      </c>
      <c r="I960" s="237"/>
      <c r="J960" s="233"/>
      <c r="K960" s="233"/>
      <c r="L960" s="238"/>
      <c r="M960" s="239"/>
      <c r="N960" s="240"/>
      <c r="O960" s="240"/>
      <c r="P960" s="240"/>
      <c r="Q960" s="240"/>
      <c r="R960" s="240"/>
      <c r="S960" s="240"/>
      <c r="T960" s="24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2" t="s">
        <v>133</v>
      </c>
      <c r="AU960" s="242" t="s">
        <v>86</v>
      </c>
      <c r="AV960" s="13" t="s">
        <v>84</v>
      </c>
      <c r="AW960" s="13" t="s">
        <v>33</v>
      </c>
      <c r="AX960" s="13" t="s">
        <v>76</v>
      </c>
      <c r="AY960" s="242" t="s">
        <v>124</v>
      </c>
    </row>
    <row r="961" spans="1:51" s="13" customFormat="1" ht="12">
      <c r="A961" s="13"/>
      <c r="B961" s="232"/>
      <c r="C961" s="233"/>
      <c r="D961" s="234" t="s">
        <v>133</v>
      </c>
      <c r="E961" s="235" t="s">
        <v>1</v>
      </c>
      <c r="F961" s="236" t="s">
        <v>1234</v>
      </c>
      <c r="G961" s="233"/>
      <c r="H961" s="235" t="s">
        <v>1</v>
      </c>
      <c r="I961" s="237"/>
      <c r="J961" s="233"/>
      <c r="K961" s="233"/>
      <c r="L961" s="238"/>
      <c r="M961" s="239"/>
      <c r="N961" s="240"/>
      <c r="O961" s="240"/>
      <c r="P961" s="240"/>
      <c r="Q961" s="240"/>
      <c r="R961" s="240"/>
      <c r="S961" s="240"/>
      <c r="T961" s="24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2" t="s">
        <v>133</v>
      </c>
      <c r="AU961" s="242" t="s">
        <v>86</v>
      </c>
      <c r="AV961" s="13" t="s">
        <v>84</v>
      </c>
      <c r="AW961" s="13" t="s">
        <v>33</v>
      </c>
      <c r="AX961" s="13" t="s">
        <v>76</v>
      </c>
      <c r="AY961" s="242" t="s">
        <v>124</v>
      </c>
    </row>
    <row r="962" spans="1:51" s="14" customFormat="1" ht="12">
      <c r="A962" s="14"/>
      <c r="B962" s="243"/>
      <c r="C962" s="244"/>
      <c r="D962" s="234" t="s">
        <v>133</v>
      </c>
      <c r="E962" s="245" t="s">
        <v>1</v>
      </c>
      <c r="F962" s="246" t="s">
        <v>84</v>
      </c>
      <c r="G962" s="244"/>
      <c r="H962" s="247">
        <v>1</v>
      </c>
      <c r="I962" s="248"/>
      <c r="J962" s="244"/>
      <c r="K962" s="244"/>
      <c r="L962" s="249"/>
      <c r="M962" s="250"/>
      <c r="N962" s="251"/>
      <c r="O962" s="251"/>
      <c r="P962" s="251"/>
      <c r="Q962" s="251"/>
      <c r="R962" s="251"/>
      <c r="S962" s="251"/>
      <c r="T962" s="252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3" t="s">
        <v>133</v>
      </c>
      <c r="AU962" s="253" t="s">
        <v>86</v>
      </c>
      <c r="AV962" s="14" t="s">
        <v>86</v>
      </c>
      <c r="AW962" s="14" t="s">
        <v>33</v>
      </c>
      <c r="AX962" s="14" t="s">
        <v>76</v>
      </c>
      <c r="AY962" s="253" t="s">
        <v>124</v>
      </c>
    </row>
    <row r="963" spans="1:51" s="15" customFormat="1" ht="12">
      <c r="A963" s="15"/>
      <c r="B963" s="254"/>
      <c r="C963" s="255"/>
      <c r="D963" s="234" t="s">
        <v>133</v>
      </c>
      <c r="E963" s="256" t="s">
        <v>1</v>
      </c>
      <c r="F963" s="257" t="s">
        <v>137</v>
      </c>
      <c r="G963" s="255"/>
      <c r="H963" s="258">
        <v>1</v>
      </c>
      <c r="I963" s="259"/>
      <c r="J963" s="255"/>
      <c r="K963" s="255"/>
      <c r="L963" s="260"/>
      <c r="M963" s="261"/>
      <c r="N963" s="262"/>
      <c r="O963" s="262"/>
      <c r="P963" s="262"/>
      <c r="Q963" s="262"/>
      <c r="R963" s="262"/>
      <c r="S963" s="262"/>
      <c r="T963" s="263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64" t="s">
        <v>133</v>
      </c>
      <c r="AU963" s="264" t="s">
        <v>86</v>
      </c>
      <c r="AV963" s="15" t="s">
        <v>132</v>
      </c>
      <c r="AW963" s="15" t="s">
        <v>33</v>
      </c>
      <c r="AX963" s="15" t="s">
        <v>84</v>
      </c>
      <c r="AY963" s="264" t="s">
        <v>124</v>
      </c>
    </row>
    <row r="964" spans="1:65" s="2" customFormat="1" ht="16.5" customHeight="1">
      <c r="A964" s="39"/>
      <c r="B964" s="40"/>
      <c r="C964" s="219" t="s">
        <v>700</v>
      </c>
      <c r="D964" s="219" t="s">
        <v>127</v>
      </c>
      <c r="E964" s="220" t="s">
        <v>1239</v>
      </c>
      <c r="F964" s="221" t="s">
        <v>1240</v>
      </c>
      <c r="G964" s="222" t="s">
        <v>1190</v>
      </c>
      <c r="H964" s="223">
        <v>1</v>
      </c>
      <c r="I964" s="224"/>
      <c r="J964" s="225">
        <f>ROUND(I964*H964,2)</f>
        <v>0</v>
      </c>
      <c r="K964" s="221" t="s">
        <v>131</v>
      </c>
      <c r="L964" s="45"/>
      <c r="M964" s="226" t="s">
        <v>1</v>
      </c>
      <c r="N964" s="227" t="s">
        <v>41</v>
      </c>
      <c r="O964" s="92"/>
      <c r="P964" s="228">
        <f>O964*H964</f>
        <v>0</v>
      </c>
      <c r="Q964" s="228">
        <v>0</v>
      </c>
      <c r="R964" s="228">
        <f>Q964*H964</f>
        <v>0</v>
      </c>
      <c r="S964" s="228">
        <v>0</v>
      </c>
      <c r="T964" s="229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30" t="s">
        <v>132</v>
      </c>
      <c r="AT964" s="230" t="s">
        <v>127</v>
      </c>
      <c r="AU964" s="230" t="s">
        <v>86</v>
      </c>
      <c r="AY964" s="18" t="s">
        <v>124</v>
      </c>
      <c r="BE964" s="231">
        <f>IF(N964="základní",J964,0)</f>
        <v>0</v>
      </c>
      <c r="BF964" s="231">
        <f>IF(N964="snížená",J964,0)</f>
        <v>0</v>
      </c>
      <c r="BG964" s="231">
        <f>IF(N964="zákl. přenesená",J964,0)</f>
        <v>0</v>
      </c>
      <c r="BH964" s="231">
        <f>IF(N964="sníž. přenesená",J964,0)</f>
        <v>0</v>
      </c>
      <c r="BI964" s="231">
        <f>IF(N964="nulová",J964,0)</f>
        <v>0</v>
      </c>
      <c r="BJ964" s="18" t="s">
        <v>84</v>
      </c>
      <c r="BK964" s="231">
        <f>ROUND(I964*H964,2)</f>
        <v>0</v>
      </c>
      <c r="BL964" s="18" t="s">
        <v>132</v>
      </c>
      <c r="BM964" s="230" t="s">
        <v>1241</v>
      </c>
    </row>
    <row r="965" spans="1:51" s="13" customFormat="1" ht="12">
      <c r="A965" s="13"/>
      <c r="B965" s="232"/>
      <c r="C965" s="233"/>
      <c r="D965" s="234" t="s">
        <v>133</v>
      </c>
      <c r="E965" s="235" t="s">
        <v>1</v>
      </c>
      <c r="F965" s="236" t="s">
        <v>1242</v>
      </c>
      <c r="G965" s="233"/>
      <c r="H965" s="235" t="s">
        <v>1</v>
      </c>
      <c r="I965" s="237"/>
      <c r="J965" s="233"/>
      <c r="K965" s="233"/>
      <c r="L965" s="238"/>
      <c r="M965" s="239"/>
      <c r="N965" s="240"/>
      <c r="O965" s="240"/>
      <c r="P965" s="240"/>
      <c r="Q965" s="240"/>
      <c r="R965" s="240"/>
      <c r="S965" s="240"/>
      <c r="T965" s="24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2" t="s">
        <v>133</v>
      </c>
      <c r="AU965" s="242" t="s">
        <v>86</v>
      </c>
      <c r="AV965" s="13" t="s">
        <v>84</v>
      </c>
      <c r="AW965" s="13" t="s">
        <v>33</v>
      </c>
      <c r="AX965" s="13" t="s">
        <v>76</v>
      </c>
      <c r="AY965" s="242" t="s">
        <v>124</v>
      </c>
    </row>
    <row r="966" spans="1:51" s="13" customFormat="1" ht="12">
      <c r="A966" s="13"/>
      <c r="B966" s="232"/>
      <c r="C966" s="233"/>
      <c r="D966" s="234" t="s">
        <v>133</v>
      </c>
      <c r="E966" s="235" t="s">
        <v>1</v>
      </c>
      <c r="F966" s="236" t="s">
        <v>1243</v>
      </c>
      <c r="G966" s="233"/>
      <c r="H966" s="235" t="s">
        <v>1</v>
      </c>
      <c r="I966" s="237"/>
      <c r="J966" s="233"/>
      <c r="K966" s="233"/>
      <c r="L966" s="238"/>
      <c r="M966" s="239"/>
      <c r="N966" s="240"/>
      <c r="O966" s="240"/>
      <c r="P966" s="240"/>
      <c r="Q966" s="240"/>
      <c r="R966" s="240"/>
      <c r="S966" s="240"/>
      <c r="T966" s="241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2" t="s">
        <v>133</v>
      </c>
      <c r="AU966" s="242" t="s">
        <v>86</v>
      </c>
      <c r="AV966" s="13" t="s">
        <v>84</v>
      </c>
      <c r="AW966" s="13" t="s">
        <v>33</v>
      </c>
      <c r="AX966" s="13" t="s">
        <v>76</v>
      </c>
      <c r="AY966" s="242" t="s">
        <v>124</v>
      </c>
    </row>
    <row r="967" spans="1:51" s="13" customFormat="1" ht="12">
      <c r="A967" s="13"/>
      <c r="B967" s="232"/>
      <c r="C967" s="233"/>
      <c r="D967" s="234" t="s">
        <v>133</v>
      </c>
      <c r="E967" s="235" t="s">
        <v>1</v>
      </c>
      <c r="F967" s="236" t="s">
        <v>1244</v>
      </c>
      <c r="G967" s="233"/>
      <c r="H967" s="235" t="s">
        <v>1</v>
      </c>
      <c r="I967" s="237"/>
      <c r="J967" s="233"/>
      <c r="K967" s="233"/>
      <c r="L967" s="238"/>
      <c r="M967" s="239"/>
      <c r="N967" s="240"/>
      <c r="O967" s="240"/>
      <c r="P967" s="240"/>
      <c r="Q967" s="240"/>
      <c r="R967" s="240"/>
      <c r="S967" s="240"/>
      <c r="T967" s="24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2" t="s">
        <v>133</v>
      </c>
      <c r="AU967" s="242" t="s">
        <v>86</v>
      </c>
      <c r="AV967" s="13" t="s">
        <v>84</v>
      </c>
      <c r="AW967" s="13" t="s">
        <v>33</v>
      </c>
      <c r="AX967" s="13" t="s">
        <v>76</v>
      </c>
      <c r="AY967" s="242" t="s">
        <v>124</v>
      </c>
    </row>
    <row r="968" spans="1:51" s="13" customFormat="1" ht="12">
      <c r="A968" s="13"/>
      <c r="B968" s="232"/>
      <c r="C968" s="233"/>
      <c r="D968" s="234" t="s">
        <v>133</v>
      </c>
      <c r="E968" s="235" t="s">
        <v>1</v>
      </c>
      <c r="F968" s="236" t="s">
        <v>1245</v>
      </c>
      <c r="G968" s="233"/>
      <c r="H968" s="235" t="s">
        <v>1</v>
      </c>
      <c r="I968" s="237"/>
      <c r="J968" s="233"/>
      <c r="K968" s="233"/>
      <c r="L968" s="238"/>
      <c r="M968" s="239"/>
      <c r="N968" s="240"/>
      <c r="O968" s="240"/>
      <c r="P968" s="240"/>
      <c r="Q968" s="240"/>
      <c r="R968" s="240"/>
      <c r="S968" s="240"/>
      <c r="T968" s="24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2" t="s">
        <v>133</v>
      </c>
      <c r="AU968" s="242" t="s">
        <v>86</v>
      </c>
      <c r="AV968" s="13" t="s">
        <v>84</v>
      </c>
      <c r="AW968" s="13" t="s">
        <v>33</v>
      </c>
      <c r="AX968" s="13" t="s">
        <v>76</v>
      </c>
      <c r="AY968" s="242" t="s">
        <v>124</v>
      </c>
    </row>
    <row r="969" spans="1:51" s="14" customFormat="1" ht="12">
      <c r="A969" s="14"/>
      <c r="B969" s="243"/>
      <c r="C969" s="244"/>
      <c r="D969" s="234" t="s">
        <v>133</v>
      </c>
      <c r="E969" s="245" t="s">
        <v>1</v>
      </c>
      <c r="F969" s="246" t="s">
        <v>84</v>
      </c>
      <c r="G969" s="244"/>
      <c r="H969" s="247">
        <v>1</v>
      </c>
      <c r="I969" s="248"/>
      <c r="J969" s="244"/>
      <c r="K969" s="244"/>
      <c r="L969" s="249"/>
      <c r="M969" s="250"/>
      <c r="N969" s="251"/>
      <c r="O969" s="251"/>
      <c r="P969" s="251"/>
      <c r="Q969" s="251"/>
      <c r="R969" s="251"/>
      <c r="S969" s="251"/>
      <c r="T969" s="252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3" t="s">
        <v>133</v>
      </c>
      <c r="AU969" s="253" t="s">
        <v>86</v>
      </c>
      <c r="AV969" s="14" t="s">
        <v>86</v>
      </c>
      <c r="AW969" s="14" t="s">
        <v>33</v>
      </c>
      <c r="AX969" s="14" t="s">
        <v>76</v>
      </c>
      <c r="AY969" s="253" t="s">
        <v>124</v>
      </c>
    </row>
    <row r="970" spans="1:51" s="15" customFormat="1" ht="12">
      <c r="A970" s="15"/>
      <c r="B970" s="254"/>
      <c r="C970" s="255"/>
      <c r="D970" s="234" t="s">
        <v>133</v>
      </c>
      <c r="E970" s="256" t="s">
        <v>1</v>
      </c>
      <c r="F970" s="257" t="s">
        <v>137</v>
      </c>
      <c r="G970" s="255"/>
      <c r="H970" s="258">
        <v>1</v>
      </c>
      <c r="I970" s="259"/>
      <c r="J970" s="255"/>
      <c r="K970" s="255"/>
      <c r="L970" s="260"/>
      <c r="M970" s="261"/>
      <c r="N970" s="262"/>
      <c r="O970" s="262"/>
      <c r="P970" s="262"/>
      <c r="Q970" s="262"/>
      <c r="R970" s="262"/>
      <c r="S970" s="262"/>
      <c r="T970" s="263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64" t="s">
        <v>133</v>
      </c>
      <c r="AU970" s="264" t="s">
        <v>86</v>
      </c>
      <c r="AV970" s="15" t="s">
        <v>132</v>
      </c>
      <c r="AW970" s="15" t="s">
        <v>33</v>
      </c>
      <c r="AX970" s="15" t="s">
        <v>84</v>
      </c>
      <c r="AY970" s="264" t="s">
        <v>124</v>
      </c>
    </row>
    <row r="971" spans="1:65" s="2" customFormat="1" ht="16.5" customHeight="1">
      <c r="A971" s="39"/>
      <c r="B971" s="40"/>
      <c r="C971" s="219" t="s">
        <v>1246</v>
      </c>
      <c r="D971" s="219" t="s">
        <v>127</v>
      </c>
      <c r="E971" s="220" t="s">
        <v>1247</v>
      </c>
      <c r="F971" s="221" t="s">
        <v>1248</v>
      </c>
      <c r="G971" s="222" t="s">
        <v>1190</v>
      </c>
      <c r="H971" s="223">
        <v>1</v>
      </c>
      <c r="I971" s="224"/>
      <c r="J971" s="225">
        <f>ROUND(I971*H971,2)</f>
        <v>0</v>
      </c>
      <c r="K971" s="221" t="s">
        <v>131</v>
      </c>
      <c r="L971" s="45"/>
      <c r="M971" s="226" t="s">
        <v>1</v>
      </c>
      <c r="N971" s="227" t="s">
        <v>41</v>
      </c>
      <c r="O971" s="92"/>
      <c r="P971" s="228">
        <f>O971*H971</f>
        <v>0</v>
      </c>
      <c r="Q971" s="228">
        <v>0</v>
      </c>
      <c r="R971" s="228">
        <f>Q971*H971</f>
        <v>0</v>
      </c>
      <c r="S971" s="228">
        <v>0</v>
      </c>
      <c r="T971" s="229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30" t="s">
        <v>132</v>
      </c>
      <c r="AT971" s="230" t="s">
        <v>127</v>
      </c>
      <c r="AU971" s="230" t="s">
        <v>86</v>
      </c>
      <c r="AY971" s="18" t="s">
        <v>124</v>
      </c>
      <c r="BE971" s="231">
        <f>IF(N971="základní",J971,0)</f>
        <v>0</v>
      </c>
      <c r="BF971" s="231">
        <f>IF(N971="snížená",J971,0)</f>
        <v>0</v>
      </c>
      <c r="BG971" s="231">
        <f>IF(N971="zákl. přenesená",J971,0)</f>
        <v>0</v>
      </c>
      <c r="BH971" s="231">
        <f>IF(N971="sníž. přenesená",J971,0)</f>
        <v>0</v>
      </c>
      <c r="BI971" s="231">
        <f>IF(N971="nulová",J971,0)</f>
        <v>0</v>
      </c>
      <c r="BJ971" s="18" t="s">
        <v>84</v>
      </c>
      <c r="BK971" s="231">
        <f>ROUND(I971*H971,2)</f>
        <v>0</v>
      </c>
      <c r="BL971" s="18" t="s">
        <v>132</v>
      </c>
      <c r="BM971" s="230" t="s">
        <v>1249</v>
      </c>
    </row>
    <row r="972" spans="1:51" s="13" customFormat="1" ht="12">
      <c r="A972" s="13"/>
      <c r="B972" s="232"/>
      <c r="C972" s="233"/>
      <c r="D972" s="234" t="s">
        <v>133</v>
      </c>
      <c r="E972" s="235" t="s">
        <v>1</v>
      </c>
      <c r="F972" s="236" t="s">
        <v>1250</v>
      </c>
      <c r="G972" s="233"/>
      <c r="H972" s="235" t="s">
        <v>1</v>
      </c>
      <c r="I972" s="237"/>
      <c r="J972" s="233"/>
      <c r="K972" s="233"/>
      <c r="L972" s="238"/>
      <c r="M972" s="239"/>
      <c r="N972" s="240"/>
      <c r="O972" s="240"/>
      <c r="P972" s="240"/>
      <c r="Q972" s="240"/>
      <c r="R972" s="240"/>
      <c r="S972" s="240"/>
      <c r="T972" s="24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2" t="s">
        <v>133</v>
      </c>
      <c r="AU972" s="242" t="s">
        <v>86</v>
      </c>
      <c r="AV972" s="13" t="s">
        <v>84</v>
      </c>
      <c r="AW972" s="13" t="s">
        <v>33</v>
      </c>
      <c r="AX972" s="13" t="s">
        <v>76</v>
      </c>
      <c r="AY972" s="242" t="s">
        <v>124</v>
      </c>
    </row>
    <row r="973" spans="1:51" s="13" customFormat="1" ht="12">
      <c r="A973" s="13"/>
      <c r="B973" s="232"/>
      <c r="C973" s="233"/>
      <c r="D973" s="234" t="s">
        <v>133</v>
      </c>
      <c r="E973" s="235" t="s">
        <v>1</v>
      </c>
      <c r="F973" s="236" t="s">
        <v>1251</v>
      </c>
      <c r="G973" s="233"/>
      <c r="H973" s="235" t="s">
        <v>1</v>
      </c>
      <c r="I973" s="237"/>
      <c r="J973" s="233"/>
      <c r="K973" s="233"/>
      <c r="L973" s="238"/>
      <c r="M973" s="239"/>
      <c r="N973" s="240"/>
      <c r="O973" s="240"/>
      <c r="P973" s="240"/>
      <c r="Q973" s="240"/>
      <c r="R973" s="240"/>
      <c r="S973" s="240"/>
      <c r="T973" s="24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2" t="s">
        <v>133</v>
      </c>
      <c r="AU973" s="242" t="s">
        <v>86</v>
      </c>
      <c r="AV973" s="13" t="s">
        <v>84</v>
      </c>
      <c r="AW973" s="13" t="s">
        <v>33</v>
      </c>
      <c r="AX973" s="13" t="s">
        <v>76</v>
      </c>
      <c r="AY973" s="242" t="s">
        <v>124</v>
      </c>
    </row>
    <row r="974" spans="1:51" s="14" customFormat="1" ht="12">
      <c r="A974" s="14"/>
      <c r="B974" s="243"/>
      <c r="C974" s="244"/>
      <c r="D974" s="234" t="s">
        <v>133</v>
      </c>
      <c r="E974" s="245" t="s">
        <v>1</v>
      </c>
      <c r="F974" s="246" t="s">
        <v>1252</v>
      </c>
      <c r="G974" s="244"/>
      <c r="H974" s="247">
        <v>1</v>
      </c>
      <c r="I974" s="248"/>
      <c r="J974" s="244"/>
      <c r="K974" s="244"/>
      <c r="L974" s="249"/>
      <c r="M974" s="250"/>
      <c r="N974" s="251"/>
      <c r="O974" s="251"/>
      <c r="P974" s="251"/>
      <c r="Q974" s="251"/>
      <c r="R974" s="251"/>
      <c r="S974" s="251"/>
      <c r="T974" s="252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3" t="s">
        <v>133</v>
      </c>
      <c r="AU974" s="253" t="s">
        <v>86</v>
      </c>
      <c r="AV974" s="14" t="s">
        <v>86</v>
      </c>
      <c r="AW974" s="14" t="s">
        <v>33</v>
      </c>
      <c r="AX974" s="14" t="s">
        <v>76</v>
      </c>
      <c r="AY974" s="253" t="s">
        <v>124</v>
      </c>
    </row>
    <row r="975" spans="1:51" s="15" customFormat="1" ht="12">
      <c r="A975" s="15"/>
      <c r="B975" s="254"/>
      <c r="C975" s="255"/>
      <c r="D975" s="234" t="s">
        <v>133</v>
      </c>
      <c r="E975" s="256" t="s">
        <v>1</v>
      </c>
      <c r="F975" s="257" t="s">
        <v>137</v>
      </c>
      <c r="G975" s="255"/>
      <c r="H975" s="258">
        <v>1</v>
      </c>
      <c r="I975" s="259"/>
      <c r="J975" s="255"/>
      <c r="K975" s="255"/>
      <c r="L975" s="260"/>
      <c r="M975" s="261"/>
      <c r="N975" s="262"/>
      <c r="O975" s="262"/>
      <c r="P975" s="262"/>
      <c r="Q975" s="262"/>
      <c r="R975" s="262"/>
      <c r="S975" s="262"/>
      <c r="T975" s="263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T975" s="264" t="s">
        <v>133</v>
      </c>
      <c r="AU975" s="264" t="s">
        <v>86</v>
      </c>
      <c r="AV975" s="15" t="s">
        <v>132</v>
      </c>
      <c r="AW975" s="15" t="s">
        <v>33</v>
      </c>
      <c r="AX975" s="15" t="s">
        <v>84</v>
      </c>
      <c r="AY975" s="264" t="s">
        <v>124</v>
      </c>
    </row>
    <row r="976" spans="1:65" s="2" customFormat="1" ht="16.5" customHeight="1">
      <c r="A976" s="39"/>
      <c r="B976" s="40"/>
      <c r="C976" s="219" t="s">
        <v>704</v>
      </c>
      <c r="D976" s="219" t="s">
        <v>127</v>
      </c>
      <c r="E976" s="220" t="s">
        <v>1253</v>
      </c>
      <c r="F976" s="221" t="s">
        <v>1254</v>
      </c>
      <c r="G976" s="222" t="s">
        <v>1190</v>
      </c>
      <c r="H976" s="223">
        <v>1</v>
      </c>
      <c r="I976" s="224"/>
      <c r="J976" s="225">
        <f>ROUND(I976*H976,2)</f>
        <v>0</v>
      </c>
      <c r="K976" s="221" t="s">
        <v>131</v>
      </c>
      <c r="L976" s="45"/>
      <c r="M976" s="226" t="s">
        <v>1</v>
      </c>
      <c r="N976" s="227" t="s">
        <v>41</v>
      </c>
      <c r="O976" s="92"/>
      <c r="P976" s="228">
        <f>O976*H976</f>
        <v>0</v>
      </c>
      <c r="Q976" s="228">
        <v>0</v>
      </c>
      <c r="R976" s="228">
        <f>Q976*H976</f>
        <v>0</v>
      </c>
      <c r="S976" s="228">
        <v>0</v>
      </c>
      <c r="T976" s="229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30" t="s">
        <v>132</v>
      </c>
      <c r="AT976" s="230" t="s">
        <v>127</v>
      </c>
      <c r="AU976" s="230" t="s">
        <v>86</v>
      </c>
      <c r="AY976" s="18" t="s">
        <v>124</v>
      </c>
      <c r="BE976" s="231">
        <f>IF(N976="základní",J976,0)</f>
        <v>0</v>
      </c>
      <c r="BF976" s="231">
        <f>IF(N976="snížená",J976,0)</f>
        <v>0</v>
      </c>
      <c r="BG976" s="231">
        <f>IF(N976="zákl. přenesená",J976,0)</f>
        <v>0</v>
      </c>
      <c r="BH976" s="231">
        <f>IF(N976="sníž. přenesená",J976,0)</f>
        <v>0</v>
      </c>
      <c r="BI976" s="231">
        <f>IF(N976="nulová",J976,0)</f>
        <v>0</v>
      </c>
      <c r="BJ976" s="18" t="s">
        <v>84</v>
      </c>
      <c r="BK976" s="231">
        <f>ROUND(I976*H976,2)</f>
        <v>0</v>
      </c>
      <c r="BL976" s="18" t="s">
        <v>132</v>
      </c>
      <c r="BM976" s="230" t="s">
        <v>1255</v>
      </c>
    </row>
    <row r="977" spans="1:51" s="13" customFormat="1" ht="12">
      <c r="A977" s="13"/>
      <c r="B977" s="232"/>
      <c r="C977" s="233"/>
      <c r="D977" s="234" t="s">
        <v>133</v>
      </c>
      <c r="E977" s="235" t="s">
        <v>1</v>
      </c>
      <c r="F977" s="236" t="s">
        <v>1256</v>
      </c>
      <c r="G977" s="233"/>
      <c r="H977" s="235" t="s">
        <v>1</v>
      </c>
      <c r="I977" s="237"/>
      <c r="J977" s="233"/>
      <c r="K977" s="233"/>
      <c r="L977" s="238"/>
      <c r="M977" s="239"/>
      <c r="N977" s="240"/>
      <c r="O977" s="240"/>
      <c r="P977" s="240"/>
      <c r="Q977" s="240"/>
      <c r="R977" s="240"/>
      <c r="S977" s="240"/>
      <c r="T977" s="24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2" t="s">
        <v>133</v>
      </c>
      <c r="AU977" s="242" t="s">
        <v>86</v>
      </c>
      <c r="AV977" s="13" t="s">
        <v>84</v>
      </c>
      <c r="AW977" s="13" t="s">
        <v>33</v>
      </c>
      <c r="AX977" s="13" t="s">
        <v>76</v>
      </c>
      <c r="AY977" s="242" t="s">
        <v>124</v>
      </c>
    </row>
    <row r="978" spans="1:51" s="13" customFormat="1" ht="12">
      <c r="A978" s="13"/>
      <c r="B978" s="232"/>
      <c r="C978" s="233"/>
      <c r="D978" s="234" t="s">
        <v>133</v>
      </c>
      <c r="E978" s="235" t="s">
        <v>1</v>
      </c>
      <c r="F978" s="236" t="s">
        <v>1257</v>
      </c>
      <c r="G978" s="233"/>
      <c r="H978" s="235" t="s">
        <v>1</v>
      </c>
      <c r="I978" s="237"/>
      <c r="J978" s="233"/>
      <c r="K978" s="233"/>
      <c r="L978" s="238"/>
      <c r="M978" s="239"/>
      <c r="N978" s="240"/>
      <c r="O978" s="240"/>
      <c r="P978" s="240"/>
      <c r="Q978" s="240"/>
      <c r="R978" s="240"/>
      <c r="S978" s="240"/>
      <c r="T978" s="241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2" t="s">
        <v>133</v>
      </c>
      <c r="AU978" s="242" t="s">
        <v>86</v>
      </c>
      <c r="AV978" s="13" t="s">
        <v>84</v>
      </c>
      <c r="AW978" s="13" t="s">
        <v>33</v>
      </c>
      <c r="AX978" s="13" t="s">
        <v>76</v>
      </c>
      <c r="AY978" s="242" t="s">
        <v>124</v>
      </c>
    </row>
    <row r="979" spans="1:51" s="14" customFormat="1" ht="12">
      <c r="A979" s="14"/>
      <c r="B979" s="243"/>
      <c r="C979" s="244"/>
      <c r="D979" s="234" t="s">
        <v>133</v>
      </c>
      <c r="E979" s="245" t="s">
        <v>1</v>
      </c>
      <c r="F979" s="246" t="s">
        <v>84</v>
      </c>
      <c r="G979" s="244"/>
      <c r="H979" s="247">
        <v>1</v>
      </c>
      <c r="I979" s="248"/>
      <c r="J979" s="244"/>
      <c r="K979" s="244"/>
      <c r="L979" s="249"/>
      <c r="M979" s="250"/>
      <c r="N979" s="251"/>
      <c r="O979" s="251"/>
      <c r="P979" s="251"/>
      <c r="Q979" s="251"/>
      <c r="R979" s="251"/>
      <c r="S979" s="251"/>
      <c r="T979" s="252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3" t="s">
        <v>133</v>
      </c>
      <c r="AU979" s="253" t="s">
        <v>86</v>
      </c>
      <c r="AV979" s="14" t="s">
        <v>86</v>
      </c>
      <c r="AW979" s="14" t="s">
        <v>33</v>
      </c>
      <c r="AX979" s="14" t="s">
        <v>76</v>
      </c>
      <c r="AY979" s="253" t="s">
        <v>124</v>
      </c>
    </row>
    <row r="980" spans="1:51" s="15" customFormat="1" ht="12">
      <c r="A980" s="15"/>
      <c r="B980" s="254"/>
      <c r="C980" s="255"/>
      <c r="D980" s="234" t="s">
        <v>133</v>
      </c>
      <c r="E980" s="256" t="s">
        <v>1</v>
      </c>
      <c r="F980" s="257" t="s">
        <v>137</v>
      </c>
      <c r="G980" s="255"/>
      <c r="H980" s="258">
        <v>1</v>
      </c>
      <c r="I980" s="259"/>
      <c r="J980" s="255"/>
      <c r="K980" s="255"/>
      <c r="L980" s="260"/>
      <c r="M980" s="261"/>
      <c r="N980" s="262"/>
      <c r="O980" s="262"/>
      <c r="P980" s="262"/>
      <c r="Q980" s="262"/>
      <c r="R980" s="262"/>
      <c r="S980" s="262"/>
      <c r="T980" s="263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64" t="s">
        <v>133</v>
      </c>
      <c r="AU980" s="264" t="s">
        <v>86</v>
      </c>
      <c r="AV980" s="15" t="s">
        <v>132</v>
      </c>
      <c r="AW980" s="15" t="s">
        <v>33</v>
      </c>
      <c r="AX980" s="15" t="s">
        <v>84</v>
      </c>
      <c r="AY980" s="264" t="s">
        <v>124</v>
      </c>
    </row>
    <row r="981" spans="1:65" s="2" customFormat="1" ht="16.5" customHeight="1">
      <c r="A981" s="39"/>
      <c r="B981" s="40"/>
      <c r="C981" s="219" t="s">
        <v>1258</v>
      </c>
      <c r="D981" s="219" t="s">
        <v>127</v>
      </c>
      <c r="E981" s="220" t="s">
        <v>1259</v>
      </c>
      <c r="F981" s="221" t="s">
        <v>1260</v>
      </c>
      <c r="G981" s="222" t="s">
        <v>1190</v>
      </c>
      <c r="H981" s="223">
        <v>1</v>
      </c>
      <c r="I981" s="224"/>
      <c r="J981" s="225">
        <f>ROUND(I981*H981,2)</f>
        <v>0</v>
      </c>
      <c r="K981" s="221" t="s">
        <v>131</v>
      </c>
      <c r="L981" s="45"/>
      <c r="M981" s="226" t="s">
        <v>1</v>
      </c>
      <c r="N981" s="227" t="s">
        <v>41</v>
      </c>
      <c r="O981" s="92"/>
      <c r="P981" s="228">
        <f>O981*H981</f>
        <v>0</v>
      </c>
      <c r="Q981" s="228">
        <v>0</v>
      </c>
      <c r="R981" s="228">
        <f>Q981*H981</f>
        <v>0</v>
      </c>
      <c r="S981" s="228">
        <v>0</v>
      </c>
      <c r="T981" s="229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30" t="s">
        <v>132</v>
      </c>
      <c r="AT981" s="230" t="s">
        <v>127</v>
      </c>
      <c r="AU981" s="230" t="s">
        <v>86</v>
      </c>
      <c r="AY981" s="18" t="s">
        <v>124</v>
      </c>
      <c r="BE981" s="231">
        <f>IF(N981="základní",J981,0)</f>
        <v>0</v>
      </c>
      <c r="BF981" s="231">
        <f>IF(N981="snížená",J981,0)</f>
        <v>0</v>
      </c>
      <c r="BG981" s="231">
        <f>IF(N981="zákl. přenesená",J981,0)</f>
        <v>0</v>
      </c>
      <c r="BH981" s="231">
        <f>IF(N981="sníž. přenesená",J981,0)</f>
        <v>0</v>
      </c>
      <c r="BI981" s="231">
        <f>IF(N981="nulová",J981,0)</f>
        <v>0</v>
      </c>
      <c r="BJ981" s="18" t="s">
        <v>84</v>
      </c>
      <c r="BK981" s="231">
        <f>ROUND(I981*H981,2)</f>
        <v>0</v>
      </c>
      <c r="BL981" s="18" t="s">
        <v>132</v>
      </c>
      <c r="BM981" s="230" t="s">
        <v>1261</v>
      </c>
    </row>
    <row r="982" spans="1:51" s="13" customFormat="1" ht="12">
      <c r="A982" s="13"/>
      <c r="B982" s="232"/>
      <c r="C982" s="233"/>
      <c r="D982" s="234" t="s">
        <v>133</v>
      </c>
      <c r="E982" s="235" t="s">
        <v>1</v>
      </c>
      <c r="F982" s="236" t="s">
        <v>1262</v>
      </c>
      <c r="G982" s="233"/>
      <c r="H982" s="235" t="s">
        <v>1</v>
      </c>
      <c r="I982" s="237"/>
      <c r="J982" s="233"/>
      <c r="K982" s="233"/>
      <c r="L982" s="238"/>
      <c r="M982" s="239"/>
      <c r="N982" s="240"/>
      <c r="O982" s="240"/>
      <c r="P982" s="240"/>
      <c r="Q982" s="240"/>
      <c r="R982" s="240"/>
      <c r="S982" s="240"/>
      <c r="T982" s="241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2" t="s">
        <v>133</v>
      </c>
      <c r="AU982" s="242" t="s">
        <v>86</v>
      </c>
      <c r="AV982" s="13" t="s">
        <v>84</v>
      </c>
      <c r="AW982" s="13" t="s">
        <v>33</v>
      </c>
      <c r="AX982" s="13" t="s">
        <v>76</v>
      </c>
      <c r="AY982" s="242" t="s">
        <v>124</v>
      </c>
    </row>
    <row r="983" spans="1:51" s="13" customFormat="1" ht="12">
      <c r="A983" s="13"/>
      <c r="B983" s="232"/>
      <c r="C983" s="233"/>
      <c r="D983" s="234" t="s">
        <v>133</v>
      </c>
      <c r="E983" s="235" t="s">
        <v>1</v>
      </c>
      <c r="F983" s="236" t="s">
        <v>1263</v>
      </c>
      <c r="G983" s="233"/>
      <c r="H983" s="235" t="s">
        <v>1</v>
      </c>
      <c r="I983" s="237"/>
      <c r="J983" s="233"/>
      <c r="K983" s="233"/>
      <c r="L983" s="238"/>
      <c r="M983" s="239"/>
      <c r="N983" s="240"/>
      <c r="O983" s="240"/>
      <c r="P983" s="240"/>
      <c r="Q983" s="240"/>
      <c r="R983" s="240"/>
      <c r="S983" s="240"/>
      <c r="T983" s="241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2" t="s">
        <v>133</v>
      </c>
      <c r="AU983" s="242" t="s">
        <v>86</v>
      </c>
      <c r="AV983" s="13" t="s">
        <v>84</v>
      </c>
      <c r="AW983" s="13" t="s">
        <v>33</v>
      </c>
      <c r="AX983" s="13" t="s">
        <v>76</v>
      </c>
      <c r="AY983" s="242" t="s">
        <v>124</v>
      </c>
    </row>
    <row r="984" spans="1:51" s="14" customFormat="1" ht="12">
      <c r="A984" s="14"/>
      <c r="B984" s="243"/>
      <c r="C984" s="244"/>
      <c r="D984" s="234" t="s">
        <v>133</v>
      </c>
      <c r="E984" s="245" t="s">
        <v>1</v>
      </c>
      <c r="F984" s="246" t="s">
        <v>84</v>
      </c>
      <c r="G984" s="244"/>
      <c r="H984" s="247">
        <v>1</v>
      </c>
      <c r="I984" s="248"/>
      <c r="J984" s="244"/>
      <c r="K984" s="244"/>
      <c r="L984" s="249"/>
      <c r="M984" s="250"/>
      <c r="N984" s="251"/>
      <c r="O984" s="251"/>
      <c r="P984" s="251"/>
      <c r="Q984" s="251"/>
      <c r="R984" s="251"/>
      <c r="S984" s="251"/>
      <c r="T984" s="252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3" t="s">
        <v>133</v>
      </c>
      <c r="AU984" s="253" t="s">
        <v>86</v>
      </c>
      <c r="AV984" s="14" t="s">
        <v>86</v>
      </c>
      <c r="AW984" s="14" t="s">
        <v>33</v>
      </c>
      <c r="AX984" s="14" t="s">
        <v>76</v>
      </c>
      <c r="AY984" s="253" t="s">
        <v>124</v>
      </c>
    </row>
    <row r="985" spans="1:51" s="15" customFormat="1" ht="12">
      <c r="A985" s="15"/>
      <c r="B985" s="254"/>
      <c r="C985" s="255"/>
      <c r="D985" s="234" t="s">
        <v>133</v>
      </c>
      <c r="E985" s="256" t="s">
        <v>1</v>
      </c>
      <c r="F985" s="257" t="s">
        <v>137</v>
      </c>
      <c r="G985" s="255"/>
      <c r="H985" s="258">
        <v>1</v>
      </c>
      <c r="I985" s="259"/>
      <c r="J985" s="255"/>
      <c r="K985" s="255"/>
      <c r="L985" s="260"/>
      <c r="M985" s="261"/>
      <c r="N985" s="262"/>
      <c r="O985" s="262"/>
      <c r="P985" s="262"/>
      <c r="Q985" s="262"/>
      <c r="R985" s="262"/>
      <c r="S985" s="262"/>
      <c r="T985" s="263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64" t="s">
        <v>133</v>
      </c>
      <c r="AU985" s="264" t="s">
        <v>86</v>
      </c>
      <c r="AV985" s="15" t="s">
        <v>132</v>
      </c>
      <c r="AW985" s="15" t="s">
        <v>33</v>
      </c>
      <c r="AX985" s="15" t="s">
        <v>84</v>
      </c>
      <c r="AY985" s="264" t="s">
        <v>124</v>
      </c>
    </row>
    <row r="986" spans="1:63" s="12" customFormat="1" ht="22.8" customHeight="1">
      <c r="A986" s="12"/>
      <c r="B986" s="203"/>
      <c r="C986" s="204"/>
      <c r="D986" s="205" t="s">
        <v>75</v>
      </c>
      <c r="E986" s="217" t="s">
        <v>1264</v>
      </c>
      <c r="F986" s="217" t="s">
        <v>1265</v>
      </c>
      <c r="G986" s="204"/>
      <c r="H986" s="204"/>
      <c r="I986" s="207"/>
      <c r="J986" s="218">
        <f>BK986</f>
        <v>0</v>
      </c>
      <c r="K986" s="204"/>
      <c r="L986" s="209"/>
      <c r="M986" s="210"/>
      <c r="N986" s="211"/>
      <c r="O986" s="211"/>
      <c r="P986" s="212">
        <f>SUM(P987:P991)</f>
        <v>0</v>
      </c>
      <c r="Q986" s="211"/>
      <c r="R986" s="212">
        <f>SUM(R987:R991)</f>
        <v>0</v>
      </c>
      <c r="S986" s="211"/>
      <c r="T986" s="213">
        <f>SUM(T987:T991)</f>
        <v>0</v>
      </c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R986" s="214" t="s">
        <v>153</v>
      </c>
      <c r="AT986" s="215" t="s">
        <v>75</v>
      </c>
      <c r="AU986" s="215" t="s">
        <v>84</v>
      </c>
      <c r="AY986" s="214" t="s">
        <v>124</v>
      </c>
      <c r="BK986" s="216">
        <f>SUM(BK987:BK991)</f>
        <v>0</v>
      </c>
    </row>
    <row r="987" spans="1:65" s="2" customFormat="1" ht="16.5" customHeight="1">
      <c r="A987" s="39"/>
      <c r="B987" s="40"/>
      <c r="C987" s="219" t="s">
        <v>81</v>
      </c>
      <c r="D987" s="219" t="s">
        <v>127</v>
      </c>
      <c r="E987" s="220" t="s">
        <v>1266</v>
      </c>
      <c r="F987" s="221" t="s">
        <v>1265</v>
      </c>
      <c r="G987" s="222" t="s">
        <v>1190</v>
      </c>
      <c r="H987" s="223">
        <v>1</v>
      </c>
      <c r="I987" s="224"/>
      <c r="J987" s="225">
        <f>ROUND(I987*H987,2)</f>
        <v>0</v>
      </c>
      <c r="K987" s="221" t="s">
        <v>131</v>
      </c>
      <c r="L987" s="45"/>
      <c r="M987" s="226" t="s">
        <v>1</v>
      </c>
      <c r="N987" s="227" t="s">
        <v>41</v>
      </c>
      <c r="O987" s="92"/>
      <c r="P987" s="228">
        <f>O987*H987</f>
        <v>0</v>
      </c>
      <c r="Q987" s="228">
        <v>0</v>
      </c>
      <c r="R987" s="228">
        <f>Q987*H987</f>
        <v>0</v>
      </c>
      <c r="S987" s="228">
        <v>0</v>
      </c>
      <c r="T987" s="229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30" t="s">
        <v>132</v>
      </c>
      <c r="AT987" s="230" t="s">
        <v>127</v>
      </c>
      <c r="AU987" s="230" t="s">
        <v>86</v>
      </c>
      <c r="AY987" s="18" t="s">
        <v>124</v>
      </c>
      <c r="BE987" s="231">
        <f>IF(N987="základní",J987,0)</f>
        <v>0</v>
      </c>
      <c r="BF987" s="231">
        <f>IF(N987="snížená",J987,0)</f>
        <v>0</v>
      </c>
      <c r="BG987" s="231">
        <f>IF(N987="zákl. přenesená",J987,0)</f>
        <v>0</v>
      </c>
      <c r="BH987" s="231">
        <f>IF(N987="sníž. přenesená",J987,0)</f>
        <v>0</v>
      </c>
      <c r="BI987" s="231">
        <f>IF(N987="nulová",J987,0)</f>
        <v>0</v>
      </c>
      <c r="BJ987" s="18" t="s">
        <v>84</v>
      </c>
      <c r="BK987" s="231">
        <f>ROUND(I987*H987,2)</f>
        <v>0</v>
      </c>
      <c r="BL987" s="18" t="s">
        <v>132</v>
      </c>
      <c r="BM987" s="230" t="s">
        <v>1267</v>
      </c>
    </row>
    <row r="988" spans="1:51" s="13" customFormat="1" ht="12">
      <c r="A988" s="13"/>
      <c r="B988" s="232"/>
      <c r="C988" s="233"/>
      <c r="D988" s="234" t="s">
        <v>133</v>
      </c>
      <c r="E988" s="235" t="s">
        <v>1</v>
      </c>
      <c r="F988" s="236" t="s">
        <v>1268</v>
      </c>
      <c r="G988" s="233"/>
      <c r="H988" s="235" t="s">
        <v>1</v>
      </c>
      <c r="I988" s="237"/>
      <c r="J988" s="233"/>
      <c r="K988" s="233"/>
      <c r="L988" s="238"/>
      <c r="M988" s="239"/>
      <c r="N988" s="240"/>
      <c r="O988" s="240"/>
      <c r="P988" s="240"/>
      <c r="Q988" s="240"/>
      <c r="R988" s="240"/>
      <c r="S988" s="240"/>
      <c r="T988" s="24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2" t="s">
        <v>133</v>
      </c>
      <c r="AU988" s="242" t="s">
        <v>86</v>
      </c>
      <c r="AV988" s="13" t="s">
        <v>84</v>
      </c>
      <c r="AW988" s="13" t="s">
        <v>33</v>
      </c>
      <c r="AX988" s="13" t="s">
        <v>76</v>
      </c>
      <c r="AY988" s="242" t="s">
        <v>124</v>
      </c>
    </row>
    <row r="989" spans="1:51" s="13" customFormat="1" ht="12">
      <c r="A989" s="13"/>
      <c r="B989" s="232"/>
      <c r="C989" s="233"/>
      <c r="D989" s="234" t="s">
        <v>133</v>
      </c>
      <c r="E989" s="235" t="s">
        <v>1</v>
      </c>
      <c r="F989" s="236" t="s">
        <v>1269</v>
      </c>
      <c r="G989" s="233"/>
      <c r="H989" s="235" t="s">
        <v>1</v>
      </c>
      <c r="I989" s="237"/>
      <c r="J989" s="233"/>
      <c r="K989" s="233"/>
      <c r="L989" s="238"/>
      <c r="M989" s="239"/>
      <c r="N989" s="240"/>
      <c r="O989" s="240"/>
      <c r="P989" s="240"/>
      <c r="Q989" s="240"/>
      <c r="R989" s="240"/>
      <c r="S989" s="240"/>
      <c r="T989" s="241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2" t="s">
        <v>133</v>
      </c>
      <c r="AU989" s="242" t="s">
        <v>86</v>
      </c>
      <c r="AV989" s="13" t="s">
        <v>84</v>
      </c>
      <c r="AW989" s="13" t="s">
        <v>33</v>
      </c>
      <c r="AX989" s="13" t="s">
        <v>76</v>
      </c>
      <c r="AY989" s="242" t="s">
        <v>124</v>
      </c>
    </row>
    <row r="990" spans="1:51" s="14" customFormat="1" ht="12">
      <c r="A990" s="14"/>
      <c r="B990" s="243"/>
      <c r="C990" s="244"/>
      <c r="D990" s="234" t="s">
        <v>133</v>
      </c>
      <c r="E990" s="245" t="s">
        <v>1</v>
      </c>
      <c r="F990" s="246" t="s">
        <v>84</v>
      </c>
      <c r="G990" s="244"/>
      <c r="H990" s="247">
        <v>1</v>
      </c>
      <c r="I990" s="248"/>
      <c r="J990" s="244"/>
      <c r="K990" s="244"/>
      <c r="L990" s="249"/>
      <c r="M990" s="250"/>
      <c r="N990" s="251"/>
      <c r="O990" s="251"/>
      <c r="P990" s="251"/>
      <c r="Q990" s="251"/>
      <c r="R990" s="251"/>
      <c r="S990" s="251"/>
      <c r="T990" s="252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3" t="s">
        <v>133</v>
      </c>
      <c r="AU990" s="253" t="s">
        <v>86</v>
      </c>
      <c r="AV990" s="14" t="s">
        <v>86</v>
      </c>
      <c r="AW990" s="14" t="s">
        <v>33</v>
      </c>
      <c r="AX990" s="14" t="s">
        <v>76</v>
      </c>
      <c r="AY990" s="253" t="s">
        <v>124</v>
      </c>
    </row>
    <row r="991" spans="1:51" s="15" customFormat="1" ht="12">
      <c r="A991" s="15"/>
      <c r="B991" s="254"/>
      <c r="C991" s="255"/>
      <c r="D991" s="234" t="s">
        <v>133</v>
      </c>
      <c r="E991" s="256" t="s">
        <v>1</v>
      </c>
      <c r="F991" s="257" t="s">
        <v>137</v>
      </c>
      <c r="G991" s="255"/>
      <c r="H991" s="258">
        <v>1</v>
      </c>
      <c r="I991" s="259"/>
      <c r="J991" s="255"/>
      <c r="K991" s="255"/>
      <c r="L991" s="260"/>
      <c r="M991" s="261"/>
      <c r="N991" s="262"/>
      <c r="O991" s="262"/>
      <c r="P991" s="262"/>
      <c r="Q991" s="262"/>
      <c r="R991" s="262"/>
      <c r="S991" s="262"/>
      <c r="T991" s="263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64" t="s">
        <v>133</v>
      </c>
      <c r="AU991" s="264" t="s">
        <v>86</v>
      </c>
      <c r="AV991" s="15" t="s">
        <v>132</v>
      </c>
      <c r="AW991" s="15" t="s">
        <v>33</v>
      </c>
      <c r="AX991" s="15" t="s">
        <v>84</v>
      </c>
      <c r="AY991" s="264" t="s">
        <v>124</v>
      </c>
    </row>
    <row r="992" spans="1:63" s="12" customFormat="1" ht="22.8" customHeight="1">
      <c r="A992" s="12"/>
      <c r="B992" s="203"/>
      <c r="C992" s="204"/>
      <c r="D992" s="205" t="s">
        <v>75</v>
      </c>
      <c r="E992" s="217" t="s">
        <v>1270</v>
      </c>
      <c r="F992" s="217" t="s">
        <v>1271</v>
      </c>
      <c r="G992" s="204"/>
      <c r="H992" s="204"/>
      <c r="I992" s="207"/>
      <c r="J992" s="218">
        <f>BK992</f>
        <v>0</v>
      </c>
      <c r="K992" s="204"/>
      <c r="L992" s="209"/>
      <c r="M992" s="210"/>
      <c r="N992" s="211"/>
      <c r="O992" s="211"/>
      <c r="P992" s="212">
        <f>SUM(P993:P995)</f>
        <v>0</v>
      </c>
      <c r="Q992" s="211"/>
      <c r="R992" s="212">
        <f>SUM(R993:R995)</f>
        <v>0</v>
      </c>
      <c r="S992" s="211"/>
      <c r="T992" s="213">
        <f>SUM(T993:T995)</f>
        <v>0</v>
      </c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R992" s="214" t="s">
        <v>153</v>
      </c>
      <c r="AT992" s="215" t="s">
        <v>75</v>
      </c>
      <c r="AU992" s="215" t="s">
        <v>84</v>
      </c>
      <c r="AY992" s="214" t="s">
        <v>124</v>
      </c>
      <c r="BK992" s="216">
        <f>SUM(BK993:BK995)</f>
        <v>0</v>
      </c>
    </row>
    <row r="993" spans="1:65" s="2" customFormat="1" ht="16.5" customHeight="1">
      <c r="A993" s="39"/>
      <c r="B993" s="40"/>
      <c r="C993" s="219" t="s">
        <v>1272</v>
      </c>
      <c r="D993" s="219" t="s">
        <v>127</v>
      </c>
      <c r="E993" s="220" t="s">
        <v>1273</v>
      </c>
      <c r="F993" s="221" t="s">
        <v>1274</v>
      </c>
      <c r="G993" s="222" t="s">
        <v>1190</v>
      </c>
      <c r="H993" s="223">
        <v>1</v>
      </c>
      <c r="I993" s="224"/>
      <c r="J993" s="225">
        <f>ROUND(I993*H993,2)</f>
        <v>0</v>
      </c>
      <c r="K993" s="221" t="s">
        <v>131</v>
      </c>
      <c r="L993" s="45"/>
      <c r="M993" s="226" t="s">
        <v>1</v>
      </c>
      <c r="N993" s="227" t="s">
        <v>41</v>
      </c>
      <c r="O993" s="92"/>
      <c r="P993" s="228">
        <f>O993*H993</f>
        <v>0</v>
      </c>
      <c r="Q993" s="228">
        <v>0</v>
      </c>
      <c r="R993" s="228">
        <f>Q993*H993</f>
        <v>0</v>
      </c>
      <c r="S993" s="228">
        <v>0</v>
      </c>
      <c r="T993" s="229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30" t="s">
        <v>132</v>
      </c>
      <c r="AT993" s="230" t="s">
        <v>127</v>
      </c>
      <c r="AU993" s="230" t="s">
        <v>86</v>
      </c>
      <c r="AY993" s="18" t="s">
        <v>124</v>
      </c>
      <c r="BE993" s="231">
        <f>IF(N993="základní",J993,0)</f>
        <v>0</v>
      </c>
      <c r="BF993" s="231">
        <f>IF(N993="snížená",J993,0)</f>
        <v>0</v>
      </c>
      <c r="BG993" s="231">
        <f>IF(N993="zákl. přenesená",J993,0)</f>
        <v>0</v>
      </c>
      <c r="BH993" s="231">
        <f>IF(N993="sníž. přenesená",J993,0)</f>
        <v>0</v>
      </c>
      <c r="BI993" s="231">
        <f>IF(N993="nulová",J993,0)</f>
        <v>0</v>
      </c>
      <c r="BJ993" s="18" t="s">
        <v>84</v>
      </c>
      <c r="BK993" s="231">
        <f>ROUND(I993*H993,2)</f>
        <v>0</v>
      </c>
      <c r="BL993" s="18" t="s">
        <v>132</v>
      </c>
      <c r="BM993" s="230" t="s">
        <v>1275</v>
      </c>
    </row>
    <row r="994" spans="1:51" s="14" customFormat="1" ht="12">
      <c r="A994" s="14"/>
      <c r="B994" s="243"/>
      <c r="C994" s="244"/>
      <c r="D994" s="234" t="s">
        <v>133</v>
      </c>
      <c r="E994" s="245" t="s">
        <v>1</v>
      </c>
      <c r="F994" s="246" t="s">
        <v>1276</v>
      </c>
      <c r="G994" s="244"/>
      <c r="H994" s="247">
        <v>1</v>
      </c>
      <c r="I994" s="248"/>
      <c r="J994" s="244"/>
      <c r="K994" s="244"/>
      <c r="L994" s="249"/>
      <c r="M994" s="250"/>
      <c r="N994" s="251"/>
      <c r="O994" s="251"/>
      <c r="P994" s="251"/>
      <c r="Q994" s="251"/>
      <c r="R994" s="251"/>
      <c r="S994" s="251"/>
      <c r="T994" s="252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3" t="s">
        <v>133</v>
      </c>
      <c r="AU994" s="253" t="s">
        <v>86</v>
      </c>
      <c r="AV994" s="14" t="s">
        <v>86</v>
      </c>
      <c r="AW994" s="14" t="s">
        <v>33</v>
      </c>
      <c r="AX994" s="14" t="s">
        <v>76</v>
      </c>
      <c r="AY994" s="253" t="s">
        <v>124</v>
      </c>
    </row>
    <row r="995" spans="1:51" s="15" customFormat="1" ht="12">
      <c r="A995" s="15"/>
      <c r="B995" s="254"/>
      <c r="C995" s="255"/>
      <c r="D995" s="234" t="s">
        <v>133</v>
      </c>
      <c r="E995" s="256" t="s">
        <v>1</v>
      </c>
      <c r="F995" s="257" t="s">
        <v>137</v>
      </c>
      <c r="G995" s="255"/>
      <c r="H995" s="258">
        <v>1</v>
      </c>
      <c r="I995" s="259"/>
      <c r="J995" s="255"/>
      <c r="K995" s="255"/>
      <c r="L995" s="260"/>
      <c r="M995" s="265"/>
      <c r="N995" s="266"/>
      <c r="O995" s="266"/>
      <c r="P995" s="266"/>
      <c r="Q995" s="266"/>
      <c r="R995" s="266"/>
      <c r="S995" s="266"/>
      <c r="T995" s="267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T995" s="264" t="s">
        <v>133</v>
      </c>
      <c r="AU995" s="264" t="s">
        <v>86</v>
      </c>
      <c r="AV995" s="15" t="s">
        <v>132</v>
      </c>
      <c r="AW995" s="15" t="s">
        <v>33</v>
      </c>
      <c r="AX995" s="15" t="s">
        <v>84</v>
      </c>
      <c r="AY995" s="264" t="s">
        <v>124</v>
      </c>
    </row>
    <row r="996" spans="1:31" s="2" customFormat="1" ht="6.95" customHeight="1">
      <c r="A996" s="39"/>
      <c r="B996" s="67"/>
      <c r="C996" s="68"/>
      <c r="D996" s="68"/>
      <c r="E996" s="68"/>
      <c r="F996" s="68"/>
      <c r="G996" s="68"/>
      <c r="H996" s="68"/>
      <c r="I996" s="68"/>
      <c r="J996" s="68"/>
      <c r="K996" s="68"/>
      <c r="L996" s="45"/>
      <c r="M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</row>
  </sheetData>
  <sheetProtection password="CC35" sheet="1" objects="1" scenarios="1" formatColumns="0" formatRows="0" autoFilter="0"/>
  <autoFilter ref="C134:K995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99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III/23726 Kokovice, most ev.č.23726-1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1277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20. 10. 2017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ROUND((SUM(BE126:BE386)),2)</f>
        <v>0</v>
      </c>
      <c r="G33" s="39"/>
      <c r="H33" s="39"/>
      <c r="I33" s="156">
        <v>0.21</v>
      </c>
      <c r="J33" s="155">
        <f>ROUND(((SUM(BE126:BE386))*I33),2)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ROUND((SUM(BF126:BF386)),2)</f>
        <v>0</v>
      </c>
      <c r="G34" s="39"/>
      <c r="H34" s="39"/>
      <c r="I34" s="156">
        <v>0.15</v>
      </c>
      <c r="J34" s="155">
        <f>ROUND(((SUM(BF126:BF386))*I34),2)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ROUND((SUM(BG126:BG386)),2)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ROUND((SUM(BH126:BH386)),2)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ROUND((SUM(BI126:BI386)),2)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III/23726 Kokovice, most ev.č.23726-1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201.1 - Provizorní lávka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20. 10. 2017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PRAGOPROJEKT,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pans="1:31" s="9" customFormat="1" ht="24.95" customHeight="1">
      <c r="A97" s="9"/>
      <c r="B97" s="180"/>
      <c r="C97" s="181"/>
      <c r="D97" s="182" t="s">
        <v>107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171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172</v>
      </c>
      <c r="E99" s="189"/>
      <c r="F99" s="189"/>
      <c r="G99" s="189"/>
      <c r="H99" s="189"/>
      <c r="I99" s="189"/>
      <c r="J99" s="190">
        <f>J243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173</v>
      </c>
      <c r="E100" s="189"/>
      <c r="F100" s="189"/>
      <c r="G100" s="189"/>
      <c r="H100" s="189"/>
      <c r="I100" s="189"/>
      <c r="J100" s="190">
        <f>J255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175</v>
      </c>
      <c r="E101" s="189"/>
      <c r="F101" s="189"/>
      <c r="G101" s="189"/>
      <c r="H101" s="189"/>
      <c r="I101" s="189"/>
      <c r="J101" s="190">
        <f>J265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177</v>
      </c>
      <c r="E102" s="189"/>
      <c r="F102" s="189"/>
      <c r="G102" s="189"/>
      <c r="H102" s="189"/>
      <c r="I102" s="189"/>
      <c r="J102" s="190">
        <f>J272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178</v>
      </c>
      <c r="E103" s="189"/>
      <c r="F103" s="189"/>
      <c r="G103" s="189"/>
      <c r="H103" s="189"/>
      <c r="I103" s="189"/>
      <c r="J103" s="190">
        <f>J287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179</v>
      </c>
      <c r="E104" s="189"/>
      <c r="F104" s="189"/>
      <c r="G104" s="189"/>
      <c r="H104" s="189"/>
      <c r="I104" s="189"/>
      <c r="J104" s="190">
        <f>J319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180</v>
      </c>
      <c r="E105" s="183"/>
      <c r="F105" s="183"/>
      <c r="G105" s="183"/>
      <c r="H105" s="183"/>
      <c r="I105" s="183"/>
      <c r="J105" s="184">
        <f>J324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1278</v>
      </c>
      <c r="E106" s="189"/>
      <c r="F106" s="189"/>
      <c r="G106" s="189"/>
      <c r="H106" s="189"/>
      <c r="I106" s="189"/>
      <c r="J106" s="190">
        <f>J325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109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III/23726 Kokovice, most ev.č.23726-1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100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201.1 - Provizorní lávka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20. 10. 2017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24</v>
      </c>
      <c r="D122" s="41"/>
      <c r="E122" s="41"/>
      <c r="F122" s="28" t="str">
        <f>E15</f>
        <v>Středočeský kraj</v>
      </c>
      <c r="G122" s="41"/>
      <c r="H122" s="41"/>
      <c r="I122" s="33" t="s">
        <v>30</v>
      </c>
      <c r="J122" s="37" t="str">
        <f>E21</f>
        <v>PRAGOPROJEKT, a.s.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32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110</v>
      </c>
      <c r="D125" s="195" t="s">
        <v>61</v>
      </c>
      <c r="E125" s="195" t="s">
        <v>57</v>
      </c>
      <c r="F125" s="195" t="s">
        <v>58</v>
      </c>
      <c r="G125" s="195" t="s">
        <v>111</v>
      </c>
      <c r="H125" s="195" t="s">
        <v>112</v>
      </c>
      <c r="I125" s="195" t="s">
        <v>113</v>
      </c>
      <c r="J125" s="195" t="s">
        <v>104</v>
      </c>
      <c r="K125" s="196" t="s">
        <v>114</v>
      </c>
      <c r="L125" s="197"/>
      <c r="M125" s="101" t="s">
        <v>1</v>
      </c>
      <c r="N125" s="102" t="s">
        <v>40</v>
      </c>
      <c r="O125" s="102" t="s">
        <v>115</v>
      </c>
      <c r="P125" s="102" t="s">
        <v>116</v>
      </c>
      <c r="Q125" s="102" t="s">
        <v>117</v>
      </c>
      <c r="R125" s="102" t="s">
        <v>118</v>
      </c>
      <c r="S125" s="102" t="s">
        <v>119</v>
      </c>
      <c r="T125" s="103" t="s">
        <v>120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121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P127+P324</f>
        <v>0</v>
      </c>
      <c r="Q126" s="105"/>
      <c r="R126" s="200">
        <f>R127+R324</f>
        <v>0</v>
      </c>
      <c r="S126" s="105"/>
      <c r="T126" s="201">
        <f>T127+T324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106</v>
      </c>
      <c r="BK126" s="202">
        <f>BK127+BK324</f>
        <v>0</v>
      </c>
    </row>
    <row r="127" spans="1:63" s="12" customFormat="1" ht="25.9" customHeight="1">
      <c r="A127" s="12"/>
      <c r="B127" s="203"/>
      <c r="C127" s="204"/>
      <c r="D127" s="205" t="s">
        <v>75</v>
      </c>
      <c r="E127" s="206" t="s">
        <v>122</v>
      </c>
      <c r="F127" s="206" t="s">
        <v>123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P128+P243+P255+P265+P272+P287+P319</f>
        <v>0</v>
      </c>
      <c r="Q127" s="211"/>
      <c r="R127" s="212">
        <f>R128+R243+R255+R265+R272+R287+R319</f>
        <v>0</v>
      </c>
      <c r="S127" s="211"/>
      <c r="T127" s="213">
        <f>T128+T243+T255+T265+T272+T287+T319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76</v>
      </c>
      <c r="AY127" s="214" t="s">
        <v>124</v>
      </c>
      <c r="BK127" s="216">
        <f>BK128+BK243+BK255+BK265+BK272+BK287+BK319</f>
        <v>0</v>
      </c>
    </row>
    <row r="128" spans="1:63" s="12" customFormat="1" ht="22.8" customHeight="1">
      <c r="A128" s="12"/>
      <c r="B128" s="203"/>
      <c r="C128" s="204"/>
      <c r="D128" s="205" t="s">
        <v>75</v>
      </c>
      <c r="E128" s="217" t="s">
        <v>84</v>
      </c>
      <c r="F128" s="217" t="s">
        <v>189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SUM(P129:P242)</f>
        <v>0</v>
      </c>
      <c r="Q128" s="211"/>
      <c r="R128" s="212">
        <f>SUM(R129:R242)</f>
        <v>0</v>
      </c>
      <c r="S128" s="211"/>
      <c r="T128" s="213">
        <f>SUM(T129:T242)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84</v>
      </c>
      <c r="AY128" s="214" t="s">
        <v>124</v>
      </c>
      <c r="BK128" s="216">
        <f>SUM(BK129:BK242)</f>
        <v>0</v>
      </c>
    </row>
    <row r="129" spans="1:65" s="2" customFormat="1" ht="24.15" customHeight="1">
      <c r="A129" s="39"/>
      <c r="B129" s="40"/>
      <c r="C129" s="219" t="s">
        <v>84</v>
      </c>
      <c r="D129" s="219" t="s">
        <v>127</v>
      </c>
      <c r="E129" s="220" t="s">
        <v>195</v>
      </c>
      <c r="F129" s="221" t="s">
        <v>196</v>
      </c>
      <c r="G129" s="222" t="s">
        <v>192</v>
      </c>
      <c r="H129" s="223">
        <v>155</v>
      </c>
      <c r="I129" s="224"/>
      <c r="J129" s="225">
        <f>ROUND(I129*H129,2)</f>
        <v>0</v>
      </c>
      <c r="K129" s="221" t="s">
        <v>131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132</v>
      </c>
      <c r="AT129" s="230" t="s">
        <v>127</v>
      </c>
      <c r="AU129" s="230" t="s">
        <v>86</v>
      </c>
      <c r="AY129" s="18" t="s">
        <v>124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132</v>
      </c>
      <c r="BM129" s="230" t="s">
        <v>86</v>
      </c>
    </row>
    <row r="130" spans="1:51" s="14" customFormat="1" ht="12">
      <c r="A130" s="14"/>
      <c r="B130" s="243"/>
      <c r="C130" s="244"/>
      <c r="D130" s="234" t="s">
        <v>133</v>
      </c>
      <c r="E130" s="245" t="s">
        <v>1</v>
      </c>
      <c r="F130" s="246" t="s">
        <v>1279</v>
      </c>
      <c r="G130" s="244"/>
      <c r="H130" s="247">
        <v>155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133</v>
      </c>
      <c r="AU130" s="253" t="s">
        <v>86</v>
      </c>
      <c r="AV130" s="14" t="s">
        <v>86</v>
      </c>
      <c r="AW130" s="14" t="s">
        <v>33</v>
      </c>
      <c r="AX130" s="14" t="s">
        <v>76</v>
      </c>
      <c r="AY130" s="253" t="s">
        <v>124</v>
      </c>
    </row>
    <row r="131" spans="1:51" s="15" customFormat="1" ht="12">
      <c r="A131" s="15"/>
      <c r="B131" s="254"/>
      <c r="C131" s="255"/>
      <c r="D131" s="234" t="s">
        <v>133</v>
      </c>
      <c r="E131" s="256" t="s">
        <v>1</v>
      </c>
      <c r="F131" s="257" t="s">
        <v>137</v>
      </c>
      <c r="G131" s="255"/>
      <c r="H131" s="258">
        <v>155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133</v>
      </c>
      <c r="AU131" s="264" t="s">
        <v>86</v>
      </c>
      <c r="AV131" s="15" t="s">
        <v>132</v>
      </c>
      <c r="AW131" s="15" t="s">
        <v>33</v>
      </c>
      <c r="AX131" s="15" t="s">
        <v>84</v>
      </c>
      <c r="AY131" s="264" t="s">
        <v>124</v>
      </c>
    </row>
    <row r="132" spans="1:65" s="2" customFormat="1" ht="24.15" customHeight="1">
      <c r="A132" s="39"/>
      <c r="B132" s="40"/>
      <c r="C132" s="219" t="s">
        <v>86</v>
      </c>
      <c r="D132" s="219" t="s">
        <v>127</v>
      </c>
      <c r="E132" s="220" t="s">
        <v>1280</v>
      </c>
      <c r="F132" s="221" t="s">
        <v>1281</v>
      </c>
      <c r="G132" s="222" t="s">
        <v>192</v>
      </c>
      <c r="H132" s="223">
        <v>87.5</v>
      </c>
      <c r="I132" s="224"/>
      <c r="J132" s="225">
        <f>ROUND(I132*H132,2)</f>
        <v>0</v>
      </c>
      <c r="K132" s="221" t="s">
        <v>131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132</v>
      </c>
      <c r="AT132" s="230" t="s">
        <v>127</v>
      </c>
      <c r="AU132" s="230" t="s">
        <v>86</v>
      </c>
      <c r="AY132" s="18" t="s">
        <v>124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132</v>
      </c>
      <c r="BM132" s="230" t="s">
        <v>132</v>
      </c>
    </row>
    <row r="133" spans="1:51" s="13" customFormat="1" ht="12">
      <c r="A133" s="13"/>
      <c r="B133" s="232"/>
      <c r="C133" s="233"/>
      <c r="D133" s="234" t="s">
        <v>133</v>
      </c>
      <c r="E133" s="235" t="s">
        <v>1</v>
      </c>
      <c r="F133" s="236" t="s">
        <v>1282</v>
      </c>
      <c r="G133" s="233"/>
      <c r="H133" s="235" t="s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133</v>
      </c>
      <c r="AU133" s="242" t="s">
        <v>86</v>
      </c>
      <c r="AV133" s="13" t="s">
        <v>84</v>
      </c>
      <c r="AW133" s="13" t="s">
        <v>33</v>
      </c>
      <c r="AX133" s="13" t="s">
        <v>76</v>
      </c>
      <c r="AY133" s="242" t="s">
        <v>124</v>
      </c>
    </row>
    <row r="134" spans="1:51" s="14" customFormat="1" ht="12">
      <c r="A134" s="14"/>
      <c r="B134" s="243"/>
      <c r="C134" s="244"/>
      <c r="D134" s="234" t="s">
        <v>133</v>
      </c>
      <c r="E134" s="245" t="s">
        <v>1</v>
      </c>
      <c r="F134" s="246" t="s">
        <v>1283</v>
      </c>
      <c r="G134" s="244"/>
      <c r="H134" s="247">
        <v>10.5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133</v>
      </c>
      <c r="AU134" s="253" t="s">
        <v>86</v>
      </c>
      <c r="AV134" s="14" t="s">
        <v>86</v>
      </c>
      <c r="AW134" s="14" t="s">
        <v>33</v>
      </c>
      <c r="AX134" s="14" t="s">
        <v>76</v>
      </c>
      <c r="AY134" s="253" t="s">
        <v>124</v>
      </c>
    </row>
    <row r="135" spans="1:51" s="14" customFormat="1" ht="12">
      <c r="A135" s="14"/>
      <c r="B135" s="243"/>
      <c r="C135" s="244"/>
      <c r="D135" s="234" t="s">
        <v>133</v>
      </c>
      <c r="E135" s="245" t="s">
        <v>1</v>
      </c>
      <c r="F135" s="246" t="s">
        <v>1284</v>
      </c>
      <c r="G135" s="244"/>
      <c r="H135" s="247">
        <v>44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133</v>
      </c>
      <c r="AU135" s="253" t="s">
        <v>86</v>
      </c>
      <c r="AV135" s="14" t="s">
        <v>86</v>
      </c>
      <c r="AW135" s="14" t="s">
        <v>33</v>
      </c>
      <c r="AX135" s="14" t="s">
        <v>76</v>
      </c>
      <c r="AY135" s="253" t="s">
        <v>124</v>
      </c>
    </row>
    <row r="136" spans="1:51" s="14" customFormat="1" ht="12">
      <c r="A136" s="14"/>
      <c r="B136" s="243"/>
      <c r="C136" s="244"/>
      <c r="D136" s="234" t="s">
        <v>133</v>
      </c>
      <c r="E136" s="245" t="s">
        <v>1</v>
      </c>
      <c r="F136" s="246" t="s">
        <v>1285</v>
      </c>
      <c r="G136" s="244"/>
      <c r="H136" s="247">
        <v>33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133</v>
      </c>
      <c r="AU136" s="253" t="s">
        <v>86</v>
      </c>
      <c r="AV136" s="14" t="s">
        <v>86</v>
      </c>
      <c r="AW136" s="14" t="s">
        <v>33</v>
      </c>
      <c r="AX136" s="14" t="s">
        <v>76</v>
      </c>
      <c r="AY136" s="253" t="s">
        <v>124</v>
      </c>
    </row>
    <row r="137" spans="1:51" s="15" customFormat="1" ht="12">
      <c r="A137" s="15"/>
      <c r="B137" s="254"/>
      <c r="C137" s="255"/>
      <c r="D137" s="234" t="s">
        <v>133</v>
      </c>
      <c r="E137" s="256" t="s">
        <v>1</v>
      </c>
      <c r="F137" s="257" t="s">
        <v>137</v>
      </c>
      <c r="G137" s="255"/>
      <c r="H137" s="258">
        <v>87.5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133</v>
      </c>
      <c r="AU137" s="264" t="s">
        <v>86</v>
      </c>
      <c r="AV137" s="15" t="s">
        <v>132</v>
      </c>
      <c r="AW137" s="15" t="s">
        <v>33</v>
      </c>
      <c r="AX137" s="15" t="s">
        <v>84</v>
      </c>
      <c r="AY137" s="264" t="s">
        <v>124</v>
      </c>
    </row>
    <row r="138" spans="1:65" s="2" customFormat="1" ht="24.15" customHeight="1">
      <c r="A138" s="39"/>
      <c r="B138" s="40"/>
      <c r="C138" s="219" t="s">
        <v>142</v>
      </c>
      <c r="D138" s="219" t="s">
        <v>127</v>
      </c>
      <c r="E138" s="220" t="s">
        <v>1286</v>
      </c>
      <c r="F138" s="221" t="s">
        <v>1287</v>
      </c>
      <c r="G138" s="222" t="s">
        <v>192</v>
      </c>
      <c r="H138" s="223">
        <v>33</v>
      </c>
      <c r="I138" s="224"/>
      <c r="J138" s="225">
        <f>ROUND(I138*H138,2)</f>
        <v>0</v>
      </c>
      <c r="K138" s="221" t="s">
        <v>131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132</v>
      </c>
      <c r="AT138" s="230" t="s">
        <v>127</v>
      </c>
      <c r="AU138" s="230" t="s">
        <v>86</v>
      </c>
      <c r="AY138" s="18" t="s">
        <v>124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132</v>
      </c>
      <c r="BM138" s="230" t="s">
        <v>145</v>
      </c>
    </row>
    <row r="139" spans="1:51" s="13" customFormat="1" ht="12">
      <c r="A139" s="13"/>
      <c r="B139" s="232"/>
      <c r="C139" s="233"/>
      <c r="D139" s="234" t="s">
        <v>133</v>
      </c>
      <c r="E139" s="235" t="s">
        <v>1</v>
      </c>
      <c r="F139" s="236" t="s">
        <v>1282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133</v>
      </c>
      <c r="AU139" s="242" t="s">
        <v>86</v>
      </c>
      <c r="AV139" s="13" t="s">
        <v>84</v>
      </c>
      <c r="AW139" s="13" t="s">
        <v>33</v>
      </c>
      <c r="AX139" s="13" t="s">
        <v>76</v>
      </c>
      <c r="AY139" s="242" t="s">
        <v>124</v>
      </c>
    </row>
    <row r="140" spans="1:51" s="14" customFormat="1" ht="12">
      <c r="A140" s="14"/>
      <c r="B140" s="243"/>
      <c r="C140" s="244"/>
      <c r="D140" s="234" t="s">
        <v>133</v>
      </c>
      <c r="E140" s="245" t="s">
        <v>1</v>
      </c>
      <c r="F140" s="246" t="s">
        <v>1288</v>
      </c>
      <c r="G140" s="244"/>
      <c r="H140" s="247">
        <v>33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133</v>
      </c>
      <c r="AU140" s="253" t="s">
        <v>86</v>
      </c>
      <c r="AV140" s="14" t="s">
        <v>86</v>
      </c>
      <c r="AW140" s="14" t="s">
        <v>33</v>
      </c>
      <c r="AX140" s="14" t="s">
        <v>76</v>
      </c>
      <c r="AY140" s="253" t="s">
        <v>124</v>
      </c>
    </row>
    <row r="141" spans="1:51" s="15" customFormat="1" ht="12">
      <c r="A141" s="15"/>
      <c r="B141" s="254"/>
      <c r="C141" s="255"/>
      <c r="D141" s="234" t="s">
        <v>133</v>
      </c>
      <c r="E141" s="256" t="s">
        <v>1</v>
      </c>
      <c r="F141" s="257" t="s">
        <v>137</v>
      </c>
      <c r="G141" s="255"/>
      <c r="H141" s="258">
        <v>33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133</v>
      </c>
      <c r="AU141" s="264" t="s">
        <v>86</v>
      </c>
      <c r="AV141" s="15" t="s">
        <v>132</v>
      </c>
      <c r="AW141" s="15" t="s">
        <v>33</v>
      </c>
      <c r="AX141" s="15" t="s">
        <v>84</v>
      </c>
      <c r="AY141" s="264" t="s">
        <v>124</v>
      </c>
    </row>
    <row r="142" spans="1:65" s="2" customFormat="1" ht="24.15" customHeight="1">
      <c r="A142" s="39"/>
      <c r="B142" s="40"/>
      <c r="C142" s="219" t="s">
        <v>132</v>
      </c>
      <c r="D142" s="219" t="s">
        <v>127</v>
      </c>
      <c r="E142" s="220" t="s">
        <v>210</v>
      </c>
      <c r="F142" s="221" t="s">
        <v>211</v>
      </c>
      <c r="G142" s="222" t="s">
        <v>192</v>
      </c>
      <c r="H142" s="223">
        <v>10.5</v>
      </c>
      <c r="I142" s="224"/>
      <c r="J142" s="225">
        <f>ROUND(I142*H142,2)</f>
        <v>0</v>
      </c>
      <c r="K142" s="221" t="s">
        <v>131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132</v>
      </c>
      <c r="AT142" s="230" t="s">
        <v>127</v>
      </c>
      <c r="AU142" s="230" t="s">
        <v>86</v>
      </c>
      <c r="AY142" s="18" t="s">
        <v>124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132</v>
      </c>
      <c r="BM142" s="230" t="s">
        <v>151</v>
      </c>
    </row>
    <row r="143" spans="1:51" s="13" customFormat="1" ht="12">
      <c r="A143" s="13"/>
      <c r="B143" s="232"/>
      <c r="C143" s="233"/>
      <c r="D143" s="234" t="s">
        <v>133</v>
      </c>
      <c r="E143" s="235" t="s">
        <v>1</v>
      </c>
      <c r="F143" s="236" t="s">
        <v>1282</v>
      </c>
      <c r="G143" s="233"/>
      <c r="H143" s="235" t="s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133</v>
      </c>
      <c r="AU143" s="242" t="s">
        <v>86</v>
      </c>
      <c r="AV143" s="13" t="s">
        <v>84</v>
      </c>
      <c r="AW143" s="13" t="s">
        <v>33</v>
      </c>
      <c r="AX143" s="13" t="s">
        <v>76</v>
      </c>
      <c r="AY143" s="242" t="s">
        <v>124</v>
      </c>
    </row>
    <row r="144" spans="1:51" s="14" customFormat="1" ht="12">
      <c r="A144" s="14"/>
      <c r="B144" s="243"/>
      <c r="C144" s="244"/>
      <c r="D144" s="234" t="s">
        <v>133</v>
      </c>
      <c r="E144" s="245" t="s">
        <v>1</v>
      </c>
      <c r="F144" s="246" t="s">
        <v>1283</v>
      </c>
      <c r="G144" s="244"/>
      <c r="H144" s="247">
        <v>10.5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133</v>
      </c>
      <c r="AU144" s="253" t="s">
        <v>86</v>
      </c>
      <c r="AV144" s="14" t="s">
        <v>86</v>
      </c>
      <c r="AW144" s="14" t="s">
        <v>33</v>
      </c>
      <c r="AX144" s="14" t="s">
        <v>76</v>
      </c>
      <c r="AY144" s="253" t="s">
        <v>124</v>
      </c>
    </row>
    <row r="145" spans="1:51" s="15" customFormat="1" ht="12">
      <c r="A145" s="15"/>
      <c r="B145" s="254"/>
      <c r="C145" s="255"/>
      <c r="D145" s="234" t="s">
        <v>133</v>
      </c>
      <c r="E145" s="256" t="s">
        <v>1</v>
      </c>
      <c r="F145" s="257" t="s">
        <v>137</v>
      </c>
      <c r="G145" s="255"/>
      <c r="H145" s="258">
        <v>10.5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133</v>
      </c>
      <c r="AU145" s="264" t="s">
        <v>86</v>
      </c>
      <c r="AV145" s="15" t="s">
        <v>132</v>
      </c>
      <c r="AW145" s="15" t="s">
        <v>33</v>
      </c>
      <c r="AX145" s="15" t="s">
        <v>84</v>
      </c>
      <c r="AY145" s="264" t="s">
        <v>124</v>
      </c>
    </row>
    <row r="146" spans="1:65" s="2" customFormat="1" ht="16.5" customHeight="1">
      <c r="A146" s="39"/>
      <c r="B146" s="40"/>
      <c r="C146" s="219" t="s">
        <v>153</v>
      </c>
      <c r="D146" s="219" t="s">
        <v>127</v>
      </c>
      <c r="E146" s="220" t="s">
        <v>1289</v>
      </c>
      <c r="F146" s="221" t="s">
        <v>1290</v>
      </c>
      <c r="G146" s="222" t="s">
        <v>192</v>
      </c>
      <c r="H146" s="223">
        <v>72</v>
      </c>
      <c r="I146" s="224"/>
      <c r="J146" s="225">
        <f>ROUND(I146*H146,2)</f>
        <v>0</v>
      </c>
      <c r="K146" s="221" t="s">
        <v>131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132</v>
      </c>
      <c r="AT146" s="230" t="s">
        <v>127</v>
      </c>
      <c r="AU146" s="230" t="s">
        <v>86</v>
      </c>
      <c r="AY146" s="18" t="s">
        <v>124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132</v>
      </c>
      <c r="BM146" s="230" t="s">
        <v>156</v>
      </c>
    </row>
    <row r="147" spans="1:51" s="14" customFormat="1" ht="12">
      <c r="A147" s="14"/>
      <c r="B147" s="243"/>
      <c r="C147" s="244"/>
      <c r="D147" s="234" t="s">
        <v>133</v>
      </c>
      <c r="E147" s="245" t="s">
        <v>1</v>
      </c>
      <c r="F147" s="246" t="s">
        <v>1291</v>
      </c>
      <c r="G147" s="244"/>
      <c r="H147" s="247">
        <v>72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133</v>
      </c>
      <c r="AU147" s="253" t="s">
        <v>86</v>
      </c>
      <c r="AV147" s="14" t="s">
        <v>86</v>
      </c>
      <c r="AW147" s="14" t="s">
        <v>33</v>
      </c>
      <c r="AX147" s="14" t="s">
        <v>76</v>
      </c>
      <c r="AY147" s="253" t="s">
        <v>124</v>
      </c>
    </row>
    <row r="148" spans="1:51" s="15" customFormat="1" ht="12">
      <c r="A148" s="15"/>
      <c r="B148" s="254"/>
      <c r="C148" s="255"/>
      <c r="D148" s="234" t="s">
        <v>133</v>
      </c>
      <c r="E148" s="256" t="s">
        <v>1</v>
      </c>
      <c r="F148" s="257" t="s">
        <v>137</v>
      </c>
      <c r="G148" s="255"/>
      <c r="H148" s="258">
        <v>72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133</v>
      </c>
      <c r="AU148" s="264" t="s">
        <v>86</v>
      </c>
      <c r="AV148" s="15" t="s">
        <v>132</v>
      </c>
      <c r="AW148" s="15" t="s">
        <v>33</v>
      </c>
      <c r="AX148" s="15" t="s">
        <v>84</v>
      </c>
      <c r="AY148" s="264" t="s">
        <v>124</v>
      </c>
    </row>
    <row r="149" spans="1:65" s="2" customFormat="1" ht="16.5" customHeight="1">
      <c r="A149" s="39"/>
      <c r="B149" s="40"/>
      <c r="C149" s="219" t="s">
        <v>145</v>
      </c>
      <c r="D149" s="219" t="s">
        <v>127</v>
      </c>
      <c r="E149" s="220" t="s">
        <v>1292</v>
      </c>
      <c r="F149" s="221" t="s">
        <v>1293</v>
      </c>
      <c r="G149" s="222" t="s">
        <v>192</v>
      </c>
      <c r="H149" s="223">
        <v>66.5</v>
      </c>
      <c r="I149" s="224"/>
      <c r="J149" s="225">
        <f>ROUND(I149*H149,2)</f>
        <v>0</v>
      </c>
      <c r="K149" s="221" t="s">
        <v>131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132</v>
      </c>
      <c r="AT149" s="230" t="s">
        <v>127</v>
      </c>
      <c r="AU149" s="230" t="s">
        <v>86</v>
      </c>
      <c r="AY149" s="18" t="s">
        <v>124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132</v>
      </c>
      <c r="BM149" s="230" t="s">
        <v>160</v>
      </c>
    </row>
    <row r="150" spans="1:51" s="14" customFormat="1" ht="12">
      <c r="A150" s="14"/>
      <c r="B150" s="243"/>
      <c r="C150" s="244"/>
      <c r="D150" s="234" t="s">
        <v>133</v>
      </c>
      <c r="E150" s="245" t="s">
        <v>1</v>
      </c>
      <c r="F150" s="246" t="s">
        <v>1294</v>
      </c>
      <c r="G150" s="244"/>
      <c r="H150" s="247">
        <v>66.5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133</v>
      </c>
      <c r="AU150" s="253" t="s">
        <v>86</v>
      </c>
      <c r="AV150" s="14" t="s">
        <v>86</v>
      </c>
      <c r="AW150" s="14" t="s">
        <v>33</v>
      </c>
      <c r="AX150" s="14" t="s">
        <v>76</v>
      </c>
      <c r="AY150" s="253" t="s">
        <v>124</v>
      </c>
    </row>
    <row r="151" spans="1:51" s="15" customFormat="1" ht="12">
      <c r="A151" s="15"/>
      <c r="B151" s="254"/>
      <c r="C151" s="255"/>
      <c r="D151" s="234" t="s">
        <v>133</v>
      </c>
      <c r="E151" s="256" t="s">
        <v>1</v>
      </c>
      <c r="F151" s="257" t="s">
        <v>137</v>
      </c>
      <c r="G151" s="255"/>
      <c r="H151" s="258">
        <v>66.5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133</v>
      </c>
      <c r="AU151" s="264" t="s">
        <v>86</v>
      </c>
      <c r="AV151" s="15" t="s">
        <v>132</v>
      </c>
      <c r="AW151" s="15" t="s">
        <v>33</v>
      </c>
      <c r="AX151" s="15" t="s">
        <v>84</v>
      </c>
      <c r="AY151" s="264" t="s">
        <v>124</v>
      </c>
    </row>
    <row r="152" spans="1:65" s="2" customFormat="1" ht="21.75" customHeight="1">
      <c r="A152" s="39"/>
      <c r="B152" s="40"/>
      <c r="C152" s="219" t="s">
        <v>163</v>
      </c>
      <c r="D152" s="219" t="s">
        <v>127</v>
      </c>
      <c r="E152" s="220" t="s">
        <v>1295</v>
      </c>
      <c r="F152" s="221" t="s">
        <v>1296</v>
      </c>
      <c r="G152" s="222" t="s">
        <v>235</v>
      </c>
      <c r="H152" s="223">
        <v>8.55</v>
      </c>
      <c r="I152" s="224"/>
      <c r="J152" s="225">
        <f>ROUND(I152*H152,2)</f>
        <v>0</v>
      </c>
      <c r="K152" s="221" t="s">
        <v>131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132</v>
      </c>
      <c r="AT152" s="230" t="s">
        <v>127</v>
      </c>
      <c r="AU152" s="230" t="s">
        <v>86</v>
      </c>
      <c r="AY152" s="18" t="s">
        <v>124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132</v>
      </c>
      <c r="BM152" s="230" t="s">
        <v>166</v>
      </c>
    </row>
    <row r="153" spans="1:51" s="14" customFormat="1" ht="12">
      <c r="A153" s="14"/>
      <c r="B153" s="243"/>
      <c r="C153" s="244"/>
      <c r="D153" s="234" t="s">
        <v>133</v>
      </c>
      <c r="E153" s="245" t="s">
        <v>1</v>
      </c>
      <c r="F153" s="246" t="s">
        <v>1297</v>
      </c>
      <c r="G153" s="244"/>
      <c r="H153" s="247">
        <v>8.549999999999999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133</v>
      </c>
      <c r="AU153" s="253" t="s">
        <v>86</v>
      </c>
      <c r="AV153" s="14" t="s">
        <v>86</v>
      </c>
      <c r="AW153" s="14" t="s">
        <v>33</v>
      </c>
      <c r="AX153" s="14" t="s">
        <v>76</v>
      </c>
      <c r="AY153" s="253" t="s">
        <v>124</v>
      </c>
    </row>
    <row r="154" spans="1:51" s="15" customFormat="1" ht="12">
      <c r="A154" s="15"/>
      <c r="B154" s="254"/>
      <c r="C154" s="255"/>
      <c r="D154" s="234" t="s">
        <v>133</v>
      </c>
      <c r="E154" s="256" t="s">
        <v>1</v>
      </c>
      <c r="F154" s="257" t="s">
        <v>137</v>
      </c>
      <c r="G154" s="255"/>
      <c r="H154" s="258">
        <v>8.549999999999999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133</v>
      </c>
      <c r="AU154" s="264" t="s">
        <v>86</v>
      </c>
      <c r="AV154" s="15" t="s">
        <v>132</v>
      </c>
      <c r="AW154" s="15" t="s">
        <v>33</v>
      </c>
      <c r="AX154" s="15" t="s">
        <v>84</v>
      </c>
      <c r="AY154" s="264" t="s">
        <v>124</v>
      </c>
    </row>
    <row r="155" spans="1:65" s="2" customFormat="1" ht="24.15" customHeight="1">
      <c r="A155" s="39"/>
      <c r="B155" s="40"/>
      <c r="C155" s="219" t="s">
        <v>151</v>
      </c>
      <c r="D155" s="219" t="s">
        <v>127</v>
      </c>
      <c r="E155" s="220" t="s">
        <v>1298</v>
      </c>
      <c r="F155" s="221" t="s">
        <v>1299</v>
      </c>
      <c r="G155" s="222" t="s">
        <v>235</v>
      </c>
      <c r="H155" s="223">
        <v>14.88</v>
      </c>
      <c r="I155" s="224"/>
      <c r="J155" s="225">
        <f>ROUND(I155*H155,2)</f>
        <v>0</v>
      </c>
      <c r="K155" s="221" t="s">
        <v>131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132</v>
      </c>
      <c r="AT155" s="230" t="s">
        <v>127</v>
      </c>
      <c r="AU155" s="230" t="s">
        <v>86</v>
      </c>
      <c r="AY155" s="18" t="s">
        <v>124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132</v>
      </c>
      <c r="BM155" s="230" t="s">
        <v>169</v>
      </c>
    </row>
    <row r="156" spans="1:51" s="14" customFormat="1" ht="12">
      <c r="A156" s="14"/>
      <c r="B156" s="243"/>
      <c r="C156" s="244"/>
      <c r="D156" s="234" t="s">
        <v>133</v>
      </c>
      <c r="E156" s="245" t="s">
        <v>1</v>
      </c>
      <c r="F156" s="246" t="s">
        <v>1300</v>
      </c>
      <c r="G156" s="244"/>
      <c r="H156" s="247">
        <v>4.2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133</v>
      </c>
      <c r="AU156" s="253" t="s">
        <v>86</v>
      </c>
      <c r="AV156" s="14" t="s">
        <v>86</v>
      </c>
      <c r="AW156" s="14" t="s">
        <v>33</v>
      </c>
      <c r="AX156" s="14" t="s">
        <v>76</v>
      </c>
      <c r="AY156" s="253" t="s">
        <v>124</v>
      </c>
    </row>
    <row r="157" spans="1:51" s="14" customFormat="1" ht="12">
      <c r="A157" s="14"/>
      <c r="B157" s="243"/>
      <c r="C157" s="244"/>
      <c r="D157" s="234" t="s">
        <v>133</v>
      </c>
      <c r="E157" s="245" t="s">
        <v>1</v>
      </c>
      <c r="F157" s="246" t="s">
        <v>1301</v>
      </c>
      <c r="G157" s="244"/>
      <c r="H157" s="247">
        <v>10.68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133</v>
      </c>
      <c r="AU157" s="253" t="s">
        <v>86</v>
      </c>
      <c r="AV157" s="14" t="s">
        <v>86</v>
      </c>
      <c r="AW157" s="14" t="s">
        <v>33</v>
      </c>
      <c r="AX157" s="14" t="s">
        <v>76</v>
      </c>
      <c r="AY157" s="253" t="s">
        <v>124</v>
      </c>
    </row>
    <row r="158" spans="1:51" s="15" customFormat="1" ht="12">
      <c r="A158" s="15"/>
      <c r="B158" s="254"/>
      <c r="C158" s="255"/>
      <c r="D158" s="234" t="s">
        <v>133</v>
      </c>
      <c r="E158" s="256" t="s">
        <v>1</v>
      </c>
      <c r="F158" s="257" t="s">
        <v>137</v>
      </c>
      <c r="G158" s="255"/>
      <c r="H158" s="258">
        <v>14.879999999999999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4" t="s">
        <v>133</v>
      </c>
      <c r="AU158" s="264" t="s">
        <v>86</v>
      </c>
      <c r="AV158" s="15" t="s">
        <v>132</v>
      </c>
      <c r="AW158" s="15" t="s">
        <v>33</v>
      </c>
      <c r="AX158" s="15" t="s">
        <v>84</v>
      </c>
      <c r="AY158" s="264" t="s">
        <v>124</v>
      </c>
    </row>
    <row r="159" spans="1:65" s="2" customFormat="1" ht="24.15" customHeight="1">
      <c r="A159" s="39"/>
      <c r="B159" s="40"/>
      <c r="C159" s="219" t="s">
        <v>125</v>
      </c>
      <c r="D159" s="219" t="s">
        <v>127</v>
      </c>
      <c r="E159" s="220" t="s">
        <v>1302</v>
      </c>
      <c r="F159" s="221" t="s">
        <v>1303</v>
      </c>
      <c r="G159" s="222" t="s">
        <v>235</v>
      </c>
      <c r="H159" s="223">
        <v>3.375</v>
      </c>
      <c r="I159" s="224"/>
      <c r="J159" s="225">
        <f>ROUND(I159*H159,2)</f>
        <v>0</v>
      </c>
      <c r="K159" s="221" t="s">
        <v>131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132</v>
      </c>
      <c r="AT159" s="230" t="s">
        <v>127</v>
      </c>
      <c r="AU159" s="230" t="s">
        <v>86</v>
      </c>
      <c r="AY159" s="18" t="s">
        <v>124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132</v>
      </c>
      <c r="BM159" s="230" t="s">
        <v>223</v>
      </c>
    </row>
    <row r="160" spans="1:51" s="13" customFormat="1" ht="12">
      <c r="A160" s="13"/>
      <c r="B160" s="232"/>
      <c r="C160" s="233"/>
      <c r="D160" s="234" t="s">
        <v>133</v>
      </c>
      <c r="E160" s="235" t="s">
        <v>1</v>
      </c>
      <c r="F160" s="236" t="s">
        <v>1304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133</v>
      </c>
      <c r="AU160" s="242" t="s">
        <v>86</v>
      </c>
      <c r="AV160" s="13" t="s">
        <v>84</v>
      </c>
      <c r="AW160" s="13" t="s">
        <v>33</v>
      </c>
      <c r="AX160" s="13" t="s">
        <v>76</v>
      </c>
      <c r="AY160" s="242" t="s">
        <v>124</v>
      </c>
    </row>
    <row r="161" spans="1:51" s="14" customFormat="1" ht="12">
      <c r="A161" s="14"/>
      <c r="B161" s="243"/>
      <c r="C161" s="244"/>
      <c r="D161" s="234" t="s">
        <v>133</v>
      </c>
      <c r="E161" s="245" t="s">
        <v>1</v>
      </c>
      <c r="F161" s="246" t="s">
        <v>1305</v>
      </c>
      <c r="G161" s="244"/>
      <c r="H161" s="247">
        <v>3.375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133</v>
      </c>
      <c r="AU161" s="253" t="s">
        <v>86</v>
      </c>
      <c r="AV161" s="14" t="s">
        <v>86</v>
      </c>
      <c r="AW161" s="14" t="s">
        <v>33</v>
      </c>
      <c r="AX161" s="14" t="s">
        <v>76</v>
      </c>
      <c r="AY161" s="253" t="s">
        <v>124</v>
      </c>
    </row>
    <row r="162" spans="1:51" s="15" customFormat="1" ht="12">
      <c r="A162" s="15"/>
      <c r="B162" s="254"/>
      <c r="C162" s="255"/>
      <c r="D162" s="234" t="s">
        <v>133</v>
      </c>
      <c r="E162" s="256" t="s">
        <v>1</v>
      </c>
      <c r="F162" s="257" t="s">
        <v>137</v>
      </c>
      <c r="G162" s="255"/>
      <c r="H162" s="258">
        <v>3.375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133</v>
      </c>
      <c r="AU162" s="264" t="s">
        <v>86</v>
      </c>
      <c r="AV162" s="15" t="s">
        <v>132</v>
      </c>
      <c r="AW162" s="15" t="s">
        <v>33</v>
      </c>
      <c r="AX162" s="15" t="s">
        <v>84</v>
      </c>
      <c r="AY162" s="264" t="s">
        <v>124</v>
      </c>
    </row>
    <row r="163" spans="1:65" s="2" customFormat="1" ht="24.15" customHeight="1">
      <c r="A163" s="39"/>
      <c r="B163" s="40"/>
      <c r="C163" s="219" t="s">
        <v>156</v>
      </c>
      <c r="D163" s="219" t="s">
        <v>127</v>
      </c>
      <c r="E163" s="220" t="s">
        <v>271</v>
      </c>
      <c r="F163" s="221" t="s">
        <v>272</v>
      </c>
      <c r="G163" s="222" t="s">
        <v>235</v>
      </c>
      <c r="H163" s="223">
        <v>1.688</v>
      </c>
      <c r="I163" s="224"/>
      <c r="J163" s="225">
        <f>ROUND(I163*H163,2)</f>
        <v>0</v>
      </c>
      <c r="K163" s="221" t="s">
        <v>131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132</v>
      </c>
      <c r="AT163" s="230" t="s">
        <v>127</v>
      </c>
      <c r="AU163" s="230" t="s">
        <v>86</v>
      </c>
      <c r="AY163" s="18" t="s">
        <v>124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132</v>
      </c>
      <c r="BM163" s="230" t="s">
        <v>229</v>
      </c>
    </row>
    <row r="164" spans="1:51" s="14" customFormat="1" ht="12">
      <c r="A164" s="14"/>
      <c r="B164" s="243"/>
      <c r="C164" s="244"/>
      <c r="D164" s="234" t="s">
        <v>133</v>
      </c>
      <c r="E164" s="245" t="s">
        <v>1</v>
      </c>
      <c r="F164" s="246" t="s">
        <v>1306</v>
      </c>
      <c r="G164" s="244"/>
      <c r="H164" s="247">
        <v>1.6875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133</v>
      </c>
      <c r="AU164" s="253" t="s">
        <v>86</v>
      </c>
      <c r="AV164" s="14" t="s">
        <v>86</v>
      </c>
      <c r="AW164" s="14" t="s">
        <v>33</v>
      </c>
      <c r="AX164" s="14" t="s">
        <v>76</v>
      </c>
      <c r="AY164" s="253" t="s">
        <v>124</v>
      </c>
    </row>
    <row r="165" spans="1:51" s="15" customFormat="1" ht="12">
      <c r="A165" s="15"/>
      <c r="B165" s="254"/>
      <c r="C165" s="255"/>
      <c r="D165" s="234" t="s">
        <v>133</v>
      </c>
      <c r="E165" s="256" t="s">
        <v>1</v>
      </c>
      <c r="F165" s="257" t="s">
        <v>137</v>
      </c>
      <c r="G165" s="255"/>
      <c r="H165" s="258">
        <v>1.6875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4" t="s">
        <v>133</v>
      </c>
      <c r="AU165" s="264" t="s">
        <v>86</v>
      </c>
      <c r="AV165" s="15" t="s">
        <v>132</v>
      </c>
      <c r="AW165" s="15" t="s">
        <v>33</v>
      </c>
      <c r="AX165" s="15" t="s">
        <v>84</v>
      </c>
      <c r="AY165" s="264" t="s">
        <v>124</v>
      </c>
    </row>
    <row r="166" spans="1:65" s="2" customFormat="1" ht="24.15" customHeight="1">
      <c r="A166" s="39"/>
      <c r="B166" s="40"/>
      <c r="C166" s="219" t="s">
        <v>232</v>
      </c>
      <c r="D166" s="219" t="s">
        <v>127</v>
      </c>
      <c r="E166" s="220" t="s">
        <v>335</v>
      </c>
      <c r="F166" s="221" t="s">
        <v>336</v>
      </c>
      <c r="G166" s="222" t="s">
        <v>235</v>
      </c>
      <c r="H166" s="223">
        <v>6.75</v>
      </c>
      <c r="I166" s="224"/>
      <c r="J166" s="225">
        <f>ROUND(I166*H166,2)</f>
        <v>0</v>
      </c>
      <c r="K166" s="221" t="s">
        <v>131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132</v>
      </c>
      <c r="AT166" s="230" t="s">
        <v>127</v>
      </c>
      <c r="AU166" s="230" t="s">
        <v>86</v>
      </c>
      <c r="AY166" s="18" t="s">
        <v>124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132</v>
      </c>
      <c r="BM166" s="230" t="s">
        <v>236</v>
      </c>
    </row>
    <row r="167" spans="1:51" s="13" customFormat="1" ht="12">
      <c r="A167" s="13"/>
      <c r="B167" s="232"/>
      <c r="C167" s="233"/>
      <c r="D167" s="234" t="s">
        <v>133</v>
      </c>
      <c r="E167" s="235" t="s">
        <v>1</v>
      </c>
      <c r="F167" s="236" t="s">
        <v>338</v>
      </c>
      <c r="G167" s="233"/>
      <c r="H167" s="235" t="s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133</v>
      </c>
      <c r="AU167" s="242" t="s">
        <v>86</v>
      </c>
      <c r="AV167" s="13" t="s">
        <v>84</v>
      </c>
      <c r="AW167" s="13" t="s">
        <v>33</v>
      </c>
      <c r="AX167" s="13" t="s">
        <v>76</v>
      </c>
      <c r="AY167" s="242" t="s">
        <v>124</v>
      </c>
    </row>
    <row r="168" spans="1:51" s="14" customFormat="1" ht="12">
      <c r="A168" s="14"/>
      <c r="B168" s="243"/>
      <c r="C168" s="244"/>
      <c r="D168" s="234" t="s">
        <v>133</v>
      </c>
      <c r="E168" s="245" t="s">
        <v>1</v>
      </c>
      <c r="F168" s="246" t="s">
        <v>1307</v>
      </c>
      <c r="G168" s="244"/>
      <c r="H168" s="247">
        <v>3.375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133</v>
      </c>
      <c r="AU168" s="253" t="s">
        <v>86</v>
      </c>
      <c r="AV168" s="14" t="s">
        <v>86</v>
      </c>
      <c r="AW168" s="14" t="s">
        <v>33</v>
      </c>
      <c r="AX168" s="14" t="s">
        <v>76</v>
      </c>
      <c r="AY168" s="253" t="s">
        <v>124</v>
      </c>
    </row>
    <row r="169" spans="1:51" s="16" customFormat="1" ht="12">
      <c r="A169" s="16"/>
      <c r="B169" s="278"/>
      <c r="C169" s="279"/>
      <c r="D169" s="234" t="s">
        <v>133</v>
      </c>
      <c r="E169" s="280" t="s">
        <v>1</v>
      </c>
      <c r="F169" s="281" t="s">
        <v>341</v>
      </c>
      <c r="G169" s="279"/>
      <c r="H169" s="282">
        <v>3.375</v>
      </c>
      <c r="I169" s="283"/>
      <c r="J169" s="279"/>
      <c r="K169" s="279"/>
      <c r="L169" s="284"/>
      <c r="M169" s="285"/>
      <c r="N169" s="286"/>
      <c r="O169" s="286"/>
      <c r="P169" s="286"/>
      <c r="Q169" s="286"/>
      <c r="R169" s="286"/>
      <c r="S169" s="286"/>
      <c r="T169" s="287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88" t="s">
        <v>133</v>
      </c>
      <c r="AU169" s="288" t="s">
        <v>86</v>
      </c>
      <c r="AV169" s="16" t="s">
        <v>142</v>
      </c>
      <c r="AW169" s="16" t="s">
        <v>33</v>
      </c>
      <c r="AX169" s="16" t="s">
        <v>76</v>
      </c>
      <c r="AY169" s="288" t="s">
        <v>124</v>
      </c>
    </row>
    <row r="170" spans="1:51" s="13" customFormat="1" ht="12">
      <c r="A170" s="13"/>
      <c r="B170" s="232"/>
      <c r="C170" s="233"/>
      <c r="D170" s="234" t="s">
        <v>133</v>
      </c>
      <c r="E170" s="235" t="s">
        <v>1</v>
      </c>
      <c r="F170" s="236" t="s">
        <v>342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133</v>
      </c>
      <c r="AU170" s="242" t="s">
        <v>86</v>
      </c>
      <c r="AV170" s="13" t="s">
        <v>84</v>
      </c>
      <c r="AW170" s="13" t="s">
        <v>33</v>
      </c>
      <c r="AX170" s="13" t="s">
        <v>76</v>
      </c>
      <c r="AY170" s="242" t="s">
        <v>124</v>
      </c>
    </row>
    <row r="171" spans="1:51" s="14" customFormat="1" ht="12">
      <c r="A171" s="14"/>
      <c r="B171" s="243"/>
      <c r="C171" s="244"/>
      <c r="D171" s="234" t="s">
        <v>133</v>
      </c>
      <c r="E171" s="245" t="s">
        <v>1</v>
      </c>
      <c r="F171" s="246" t="s">
        <v>1308</v>
      </c>
      <c r="G171" s="244"/>
      <c r="H171" s="247">
        <v>3.375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133</v>
      </c>
      <c r="AU171" s="253" t="s">
        <v>86</v>
      </c>
      <c r="AV171" s="14" t="s">
        <v>86</v>
      </c>
      <c r="AW171" s="14" t="s">
        <v>33</v>
      </c>
      <c r="AX171" s="14" t="s">
        <v>76</v>
      </c>
      <c r="AY171" s="253" t="s">
        <v>124</v>
      </c>
    </row>
    <row r="172" spans="1:51" s="15" customFormat="1" ht="12">
      <c r="A172" s="15"/>
      <c r="B172" s="254"/>
      <c r="C172" s="255"/>
      <c r="D172" s="234" t="s">
        <v>133</v>
      </c>
      <c r="E172" s="256" t="s">
        <v>1</v>
      </c>
      <c r="F172" s="257" t="s">
        <v>137</v>
      </c>
      <c r="G172" s="255"/>
      <c r="H172" s="258">
        <v>6.75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4" t="s">
        <v>133</v>
      </c>
      <c r="AU172" s="264" t="s">
        <v>86</v>
      </c>
      <c r="AV172" s="15" t="s">
        <v>132</v>
      </c>
      <c r="AW172" s="15" t="s">
        <v>33</v>
      </c>
      <c r="AX172" s="15" t="s">
        <v>84</v>
      </c>
      <c r="AY172" s="264" t="s">
        <v>124</v>
      </c>
    </row>
    <row r="173" spans="1:65" s="2" customFormat="1" ht="24.15" customHeight="1">
      <c r="A173" s="39"/>
      <c r="B173" s="40"/>
      <c r="C173" s="219" t="s">
        <v>160</v>
      </c>
      <c r="D173" s="219" t="s">
        <v>127</v>
      </c>
      <c r="E173" s="220" t="s">
        <v>344</v>
      </c>
      <c r="F173" s="221" t="s">
        <v>345</v>
      </c>
      <c r="G173" s="222" t="s">
        <v>235</v>
      </c>
      <c r="H173" s="223">
        <v>30.38</v>
      </c>
      <c r="I173" s="224"/>
      <c r="J173" s="225">
        <f>ROUND(I173*H173,2)</f>
        <v>0</v>
      </c>
      <c r="K173" s="221" t="s">
        <v>131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132</v>
      </c>
      <c r="AT173" s="230" t="s">
        <v>127</v>
      </c>
      <c r="AU173" s="230" t="s">
        <v>86</v>
      </c>
      <c r="AY173" s="18" t="s">
        <v>124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132</v>
      </c>
      <c r="BM173" s="230" t="s">
        <v>240</v>
      </c>
    </row>
    <row r="174" spans="1:51" s="13" customFormat="1" ht="12">
      <c r="A174" s="13"/>
      <c r="B174" s="232"/>
      <c r="C174" s="233"/>
      <c r="D174" s="234" t="s">
        <v>133</v>
      </c>
      <c r="E174" s="235" t="s">
        <v>1</v>
      </c>
      <c r="F174" s="236" t="s">
        <v>347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133</v>
      </c>
      <c r="AU174" s="242" t="s">
        <v>86</v>
      </c>
      <c r="AV174" s="13" t="s">
        <v>84</v>
      </c>
      <c r="AW174" s="13" t="s">
        <v>33</v>
      </c>
      <c r="AX174" s="13" t="s">
        <v>76</v>
      </c>
      <c r="AY174" s="242" t="s">
        <v>124</v>
      </c>
    </row>
    <row r="175" spans="1:51" s="14" customFormat="1" ht="12">
      <c r="A175" s="14"/>
      <c r="B175" s="243"/>
      <c r="C175" s="244"/>
      <c r="D175" s="234" t="s">
        <v>133</v>
      </c>
      <c r="E175" s="245" t="s">
        <v>1</v>
      </c>
      <c r="F175" s="246" t="s">
        <v>1309</v>
      </c>
      <c r="G175" s="244"/>
      <c r="H175" s="247">
        <v>33.755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133</v>
      </c>
      <c r="AU175" s="253" t="s">
        <v>86</v>
      </c>
      <c r="AV175" s="14" t="s">
        <v>86</v>
      </c>
      <c r="AW175" s="14" t="s">
        <v>33</v>
      </c>
      <c r="AX175" s="14" t="s">
        <v>76</v>
      </c>
      <c r="AY175" s="253" t="s">
        <v>124</v>
      </c>
    </row>
    <row r="176" spans="1:51" s="14" customFormat="1" ht="12">
      <c r="A176" s="14"/>
      <c r="B176" s="243"/>
      <c r="C176" s="244"/>
      <c r="D176" s="234" t="s">
        <v>133</v>
      </c>
      <c r="E176" s="245" t="s">
        <v>1</v>
      </c>
      <c r="F176" s="246" t="s">
        <v>1310</v>
      </c>
      <c r="G176" s="244"/>
      <c r="H176" s="247">
        <v>-3.375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133</v>
      </c>
      <c r="AU176" s="253" t="s">
        <v>86</v>
      </c>
      <c r="AV176" s="14" t="s">
        <v>86</v>
      </c>
      <c r="AW176" s="14" t="s">
        <v>33</v>
      </c>
      <c r="AX176" s="14" t="s">
        <v>76</v>
      </c>
      <c r="AY176" s="253" t="s">
        <v>124</v>
      </c>
    </row>
    <row r="177" spans="1:51" s="15" customFormat="1" ht="12">
      <c r="A177" s="15"/>
      <c r="B177" s="254"/>
      <c r="C177" s="255"/>
      <c r="D177" s="234" t="s">
        <v>133</v>
      </c>
      <c r="E177" s="256" t="s">
        <v>1</v>
      </c>
      <c r="F177" s="257" t="s">
        <v>137</v>
      </c>
      <c r="G177" s="255"/>
      <c r="H177" s="258">
        <v>30.380000000000003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4" t="s">
        <v>133</v>
      </c>
      <c r="AU177" s="264" t="s">
        <v>86</v>
      </c>
      <c r="AV177" s="15" t="s">
        <v>132</v>
      </c>
      <c r="AW177" s="15" t="s">
        <v>33</v>
      </c>
      <c r="AX177" s="15" t="s">
        <v>84</v>
      </c>
      <c r="AY177" s="264" t="s">
        <v>124</v>
      </c>
    </row>
    <row r="178" spans="1:65" s="2" customFormat="1" ht="33" customHeight="1">
      <c r="A178" s="39"/>
      <c r="B178" s="40"/>
      <c r="C178" s="219" t="s">
        <v>207</v>
      </c>
      <c r="D178" s="219" t="s">
        <v>127</v>
      </c>
      <c r="E178" s="220" t="s">
        <v>351</v>
      </c>
      <c r="F178" s="221" t="s">
        <v>352</v>
      </c>
      <c r="G178" s="222" t="s">
        <v>235</v>
      </c>
      <c r="H178" s="223">
        <v>303.8</v>
      </c>
      <c r="I178" s="224"/>
      <c r="J178" s="225">
        <f>ROUND(I178*H178,2)</f>
        <v>0</v>
      </c>
      <c r="K178" s="221" t="s">
        <v>131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132</v>
      </c>
      <c r="AT178" s="230" t="s">
        <v>127</v>
      </c>
      <c r="AU178" s="230" t="s">
        <v>86</v>
      </c>
      <c r="AY178" s="18" t="s">
        <v>124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132</v>
      </c>
      <c r="BM178" s="230" t="s">
        <v>244</v>
      </c>
    </row>
    <row r="179" spans="1:51" s="14" customFormat="1" ht="12">
      <c r="A179" s="14"/>
      <c r="B179" s="243"/>
      <c r="C179" s="244"/>
      <c r="D179" s="234" t="s">
        <v>133</v>
      </c>
      <c r="E179" s="245" t="s">
        <v>1</v>
      </c>
      <c r="F179" s="246" t="s">
        <v>1311</v>
      </c>
      <c r="G179" s="244"/>
      <c r="H179" s="247">
        <v>303.8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133</v>
      </c>
      <c r="AU179" s="253" t="s">
        <v>86</v>
      </c>
      <c r="AV179" s="14" t="s">
        <v>86</v>
      </c>
      <c r="AW179" s="14" t="s">
        <v>33</v>
      </c>
      <c r="AX179" s="14" t="s">
        <v>76</v>
      </c>
      <c r="AY179" s="253" t="s">
        <v>124</v>
      </c>
    </row>
    <row r="180" spans="1:51" s="13" customFormat="1" ht="12">
      <c r="A180" s="13"/>
      <c r="B180" s="232"/>
      <c r="C180" s="233"/>
      <c r="D180" s="234" t="s">
        <v>133</v>
      </c>
      <c r="E180" s="235" t="s">
        <v>1</v>
      </c>
      <c r="F180" s="236" t="s">
        <v>355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133</v>
      </c>
      <c r="AU180" s="242" t="s">
        <v>86</v>
      </c>
      <c r="AV180" s="13" t="s">
        <v>84</v>
      </c>
      <c r="AW180" s="13" t="s">
        <v>33</v>
      </c>
      <c r="AX180" s="13" t="s">
        <v>76</v>
      </c>
      <c r="AY180" s="242" t="s">
        <v>124</v>
      </c>
    </row>
    <row r="181" spans="1:51" s="15" customFormat="1" ht="12">
      <c r="A181" s="15"/>
      <c r="B181" s="254"/>
      <c r="C181" s="255"/>
      <c r="D181" s="234" t="s">
        <v>133</v>
      </c>
      <c r="E181" s="256" t="s">
        <v>1</v>
      </c>
      <c r="F181" s="257" t="s">
        <v>137</v>
      </c>
      <c r="G181" s="255"/>
      <c r="H181" s="258">
        <v>303.8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133</v>
      </c>
      <c r="AU181" s="264" t="s">
        <v>86</v>
      </c>
      <c r="AV181" s="15" t="s">
        <v>132</v>
      </c>
      <c r="AW181" s="15" t="s">
        <v>33</v>
      </c>
      <c r="AX181" s="15" t="s">
        <v>84</v>
      </c>
      <c r="AY181" s="264" t="s">
        <v>124</v>
      </c>
    </row>
    <row r="182" spans="1:65" s="2" customFormat="1" ht="21.75" customHeight="1">
      <c r="A182" s="39"/>
      <c r="B182" s="40"/>
      <c r="C182" s="219" t="s">
        <v>166</v>
      </c>
      <c r="D182" s="219" t="s">
        <v>127</v>
      </c>
      <c r="E182" s="220" t="s">
        <v>356</v>
      </c>
      <c r="F182" s="221" t="s">
        <v>357</v>
      </c>
      <c r="G182" s="222" t="s">
        <v>235</v>
      </c>
      <c r="H182" s="223">
        <v>3.375</v>
      </c>
      <c r="I182" s="224"/>
      <c r="J182" s="225">
        <f>ROUND(I182*H182,2)</f>
        <v>0</v>
      </c>
      <c r="K182" s="221" t="s">
        <v>131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132</v>
      </c>
      <c r="AT182" s="230" t="s">
        <v>127</v>
      </c>
      <c r="AU182" s="230" t="s">
        <v>86</v>
      </c>
      <c r="AY182" s="18" t="s">
        <v>124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132</v>
      </c>
      <c r="BM182" s="230" t="s">
        <v>249</v>
      </c>
    </row>
    <row r="183" spans="1:51" s="14" customFormat="1" ht="12">
      <c r="A183" s="14"/>
      <c r="B183" s="243"/>
      <c r="C183" s="244"/>
      <c r="D183" s="234" t="s">
        <v>133</v>
      </c>
      <c r="E183" s="245" t="s">
        <v>1</v>
      </c>
      <c r="F183" s="246" t="s">
        <v>1312</v>
      </c>
      <c r="G183" s="244"/>
      <c r="H183" s="247">
        <v>3.375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133</v>
      </c>
      <c r="AU183" s="253" t="s">
        <v>86</v>
      </c>
      <c r="AV183" s="14" t="s">
        <v>86</v>
      </c>
      <c r="AW183" s="14" t="s">
        <v>33</v>
      </c>
      <c r="AX183" s="14" t="s">
        <v>76</v>
      </c>
      <c r="AY183" s="253" t="s">
        <v>124</v>
      </c>
    </row>
    <row r="184" spans="1:51" s="15" customFormat="1" ht="12">
      <c r="A184" s="15"/>
      <c r="B184" s="254"/>
      <c r="C184" s="255"/>
      <c r="D184" s="234" t="s">
        <v>133</v>
      </c>
      <c r="E184" s="256" t="s">
        <v>1</v>
      </c>
      <c r="F184" s="257" t="s">
        <v>137</v>
      </c>
      <c r="G184" s="255"/>
      <c r="H184" s="258">
        <v>3.375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4" t="s">
        <v>133</v>
      </c>
      <c r="AU184" s="264" t="s">
        <v>86</v>
      </c>
      <c r="AV184" s="15" t="s">
        <v>132</v>
      </c>
      <c r="AW184" s="15" t="s">
        <v>33</v>
      </c>
      <c r="AX184" s="15" t="s">
        <v>84</v>
      </c>
      <c r="AY184" s="264" t="s">
        <v>124</v>
      </c>
    </row>
    <row r="185" spans="1:65" s="2" customFormat="1" ht="24.15" customHeight="1">
      <c r="A185" s="39"/>
      <c r="B185" s="40"/>
      <c r="C185" s="219" t="s">
        <v>8</v>
      </c>
      <c r="D185" s="219" t="s">
        <v>127</v>
      </c>
      <c r="E185" s="220" t="s">
        <v>1313</v>
      </c>
      <c r="F185" s="221" t="s">
        <v>1314</v>
      </c>
      <c r="G185" s="222" t="s">
        <v>235</v>
      </c>
      <c r="H185" s="223">
        <v>10.68</v>
      </c>
      <c r="I185" s="224"/>
      <c r="J185" s="225">
        <f>ROUND(I185*H185,2)</f>
        <v>0</v>
      </c>
      <c r="K185" s="221" t="s">
        <v>131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132</v>
      </c>
      <c r="AT185" s="230" t="s">
        <v>127</v>
      </c>
      <c r="AU185" s="230" t="s">
        <v>86</v>
      </c>
      <c r="AY185" s="18" t="s">
        <v>124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132</v>
      </c>
      <c r="BM185" s="230" t="s">
        <v>253</v>
      </c>
    </row>
    <row r="186" spans="1:51" s="14" customFormat="1" ht="12">
      <c r="A186" s="14"/>
      <c r="B186" s="243"/>
      <c r="C186" s="244"/>
      <c r="D186" s="234" t="s">
        <v>133</v>
      </c>
      <c r="E186" s="245" t="s">
        <v>1</v>
      </c>
      <c r="F186" s="246" t="s">
        <v>1315</v>
      </c>
      <c r="G186" s="244"/>
      <c r="H186" s="247">
        <v>10.68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133</v>
      </c>
      <c r="AU186" s="253" t="s">
        <v>86</v>
      </c>
      <c r="AV186" s="14" t="s">
        <v>86</v>
      </c>
      <c r="AW186" s="14" t="s">
        <v>33</v>
      </c>
      <c r="AX186" s="14" t="s">
        <v>76</v>
      </c>
      <c r="AY186" s="253" t="s">
        <v>124</v>
      </c>
    </row>
    <row r="187" spans="1:51" s="15" customFormat="1" ht="12">
      <c r="A187" s="15"/>
      <c r="B187" s="254"/>
      <c r="C187" s="255"/>
      <c r="D187" s="234" t="s">
        <v>133</v>
      </c>
      <c r="E187" s="256" t="s">
        <v>1</v>
      </c>
      <c r="F187" s="257" t="s">
        <v>137</v>
      </c>
      <c r="G187" s="255"/>
      <c r="H187" s="258">
        <v>10.68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4" t="s">
        <v>133</v>
      </c>
      <c r="AU187" s="264" t="s">
        <v>86</v>
      </c>
      <c r="AV187" s="15" t="s">
        <v>132</v>
      </c>
      <c r="AW187" s="15" t="s">
        <v>33</v>
      </c>
      <c r="AX187" s="15" t="s">
        <v>84</v>
      </c>
      <c r="AY187" s="264" t="s">
        <v>124</v>
      </c>
    </row>
    <row r="188" spans="1:65" s="2" customFormat="1" ht="16.5" customHeight="1">
      <c r="A188" s="39"/>
      <c r="B188" s="40"/>
      <c r="C188" s="268" t="s">
        <v>169</v>
      </c>
      <c r="D188" s="268" t="s">
        <v>291</v>
      </c>
      <c r="E188" s="269" t="s">
        <v>365</v>
      </c>
      <c r="F188" s="270" t="s">
        <v>366</v>
      </c>
      <c r="G188" s="271" t="s">
        <v>294</v>
      </c>
      <c r="H188" s="272">
        <v>21.36</v>
      </c>
      <c r="I188" s="273"/>
      <c r="J188" s="274">
        <f>ROUND(I188*H188,2)</f>
        <v>0</v>
      </c>
      <c r="K188" s="270" t="s">
        <v>131</v>
      </c>
      <c r="L188" s="275"/>
      <c r="M188" s="276" t="s">
        <v>1</v>
      </c>
      <c r="N188" s="27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151</v>
      </c>
      <c r="AT188" s="230" t="s">
        <v>291</v>
      </c>
      <c r="AU188" s="230" t="s">
        <v>86</v>
      </c>
      <c r="AY188" s="18" t="s">
        <v>124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132</v>
      </c>
      <c r="BM188" s="230" t="s">
        <v>259</v>
      </c>
    </row>
    <row r="189" spans="1:51" s="14" customFormat="1" ht="12">
      <c r="A189" s="14"/>
      <c r="B189" s="243"/>
      <c r="C189" s="244"/>
      <c r="D189" s="234" t="s">
        <v>133</v>
      </c>
      <c r="E189" s="245" t="s">
        <v>1</v>
      </c>
      <c r="F189" s="246" t="s">
        <v>1316</v>
      </c>
      <c r="G189" s="244"/>
      <c r="H189" s="247">
        <v>21.36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133</v>
      </c>
      <c r="AU189" s="253" t="s">
        <v>86</v>
      </c>
      <c r="AV189" s="14" t="s">
        <v>86</v>
      </c>
      <c r="AW189" s="14" t="s">
        <v>33</v>
      </c>
      <c r="AX189" s="14" t="s">
        <v>76</v>
      </c>
      <c r="AY189" s="253" t="s">
        <v>124</v>
      </c>
    </row>
    <row r="190" spans="1:51" s="15" customFormat="1" ht="12">
      <c r="A190" s="15"/>
      <c r="B190" s="254"/>
      <c r="C190" s="255"/>
      <c r="D190" s="234" t="s">
        <v>133</v>
      </c>
      <c r="E190" s="256" t="s">
        <v>1</v>
      </c>
      <c r="F190" s="257" t="s">
        <v>137</v>
      </c>
      <c r="G190" s="255"/>
      <c r="H190" s="258">
        <v>21.36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4" t="s">
        <v>133</v>
      </c>
      <c r="AU190" s="264" t="s">
        <v>86</v>
      </c>
      <c r="AV190" s="15" t="s">
        <v>132</v>
      </c>
      <c r="AW190" s="15" t="s">
        <v>33</v>
      </c>
      <c r="AX190" s="15" t="s">
        <v>84</v>
      </c>
      <c r="AY190" s="264" t="s">
        <v>124</v>
      </c>
    </row>
    <row r="191" spans="1:65" s="2" customFormat="1" ht="16.5" customHeight="1">
      <c r="A191" s="39"/>
      <c r="B191" s="40"/>
      <c r="C191" s="219" t="s">
        <v>262</v>
      </c>
      <c r="D191" s="219" t="s">
        <v>127</v>
      </c>
      <c r="E191" s="220" t="s">
        <v>371</v>
      </c>
      <c r="F191" s="221" t="s">
        <v>372</v>
      </c>
      <c r="G191" s="222" t="s">
        <v>235</v>
      </c>
      <c r="H191" s="223">
        <v>33.755</v>
      </c>
      <c r="I191" s="224"/>
      <c r="J191" s="225">
        <f>ROUND(I191*H191,2)</f>
        <v>0</v>
      </c>
      <c r="K191" s="221" t="s">
        <v>131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132</v>
      </c>
      <c r="AT191" s="230" t="s">
        <v>127</v>
      </c>
      <c r="AU191" s="230" t="s">
        <v>86</v>
      </c>
      <c r="AY191" s="18" t="s">
        <v>124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132</v>
      </c>
      <c r="BM191" s="230" t="s">
        <v>265</v>
      </c>
    </row>
    <row r="192" spans="1:51" s="13" customFormat="1" ht="12">
      <c r="A192" s="13"/>
      <c r="B192" s="232"/>
      <c r="C192" s="233"/>
      <c r="D192" s="234" t="s">
        <v>133</v>
      </c>
      <c r="E192" s="235" t="s">
        <v>1</v>
      </c>
      <c r="F192" s="236" t="s">
        <v>374</v>
      </c>
      <c r="G192" s="233"/>
      <c r="H192" s="235" t="s">
        <v>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133</v>
      </c>
      <c r="AU192" s="242" t="s">
        <v>86</v>
      </c>
      <c r="AV192" s="13" t="s">
        <v>84</v>
      </c>
      <c r="AW192" s="13" t="s">
        <v>33</v>
      </c>
      <c r="AX192" s="13" t="s">
        <v>76</v>
      </c>
      <c r="AY192" s="242" t="s">
        <v>124</v>
      </c>
    </row>
    <row r="193" spans="1:51" s="14" customFormat="1" ht="12">
      <c r="A193" s="14"/>
      <c r="B193" s="243"/>
      <c r="C193" s="244"/>
      <c r="D193" s="234" t="s">
        <v>133</v>
      </c>
      <c r="E193" s="245" t="s">
        <v>1</v>
      </c>
      <c r="F193" s="246" t="s">
        <v>1317</v>
      </c>
      <c r="G193" s="244"/>
      <c r="H193" s="247">
        <v>30.38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133</v>
      </c>
      <c r="AU193" s="253" t="s">
        <v>86</v>
      </c>
      <c r="AV193" s="14" t="s">
        <v>86</v>
      </c>
      <c r="AW193" s="14" t="s">
        <v>33</v>
      </c>
      <c r="AX193" s="14" t="s">
        <v>76</v>
      </c>
      <c r="AY193" s="253" t="s">
        <v>124</v>
      </c>
    </row>
    <row r="194" spans="1:51" s="13" customFormat="1" ht="12">
      <c r="A194" s="13"/>
      <c r="B194" s="232"/>
      <c r="C194" s="233"/>
      <c r="D194" s="234" t="s">
        <v>133</v>
      </c>
      <c r="E194" s="235" t="s">
        <v>1</v>
      </c>
      <c r="F194" s="236" t="s">
        <v>376</v>
      </c>
      <c r="G194" s="233"/>
      <c r="H194" s="235" t="s">
        <v>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133</v>
      </c>
      <c r="AU194" s="242" t="s">
        <v>86</v>
      </c>
      <c r="AV194" s="13" t="s">
        <v>84</v>
      </c>
      <c r="AW194" s="13" t="s">
        <v>33</v>
      </c>
      <c r="AX194" s="13" t="s">
        <v>76</v>
      </c>
      <c r="AY194" s="242" t="s">
        <v>124</v>
      </c>
    </row>
    <row r="195" spans="1:51" s="14" customFormat="1" ht="12">
      <c r="A195" s="14"/>
      <c r="B195" s="243"/>
      <c r="C195" s="244"/>
      <c r="D195" s="234" t="s">
        <v>133</v>
      </c>
      <c r="E195" s="245" t="s">
        <v>1</v>
      </c>
      <c r="F195" s="246" t="s">
        <v>1318</v>
      </c>
      <c r="G195" s="244"/>
      <c r="H195" s="247">
        <v>3.375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133</v>
      </c>
      <c r="AU195" s="253" t="s">
        <v>86</v>
      </c>
      <c r="AV195" s="14" t="s">
        <v>86</v>
      </c>
      <c r="AW195" s="14" t="s">
        <v>33</v>
      </c>
      <c r="AX195" s="14" t="s">
        <v>76</v>
      </c>
      <c r="AY195" s="253" t="s">
        <v>124</v>
      </c>
    </row>
    <row r="196" spans="1:51" s="15" customFormat="1" ht="12">
      <c r="A196" s="15"/>
      <c r="B196" s="254"/>
      <c r="C196" s="255"/>
      <c r="D196" s="234" t="s">
        <v>133</v>
      </c>
      <c r="E196" s="256" t="s">
        <v>1</v>
      </c>
      <c r="F196" s="257" t="s">
        <v>137</v>
      </c>
      <c r="G196" s="255"/>
      <c r="H196" s="258">
        <v>33.754999999999995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4" t="s">
        <v>133</v>
      </c>
      <c r="AU196" s="264" t="s">
        <v>86</v>
      </c>
      <c r="AV196" s="15" t="s">
        <v>132</v>
      </c>
      <c r="AW196" s="15" t="s">
        <v>33</v>
      </c>
      <c r="AX196" s="15" t="s">
        <v>84</v>
      </c>
      <c r="AY196" s="264" t="s">
        <v>124</v>
      </c>
    </row>
    <row r="197" spans="1:65" s="2" customFormat="1" ht="24.15" customHeight="1">
      <c r="A197" s="39"/>
      <c r="B197" s="40"/>
      <c r="C197" s="219" t="s">
        <v>223</v>
      </c>
      <c r="D197" s="219" t="s">
        <v>127</v>
      </c>
      <c r="E197" s="220" t="s">
        <v>378</v>
      </c>
      <c r="F197" s="221" t="s">
        <v>379</v>
      </c>
      <c r="G197" s="222" t="s">
        <v>294</v>
      </c>
      <c r="H197" s="223">
        <v>63.798</v>
      </c>
      <c r="I197" s="224"/>
      <c r="J197" s="225">
        <f>ROUND(I197*H197,2)</f>
        <v>0</v>
      </c>
      <c r="K197" s="221" t="s">
        <v>131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132</v>
      </c>
      <c r="AT197" s="230" t="s">
        <v>127</v>
      </c>
      <c r="AU197" s="230" t="s">
        <v>86</v>
      </c>
      <c r="AY197" s="18" t="s">
        <v>124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132</v>
      </c>
      <c r="BM197" s="230" t="s">
        <v>273</v>
      </c>
    </row>
    <row r="198" spans="1:51" s="14" customFormat="1" ht="12">
      <c r="A198" s="14"/>
      <c r="B198" s="243"/>
      <c r="C198" s="244"/>
      <c r="D198" s="234" t="s">
        <v>133</v>
      </c>
      <c r="E198" s="245" t="s">
        <v>1</v>
      </c>
      <c r="F198" s="246" t="s">
        <v>1319</v>
      </c>
      <c r="G198" s="244"/>
      <c r="H198" s="247">
        <v>63.798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133</v>
      </c>
      <c r="AU198" s="253" t="s">
        <v>86</v>
      </c>
      <c r="AV198" s="14" t="s">
        <v>86</v>
      </c>
      <c r="AW198" s="14" t="s">
        <v>33</v>
      </c>
      <c r="AX198" s="14" t="s">
        <v>76</v>
      </c>
      <c r="AY198" s="253" t="s">
        <v>124</v>
      </c>
    </row>
    <row r="199" spans="1:51" s="15" customFormat="1" ht="12">
      <c r="A199" s="15"/>
      <c r="B199" s="254"/>
      <c r="C199" s="255"/>
      <c r="D199" s="234" t="s">
        <v>133</v>
      </c>
      <c r="E199" s="256" t="s">
        <v>1</v>
      </c>
      <c r="F199" s="257" t="s">
        <v>137</v>
      </c>
      <c r="G199" s="255"/>
      <c r="H199" s="258">
        <v>63.798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4" t="s">
        <v>133</v>
      </c>
      <c r="AU199" s="264" t="s">
        <v>86</v>
      </c>
      <c r="AV199" s="15" t="s">
        <v>132</v>
      </c>
      <c r="AW199" s="15" t="s">
        <v>33</v>
      </c>
      <c r="AX199" s="15" t="s">
        <v>84</v>
      </c>
      <c r="AY199" s="264" t="s">
        <v>124</v>
      </c>
    </row>
    <row r="200" spans="1:65" s="2" customFormat="1" ht="24.15" customHeight="1">
      <c r="A200" s="39"/>
      <c r="B200" s="40"/>
      <c r="C200" s="219" t="s">
        <v>275</v>
      </c>
      <c r="D200" s="219" t="s">
        <v>127</v>
      </c>
      <c r="E200" s="220" t="s">
        <v>383</v>
      </c>
      <c r="F200" s="221" t="s">
        <v>384</v>
      </c>
      <c r="G200" s="222" t="s">
        <v>235</v>
      </c>
      <c r="H200" s="223">
        <v>3.375</v>
      </c>
      <c r="I200" s="224"/>
      <c r="J200" s="225">
        <f>ROUND(I200*H200,2)</f>
        <v>0</v>
      </c>
      <c r="K200" s="221" t="s">
        <v>131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132</v>
      </c>
      <c r="AT200" s="230" t="s">
        <v>127</v>
      </c>
      <c r="AU200" s="230" t="s">
        <v>86</v>
      </c>
      <c r="AY200" s="18" t="s">
        <v>124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132</v>
      </c>
      <c r="BM200" s="230" t="s">
        <v>278</v>
      </c>
    </row>
    <row r="201" spans="1:51" s="14" customFormat="1" ht="12">
      <c r="A201" s="14"/>
      <c r="B201" s="243"/>
      <c r="C201" s="244"/>
      <c r="D201" s="234" t="s">
        <v>133</v>
      </c>
      <c r="E201" s="245" t="s">
        <v>1</v>
      </c>
      <c r="F201" s="246" t="s">
        <v>1320</v>
      </c>
      <c r="G201" s="244"/>
      <c r="H201" s="247">
        <v>3.375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133</v>
      </c>
      <c r="AU201" s="253" t="s">
        <v>86</v>
      </c>
      <c r="AV201" s="14" t="s">
        <v>86</v>
      </c>
      <c r="AW201" s="14" t="s">
        <v>33</v>
      </c>
      <c r="AX201" s="14" t="s">
        <v>76</v>
      </c>
      <c r="AY201" s="253" t="s">
        <v>124</v>
      </c>
    </row>
    <row r="202" spans="1:51" s="15" customFormat="1" ht="12">
      <c r="A202" s="15"/>
      <c r="B202" s="254"/>
      <c r="C202" s="255"/>
      <c r="D202" s="234" t="s">
        <v>133</v>
      </c>
      <c r="E202" s="256" t="s">
        <v>1</v>
      </c>
      <c r="F202" s="257" t="s">
        <v>137</v>
      </c>
      <c r="G202" s="255"/>
      <c r="H202" s="258">
        <v>3.375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4" t="s">
        <v>133</v>
      </c>
      <c r="AU202" s="264" t="s">
        <v>86</v>
      </c>
      <c r="AV202" s="15" t="s">
        <v>132</v>
      </c>
      <c r="AW202" s="15" t="s">
        <v>33</v>
      </c>
      <c r="AX202" s="15" t="s">
        <v>84</v>
      </c>
      <c r="AY202" s="264" t="s">
        <v>124</v>
      </c>
    </row>
    <row r="203" spans="1:65" s="2" customFormat="1" ht="33" customHeight="1">
      <c r="A203" s="39"/>
      <c r="B203" s="40"/>
      <c r="C203" s="219" t="s">
        <v>229</v>
      </c>
      <c r="D203" s="219" t="s">
        <v>127</v>
      </c>
      <c r="E203" s="220" t="s">
        <v>1321</v>
      </c>
      <c r="F203" s="221" t="s">
        <v>1322</v>
      </c>
      <c r="G203" s="222" t="s">
        <v>235</v>
      </c>
      <c r="H203" s="223">
        <v>31</v>
      </c>
      <c r="I203" s="224"/>
      <c r="J203" s="225">
        <f>ROUND(I203*H203,2)</f>
        <v>0</v>
      </c>
      <c r="K203" s="221" t="s">
        <v>131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132</v>
      </c>
      <c r="AT203" s="230" t="s">
        <v>127</v>
      </c>
      <c r="AU203" s="230" t="s">
        <v>86</v>
      </c>
      <c r="AY203" s="18" t="s">
        <v>124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132</v>
      </c>
      <c r="BM203" s="230" t="s">
        <v>288</v>
      </c>
    </row>
    <row r="204" spans="1:51" s="14" customFormat="1" ht="12">
      <c r="A204" s="14"/>
      <c r="B204" s="243"/>
      <c r="C204" s="244"/>
      <c r="D204" s="234" t="s">
        <v>133</v>
      </c>
      <c r="E204" s="245" t="s">
        <v>1</v>
      </c>
      <c r="F204" s="246" t="s">
        <v>1323</v>
      </c>
      <c r="G204" s="244"/>
      <c r="H204" s="247">
        <v>31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133</v>
      </c>
      <c r="AU204" s="253" t="s">
        <v>86</v>
      </c>
      <c r="AV204" s="14" t="s">
        <v>86</v>
      </c>
      <c r="AW204" s="14" t="s">
        <v>33</v>
      </c>
      <c r="AX204" s="14" t="s">
        <v>76</v>
      </c>
      <c r="AY204" s="253" t="s">
        <v>124</v>
      </c>
    </row>
    <row r="205" spans="1:51" s="15" customFormat="1" ht="12">
      <c r="A205" s="15"/>
      <c r="B205" s="254"/>
      <c r="C205" s="255"/>
      <c r="D205" s="234" t="s">
        <v>133</v>
      </c>
      <c r="E205" s="256" t="s">
        <v>1</v>
      </c>
      <c r="F205" s="257" t="s">
        <v>137</v>
      </c>
      <c r="G205" s="255"/>
      <c r="H205" s="258">
        <v>31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4" t="s">
        <v>133</v>
      </c>
      <c r="AU205" s="264" t="s">
        <v>86</v>
      </c>
      <c r="AV205" s="15" t="s">
        <v>132</v>
      </c>
      <c r="AW205" s="15" t="s">
        <v>33</v>
      </c>
      <c r="AX205" s="15" t="s">
        <v>84</v>
      </c>
      <c r="AY205" s="264" t="s">
        <v>124</v>
      </c>
    </row>
    <row r="206" spans="1:65" s="2" customFormat="1" ht="16.5" customHeight="1">
      <c r="A206" s="39"/>
      <c r="B206" s="40"/>
      <c r="C206" s="219" t="s">
        <v>7</v>
      </c>
      <c r="D206" s="219" t="s">
        <v>127</v>
      </c>
      <c r="E206" s="220" t="s">
        <v>1324</v>
      </c>
      <c r="F206" s="221" t="s">
        <v>1325</v>
      </c>
      <c r="G206" s="222" t="s">
        <v>192</v>
      </c>
      <c r="H206" s="223">
        <v>52</v>
      </c>
      <c r="I206" s="224"/>
      <c r="J206" s="225">
        <f>ROUND(I206*H206,2)</f>
        <v>0</v>
      </c>
      <c r="K206" s="221" t="s">
        <v>131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132</v>
      </c>
      <c r="AT206" s="230" t="s">
        <v>127</v>
      </c>
      <c r="AU206" s="230" t="s">
        <v>86</v>
      </c>
      <c r="AY206" s="18" t="s">
        <v>124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132</v>
      </c>
      <c r="BM206" s="230" t="s">
        <v>295</v>
      </c>
    </row>
    <row r="207" spans="1:51" s="13" customFormat="1" ht="12">
      <c r="A207" s="13"/>
      <c r="B207" s="232"/>
      <c r="C207" s="233"/>
      <c r="D207" s="234" t="s">
        <v>133</v>
      </c>
      <c r="E207" s="235" t="s">
        <v>1</v>
      </c>
      <c r="F207" s="236" t="s">
        <v>1326</v>
      </c>
      <c r="G207" s="233"/>
      <c r="H207" s="235" t="s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133</v>
      </c>
      <c r="AU207" s="242" t="s">
        <v>86</v>
      </c>
      <c r="AV207" s="13" t="s">
        <v>84</v>
      </c>
      <c r="AW207" s="13" t="s">
        <v>33</v>
      </c>
      <c r="AX207" s="13" t="s">
        <v>76</v>
      </c>
      <c r="AY207" s="242" t="s">
        <v>124</v>
      </c>
    </row>
    <row r="208" spans="1:51" s="14" customFormat="1" ht="12">
      <c r="A208" s="14"/>
      <c r="B208" s="243"/>
      <c r="C208" s="244"/>
      <c r="D208" s="234" t="s">
        <v>133</v>
      </c>
      <c r="E208" s="245" t="s">
        <v>1</v>
      </c>
      <c r="F208" s="246" t="s">
        <v>1327</v>
      </c>
      <c r="G208" s="244"/>
      <c r="H208" s="247">
        <v>6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133</v>
      </c>
      <c r="AU208" s="253" t="s">
        <v>86</v>
      </c>
      <c r="AV208" s="14" t="s">
        <v>86</v>
      </c>
      <c r="AW208" s="14" t="s">
        <v>33</v>
      </c>
      <c r="AX208" s="14" t="s">
        <v>76</v>
      </c>
      <c r="AY208" s="253" t="s">
        <v>124</v>
      </c>
    </row>
    <row r="209" spans="1:51" s="14" customFormat="1" ht="12">
      <c r="A209" s="14"/>
      <c r="B209" s="243"/>
      <c r="C209" s="244"/>
      <c r="D209" s="234" t="s">
        <v>133</v>
      </c>
      <c r="E209" s="245" t="s">
        <v>1</v>
      </c>
      <c r="F209" s="246" t="s">
        <v>1328</v>
      </c>
      <c r="G209" s="244"/>
      <c r="H209" s="247">
        <v>46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133</v>
      </c>
      <c r="AU209" s="253" t="s">
        <v>86</v>
      </c>
      <c r="AV209" s="14" t="s">
        <v>86</v>
      </c>
      <c r="AW209" s="14" t="s">
        <v>33</v>
      </c>
      <c r="AX209" s="14" t="s">
        <v>76</v>
      </c>
      <c r="AY209" s="253" t="s">
        <v>124</v>
      </c>
    </row>
    <row r="210" spans="1:51" s="15" customFormat="1" ht="12">
      <c r="A210" s="15"/>
      <c r="B210" s="254"/>
      <c r="C210" s="255"/>
      <c r="D210" s="234" t="s">
        <v>133</v>
      </c>
      <c r="E210" s="256" t="s">
        <v>1</v>
      </c>
      <c r="F210" s="257" t="s">
        <v>137</v>
      </c>
      <c r="G210" s="255"/>
      <c r="H210" s="258">
        <v>52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4" t="s">
        <v>133</v>
      </c>
      <c r="AU210" s="264" t="s">
        <v>86</v>
      </c>
      <c r="AV210" s="15" t="s">
        <v>132</v>
      </c>
      <c r="AW210" s="15" t="s">
        <v>33</v>
      </c>
      <c r="AX210" s="15" t="s">
        <v>84</v>
      </c>
      <c r="AY210" s="264" t="s">
        <v>124</v>
      </c>
    </row>
    <row r="211" spans="1:65" s="2" customFormat="1" ht="16.5" customHeight="1">
      <c r="A211" s="39"/>
      <c r="B211" s="40"/>
      <c r="C211" s="219" t="s">
        <v>236</v>
      </c>
      <c r="D211" s="219" t="s">
        <v>127</v>
      </c>
      <c r="E211" s="220" t="s">
        <v>414</v>
      </c>
      <c r="F211" s="221" t="s">
        <v>415</v>
      </c>
      <c r="G211" s="222" t="s">
        <v>192</v>
      </c>
      <c r="H211" s="223">
        <v>52</v>
      </c>
      <c r="I211" s="224"/>
      <c r="J211" s="225">
        <f>ROUND(I211*H211,2)</f>
        <v>0</v>
      </c>
      <c r="K211" s="221" t="s">
        <v>131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132</v>
      </c>
      <c r="AT211" s="230" t="s">
        <v>127</v>
      </c>
      <c r="AU211" s="230" t="s">
        <v>86</v>
      </c>
      <c r="AY211" s="18" t="s">
        <v>124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132</v>
      </c>
      <c r="BM211" s="230" t="s">
        <v>300</v>
      </c>
    </row>
    <row r="212" spans="1:51" s="14" customFormat="1" ht="12">
      <c r="A212" s="14"/>
      <c r="B212" s="243"/>
      <c r="C212" s="244"/>
      <c r="D212" s="234" t="s">
        <v>133</v>
      </c>
      <c r="E212" s="245" t="s">
        <v>1</v>
      </c>
      <c r="F212" s="246" t="s">
        <v>1327</v>
      </c>
      <c r="G212" s="244"/>
      <c r="H212" s="247">
        <v>6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133</v>
      </c>
      <c r="AU212" s="253" t="s">
        <v>86</v>
      </c>
      <c r="AV212" s="14" t="s">
        <v>86</v>
      </c>
      <c r="AW212" s="14" t="s">
        <v>33</v>
      </c>
      <c r="AX212" s="14" t="s">
        <v>76</v>
      </c>
      <c r="AY212" s="253" t="s">
        <v>124</v>
      </c>
    </row>
    <row r="213" spans="1:51" s="14" customFormat="1" ht="12">
      <c r="A213" s="14"/>
      <c r="B213" s="243"/>
      <c r="C213" s="244"/>
      <c r="D213" s="234" t="s">
        <v>133</v>
      </c>
      <c r="E213" s="245" t="s">
        <v>1</v>
      </c>
      <c r="F213" s="246" t="s">
        <v>1328</v>
      </c>
      <c r="G213" s="244"/>
      <c r="H213" s="247">
        <v>46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133</v>
      </c>
      <c r="AU213" s="253" t="s">
        <v>86</v>
      </c>
      <c r="AV213" s="14" t="s">
        <v>86</v>
      </c>
      <c r="AW213" s="14" t="s">
        <v>33</v>
      </c>
      <c r="AX213" s="14" t="s">
        <v>76</v>
      </c>
      <c r="AY213" s="253" t="s">
        <v>124</v>
      </c>
    </row>
    <row r="214" spans="1:51" s="15" customFormat="1" ht="12">
      <c r="A214" s="15"/>
      <c r="B214" s="254"/>
      <c r="C214" s="255"/>
      <c r="D214" s="234" t="s">
        <v>133</v>
      </c>
      <c r="E214" s="256" t="s">
        <v>1</v>
      </c>
      <c r="F214" s="257" t="s">
        <v>137</v>
      </c>
      <c r="G214" s="255"/>
      <c r="H214" s="258">
        <v>52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4" t="s">
        <v>133</v>
      </c>
      <c r="AU214" s="264" t="s">
        <v>86</v>
      </c>
      <c r="AV214" s="15" t="s">
        <v>132</v>
      </c>
      <c r="AW214" s="15" t="s">
        <v>33</v>
      </c>
      <c r="AX214" s="15" t="s">
        <v>84</v>
      </c>
      <c r="AY214" s="264" t="s">
        <v>124</v>
      </c>
    </row>
    <row r="215" spans="1:65" s="2" customFormat="1" ht="24.15" customHeight="1">
      <c r="A215" s="39"/>
      <c r="B215" s="40"/>
      <c r="C215" s="219" t="s">
        <v>302</v>
      </c>
      <c r="D215" s="219" t="s">
        <v>127</v>
      </c>
      <c r="E215" s="220" t="s">
        <v>419</v>
      </c>
      <c r="F215" s="221" t="s">
        <v>420</v>
      </c>
      <c r="G215" s="222" t="s">
        <v>192</v>
      </c>
      <c r="H215" s="223">
        <v>57</v>
      </c>
      <c r="I215" s="224"/>
      <c r="J215" s="225">
        <f>ROUND(I215*H215,2)</f>
        <v>0</v>
      </c>
      <c r="K215" s="221" t="s">
        <v>131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132</v>
      </c>
      <c r="AT215" s="230" t="s">
        <v>127</v>
      </c>
      <c r="AU215" s="230" t="s">
        <v>86</v>
      </c>
      <c r="AY215" s="18" t="s">
        <v>124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132</v>
      </c>
      <c r="BM215" s="230" t="s">
        <v>305</v>
      </c>
    </row>
    <row r="216" spans="1:51" s="14" customFormat="1" ht="12">
      <c r="A216" s="14"/>
      <c r="B216" s="243"/>
      <c r="C216" s="244"/>
      <c r="D216" s="234" t="s">
        <v>133</v>
      </c>
      <c r="E216" s="245" t="s">
        <v>1</v>
      </c>
      <c r="F216" s="246" t="s">
        <v>1329</v>
      </c>
      <c r="G216" s="244"/>
      <c r="H216" s="247">
        <v>57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133</v>
      </c>
      <c r="AU216" s="253" t="s">
        <v>86</v>
      </c>
      <c r="AV216" s="14" t="s">
        <v>86</v>
      </c>
      <c r="AW216" s="14" t="s">
        <v>33</v>
      </c>
      <c r="AX216" s="14" t="s">
        <v>76</v>
      </c>
      <c r="AY216" s="253" t="s">
        <v>124</v>
      </c>
    </row>
    <row r="217" spans="1:51" s="15" customFormat="1" ht="12">
      <c r="A217" s="15"/>
      <c r="B217" s="254"/>
      <c r="C217" s="255"/>
      <c r="D217" s="234" t="s">
        <v>133</v>
      </c>
      <c r="E217" s="256" t="s">
        <v>1</v>
      </c>
      <c r="F217" s="257" t="s">
        <v>137</v>
      </c>
      <c r="G217" s="255"/>
      <c r="H217" s="258">
        <v>57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4" t="s">
        <v>133</v>
      </c>
      <c r="AU217" s="264" t="s">
        <v>86</v>
      </c>
      <c r="AV217" s="15" t="s">
        <v>132</v>
      </c>
      <c r="AW217" s="15" t="s">
        <v>33</v>
      </c>
      <c r="AX217" s="15" t="s">
        <v>84</v>
      </c>
      <c r="AY217" s="264" t="s">
        <v>124</v>
      </c>
    </row>
    <row r="218" spans="1:65" s="2" customFormat="1" ht="16.5" customHeight="1">
      <c r="A218" s="39"/>
      <c r="B218" s="40"/>
      <c r="C218" s="268" t="s">
        <v>240</v>
      </c>
      <c r="D218" s="268" t="s">
        <v>291</v>
      </c>
      <c r="E218" s="269" t="s">
        <v>422</v>
      </c>
      <c r="F218" s="270" t="s">
        <v>423</v>
      </c>
      <c r="G218" s="271" t="s">
        <v>235</v>
      </c>
      <c r="H218" s="272">
        <v>8.55</v>
      </c>
      <c r="I218" s="273"/>
      <c r="J218" s="274">
        <f>ROUND(I218*H218,2)</f>
        <v>0</v>
      </c>
      <c r="K218" s="270" t="s">
        <v>131</v>
      </c>
      <c r="L218" s="275"/>
      <c r="M218" s="276" t="s">
        <v>1</v>
      </c>
      <c r="N218" s="27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151</v>
      </c>
      <c r="AT218" s="230" t="s">
        <v>291</v>
      </c>
      <c r="AU218" s="230" t="s">
        <v>86</v>
      </c>
      <c r="AY218" s="18" t="s">
        <v>124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132</v>
      </c>
      <c r="BM218" s="230" t="s">
        <v>309</v>
      </c>
    </row>
    <row r="219" spans="1:51" s="13" customFormat="1" ht="12">
      <c r="A219" s="13"/>
      <c r="B219" s="232"/>
      <c r="C219" s="233"/>
      <c r="D219" s="234" t="s">
        <v>133</v>
      </c>
      <c r="E219" s="235" t="s">
        <v>1</v>
      </c>
      <c r="F219" s="236" t="s">
        <v>425</v>
      </c>
      <c r="G219" s="233"/>
      <c r="H219" s="235" t="s">
        <v>1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133</v>
      </c>
      <c r="AU219" s="242" t="s">
        <v>86</v>
      </c>
      <c r="AV219" s="13" t="s">
        <v>84</v>
      </c>
      <c r="AW219" s="13" t="s">
        <v>33</v>
      </c>
      <c r="AX219" s="13" t="s">
        <v>76</v>
      </c>
      <c r="AY219" s="242" t="s">
        <v>124</v>
      </c>
    </row>
    <row r="220" spans="1:51" s="14" customFormat="1" ht="12">
      <c r="A220" s="14"/>
      <c r="B220" s="243"/>
      <c r="C220" s="244"/>
      <c r="D220" s="234" t="s">
        <v>133</v>
      </c>
      <c r="E220" s="245" t="s">
        <v>1</v>
      </c>
      <c r="F220" s="246" t="s">
        <v>1330</v>
      </c>
      <c r="G220" s="244"/>
      <c r="H220" s="247">
        <v>8.549999999999999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133</v>
      </c>
      <c r="AU220" s="253" t="s">
        <v>86</v>
      </c>
      <c r="AV220" s="14" t="s">
        <v>86</v>
      </c>
      <c r="AW220" s="14" t="s">
        <v>33</v>
      </c>
      <c r="AX220" s="14" t="s">
        <v>76</v>
      </c>
      <c r="AY220" s="253" t="s">
        <v>124</v>
      </c>
    </row>
    <row r="221" spans="1:51" s="15" customFormat="1" ht="12">
      <c r="A221" s="15"/>
      <c r="B221" s="254"/>
      <c r="C221" s="255"/>
      <c r="D221" s="234" t="s">
        <v>133</v>
      </c>
      <c r="E221" s="256" t="s">
        <v>1</v>
      </c>
      <c r="F221" s="257" t="s">
        <v>137</v>
      </c>
      <c r="G221" s="255"/>
      <c r="H221" s="258">
        <v>8.549999999999999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4" t="s">
        <v>133</v>
      </c>
      <c r="AU221" s="264" t="s">
        <v>86</v>
      </c>
      <c r="AV221" s="15" t="s">
        <v>132</v>
      </c>
      <c r="AW221" s="15" t="s">
        <v>33</v>
      </c>
      <c r="AX221" s="15" t="s">
        <v>84</v>
      </c>
      <c r="AY221" s="264" t="s">
        <v>124</v>
      </c>
    </row>
    <row r="222" spans="1:65" s="2" customFormat="1" ht="24.15" customHeight="1">
      <c r="A222" s="39"/>
      <c r="B222" s="40"/>
      <c r="C222" s="219" t="s">
        <v>311</v>
      </c>
      <c r="D222" s="219" t="s">
        <v>127</v>
      </c>
      <c r="E222" s="220" t="s">
        <v>428</v>
      </c>
      <c r="F222" s="221" t="s">
        <v>429</v>
      </c>
      <c r="G222" s="222" t="s">
        <v>192</v>
      </c>
      <c r="H222" s="223">
        <v>155</v>
      </c>
      <c r="I222" s="224"/>
      <c r="J222" s="225">
        <f>ROUND(I222*H222,2)</f>
        <v>0</v>
      </c>
      <c r="K222" s="221" t="s">
        <v>131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132</v>
      </c>
      <c r="AT222" s="230" t="s">
        <v>127</v>
      </c>
      <c r="AU222" s="230" t="s">
        <v>86</v>
      </c>
      <c r="AY222" s="18" t="s">
        <v>124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132</v>
      </c>
      <c r="BM222" s="230" t="s">
        <v>314</v>
      </c>
    </row>
    <row r="223" spans="1:51" s="14" customFormat="1" ht="12">
      <c r="A223" s="14"/>
      <c r="B223" s="243"/>
      <c r="C223" s="244"/>
      <c r="D223" s="234" t="s">
        <v>133</v>
      </c>
      <c r="E223" s="245" t="s">
        <v>1</v>
      </c>
      <c r="F223" s="246" t="s">
        <v>1331</v>
      </c>
      <c r="G223" s="244"/>
      <c r="H223" s="247">
        <v>155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133</v>
      </c>
      <c r="AU223" s="253" t="s">
        <v>86</v>
      </c>
      <c r="AV223" s="14" t="s">
        <v>86</v>
      </c>
      <c r="AW223" s="14" t="s">
        <v>33</v>
      </c>
      <c r="AX223" s="14" t="s">
        <v>76</v>
      </c>
      <c r="AY223" s="253" t="s">
        <v>124</v>
      </c>
    </row>
    <row r="224" spans="1:51" s="15" customFormat="1" ht="12">
      <c r="A224" s="15"/>
      <c r="B224" s="254"/>
      <c r="C224" s="255"/>
      <c r="D224" s="234" t="s">
        <v>133</v>
      </c>
      <c r="E224" s="256" t="s">
        <v>1</v>
      </c>
      <c r="F224" s="257" t="s">
        <v>137</v>
      </c>
      <c r="G224" s="255"/>
      <c r="H224" s="258">
        <v>155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4" t="s">
        <v>133</v>
      </c>
      <c r="AU224" s="264" t="s">
        <v>86</v>
      </c>
      <c r="AV224" s="15" t="s">
        <v>132</v>
      </c>
      <c r="AW224" s="15" t="s">
        <v>33</v>
      </c>
      <c r="AX224" s="15" t="s">
        <v>84</v>
      </c>
      <c r="AY224" s="264" t="s">
        <v>124</v>
      </c>
    </row>
    <row r="225" spans="1:65" s="2" customFormat="1" ht="16.5" customHeight="1">
      <c r="A225" s="39"/>
      <c r="B225" s="40"/>
      <c r="C225" s="268" t="s">
        <v>244</v>
      </c>
      <c r="D225" s="268" t="s">
        <v>291</v>
      </c>
      <c r="E225" s="269" t="s">
        <v>432</v>
      </c>
      <c r="F225" s="270" t="s">
        <v>433</v>
      </c>
      <c r="G225" s="271" t="s">
        <v>434</v>
      </c>
      <c r="H225" s="272">
        <v>6.2</v>
      </c>
      <c r="I225" s="273"/>
      <c r="J225" s="274">
        <f>ROUND(I225*H225,2)</f>
        <v>0</v>
      </c>
      <c r="K225" s="270" t="s">
        <v>131</v>
      </c>
      <c r="L225" s="275"/>
      <c r="M225" s="276" t="s">
        <v>1</v>
      </c>
      <c r="N225" s="27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151</v>
      </c>
      <c r="AT225" s="230" t="s">
        <v>291</v>
      </c>
      <c r="AU225" s="230" t="s">
        <v>86</v>
      </c>
      <c r="AY225" s="18" t="s">
        <v>124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132</v>
      </c>
      <c r="BM225" s="230" t="s">
        <v>318</v>
      </c>
    </row>
    <row r="226" spans="1:51" s="14" customFormat="1" ht="12">
      <c r="A226" s="14"/>
      <c r="B226" s="243"/>
      <c r="C226" s="244"/>
      <c r="D226" s="234" t="s">
        <v>133</v>
      </c>
      <c r="E226" s="245" t="s">
        <v>1</v>
      </c>
      <c r="F226" s="246" t="s">
        <v>1332</v>
      </c>
      <c r="G226" s="244"/>
      <c r="H226" s="247">
        <v>6.2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133</v>
      </c>
      <c r="AU226" s="253" t="s">
        <v>86</v>
      </c>
      <c r="AV226" s="14" t="s">
        <v>86</v>
      </c>
      <c r="AW226" s="14" t="s">
        <v>33</v>
      </c>
      <c r="AX226" s="14" t="s">
        <v>76</v>
      </c>
      <c r="AY226" s="253" t="s">
        <v>124</v>
      </c>
    </row>
    <row r="227" spans="1:51" s="15" customFormat="1" ht="12">
      <c r="A227" s="15"/>
      <c r="B227" s="254"/>
      <c r="C227" s="255"/>
      <c r="D227" s="234" t="s">
        <v>133</v>
      </c>
      <c r="E227" s="256" t="s">
        <v>1</v>
      </c>
      <c r="F227" s="257" t="s">
        <v>137</v>
      </c>
      <c r="G227" s="255"/>
      <c r="H227" s="258">
        <v>6.2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4" t="s">
        <v>133</v>
      </c>
      <c r="AU227" s="264" t="s">
        <v>86</v>
      </c>
      <c r="AV227" s="15" t="s">
        <v>132</v>
      </c>
      <c r="AW227" s="15" t="s">
        <v>33</v>
      </c>
      <c r="AX227" s="15" t="s">
        <v>84</v>
      </c>
      <c r="AY227" s="264" t="s">
        <v>124</v>
      </c>
    </row>
    <row r="228" spans="1:65" s="2" customFormat="1" ht="16.5" customHeight="1">
      <c r="A228" s="39"/>
      <c r="B228" s="40"/>
      <c r="C228" s="219" t="s">
        <v>319</v>
      </c>
      <c r="D228" s="219" t="s">
        <v>127</v>
      </c>
      <c r="E228" s="220" t="s">
        <v>438</v>
      </c>
      <c r="F228" s="221" t="s">
        <v>439</v>
      </c>
      <c r="G228" s="222" t="s">
        <v>192</v>
      </c>
      <c r="H228" s="223">
        <v>155</v>
      </c>
      <c r="I228" s="224"/>
      <c r="J228" s="225">
        <f>ROUND(I228*H228,2)</f>
        <v>0</v>
      </c>
      <c r="K228" s="221" t="s">
        <v>131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132</v>
      </c>
      <c r="AT228" s="230" t="s">
        <v>127</v>
      </c>
      <c r="AU228" s="230" t="s">
        <v>86</v>
      </c>
      <c r="AY228" s="18" t="s">
        <v>124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132</v>
      </c>
      <c r="BM228" s="230" t="s">
        <v>322</v>
      </c>
    </row>
    <row r="229" spans="1:51" s="14" customFormat="1" ht="12">
      <c r="A229" s="14"/>
      <c r="B229" s="243"/>
      <c r="C229" s="244"/>
      <c r="D229" s="234" t="s">
        <v>133</v>
      </c>
      <c r="E229" s="245" t="s">
        <v>1</v>
      </c>
      <c r="F229" s="246" t="s">
        <v>1333</v>
      </c>
      <c r="G229" s="244"/>
      <c r="H229" s="247">
        <v>155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133</v>
      </c>
      <c r="AU229" s="253" t="s">
        <v>86</v>
      </c>
      <c r="AV229" s="14" t="s">
        <v>86</v>
      </c>
      <c r="AW229" s="14" t="s">
        <v>33</v>
      </c>
      <c r="AX229" s="14" t="s">
        <v>76</v>
      </c>
      <c r="AY229" s="253" t="s">
        <v>124</v>
      </c>
    </row>
    <row r="230" spans="1:51" s="15" customFormat="1" ht="12">
      <c r="A230" s="15"/>
      <c r="B230" s="254"/>
      <c r="C230" s="255"/>
      <c r="D230" s="234" t="s">
        <v>133</v>
      </c>
      <c r="E230" s="256" t="s">
        <v>1</v>
      </c>
      <c r="F230" s="257" t="s">
        <v>137</v>
      </c>
      <c r="G230" s="255"/>
      <c r="H230" s="258">
        <v>155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4" t="s">
        <v>133</v>
      </c>
      <c r="AU230" s="264" t="s">
        <v>86</v>
      </c>
      <c r="AV230" s="15" t="s">
        <v>132</v>
      </c>
      <c r="AW230" s="15" t="s">
        <v>33</v>
      </c>
      <c r="AX230" s="15" t="s">
        <v>84</v>
      </c>
      <c r="AY230" s="264" t="s">
        <v>124</v>
      </c>
    </row>
    <row r="231" spans="1:65" s="2" customFormat="1" ht="24.15" customHeight="1">
      <c r="A231" s="39"/>
      <c r="B231" s="40"/>
      <c r="C231" s="219" t="s">
        <v>249</v>
      </c>
      <c r="D231" s="219" t="s">
        <v>127</v>
      </c>
      <c r="E231" s="220" t="s">
        <v>442</v>
      </c>
      <c r="F231" s="221" t="s">
        <v>443</v>
      </c>
      <c r="G231" s="222" t="s">
        <v>192</v>
      </c>
      <c r="H231" s="223">
        <v>232.5</v>
      </c>
      <c r="I231" s="224"/>
      <c r="J231" s="225">
        <f>ROUND(I231*H231,2)</f>
        <v>0</v>
      </c>
      <c r="K231" s="221" t="s">
        <v>131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132</v>
      </c>
      <c r="AT231" s="230" t="s">
        <v>127</v>
      </c>
      <c r="AU231" s="230" t="s">
        <v>86</v>
      </c>
      <c r="AY231" s="18" t="s">
        <v>124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132</v>
      </c>
      <c r="BM231" s="230" t="s">
        <v>326</v>
      </c>
    </row>
    <row r="232" spans="1:51" s="14" customFormat="1" ht="12">
      <c r="A232" s="14"/>
      <c r="B232" s="243"/>
      <c r="C232" s="244"/>
      <c r="D232" s="234" t="s">
        <v>133</v>
      </c>
      <c r="E232" s="245" t="s">
        <v>1</v>
      </c>
      <c r="F232" s="246" t="s">
        <v>1334</v>
      </c>
      <c r="G232" s="244"/>
      <c r="H232" s="247">
        <v>232.5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133</v>
      </c>
      <c r="AU232" s="253" t="s">
        <v>86</v>
      </c>
      <c r="AV232" s="14" t="s">
        <v>86</v>
      </c>
      <c r="AW232" s="14" t="s">
        <v>33</v>
      </c>
      <c r="AX232" s="14" t="s">
        <v>76</v>
      </c>
      <c r="AY232" s="253" t="s">
        <v>124</v>
      </c>
    </row>
    <row r="233" spans="1:51" s="15" customFormat="1" ht="12">
      <c r="A233" s="15"/>
      <c r="B233" s="254"/>
      <c r="C233" s="255"/>
      <c r="D233" s="234" t="s">
        <v>133</v>
      </c>
      <c r="E233" s="256" t="s">
        <v>1</v>
      </c>
      <c r="F233" s="257" t="s">
        <v>137</v>
      </c>
      <c r="G233" s="255"/>
      <c r="H233" s="258">
        <v>232.5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4" t="s">
        <v>133</v>
      </c>
      <c r="AU233" s="264" t="s">
        <v>86</v>
      </c>
      <c r="AV233" s="15" t="s">
        <v>132</v>
      </c>
      <c r="AW233" s="15" t="s">
        <v>33</v>
      </c>
      <c r="AX233" s="15" t="s">
        <v>84</v>
      </c>
      <c r="AY233" s="264" t="s">
        <v>124</v>
      </c>
    </row>
    <row r="234" spans="1:65" s="2" customFormat="1" ht="16.5" customHeight="1">
      <c r="A234" s="39"/>
      <c r="B234" s="40"/>
      <c r="C234" s="219" t="s">
        <v>327</v>
      </c>
      <c r="D234" s="219" t="s">
        <v>127</v>
      </c>
      <c r="E234" s="220" t="s">
        <v>447</v>
      </c>
      <c r="F234" s="221" t="s">
        <v>448</v>
      </c>
      <c r="G234" s="222" t="s">
        <v>192</v>
      </c>
      <c r="H234" s="223">
        <v>465</v>
      </c>
      <c r="I234" s="224"/>
      <c r="J234" s="225">
        <f>ROUND(I234*H234,2)</f>
        <v>0</v>
      </c>
      <c r="K234" s="221" t="s">
        <v>131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132</v>
      </c>
      <c r="AT234" s="230" t="s">
        <v>127</v>
      </c>
      <c r="AU234" s="230" t="s">
        <v>86</v>
      </c>
      <c r="AY234" s="18" t="s">
        <v>124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132</v>
      </c>
      <c r="BM234" s="230" t="s">
        <v>330</v>
      </c>
    </row>
    <row r="235" spans="1:51" s="14" customFormat="1" ht="12">
      <c r="A235" s="14"/>
      <c r="B235" s="243"/>
      <c r="C235" s="244"/>
      <c r="D235" s="234" t="s">
        <v>133</v>
      </c>
      <c r="E235" s="245" t="s">
        <v>1</v>
      </c>
      <c r="F235" s="246" t="s">
        <v>1335</v>
      </c>
      <c r="G235" s="244"/>
      <c r="H235" s="247">
        <v>465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133</v>
      </c>
      <c r="AU235" s="253" t="s">
        <v>86</v>
      </c>
      <c r="AV235" s="14" t="s">
        <v>86</v>
      </c>
      <c r="AW235" s="14" t="s">
        <v>33</v>
      </c>
      <c r="AX235" s="14" t="s">
        <v>76</v>
      </c>
      <c r="AY235" s="253" t="s">
        <v>124</v>
      </c>
    </row>
    <row r="236" spans="1:51" s="15" customFormat="1" ht="12">
      <c r="A236" s="15"/>
      <c r="B236" s="254"/>
      <c r="C236" s="255"/>
      <c r="D236" s="234" t="s">
        <v>133</v>
      </c>
      <c r="E236" s="256" t="s">
        <v>1</v>
      </c>
      <c r="F236" s="257" t="s">
        <v>137</v>
      </c>
      <c r="G236" s="255"/>
      <c r="H236" s="258">
        <v>465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4" t="s">
        <v>133</v>
      </c>
      <c r="AU236" s="264" t="s">
        <v>86</v>
      </c>
      <c r="AV236" s="15" t="s">
        <v>132</v>
      </c>
      <c r="AW236" s="15" t="s">
        <v>33</v>
      </c>
      <c r="AX236" s="15" t="s">
        <v>84</v>
      </c>
      <c r="AY236" s="264" t="s">
        <v>124</v>
      </c>
    </row>
    <row r="237" spans="1:65" s="2" customFormat="1" ht="16.5" customHeight="1">
      <c r="A237" s="39"/>
      <c r="B237" s="40"/>
      <c r="C237" s="219" t="s">
        <v>253</v>
      </c>
      <c r="D237" s="219" t="s">
        <v>127</v>
      </c>
      <c r="E237" s="220" t="s">
        <v>451</v>
      </c>
      <c r="F237" s="221" t="s">
        <v>452</v>
      </c>
      <c r="G237" s="222" t="s">
        <v>235</v>
      </c>
      <c r="H237" s="223">
        <v>0.775</v>
      </c>
      <c r="I237" s="224"/>
      <c r="J237" s="225">
        <f>ROUND(I237*H237,2)</f>
        <v>0</v>
      </c>
      <c r="K237" s="221" t="s">
        <v>131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132</v>
      </c>
      <c r="AT237" s="230" t="s">
        <v>127</v>
      </c>
      <c r="AU237" s="230" t="s">
        <v>86</v>
      </c>
      <c r="AY237" s="18" t="s">
        <v>124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132</v>
      </c>
      <c r="BM237" s="230" t="s">
        <v>333</v>
      </c>
    </row>
    <row r="238" spans="1:51" s="14" customFormat="1" ht="12">
      <c r="A238" s="14"/>
      <c r="B238" s="243"/>
      <c r="C238" s="244"/>
      <c r="D238" s="234" t="s">
        <v>133</v>
      </c>
      <c r="E238" s="245" t="s">
        <v>1</v>
      </c>
      <c r="F238" s="246" t="s">
        <v>1336</v>
      </c>
      <c r="G238" s="244"/>
      <c r="H238" s="247">
        <v>0.775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133</v>
      </c>
      <c r="AU238" s="253" t="s">
        <v>86</v>
      </c>
      <c r="AV238" s="14" t="s">
        <v>86</v>
      </c>
      <c r="AW238" s="14" t="s">
        <v>33</v>
      </c>
      <c r="AX238" s="14" t="s">
        <v>76</v>
      </c>
      <c r="AY238" s="253" t="s">
        <v>124</v>
      </c>
    </row>
    <row r="239" spans="1:51" s="15" customFormat="1" ht="12">
      <c r="A239" s="15"/>
      <c r="B239" s="254"/>
      <c r="C239" s="255"/>
      <c r="D239" s="234" t="s">
        <v>133</v>
      </c>
      <c r="E239" s="256" t="s">
        <v>1</v>
      </c>
      <c r="F239" s="257" t="s">
        <v>137</v>
      </c>
      <c r="G239" s="255"/>
      <c r="H239" s="258">
        <v>0.775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4" t="s">
        <v>133</v>
      </c>
      <c r="AU239" s="264" t="s">
        <v>86</v>
      </c>
      <c r="AV239" s="15" t="s">
        <v>132</v>
      </c>
      <c r="AW239" s="15" t="s">
        <v>33</v>
      </c>
      <c r="AX239" s="15" t="s">
        <v>84</v>
      </c>
      <c r="AY239" s="264" t="s">
        <v>124</v>
      </c>
    </row>
    <row r="240" spans="1:65" s="2" customFormat="1" ht="21.75" customHeight="1">
      <c r="A240" s="39"/>
      <c r="B240" s="40"/>
      <c r="C240" s="219" t="s">
        <v>334</v>
      </c>
      <c r="D240" s="219" t="s">
        <v>127</v>
      </c>
      <c r="E240" s="220" t="s">
        <v>455</v>
      </c>
      <c r="F240" s="221" t="s">
        <v>456</v>
      </c>
      <c r="G240" s="222" t="s">
        <v>235</v>
      </c>
      <c r="H240" s="223">
        <v>0.775</v>
      </c>
      <c r="I240" s="224"/>
      <c r="J240" s="225">
        <f>ROUND(I240*H240,2)</f>
        <v>0</v>
      </c>
      <c r="K240" s="221" t="s">
        <v>131</v>
      </c>
      <c r="L240" s="45"/>
      <c r="M240" s="226" t="s">
        <v>1</v>
      </c>
      <c r="N240" s="227" t="s">
        <v>41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132</v>
      </c>
      <c r="AT240" s="230" t="s">
        <v>127</v>
      </c>
      <c r="AU240" s="230" t="s">
        <v>86</v>
      </c>
      <c r="AY240" s="18" t="s">
        <v>124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132</v>
      </c>
      <c r="BM240" s="230" t="s">
        <v>337</v>
      </c>
    </row>
    <row r="241" spans="1:51" s="14" customFormat="1" ht="12">
      <c r="A241" s="14"/>
      <c r="B241" s="243"/>
      <c r="C241" s="244"/>
      <c r="D241" s="234" t="s">
        <v>133</v>
      </c>
      <c r="E241" s="245" t="s">
        <v>1</v>
      </c>
      <c r="F241" s="246" t="s">
        <v>1336</v>
      </c>
      <c r="G241" s="244"/>
      <c r="H241" s="247">
        <v>0.775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133</v>
      </c>
      <c r="AU241" s="253" t="s">
        <v>86</v>
      </c>
      <c r="AV241" s="14" t="s">
        <v>86</v>
      </c>
      <c r="AW241" s="14" t="s">
        <v>33</v>
      </c>
      <c r="AX241" s="14" t="s">
        <v>76</v>
      </c>
      <c r="AY241" s="253" t="s">
        <v>124</v>
      </c>
    </row>
    <row r="242" spans="1:51" s="15" customFormat="1" ht="12">
      <c r="A242" s="15"/>
      <c r="B242" s="254"/>
      <c r="C242" s="255"/>
      <c r="D242" s="234" t="s">
        <v>133</v>
      </c>
      <c r="E242" s="256" t="s">
        <v>1</v>
      </c>
      <c r="F242" s="257" t="s">
        <v>137</v>
      </c>
      <c r="G242" s="255"/>
      <c r="H242" s="258">
        <v>0.775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4" t="s">
        <v>133</v>
      </c>
      <c r="AU242" s="264" t="s">
        <v>86</v>
      </c>
      <c r="AV242" s="15" t="s">
        <v>132</v>
      </c>
      <c r="AW242" s="15" t="s">
        <v>33</v>
      </c>
      <c r="AX242" s="15" t="s">
        <v>84</v>
      </c>
      <c r="AY242" s="264" t="s">
        <v>124</v>
      </c>
    </row>
    <row r="243" spans="1:63" s="12" customFormat="1" ht="22.8" customHeight="1">
      <c r="A243" s="12"/>
      <c r="B243" s="203"/>
      <c r="C243" s="204"/>
      <c r="D243" s="205" t="s">
        <v>75</v>
      </c>
      <c r="E243" s="217" t="s">
        <v>86</v>
      </c>
      <c r="F243" s="217" t="s">
        <v>458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SUM(P244:P254)</f>
        <v>0</v>
      </c>
      <c r="Q243" s="211"/>
      <c r="R243" s="212">
        <f>SUM(R244:R254)</f>
        <v>0</v>
      </c>
      <c r="S243" s="211"/>
      <c r="T243" s="213">
        <f>SUM(T244:T254)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84</v>
      </c>
      <c r="AT243" s="215" t="s">
        <v>75</v>
      </c>
      <c r="AU243" s="215" t="s">
        <v>84</v>
      </c>
      <c r="AY243" s="214" t="s">
        <v>124</v>
      </c>
      <c r="BK243" s="216">
        <f>SUM(BK244:BK254)</f>
        <v>0</v>
      </c>
    </row>
    <row r="244" spans="1:65" s="2" customFormat="1" ht="24.15" customHeight="1">
      <c r="A244" s="39"/>
      <c r="B244" s="40"/>
      <c r="C244" s="219" t="s">
        <v>259</v>
      </c>
      <c r="D244" s="219" t="s">
        <v>127</v>
      </c>
      <c r="E244" s="220" t="s">
        <v>1337</v>
      </c>
      <c r="F244" s="221" t="s">
        <v>1338</v>
      </c>
      <c r="G244" s="222" t="s">
        <v>235</v>
      </c>
      <c r="H244" s="223">
        <v>4.2</v>
      </c>
      <c r="I244" s="224"/>
      <c r="J244" s="225">
        <f>ROUND(I244*H244,2)</f>
        <v>0</v>
      </c>
      <c r="K244" s="221" t="s">
        <v>131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132</v>
      </c>
      <c r="AT244" s="230" t="s">
        <v>127</v>
      </c>
      <c r="AU244" s="230" t="s">
        <v>86</v>
      </c>
      <c r="AY244" s="18" t="s">
        <v>124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132</v>
      </c>
      <c r="BM244" s="230" t="s">
        <v>346</v>
      </c>
    </row>
    <row r="245" spans="1:51" s="14" customFormat="1" ht="12">
      <c r="A245" s="14"/>
      <c r="B245" s="243"/>
      <c r="C245" s="244"/>
      <c r="D245" s="234" t="s">
        <v>133</v>
      </c>
      <c r="E245" s="245" t="s">
        <v>1</v>
      </c>
      <c r="F245" s="246" t="s">
        <v>1339</v>
      </c>
      <c r="G245" s="244"/>
      <c r="H245" s="247">
        <v>4.2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133</v>
      </c>
      <c r="AU245" s="253" t="s">
        <v>86</v>
      </c>
      <c r="AV245" s="14" t="s">
        <v>86</v>
      </c>
      <c r="AW245" s="14" t="s">
        <v>33</v>
      </c>
      <c r="AX245" s="14" t="s">
        <v>76</v>
      </c>
      <c r="AY245" s="253" t="s">
        <v>124</v>
      </c>
    </row>
    <row r="246" spans="1:51" s="15" customFormat="1" ht="12">
      <c r="A246" s="15"/>
      <c r="B246" s="254"/>
      <c r="C246" s="255"/>
      <c r="D246" s="234" t="s">
        <v>133</v>
      </c>
      <c r="E246" s="256" t="s">
        <v>1</v>
      </c>
      <c r="F246" s="257" t="s">
        <v>137</v>
      </c>
      <c r="G246" s="255"/>
      <c r="H246" s="258">
        <v>4.2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4" t="s">
        <v>133</v>
      </c>
      <c r="AU246" s="264" t="s">
        <v>86</v>
      </c>
      <c r="AV246" s="15" t="s">
        <v>132</v>
      </c>
      <c r="AW246" s="15" t="s">
        <v>33</v>
      </c>
      <c r="AX246" s="15" t="s">
        <v>84</v>
      </c>
      <c r="AY246" s="264" t="s">
        <v>124</v>
      </c>
    </row>
    <row r="247" spans="1:65" s="2" customFormat="1" ht="24.15" customHeight="1">
      <c r="A247" s="39"/>
      <c r="B247" s="40"/>
      <c r="C247" s="219" t="s">
        <v>350</v>
      </c>
      <c r="D247" s="219" t="s">
        <v>127</v>
      </c>
      <c r="E247" s="220" t="s">
        <v>1340</v>
      </c>
      <c r="F247" s="221" t="s">
        <v>1341</v>
      </c>
      <c r="G247" s="222" t="s">
        <v>192</v>
      </c>
      <c r="H247" s="223">
        <v>72</v>
      </c>
      <c r="I247" s="224"/>
      <c r="J247" s="225">
        <f>ROUND(I247*H247,2)</f>
        <v>0</v>
      </c>
      <c r="K247" s="221" t="s">
        <v>131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132</v>
      </c>
      <c r="AT247" s="230" t="s">
        <v>127</v>
      </c>
      <c r="AU247" s="230" t="s">
        <v>86</v>
      </c>
      <c r="AY247" s="18" t="s">
        <v>124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132</v>
      </c>
      <c r="BM247" s="230" t="s">
        <v>353</v>
      </c>
    </row>
    <row r="248" spans="1:51" s="14" customFormat="1" ht="12">
      <c r="A248" s="14"/>
      <c r="B248" s="243"/>
      <c r="C248" s="244"/>
      <c r="D248" s="234" t="s">
        <v>133</v>
      </c>
      <c r="E248" s="245" t="s">
        <v>1</v>
      </c>
      <c r="F248" s="246" t="s">
        <v>1342</v>
      </c>
      <c r="G248" s="244"/>
      <c r="H248" s="247">
        <v>28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133</v>
      </c>
      <c r="AU248" s="253" t="s">
        <v>86</v>
      </c>
      <c r="AV248" s="14" t="s">
        <v>86</v>
      </c>
      <c r="AW248" s="14" t="s">
        <v>33</v>
      </c>
      <c r="AX248" s="14" t="s">
        <v>76</v>
      </c>
      <c r="AY248" s="253" t="s">
        <v>124</v>
      </c>
    </row>
    <row r="249" spans="1:51" s="14" customFormat="1" ht="12">
      <c r="A249" s="14"/>
      <c r="B249" s="243"/>
      <c r="C249" s="244"/>
      <c r="D249" s="234" t="s">
        <v>133</v>
      </c>
      <c r="E249" s="245" t="s">
        <v>1</v>
      </c>
      <c r="F249" s="246" t="s">
        <v>1343</v>
      </c>
      <c r="G249" s="244"/>
      <c r="H249" s="247">
        <v>44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133</v>
      </c>
      <c r="AU249" s="253" t="s">
        <v>86</v>
      </c>
      <c r="AV249" s="14" t="s">
        <v>86</v>
      </c>
      <c r="AW249" s="14" t="s">
        <v>33</v>
      </c>
      <c r="AX249" s="14" t="s">
        <v>76</v>
      </c>
      <c r="AY249" s="253" t="s">
        <v>124</v>
      </c>
    </row>
    <row r="250" spans="1:51" s="15" customFormat="1" ht="12">
      <c r="A250" s="15"/>
      <c r="B250" s="254"/>
      <c r="C250" s="255"/>
      <c r="D250" s="234" t="s">
        <v>133</v>
      </c>
      <c r="E250" s="256" t="s">
        <v>1</v>
      </c>
      <c r="F250" s="257" t="s">
        <v>137</v>
      </c>
      <c r="G250" s="255"/>
      <c r="H250" s="258">
        <v>72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4" t="s">
        <v>133</v>
      </c>
      <c r="AU250" s="264" t="s">
        <v>86</v>
      </c>
      <c r="AV250" s="15" t="s">
        <v>132</v>
      </c>
      <c r="AW250" s="15" t="s">
        <v>33</v>
      </c>
      <c r="AX250" s="15" t="s">
        <v>84</v>
      </c>
      <c r="AY250" s="264" t="s">
        <v>124</v>
      </c>
    </row>
    <row r="251" spans="1:65" s="2" customFormat="1" ht="16.5" customHeight="1">
      <c r="A251" s="39"/>
      <c r="B251" s="40"/>
      <c r="C251" s="268" t="s">
        <v>265</v>
      </c>
      <c r="D251" s="268" t="s">
        <v>291</v>
      </c>
      <c r="E251" s="269" t="s">
        <v>1344</v>
      </c>
      <c r="F251" s="270" t="s">
        <v>1345</v>
      </c>
      <c r="G251" s="271" t="s">
        <v>130</v>
      </c>
      <c r="H251" s="272">
        <v>36</v>
      </c>
      <c r="I251" s="273"/>
      <c r="J251" s="274">
        <f>ROUND(I251*H251,2)</f>
        <v>0</v>
      </c>
      <c r="K251" s="270" t="s">
        <v>131</v>
      </c>
      <c r="L251" s="275"/>
      <c r="M251" s="276" t="s">
        <v>1</v>
      </c>
      <c r="N251" s="277" t="s">
        <v>41</v>
      </c>
      <c r="O251" s="92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151</v>
      </c>
      <c r="AT251" s="230" t="s">
        <v>291</v>
      </c>
      <c r="AU251" s="230" t="s">
        <v>86</v>
      </c>
      <c r="AY251" s="18" t="s">
        <v>124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84</v>
      </c>
      <c r="BK251" s="231">
        <f>ROUND(I251*H251,2)</f>
        <v>0</v>
      </c>
      <c r="BL251" s="18" t="s">
        <v>132</v>
      </c>
      <c r="BM251" s="230" t="s">
        <v>358</v>
      </c>
    </row>
    <row r="252" spans="1:51" s="13" customFormat="1" ht="12">
      <c r="A252" s="13"/>
      <c r="B252" s="232"/>
      <c r="C252" s="233"/>
      <c r="D252" s="234" t="s">
        <v>133</v>
      </c>
      <c r="E252" s="235" t="s">
        <v>1</v>
      </c>
      <c r="F252" s="236" t="s">
        <v>1346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133</v>
      </c>
      <c r="AU252" s="242" t="s">
        <v>86</v>
      </c>
      <c r="AV252" s="13" t="s">
        <v>84</v>
      </c>
      <c r="AW252" s="13" t="s">
        <v>33</v>
      </c>
      <c r="AX252" s="13" t="s">
        <v>76</v>
      </c>
      <c r="AY252" s="242" t="s">
        <v>124</v>
      </c>
    </row>
    <row r="253" spans="1:51" s="14" customFormat="1" ht="12">
      <c r="A253" s="14"/>
      <c r="B253" s="243"/>
      <c r="C253" s="244"/>
      <c r="D253" s="234" t="s">
        <v>133</v>
      </c>
      <c r="E253" s="245" t="s">
        <v>1</v>
      </c>
      <c r="F253" s="246" t="s">
        <v>1347</v>
      </c>
      <c r="G253" s="244"/>
      <c r="H253" s="247">
        <v>36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133</v>
      </c>
      <c r="AU253" s="253" t="s">
        <v>86</v>
      </c>
      <c r="AV253" s="14" t="s">
        <v>86</v>
      </c>
      <c r="AW253" s="14" t="s">
        <v>33</v>
      </c>
      <c r="AX253" s="14" t="s">
        <v>76</v>
      </c>
      <c r="AY253" s="253" t="s">
        <v>124</v>
      </c>
    </row>
    <row r="254" spans="1:51" s="15" customFormat="1" ht="12">
      <c r="A254" s="15"/>
      <c r="B254" s="254"/>
      <c r="C254" s="255"/>
      <c r="D254" s="234" t="s">
        <v>133</v>
      </c>
      <c r="E254" s="256" t="s">
        <v>1</v>
      </c>
      <c r="F254" s="257" t="s">
        <v>137</v>
      </c>
      <c r="G254" s="255"/>
      <c r="H254" s="258">
        <v>36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4" t="s">
        <v>133</v>
      </c>
      <c r="AU254" s="264" t="s">
        <v>86</v>
      </c>
      <c r="AV254" s="15" t="s">
        <v>132</v>
      </c>
      <c r="AW254" s="15" t="s">
        <v>33</v>
      </c>
      <c r="AX254" s="15" t="s">
        <v>84</v>
      </c>
      <c r="AY254" s="264" t="s">
        <v>124</v>
      </c>
    </row>
    <row r="255" spans="1:63" s="12" customFormat="1" ht="22.8" customHeight="1">
      <c r="A255" s="12"/>
      <c r="B255" s="203"/>
      <c r="C255" s="204"/>
      <c r="D255" s="205" t="s">
        <v>75</v>
      </c>
      <c r="E255" s="217" t="s">
        <v>142</v>
      </c>
      <c r="F255" s="217" t="s">
        <v>485</v>
      </c>
      <c r="G255" s="204"/>
      <c r="H255" s="204"/>
      <c r="I255" s="207"/>
      <c r="J255" s="218">
        <f>BK255</f>
        <v>0</v>
      </c>
      <c r="K255" s="204"/>
      <c r="L255" s="209"/>
      <c r="M255" s="210"/>
      <c r="N255" s="211"/>
      <c r="O255" s="211"/>
      <c r="P255" s="212">
        <f>SUM(P256:P264)</f>
        <v>0</v>
      </c>
      <c r="Q255" s="211"/>
      <c r="R255" s="212">
        <f>SUM(R256:R264)</f>
        <v>0</v>
      </c>
      <c r="S255" s="211"/>
      <c r="T255" s="213">
        <f>SUM(T256:T264)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4" t="s">
        <v>84</v>
      </c>
      <c r="AT255" s="215" t="s">
        <v>75</v>
      </c>
      <c r="AU255" s="215" t="s">
        <v>84</v>
      </c>
      <c r="AY255" s="214" t="s">
        <v>124</v>
      </c>
      <c r="BK255" s="216">
        <f>SUM(BK256:BK264)</f>
        <v>0</v>
      </c>
    </row>
    <row r="256" spans="1:65" s="2" customFormat="1" ht="24.15" customHeight="1">
      <c r="A256" s="39"/>
      <c r="B256" s="40"/>
      <c r="C256" s="219" t="s">
        <v>360</v>
      </c>
      <c r="D256" s="219" t="s">
        <v>127</v>
      </c>
      <c r="E256" s="220" t="s">
        <v>1348</v>
      </c>
      <c r="F256" s="221" t="s">
        <v>1349</v>
      </c>
      <c r="G256" s="222" t="s">
        <v>228</v>
      </c>
      <c r="H256" s="223">
        <v>64.8</v>
      </c>
      <c r="I256" s="224"/>
      <c r="J256" s="225">
        <f>ROUND(I256*H256,2)</f>
        <v>0</v>
      </c>
      <c r="K256" s="221" t="s">
        <v>131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132</v>
      </c>
      <c r="AT256" s="230" t="s">
        <v>127</v>
      </c>
      <c r="AU256" s="230" t="s">
        <v>86</v>
      </c>
      <c r="AY256" s="18" t="s">
        <v>124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132</v>
      </c>
      <c r="BM256" s="230" t="s">
        <v>363</v>
      </c>
    </row>
    <row r="257" spans="1:51" s="14" customFormat="1" ht="12">
      <c r="A257" s="14"/>
      <c r="B257" s="243"/>
      <c r="C257" s="244"/>
      <c r="D257" s="234" t="s">
        <v>133</v>
      </c>
      <c r="E257" s="245" t="s">
        <v>1</v>
      </c>
      <c r="F257" s="246" t="s">
        <v>1350</v>
      </c>
      <c r="G257" s="244"/>
      <c r="H257" s="247">
        <v>64.8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133</v>
      </c>
      <c r="AU257" s="253" t="s">
        <v>86</v>
      </c>
      <c r="AV257" s="14" t="s">
        <v>86</v>
      </c>
      <c r="AW257" s="14" t="s">
        <v>33</v>
      </c>
      <c r="AX257" s="14" t="s">
        <v>76</v>
      </c>
      <c r="AY257" s="253" t="s">
        <v>124</v>
      </c>
    </row>
    <row r="258" spans="1:51" s="15" customFormat="1" ht="12">
      <c r="A258" s="15"/>
      <c r="B258" s="254"/>
      <c r="C258" s="255"/>
      <c r="D258" s="234" t="s">
        <v>133</v>
      </c>
      <c r="E258" s="256" t="s">
        <v>1</v>
      </c>
      <c r="F258" s="257" t="s">
        <v>137</v>
      </c>
      <c r="G258" s="255"/>
      <c r="H258" s="258">
        <v>64.8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4" t="s">
        <v>133</v>
      </c>
      <c r="AU258" s="264" t="s">
        <v>86</v>
      </c>
      <c r="AV258" s="15" t="s">
        <v>132</v>
      </c>
      <c r="AW258" s="15" t="s">
        <v>33</v>
      </c>
      <c r="AX258" s="15" t="s">
        <v>84</v>
      </c>
      <c r="AY258" s="264" t="s">
        <v>124</v>
      </c>
    </row>
    <row r="259" spans="1:65" s="2" customFormat="1" ht="24.15" customHeight="1">
      <c r="A259" s="39"/>
      <c r="B259" s="40"/>
      <c r="C259" s="219" t="s">
        <v>273</v>
      </c>
      <c r="D259" s="219" t="s">
        <v>127</v>
      </c>
      <c r="E259" s="220" t="s">
        <v>1351</v>
      </c>
      <c r="F259" s="221" t="s">
        <v>1352</v>
      </c>
      <c r="G259" s="222" t="s">
        <v>228</v>
      </c>
      <c r="H259" s="223">
        <v>64.8</v>
      </c>
      <c r="I259" s="224"/>
      <c r="J259" s="225">
        <f>ROUND(I259*H259,2)</f>
        <v>0</v>
      </c>
      <c r="K259" s="221" t="s">
        <v>131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132</v>
      </c>
      <c r="AT259" s="230" t="s">
        <v>127</v>
      </c>
      <c r="AU259" s="230" t="s">
        <v>86</v>
      </c>
      <c r="AY259" s="18" t="s">
        <v>124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132</v>
      </c>
      <c r="BM259" s="230" t="s">
        <v>367</v>
      </c>
    </row>
    <row r="260" spans="1:51" s="14" customFormat="1" ht="12">
      <c r="A260" s="14"/>
      <c r="B260" s="243"/>
      <c r="C260" s="244"/>
      <c r="D260" s="234" t="s">
        <v>133</v>
      </c>
      <c r="E260" s="245" t="s">
        <v>1</v>
      </c>
      <c r="F260" s="246" t="s">
        <v>1353</v>
      </c>
      <c r="G260" s="244"/>
      <c r="H260" s="247">
        <v>64.8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133</v>
      </c>
      <c r="AU260" s="253" t="s">
        <v>86</v>
      </c>
      <c r="AV260" s="14" t="s">
        <v>86</v>
      </c>
      <c r="AW260" s="14" t="s">
        <v>33</v>
      </c>
      <c r="AX260" s="14" t="s">
        <v>76</v>
      </c>
      <c r="AY260" s="253" t="s">
        <v>124</v>
      </c>
    </row>
    <row r="261" spans="1:51" s="15" customFormat="1" ht="12">
      <c r="A261" s="15"/>
      <c r="B261" s="254"/>
      <c r="C261" s="255"/>
      <c r="D261" s="234" t="s">
        <v>133</v>
      </c>
      <c r="E261" s="256" t="s">
        <v>1</v>
      </c>
      <c r="F261" s="257" t="s">
        <v>137</v>
      </c>
      <c r="G261" s="255"/>
      <c r="H261" s="258">
        <v>64.8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4" t="s">
        <v>133</v>
      </c>
      <c r="AU261" s="264" t="s">
        <v>86</v>
      </c>
      <c r="AV261" s="15" t="s">
        <v>132</v>
      </c>
      <c r="AW261" s="15" t="s">
        <v>33</v>
      </c>
      <c r="AX261" s="15" t="s">
        <v>84</v>
      </c>
      <c r="AY261" s="264" t="s">
        <v>124</v>
      </c>
    </row>
    <row r="262" spans="1:65" s="2" customFormat="1" ht="24.15" customHeight="1">
      <c r="A262" s="39"/>
      <c r="B262" s="40"/>
      <c r="C262" s="219" t="s">
        <v>370</v>
      </c>
      <c r="D262" s="219" t="s">
        <v>127</v>
      </c>
      <c r="E262" s="220" t="s">
        <v>1354</v>
      </c>
      <c r="F262" s="221" t="s">
        <v>1355</v>
      </c>
      <c r="G262" s="222" t="s">
        <v>228</v>
      </c>
      <c r="H262" s="223">
        <v>64.8</v>
      </c>
      <c r="I262" s="224"/>
      <c r="J262" s="225">
        <f>ROUND(I262*H262,2)</f>
        <v>0</v>
      </c>
      <c r="K262" s="221" t="s">
        <v>131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132</v>
      </c>
      <c r="AT262" s="230" t="s">
        <v>127</v>
      </c>
      <c r="AU262" s="230" t="s">
        <v>86</v>
      </c>
      <c r="AY262" s="18" t="s">
        <v>124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132</v>
      </c>
      <c r="BM262" s="230" t="s">
        <v>373</v>
      </c>
    </row>
    <row r="263" spans="1:51" s="14" customFormat="1" ht="12">
      <c r="A263" s="14"/>
      <c r="B263" s="243"/>
      <c r="C263" s="244"/>
      <c r="D263" s="234" t="s">
        <v>133</v>
      </c>
      <c r="E263" s="245" t="s">
        <v>1</v>
      </c>
      <c r="F263" s="246" t="s">
        <v>1353</v>
      </c>
      <c r="G263" s="244"/>
      <c r="H263" s="247">
        <v>64.8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133</v>
      </c>
      <c r="AU263" s="253" t="s">
        <v>86</v>
      </c>
      <c r="AV263" s="14" t="s">
        <v>86</v>
      </c>
      <c r="AW263" s="14" t="s">
        <v>33</v>
      </c>
      <c r="AX263" s="14" t="s">
        <v>76</v>
      </c>
      <c r="AY263" s="253" t="s">
        <v>124</v>
      </c>
    </row>
    <row r="264" spans="1:51" s="15" customFormat="1" ht="12">
      <c r="A264" s="15"/>
      <c r="B264" s="254"/>
      <c r="C264" s="255"/>
      <c r="D264" s="234" t="s">
        <v>133</v>
      </c>
      <c r="E264" s="256" t="s">
        <v>1</v>
      </c>
      <c r="F264" s="257" t="s">
        <v>137</v>
      </c>
      <c r="G264" s="255"/>
      <c r="H264" s="258">
        <v>64.8</v>
      </c>
      <c r="I264" s="259"/>
      <c r="J264" s="255"/>
      <c r="K264" s="255"/>
      <c r="L264" s="260"/>
      <c r="M264" s="261"/>
      <c r="N264" s="262"/>
      <c r="O264" s="262"/>
      <c r="P264" s="262"/>
      <c r="Q264" s="262"/>
      <c r="R264" s="262"/>
      <c r="S264" s="262"/>
      <c r="T264" s="263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4" t="s">
        <v>133</v>
      </c>
      <c r="AU264" s="264" t="s">
        <v>86</v>
      </c>
      <c r="AV264" s="15" t="s">
        <v>132</v>
      </c>
      <c r="AW264" s="15" t="s">
        <v>33</v>
      </c>
      <c r="AX264" s="15" t="s">
        <v>84</v>
      </c>
      <c r="AY264" s="264" t="s">
        <v>124</v>
      </c>
    </row>
    <row r="265" spans="1:63" s="12" customFormat="1" ht="22.8" customHeight="1">
      <c r="A265" s="12"/>
      <c r="B265" s="203"/>
      <c r="C265" s="204"/>
      <c r="D265" s="205" t="s">
        <v>75</v>
      </c>
      <c r="E265" s="217" t="s">
        <v>153</v>
      </c>
      <c r="F265" s="217" t="s">
        <v>707</v>
      </c>
      <c r="G265" s="204"/>
      <c r="H265" s="204"/>
      <c r="I265" s="207"/>
      <c r="J265" s="218">
        <f>BK265</f>
        <v>0</v>
      </c>
      <c r="K265" s="204"/>
      <c r="L265" s="209"/>
      <c r="M265" s="210"/>
      <c r="N265" s="211"/>
      <c r="O265" s="211"/>
      <c r="P265" s="212">
        <f>SUM(P266:P271)</f>
        <v>0</v>
      </c>
      <c r="Q265" s="211"/>
      <c r="R265" s="212">
        <f>SUM(R266:R271)</f>
        <v>0</v>
      </c>
      <c r="S265" s="211"/>
      <c r="T265" s="213">
        <f>SUM(T266:T271)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4" t="s">
        <v>84</v>
      </c>
      <c r="AT265" s="215" t="s">
        <v>75</v>
      </c>
      <c r="AU265" s="215" t="s">
        <v>84</v>
      </c>
      <c r="AY265" s="214" t="s">
        <v>124</v>
      </c>
      <c r="BK265" s="216">
        <f>SUM(BK266:BK271)</f>
        <v>0</v>
      </c>
    </row>
    <row r="266" spans="1:65" s="2" customFormat="1" ht="21.75" customHeight="1">
      <c r="A266" s="39"/>
      <c r="B266" s="40"/>
      <c r="C266" s="219" t="s">
        <v>278</v>
      </c>
      <c r="D266" s="219" t="s">
        <v>127</v>
      </c>
      <c r="E266" s="220" t="s">
        <v>1356</v>
      </c>
      <c r="F266" s="221" t="s">
        <v>1357</v>
      </c>
      <c r="G266" s="222" t="s">
        <v>192</v>
      </c>
      <c r="H266" s="223">
        <v>33</v>
      </c>
      <c r="I266" s="224"/>
      <c r="J266" s="225">
        <f>ROUND(I266*H266,2)</f>
        <v>0</v>
      </c>
      <c r="K266" s="221" t="s">
        <v>131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132</v>
      </c>
      <c r="AT266" s="230" t="s">
        <v>127</v>
      </c>
      <c r="AU266" s="230" t="s">
        <v>86</v>
      </c>
      <c r="AY266" s="18" t="s">
        <v>124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132</v>
      </c>
      <c r="BM266" s="230" t="s">
        <v>380</v>
      </c>
    </row>
    <row r="267" spans="1:51" s="14" customFormat="1" ht="12">
      <c r="A267" s="14"/>
      <c r="B267" s="243"/>
      <c r="C267" s="244"/>
      <c r="D267" s="234" t="s">
        <v>133</v>
      </c>
      <c r="E267" s="245" t="s">
        <v>1</v>
      </c>
      <c r="F267" s="246" t="s">
        <v>1358</v>
      </c>
      <c r="G267" s="244"/>
      <c r="H267" s="247">
        <v>33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133</v>
      </c>
      <c r="AU267" s="253" t="s">
        <v>86</v>
      </c>
      <c r="AV267" s="14" t="s">
        <v>86</v>
      </c>
      <c r="AW267" s="14" t="s">
        <v>33</v>
      </c>
      <c r="AX267" s="14" t="s">
        <v>76</v>
      </c>
      <c r="AY267" s="253" t="s">
        <v>124</v>
      </c>
    </row>
    <row r="268" spans="1:51" s="15" customFormat="1" ht="12">
      <c r="A268" s="15"/>
      <c r="B268" s="254"/>
      <c r="C268" s="255"/>
      <c r="D268" s="234" t="s">
        <v>133</v>
      </c>
      <c r="E268" s="256" t="s">
        <v>1</v>
      </c>
      <c r="F268" s="257" t="s">
        <v>137</v>
      </c>
      <c r="G268" s="255"/>
      <c r="H268" s="258">
        <v>33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4" t="s">
        <v>133</v>
      </c>
      <c r="AU268" s="264" t="s">
        <v>86</v>
      </c>
      <c r="AV268" s="15" t="s">
        <v>132</v>
      </c>
      <c r="AW268" s="15" t="s">
        <v>33</v>
      </c>
      <c r="AX268" s="15" t="s">
        <v>84</v>
      </c>
      <c r="AY268" s="264" t="s">
        <v>124</v>
      </c>
    </row>
    <row r="269" spans="1:65" s="2" customFormat="1" ht="16.5" customHeight="1">
      <c r="A269" s="39"/>
      <c r="B269" s="40"/>
      <c r="C269" s="219" t="s">
        <v>382</v>
      </c>
      <c r="D269" s="219" t="s">
        <v>127</v>
      </c>
      <c r="E269" s="220" t="s">
        <v>709</v>
      </c>
      <c r="F269" s="221" t="s">
        <v>710</v>
      </c>
      <c r="G269" s="222" t="s">
        <v>192</v>
      </c>
      <c r="H269" s="223">
        <v>33</v>
      </c>
      <c r="I269" s="224"/>
      <c r="J269" s="225">
        <f>ROUND(I269*H269,2)</f>
        <v>0</v>
      </c>
      <c r="K269" s="221" t="s">
        <v>131</v>
      </c>
      <c r="L269" s="45"/>
      <c r="M269" s="226" t="s">
        <v>1</v>
      </c>
      <c r="N269" s="227" t="s">
        <v>41</v>
      </c>
      <c r="O269" s="9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132</v>
      </c>
      <c r="AT269" s="230" t="s">
        <v>127</v>
      </c>
      <c r="AU269" s="230" t="s">
        <v>86</v>
      </c>
      <c r="AY269" s="18" t="s">
        <v>124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132</v>
      </c>
      <c r="BM269" s="230" t="s">
        <v>385</v>
      </c>
    </row>
    <row r="270" spans="1:51" s="14" customFormat="1" ht="12">
      <c r="A270" s="14"/>
      <c r="B270" s="243"/>
      <c r="C270" s="244"/>
      <c r="D270" s="234" t="s">
        <v>133</v>
      </c>
      <c r="E270" s="245" t="s">
        <v>1</v>
      </c>
      <c r="F270" s="246" t="s">
        <v>1359</v>
      </c>
      <c r="G270" s="244"/>
      <c r="H270" s="247">
        <v>33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133</v>
      </c>
      <c r="AU270" s="253" t="s">
        <v>86</v>
      </c>
      <c r="AV270" s="14" t="s">
        <v>86</v>
      </c>
      <c r="AW270" s="14" t="s">
        <v>33</v>
      </c>
      <c r="AX270" s="14" t="s">
        <v>76</v>
      </c>
      <c r="AY270" s="253" t="s">
        <v>124</v>
      </c>
    </row>
    <row r="271" spans="1:51" s="15" customFormat="1" ht="12">
      <c r="A271" s="15"/>
      <c r="B271" s="254"/>
      <c r="C271" s="255"/>
      <c r="D271" s="234" t="s">
        <v>133</v>
      </c>
      <c r="E271" s="256" t="s">
        <v>1</v>
      </c>
      <c r="F271" s="257" t="s">
        <v>137</v>
      </c>
      <c r="G271" s="255"/>
      <c r="H271" s="258">
        <v>33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4" t="s">
        <v>133</v>
      </c>
      <c r="AU271" s="264" t="s">
        <v>86</v>
      </c>
      <c r="AV271" s="15" t="s">
        <v>132</v>
      </c>
      <c r="AW271" s="15" t="s">
        <v>33</v>
      </c>
      <c r="AX271" s="15" t="s">
        <v>84</v>
      </c>
      <c r="AY271" s="264" t="s">
        <v>124</v>
      </c>
    </row>
    <row r="272" spans="1:63" s="12" customFormat="1" ht="22.8" customHeight="1">
      <c r="A272" s="12"/>
      <c r="B272" s="203"/>
      <c r="C272" s="204"/>
      <c r="D272" s="205" t="s">
        <v>75</v>
      </c>
      <c r="E272" s="217" t="s">
        <v>125</v>
      </c>
      <c r="F272" s="217" t="s">
        <v>819</v>
      </c>
      <c r="G272" s="204"/>
      <c r="H272" s="204"/>
      <c r="I272" s="207"/>
      <c r="J272" s="218">
        <f>BK272</f>
        <v>0</v>
      </c>
      <c r="K272" s="204"/>
      <c r="L272" s="209"/>
      <c r="M272" s="210"/>
      <c r="N272" s="211"/>
      <c r="O272" s="211"/>
      <c r="P272" s="212">
        <f>SUM(P273:P286)</f>
        <v>0</v>
      </c>
      <c r="Q272" s="211"/>
      <c r="R272" s="212">
        <f>SUM(R273:R286)</f>
        <v>0</v>
      </c>
      <c r="S272" s="211"/>
      <c r="T272" s="213">
        <f>SUM(T273:T286)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4" t="s">
        <v>84</v>
      </c>
      <c r="AT272" s="215" t="s">
        <v>75</v>
      </c>
      <c r="AU272" s="215" t="s">
        <v>84</v>
      </c>
      <c r="AY272" s="214" t="s">
        <v>124</v>
      </c>
      <c r="BK272" s="216">
        <f>SUM(BK273:BK286)</f>
        <v>0</v>
      </c>
    </row>
    <row r="273" spans="1:65" s="2" customFormat="1" ht="24.15" customHeight="1">
      <c r="A273" s="39"/>
      <c r="B273" s="40"/>
      <c r="C273" s="219" t="s">
        <v>288</v>
      </c>
      <c r="D273" s="219" t="s">
        <v>127</v>
      </c>
      <c r="E273" s="220" t="s">
        <v>897</v>
      </c>
      <c r="F273" s="221" t="s">
        <v>898</v>
      </c>
      <c r="G273" s="222" t="s">
        <v>192</v>
      </c>
      <c r="H273" s="223">
        <v>66.5</v>
      </c>
      <c r="I273" s="224"/>
      <c r="J273" s="225">
        <f>ROUND(I273*H273,2)</f>
        <v>0</v>
      </c>
      <c r="K273" s="221" t="s">
        <v>131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132</v>
      </c>
      <c r="AT273" s="230" t="s">
        <v>127</v>
      </c>
      <c r="AU273" s="230" t="s">
        <v>86</v>
      </c>
      <c r="AY273" s="18" t="s">
        <v>124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132</v>
      </c>
      <c r="BM273" s="230" t="s">
        <v>398</v>
      </c>
    </row>
    <row r="274" spans="1:51" s="14" customFormat="1" ht="12">
      <c r="A274" s="14"/>
      <c r="B274" s="243"/>
      <c r="C274" s="244"/>
      <c r="D274" s="234" t="s">
        <v>133</v>
      </c>
      <c r="E274" s="245" t="s">
        <v>1</v>
      </c>
      <c r="F274" s="246" t="s">
        <v>1360</v>
      </c>
      <c r="G274" s="244"/>
      <c r="H274" s="247">
        <v>10.5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133</v>
      </c>
      <c r="AU274" s="253" t="s">
        <v>86</v>
      </c>
      <c r="AV274" s="14" t="s">
        <v>86</v>
      </c>
      <c r="AW274" s="14" t="s">
        <v>33</v>
      </c>
      <c r="AX274" s="14" t="s">
        <v>76</v>
      </c>
      <c r="AY274" s="253" t="s">
        <v>124</v>
      </c>
    </row>
    <row r="275" spans="1:51" s="14" customFormat="1" ht="12">
      <c r="A275" s="14"/>
      <c r="B275" s="243"/>
      <c r="C275" s="244"/>
      <c r="D275" s="234" t="s">
        <v>133</v>
      </c>
      <c r="E275" s="245" t="s">
        <v>1</v>
      </c>
      <c r="F275" s="246" t="s">
        <v>1361</v>
      </c>
      <c r="G275" s="244"/>
      <c r="H275" s="247">
        <v>8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133</v>
      </c>
      <c r="AU275" s="253" t="s">
        <v>86</v>
      </c>
      <c r="AV275" s="14" t="s">
        <v>86</v>
      </c>
      <c r="AW275" s="14" t="s">
        <v>33</v>
      </c>
      <c r="AX275" s="14" t="s">
        <v>76</v>
      </c>
      <c r="AY275" s="253" t="s">
        <v>124</v>
      </c>
    </row>
    <row r="276" spans="1:51" s="14" customFormat="1" ht="12">
      <c r="A276" s="14"/>
      <c r="B276" s="243"/>
      <c r="C276" s="244"/>
      <c r="D276" s="234" t="s">
        <v>133</v>
      </c>
      <c r="E276" s="245" t="s">
        <v>1</v>
      </c>
      <c r="F276" s="246" t="s">
        <v>1362</v>
      </c>
      <c r="G276" s="244"/>
      <c r="H276" s="247">
        <v>48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133</v>
      </c>
      <c r="AU276" s="253" t="s">
        <v>86</v>
      </c>
      <c r="AV276" s="14" t="s">
        <v>86</v>
      </c>
      <c r="AW276" s="14" t="s">
        <v>33</v>
      </c>
      <c r="AX276" s="14" t="s">
        <v>76</v>
      </c>
      <c r="AY276" s="253" t="s">
        <v>124</v>
      </c>
    </row>
    <row r="277" spans="1:51" s="15" customFormat="1" ht="12">
      <c r="A277" s="15"/>
      <c r="B277" s="254"/>
      <c r="C277" s="255"/>
      <c r="D277" s="234" t="s">
        <v>133</v>
      </c>
      <c r="E277" s="256" t="s">
        <v>1</v>
      </c>
      <c r="F277" s="257" t="s">
        <v>137</v>
      </c>
      <c r="G277" s="255"/>
      <c r="H277" s="258">
        <v>66.5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4" t="s">
        <v>133</v>
      </c>
      <c r="AU277" s="264" t="s">
        <v>86</v>
      </c>
      <c r="AV277" s="15" t="s">
        <v>132</v>
      </c>
      <c r="AW277" s="15" t="s">
        <v>33</v>
      </c>
      <c r="AX277" s="15" t="s">
        <v>84</v>
      </c>
      <c r="AY277" s="264" t="s">
        <v>124</v>
      </c>
    </row>
    <row r="278" spans="1:65" s="2" customFormat="1" ht="16.5" customHeight="1">
      <c r="A278" s="39"/>
      <c r="B278" s="40"/>
      <c r="C278" s="219" t="s">
        <v>401</v>
      </c>
      <c r="D278" s="219" t="s">
        <v>127</v>
      </c>
      <c r="E278" s="220" t="s">
        <v>1363</v>
      </c>
      <c r="F278" s="221" t="s">
        <v>1364</v>
      </c>
      <c r="G278" s="222" t="s">
        <v>130</v>
      </c>
      <c r="H278" s="223">
        <v>1</v>
      </c>
      <c r="I278" s="224"/>
      <c r="J278" s="225">
        <f>ROUND(I278*H278,2)</f>
        <v>0</v>
      </c>
      <c r="K278" s="221" t="s">
        <v>131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132</v>
      </c>
      <c r="AT278" s="230" t="s">
        <v>127</v>
      </c>
      <c r="AU278" s="230" t="s">
        <v>86</v>
      </c>
      <c r="AY278" s="18" t="s">
        <v>124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132</v>
      </c>
      <c r="BM278" s="230" t="s">
        <v>404</v>
      </c>
    </row>
    <row r="279" spans="1:51" s="14" customFormat="1" ht="12">
      <c r="A279" s="14"/>
      <c r="B279" s="243"/>
      <c r="C279" s="244"/>
      <c r="D279" s="234" t="s">
        <v>133</v>
      </c>
      <c r="E279" s="245" t="s">
        <v>1</v>
      </c>
      <c r="F279" s="246" t="s">
        <v>1365</v>
      </c>
      <c r="G279" s="244"/>
      <c r="H279" s="247">
        <v>1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133</v>
      </c>
      <c r="AU279" s="253" t="s">
        <v>86</v>
      </c>
      <c r="AV279" s="14" t="s">
        <v>86</v>
      </c>
      <c r="AW279" s="14" t="s">
        <v>33</v>
      </c>
      <c r="AX279" s="14" t="s">
        <v>76</v>
      </c>
      <c r="AY279" s="253" t="s">
        <v>124</v>
      </c>
    </row>
    <row r="280" spans="1:51" s="15" customFormat="1" ht="12">
      <c r="A280" s="15"/>
      <c r="B280" s="254"/>
      <c r="C280" s="255"/>
      <c r="D280" s="234" t="s">
        <v>133</v>
      </c>
      <c r="E280" s="256" t="s">
        <v>1</v>
      </c>
      <c r="F280" s="257" t="s">
        <v>137</v>
      </c>
      <c r="G280" s="255"/>
      <c r="H280" s="258">
        <v>1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4" t="s">
        <v>133</v>
      </c>
      <c r="AU280" s="264" t="s">
        <v>86</v>
      </c>
      <c r="AV280" s="15" t="s">
        <v>132</v>
      </c>
      <c r="AW280" s="15" t="s">
        <v>33</v>
      </c>
      <c r="AX280" s="15" t="s">
        <v>84</v>
      </c>
      <c r="AY280" s="264" t="s">
        <v>124</v>
      </c>
    </row>
    <row r="281" spans="1:65" s="2" customFormat="1" ht="16.5" customHeight="1">
      <c r="A281" s="39"/>
      <c r="B281" s="40"/>
      <c r="C281" s="219" t="s">
        <v>295</v>
      </c>
      <c r="D281" s="219" t="s">
        <v>127</v>
      </c>
      <c r="E281" s="220" t="s">
        <v>1366</v>
      </c>
      <c r="F281" s="221" t="s">
        <v>1367</v>
      </c>
      <c r="G281" s="222" t="s">
        <v>130</v>
      </c>
      <c r="H281" s="223">
        <v>1</v>
      </c>
      <c r="I281" s="224"/>
      <c r="J281" s="225">
        <f>ROUND(I281*H281,2)</f>
        <v>0</v>
      </c>
      <c r="K281" s="221" t="s">
        <v>131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132</v>
      </c>
      <c r="AT281" s="230" t="s">
        <v>127</v>
      </c>
      <c r="AU281" s="230" t="s">
        <v>86</v>
      </c>
      <c r="AY281" s="18" t="s">
        <v>124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132</v>
      </c>
      <c r="BM281" s="230" t="s">
        <v>416</v>
      </c>
    </row>
    <row r="282" spans="1:51" s="14" customFormat="1" ht="12">
      <c r="A282" s="14"/>
      <c r="B282" s="243"/>
      <c r="C282" s="244"/>
      <c r="D282" s="234" t="s">
        <v>133</v>
      </c>
      <c r="E282" s="245" t="s">
        <v>1</v>
      </c>
      <c r="F282" s="246" t="s">
        <v>1368</v>
      </c>
      <c r="G282" s="244"/>
      <c r="H282" s="247">
        <v>1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133</v>
      </c>
      <c r="AU282" s="253" t="s">
        <v>86</v>
      </c>
      <c r="AV282" s="14" t="s">
        <v>86</v>
      </c>
      <c r="AW282" s="14" t="s">
        <v>33</v>
      </c>
      <c r="AX282" s="14" t="s">
        <v>76</v>
      </c>
      <c r="AY282" s="253" t="s">
        <v>124</v>
      </c>
    </row>
    <row r="283" spans="1:51" s="15" customFormat="1" ht="12">
      <c r="A283" s="15"/>
      <c r="B283" s="254"/>
      <c r="C283" s="255"/>
      <c r="D283" s="234" t="s">
        <v>133</v>
      </c>
      <c r="E283" s="256" t="s">
        <v>1</v>
      </c>
      <c r="F283" s="257" t="s">
        <v>137</v>
      </c>
      <c r="G283" s="255"/>
      <c r="H283" s="258">
        <v>1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4" t="s">
        <v>133</v>
      </c>
      <c r="AU283" s="264" t="s">
        <v>86</v>
      </c>
      <c r="AV283" s="15" t="s">
        <v>132</v>
      </c>
      <c r="AW283" s="15" t="s">
        <v>33</v>
      </c>
      <c r="AX283" s="15" t="s">
        <v>84</v>
      </c>
      <c r="AY283" s="264" t="s">
        <v>124</v>
      </c>
    </row>
    <row r="284" spans="1:65" s="2" customFormat="1" ht="16.5" customHeight="1">
      <c r="A284" s="39"/>
      <c r="B284" s="40"/>
      <c r="C284" s="219" t="s">
        <v>418</v>
      </c>
      <c r="D284" s="219" t="s">
        <v>127</v>
      </c>
      <c r="E284" s="220" t="s">
        <v>1369</v>
      </c>
      <c r="F284" s="221" t="s">
        <v>1370</v>
      </c>
      <c r="G284" s="222" t="s">
        <v>130</v>
      </c>
      <c r="H284" s="223">
        <v>6</v>
      </c>
      <c r="I284" s="224"/>
      <c r="J284" s="225">
        <f>ROUND(I284*H284,2)</f>
        <v>0</v>
      </c>
      <c r="K284" s="221" t="s">
        <v>1</v>
      </c>
      <c r="L284" s="45"/>
      <c r="M284" s="226" t="s">
        <v>1</v>
      </c>
      <c r="N284" s="227" t="s">
        <v>41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132</v>
      </c>
      <c r="AT284" s="230" t="s">
        <v>127</v>
      </c>
      <c r="AU284" s="230" t="s">
        <v>86</v>
      </c>
      <c r="AY284" s="18" t="s">
        <v>124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84</v>
      </c>
      <c r="BK284" s="231">
        <f>ROUND(I284*H284,2)</f>
        <v>0</v>
      </c>
      <c r="BL284" s="18" t="s">
        <v>132</v>
      </c>
      <c r="BM284" s="230" t="s">
        <v>421</v>
      </c>
    </row>
    <row r="285" spans="1:51" s="14" customFormat="1" ht="12">
      <c r="A285" s="14"/>
      <c r="B285" s="243"/>
      <c r="C285" s="244"/>
      <c r="D285" s="234" t="s">
        <v>133</v>
      </c>
      <c r="E285" s="245" t="s">
        <v>1</v>
      </c>
      <c r="F285" s="246" t="s">
        <v>145</v>
      </c>
      <c r="G285" s="244"/>
      <c r="H285" s="247">
        <v>6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133</v>
      </c>
      <c r="AU285" s="253" t="s">
        <v>86</v>
      </c>
      <c r="AV285" s="14" t="s">
        <v>86</v>
      </c>
      <c r="AW285" s="14" t="s">
        <v>33</v>
      </c>
      <c r="AX285" s="14" t="s">
        <v>76</v>
      </c>
      <c r="AY285" s="253" t="s">
        <v>124</v>
      </c>
    </row>
    <row r="286" spans="1:51" s="15" customFormat="1" ht="12">
      <c r="A286" s="15"/>
      <c r="B286" s="254"/>
      <c r="C286" s="255"/>
      <c r="D286" s="234" t="s">
        <v>133</v>
      </c>
      <c r="E286" s="256" t="s">
        <v>1</v>
      </c>
      <c r="F286" s="257" t="s">
        <v>137</v>
      </c>
      <c r="G286" s="255"/>
      <c r="H286" s="258">
        <v>6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4" t="s">
        <v>133</v>
      </c>
      <c r="AU286" s="264" t="s">
        <v>86</v>
      </c>
      <c r="AV286" s="15" t="s">
        <v>132</v>
      </c>
      <c r="AW286" s="15" t="s">
        <v>33</v>
      </c>
      <c r="AX286" s="15" t="s">
        <v>84</v>
      </c>
      <c r="AY286" s="264" t="s">
        <v>124</v>
      </c>
    </row>
    <row r="287" spans="1:63" s="12" customFormat="1" ht="22.8" customHeight="1">
      <c r="A287" s="12"/>
      <c r="B287" s="203"/>
      <c r="C287" s="204"/>
      <c r="D287" s="205" t="s">
        <v>75</v>
      </c>
      <c r="E287" s="217" t="s">
        <v>1054</v>
      </c>
      <c r="F287" s="217" t="s">
        <v>1055</v>
      </c>
      <c r="G287" s="204"/>
      <c r="H287" s="204"/>
      <c r="I287" s="207"/>
      <c r="J287" s="218">
        <f>BK287</f>
        <v>0</v>
      </c>
      <c r="K287" s="204"/>
      <c r="L287" s="209"/>
      <c r="M287" s="210"/>
      <c r="N287" s="211"/>
      <c r="O287" s="211"/>
      <c r="P287" s="212">
        <f>SUM(P288:P318)</f>
        <v>0</v>
      </c>
      <c r="Q287" s="211"/>
      <c r="R287" s="212">
        <f>SUM(R288:R318)</f>
        <v>0</v>
      </c>
      <c r="S287" s="211"/>
      <c r="T287" s="213">
        <f>SUM(T288:T318)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4" t="s">
        <v>84</v>
      </c>
      <c r="AT287" s="215" t="s">
        <v>75</v>
      </c>
      <c r="AU287" s="215" t="s">
        <v>84</v>
      </c>
      <c r="AY287" s="214" t="s">
        <v>124</v>
      </c>
      <c r="BK287" s="216">
        <f>SUM(BK288:BK318)</f>
        <v>0</v>
      </c>
    </row>
    <row r="288" spans="1:65" s="2" customFormat="1" ht="24.15" customHeight="1">
      <c r="A288" s="39"/>
      <c r="B288" s="40"/>
      <c r="C288" s="219" t="s">
        <v>300</v>
      </c>
      <c r="D288" s="219" t="s">
        <v>127</v>
      </c>
      <c r="E288" s="220" t="s">
        <v>1065</v>
      </c>
      <c r="F288" s="221" t="s">
        <v>1066</v>
      </c>
      <c r="G288" s="222" t="s">
        <v>294</v>
      </c>
      <c r="H288" s="223">
        <v>0.053</v>
      </c>
      <c r="I288" s="224"/>
      <c r="J288" s="225">
        <f>ROUND(I288*H288,2)</f>
        <v>0</v>
      </c>
      <c r="K288" s="221" t="s">
        <v>131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132</v>
      </c>
      <c r="AT288" s="230" t="s">
        <v>127</v>
      </c>
      <c r="AU288" s="230" t="s">
        <v>86</v>
      </c>
      <c r="AY288" s="18" t="s">
        <v>124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132</v>
      </c>
      <c r="BM288" s="230" t="s">
        <v>424</v>
      </c>
    </row>
    <row r="289" spans="1:51" s="13" customFormat="1" ht="12">
      <c r="A289" s="13"/>
      <c r="B289" s="232"/>
      <c r="C289" s="233"/>
      <c r="D289" s="234" t="s">
        <v>133</v>
      </c>
      <c r="E289" s="235" t="s">
        <v>1</v>
      </c>
      <c r="F289" s="236" t="s">
        <v>1371</v>
      </c>
      <c r="G289" s="233"/>
      <c r="H289" s="235" t="s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133</v>
      </c>
      <c r="AU289" s="242" t="s">
        <v>86</v>
      </c>
      <c r="AV289" s="13" t="s">
        <v>84</v>
      </c>
      <c r="AW289" s="13" t="s">
        <v>33</v>
      </c>
      <c r="AX289" s="13" t="s">
        <v>76</v>
      </c>
      <c r="AY289" s="242" t="s">
        <v>124</v>
      </c>
    </row>
    <row r="290" spans="1:51" s="14" customFormat="1" ht="12">
      <c r="A290" s="14"/>
      <c r="B290" s="243"/>
      <c r="C290" s="244"/>
      <c r="D290" s="234" t="s">
        <v>133</v>
      </c>
      <c r="E290" s="245" t="s">
        <v>1</v>
      </c>
      <c r="F290" s="246" t="s">
        <v>1372</v>
      </c>
      <c r="G290" s="244"/>
      <c r="H290" s="247">
        <v>0.053200000000000004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133</v>
      </c>
      <c r="AU290" s="253" t="s">
        <v>86</v>
      </c>
      <c r="AV290" s="14" t="s">
        <v>86</v>
      </c>
      <c r="AW290" s="14" t="s">
        <v>33</v>
      </c>
      <c r="AX290" s="14" t="s">
        <v>76</v>
      </c>
      <c r="AY290" s="253" t="s">
        <v>124</v>
      </c>
    </row>
    <row r="291" spans="1:51" s="15" customFormat="1" ht="12">
      <c r="A291" s="15"/>
      <c r="B291" s="254"/>
      <c r="C291" s="255"/>
      <c r="D291" s="234" t="s">
        <v>133</v>
      </c>
      <c r="E291" s="256" t="s">
        <v>1</v>
      </c>
      <c r="F291" s="257" t="s">
        <v>137</v>
      </c>
      <c r="G291" s="255"/>
      <c r="H291" s="258">
        <v>0.053200000000000004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4" t="s">
        <v>133</v>
      </c>
      <c r="AU291" s="264" t="s">
        <v>86</v>
      </c>
      <c r="AV291" s="15" t="s">
        <v>132</v>
      </c>
      <c r="AW291" s="15" t="s">
        <v>33</v>
      </c>
      <c r="AX291" s="15" t="s">
        <v>84</v>
      </c>
      <c r="AY291" s="264" t="s">
        <v>124</v>
      </c>
    </row>
    <row r="292" spans="1:65" s="2" customFormat="1" ht="24.15" customHeight="1">
      <c r="A292" s="39"/>
      <c r="B292" s="40"/>
      <c r="C292" s="219" t="s">
        <v>427</v>
      </c>
      <c r="D292" s="219" t="s">
        <v>127</v>
      </c>
      <c r="E292" s="220" t="s">
        <v>1083</v>
      </c>
      <c r="F292" s="221" t="s">
        <v>1084</v>
      </c>
      <c r="G292" s="222" t="s">
        <v>294</v>
      </c>
      <c r="H292" s="223">
        <v>25.973</v>
      </c>
      <c r="I292" s="224"/>
      <c r="J292" s="225">
        <f>ROUND(I292*H292,2)</f>
        <v>0</v>
      </c>
      <c r="K292" s="221" t="s">
        <v>131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132</v>
      </c>
      <c r="AT292" s="230" t="s">
        <v>127</v>
      </c>
      <c r="AU292" s="230" t="s">
        <v>86</v>
      </c>
      <c r="AY292" s="18" t="s">
        <v>124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132</v>
      </c>
      <c r="BM292" s="230" t="s">
        <v>430</v>
      </c>
    </row>
    <row r="293" spans="1:51" s="13" customFormat="1" ht="12">
      <c r="A293" s="13"/>
      <c r="B293" s="232"/>
      <c r="C293" s="233"/>
      <c r="D293" s="234" t="s">
        <v>133</v>
      </c>
      <c r="E293" s="235" t="s">
        <v>1</v>
      </c>
      <c r="F293" s="236" t="s">
        <v>1373</v>
      </c>
      <c r="G293" s="233"/>
      <c r="H293" s="235" t="s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133</v>
      </c>
      <c r="AU293" s="242" t="s">
        <v>86</v>
      </c>
      <c r="AV293" s="13" t="s">
        <v>84</v>
      </c>
      <c r="AW293" s="13" t="s">
        <v>33</v>
      </c>
      <c r="AX293" s="13" t="s">
        <v>76</v>
      </c>
      <c r="AY293" s="242" t="s">
        <v>124</v>
      </c>
    </row>
    <row r="294" spans="1:51" s="14" customFormat="1" ht="12">
      <c r="A294" s="14"/>
      <c r="B294" s="243"/>
      <c r="C294" s="244"/>
      <c r="D294" s="234" t="s">
        <v>133</v>
      </c>
      <c r="E294" s="245" t="s">
        <v>1</v>
      </c>
      <c r="F294" s="246" t="s">
        <v>1374</v>
      </c>
      <c r="G294" s="244"/>
      <c r="H294" s="247">
        <v>25.919999999999998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133</v>
      </c>
      <c r="AU294" s="253" t="s">
        <v>86</v>
      </c>
      <c r="AV294" s="14" t="s">
        <v>86</v>
      </c>
      <c r="AW294" s="14" t="s">
        <v>33</v>
      </c>
      <c r="AX294" s="14" t="s">
        <v>76</v>
      </c>
      <c r="AY294" s="253" t="s">
        <v>124</v>
      </c>
    </row>
    <row r="295" spans="1:51" s="13" customFormat="1" ht="12">
      <c r="A295" s="13"/>
      <c r="B295" s="232"/>
      <c r="C295" s="233"/>
      <c r="D295" s="234" t="s">
        <v>133</v>
      </c>
      <c r="E295" s="235" t="s">
        <v>1</v>
      </c>
      <c r="F295" s="236" t="s">
        <v>1371</v>
      </c>
      <c r="G295" s="233"/>
      <c r="H295" s="235" t="s">
        <v>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133</v>
      </c>
      <c r="AU295" s="242" t="s">
        <v>86</v>
      </c>
      <c r="AV295" s="13" t="s">
        <v>84</v>
      </c>
      <c r="AW295" s="13" t="s">
        <v>33</v>
      </c>
      <c r="AX295" s="13" t="s">
        <v>76</v>
      </c>
      <c r="AY295" s="242" t="s">
        <v>124</v>
      </c>
    </row>
    <row r="296" spans="1:51" s="14" customFormat="1" ht="12">
      <c r="A296" s="14"/>
      <c r="B296" s="243"/>
      <c r="C296" s="244"/>
      <c r="D296" s="234" t="s">
        <v>133</v>
      </c>
      <c r="E296" s="245" t="s">
        <v>1</v>
      </c>
      <c r="F296" s="246" t="s">
        <v>1375</v>
      </c>
      <c r="G296" s="244"/>
      <c r="H296" s="247">
        <v>0.053200000000000004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133</v>
      </c>
      <c r="AU296" s="253" t="s">
        <v>86</v>
      </c>
      <c r="AV296" s="14" t="s">
        <v>86</v>
      </c>
      <c r="AW296" s="14" t="s">
        <v>33</v>
      </c>
      <c r="AX296" s="14" t="s">
        <v>76</v>
      </c>
      <c r="AY296" s="253" t="s">
        <v>124</v>
      </c>
    </row>
    <row r="297" spans="1:51" s="15" customFormat="1" ht="12">
      <c r="A297" s="15"/>
      <c r="B297" s="254"/>
      <c r="C297" s="255"/>
      <c r="D297" s="234" t="s">
        <v>133</v>
      </c>
      <c r="E297" s="256" t="s">
        <v>1</v>
      </c>
      <c r="F297" s="257" t="s">
        <v>137</v>
      </c>
      <c r="G297" s="255"/>
      <c r="H297" s="258">
        <v>25.9732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4" t="s">
        <v>133</v>
      </c>
      <c r="AU297" s="264" t="s">
        <v>86</v>
      </c>
      <c r="AV297" s="15" t="s">
        <v>132</v>
      </c>
      <c r="AW297" s="15" t="s">
        <v>33</v>
      </c>
      <c r="AX297" s="15" t="s">
        <v>84</v>
      </c>
      <c r="AY297" s="264" t="s">
        <v>124</v>
      </c>
    </row>
    <row r="298" spans="1:65" s="2" customFormat="1" ht="24.15" customHeight="1">
      <c r="A298" s="39"/>
      <c r="B298" s="40"/>
      <c r="C298" s="219" t="s">
        <v>305</v>
      </c>
      <c r="D298" s="219" t="s">
        <v>127</v>
      </c>
      <c r="E298" s="220" t="s">
        <v>1095</v>
      </c>
      <c r="F298" s="221" t="s">
        <v>1096</v>
      </c>
      <c r="G298" s="222" t="s">
        <v>294</v>
      </c>
      <c r="H298" s="223">
        <v>493.487</v>
      </c>
      <c r="I298" s="224"/>
      <c r="J298" s="225">
        <f>ROUND(I298*H298,2)</f>
        <v>0</v>
      </c>
      <c r="K298" s="221" t="s">
        <v>131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132</v>
      </c>
      <c r="AT298" s="230" t="s">
        <v>127</v>
      </c>
      <c r="AU298" s="230" t="s">
        <v>86</v>
      </c>
      <c r="AY298" s="18" t="s">
        <v>124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132</v>
      </c>
      <c r="BM298" s="230" t="s">
        <v>435</v>
      </c>
    </row>
    <row r="299" spans="1:51" s="14" customFormat="1" ht="12">
      <c r="A299" s="14"/>
      <c r="B299" s="243"/>
      <c r="C299" s="244"/>
      <c r="D299" s="234" t="s">
        <v>133</v>
      </c>
      <c r="E299" s="245" t="s">
        <v>1</v>
      </c>
      <c r="F299" s="246" t="s">
        <v>1376</v>
      </c>
      <c r="G299" s="244"/>
      <c r="H299" s="247">
        <v>493.48699999999997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133</v>
      </c>
      <c r="AU299" s="253" t="s">
        <v>86</v>
      </c>
      <c r="AV299" s="14" t="s">
        <v>86</v>
      </c>
      <c r="AW299" s="14" t="s">
        <v>33</v>
      </c>
      <c r="AX299" s="14" t="s">
        <v>76</v>
      </c>
      <c r="AY299" s="253" t="s">
        <v>124</v>
      </c>
    </row>
    <row r="300" spans="1:51" s="13" customFormat="1" ht="12">
      <c r="A300" s="13"/>
      <c r="B300" s="232"/>
      <c r="C300" s="233"/>
      <c r="D300" s="234" t="s">
        <v>133</v>
      </c>
      <c r="E300" s="235" t="s">
        <v>1</v>
      </c>
      <c r="F300" s="236" t="s">
        <v>1082</v>
      </c>
      <c r="G300" s="233"/>
      <c r="H300" s="235" t="s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133</v>
      </c>
      <c r="AU300" s="242" t="s">
        <v>86</v>
      </c>
      <c r="AV300" s="13" t="s">
        <v>84</v>
      </c>
      <c r="AW300" s="13" t="s">
        <v>33</v>
      </c>
      <c r="AX300" s="13" t="s">
        <v>76</v>
      </c>
      <c r="AY300" s="242" t="s">
        <v>124</v>
      </c>
    </row>
    <row r="301" spans="1:51" s="15" customFormat="1" ht="12">
      <c r="A301" s="15"/>
      <c r="B301" s="254"/>
      <c r="C301" s="255"/>
      <c r="D301" s="234" t="s">
        <v>133</v>
      </c>
      <c r="E301" s="256" t="s">
        <v>1</v>
      </c>
      <c r="F301" s="257" t="s">
        <v>137</v>
      </c>
      <c r="G301" s="255"/>
      <c r="H301" s="258">
        <v>493.48699999999997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4" t="s">
        <v>133</v>
      </c>
      <c r="AU301" s="264" t="s">
        <v>86</v>
      </c>
      <c r="AV301" s="15" t="s">
        <v>132</v>
      </c>
      <c r="AW301" s="15" t="s">
        <v>33</v>
      </c>
      <c r="AX301" s="15" t="s">
        <v>84</v>
      </c>
      <c r="AY301" s="264" t="s">
        <v>124</v>
      </c>
    </row>
    <row r="302" spans="1:65" s="2" customFormat="1" ht="24.15" customHeight="1">
      <c r="A302" s="39"/>
      <c r="B302" s="40"/>
      <c r="C302" s="219" t="s">
        <v>437</v>
      </c>
      <c r="D302" s="219" t="s">
        <v>127</v>
      </c>
      <c r="E302" s="220" t="s">
        <v>1099</v>
      </c>
      <c r="F302" s="221" t="s">
        <v>1100</v>
      </c>
      <c r="G302" s="222" t="s">
        <v>294</v>
      </c>
      <c r="H302" s="223">
        <v>25.973</v>
      </c>
      <c r="I302" s="224"/>
      <c r="J302" s="225">
        <f>ROUND(I302*H302,2)</f>
        <v>0</v>
      </c>
      <c r="K302" s="221" t="s">
        <v>131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132</v>
      </c>
      <c r="AT302" s="230" t="s">
        <v>127</v>
      </c>
      <c r="AU302" s="230" t="s">
        <v>86</v>
      </c>
      <c r="AY302" s="18" t="s">
        <v>124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132</v>
      </c>
      <c r="BM302" s="230" t="s">
        <v>440</v>
      </c>
    </row>
    <row r="303" spans="1:51" s="14" customFormat="1" ht="12">
      <c r="A303" s="14"/>
      <c r="B303" s="243"/>
      <c r="C303" s="244"/>
      <c r="D303" s="234" t="s">
        <v>133</v>
      </c>
      <c r="E303" s="245" t="s">
        <v>1</v>
      </c>
      <c r="F303" s="246" t="s">
        <v>1377</v>
      </c>
      <c r="G303" s="244"/>
      <c r="H303" s="247">
        <v>25.973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133</v>
      </c>
      <c r="AU303" s="253" t="s">
        <v>86</v>
      </c>
      <c r="AV303" s="14" t="s">
        <v>86</v>
      </c>
      <c r="AW303" s="14" t="s">
        <v>33</v>
      </c>
      <c r="AX303" s="14" t="s">
        <v>76</v>
      </c>
      <c r="AY303" s="253" t="s">
        <v>124</v>
      </c>
    </row>
    <row r="304" spans="1:51" s="15" customFormat="1" ht="12">
      <c r="A304" s="15"/>
      <c r="B304" s="254"/>
      <c r="C304" s="255"/>
      <c r="D304" s="234" t="s">
        <v>133</v>
      </c>
      <c r="E304" s="256" t="s">
        <v>1</v>
      </c>
      <c r="F304" s="257" t="s">
        <v>137</v>
      </c>
      <c r="G304" s="255"/>
      <c r="H304" s="258">
        <v>25.973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4" t="s">
        <v>133</v>
      </c>
      <c r="AU304" s="264" t="s">
        <v>86</v>
      </c>
      <c r="AV304" s="15" t="s">
        <v>132</v>
      </c>
      <c r="AW304" s="15" t="s">
        <v>33</v>
      </c>
      <c r="AX304" s="15" t="s">
        <v>84</v>
      </c>
      <c r="AY304" s="264" t="s">
        <v>124</v>
      </c>
    </row>
    <row r="305" spans="1:65" s="2" customFormat="1" ht="21.75" customHeight="1">
      <c r="A305" s="39"/>
      <c r="B305" s="40"/>
      <c r="C305" s="219" t="s">
        <v>309</v>
      </c>
      <c r="D305" s="219" t="s">
        <v>127</v>
      </c>
      <c r="E305" s="220" t="s">
        <v>1378</v>
      </c>
      <c r="F305" s="221" t="s">
        <v>1379</v>
      </c>
      <c r="G305" s="222" t="s">
        <v>294</v>
      </c>
      <c r="H305" s="223">
        <v>33.7</v>
      </c>
      <c r="I305" s="224"/>
      <c r="J305" s="225">
        <f>ROUND(I305*H305,2)</f>
        <v>0</v>
      </c>
      <c r="K305" s="221" t="s">
        <v>131</v>
      </c>
      <c r="L305" s="45"/>
      <c r="M305" s="226" t="s">
        <v>1</v>
      </c>
      <c r="N305" s="227" t="s">
        <v>41</v>
      </c>
      <c r="O305" s="9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132</v>
      </c>
      <c r="AT305" s="230" t="s">
        <v>127</v>
      </c>
      <c r="AU305" s="230" t="s">
        <v>86</v>
      </c>
      <c r="AY305" s="18" t="s">
        <v>124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132</v>
      </c>
      <c r="BM305" s="230" t="s">
        <v>444</v>
      </c>
    </row>
    <row r="306" spans="1:51" s="14" customFormat="1" ht="12">
      <c r="A306" s="14"/>
      <c r="B306" s="243"/>
      <c r="C306" s="244"/>
      <c r="D306" s="234" t="s">
        <v>133</v>
      </c>
      <c r="E306" s="245" t="s">
        <v>1</v>
      </c>
      <c r="F306" s="246" t="s">
        <v>1380</v>
      </c>
      <c r="G306" s="244"/>
      <c r="H306" s="247">
        <v>17.5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133</v>
      </c>
      <c r="AU306" s="253" t="s">
        <v>86</v>
      </c>
      <c r="AV306" s="14" t="s">
        <v>86</v>
      </c>
      <c r="AW306" s="14" t="s">
        <v>33</v>
      </c>
      <c r="AX306" s="14" t="s">
        <v>76</v>
      </c>
      <c r="AY306" s="253" t="s">
        <v>124</v>
      </c>
    </row>
    <row r="307" spans="1:51" s="14" customFormat="1" ht="12">
      <c r="A307" s="14"/>
      <c r="B307" s="243"/>
      <c r="C307" s="244"/>
      <c r="D307" s="234" t="s">
        <v>133</v>
      </c>
      <c r="E307" s="245" t="s">
        <v>1</v>
      </c>
      <c r="F307" s="246" t="s">
        <v>1381</v>
      </c>
      <c r="G307" s="244"/>
      <c r="H307" s="247">
        <v>9.9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133</v>
      </c>
      <c r="AU307" s="253" t="s">
        <v>86</v>
      </c>
      <c r="AV307" s="14" t="s">
        <v>86</v>
      </c>
      <c r="AW307" s="14" t="s">
        <v>33</v>
      </c>
      <c r="AX307" s="14" t="s">
        <v>76</v>
      </c>
      <c r="AY307" s="253" t="s">
        <v>124</v>
      </c>
    </row>
    <row r="308" spans="1:51" s="14" customFormat="1" ht="12">
      <c r="A308" s="14"/>
      <c r="B308" s="243"/>
      <c r="C308" s="244"/>
      <c r="D308" s="234" t="s">
        <v>133</v>
      </c>
      <c r="E308" s="245" t="s">
        <v>1</v>
      </c>
      <c r="F308" s="246" t="s">
        <v>1382</v>
      </c>
      <c r="G308" s="244"/>
      <c r="H308" s="247">
        <v>6.3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133</v>
      </c>
      <c r="AU308" s="253" t="s">
        <v>86</v>
      </c>
      <c r="AV308" s="14" t="s">
        <v>86</v>
      </c>
      <c r="AW308" s="14" t="s">
        <v>33</v>
      </c>
      <c r="AX308" s="14" t="s">
        <v>76</v>
      </c>
      <c r="AY308" s="253" t="s">
        <v>124</v>
      </c>
    </row>
    <row r="309" spans="1:51" s="15" customFormat="1" ht="12">
      <c r="A309" s="15"/>
      <c r="B309" s="254"/>
      <c r="C309" s="255"/>
      <c r="D309" s="234" t="s">
        <v>133</v>
      </c>
      <c r="E309" s="256" t="s">
        <v>1</v>
      </c>
      <c r="F309" s="257" t="s">
        <v>137</v>
      </c>
      <c r="G309" s="255"/>
      <c r="H309" s="258">
        <v>33.699999999999996</v>
      </c>
      <c r="I309" s="259"/>
      <c r="J309" s="255"/>
      <c r="K309" s="255"/>
      <c r="L309" s="260"/>
      <c r="M309" s="261"/>
      <c r="N309" s="262"/>
      <c r="O309" s="262"/>
      <c r="P309" s="262"/>
      <c r="Q309" s="262"/>
      <c r="R309" s="262"/>
      <c r="S309" s="262"/>
      <c r="T309" s="26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4" t="s">
        <v>133</v>
      </c>
      <c r="AU309" s="264" t="s">
        <v>86</v>
      </c>
      <c r="AV309" s="15" t="s">
        <v>132</v>
      </c>
      <c r="AW309" s="15" t="s">
        <v>33</v>
      </c>
      <c r="AX309" s="15" t="s">
        <v>84</v>
      </c>
      <c r="AY309" s="264" t="s">
        <v>124</v>
      </c>
    </row>
    <row r="310" spans="1:65" s="2" customFormat="1" ht="24.15" customHeight="1">
      <c r="A310" s="39"/>
      <c r="B310" s="40"/>
      <c r="C310" s="219" t="s">
        <v>446</v>
      </c>
      <c r="D310" s="219" t="s">
        <v>127</v>
      </c>
      <c r="E310" s="220" t="s">
        <v>1383</v>
      </c>
      <c r="F310" s="221" t="s">
        <v>1384</v>
      </c>
      <c r="G310" s="222" t="s">
        <v>294</v>
      </c>
      <c r="H310" s="223">
        <v>640.3</v>
      </c>
      <c r="I310" s="224"/>
      <c r="J310" s="225">
        <f>ROUND(I310*H310,2)</f>
        <v>0</v>
      </c>
      <c r="K310" s="221" t="s">
        <v>131</v>
      </c>
      <c r="L310" s="45"/>
      <c r="M310" s="226" t="s">
        <v>1</v>
      </c>
      <c r="N310" s="227" t="s">
        <v>41</v>
      </c>
      <c r="O310" s="92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132</v>
      </c>
      <c r="AT310" s="230" t="s">
        <v>127</v>
      </c>
      <c r="AU310" s="230" t="s">
        <v>86</v>
      </c>
      <c r="AY310" s="18" t="s">
        <v>124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132</v>
      </c>
      <c r="BM310" s="230" t="s">
        <v>449</v>
      </c>
    </row>
    <row r="311" spans="1:51" s="14" customFormat="1" ht="12">
      <c r="A311" s="14"/>
      <c r="B311" s="243"/>
      <c r="C311" s="244"/>
      <c r="D311" s="234" t="s">
        <v>133</v>
      </c>
      <c r="E311" s="245" t="s">
        <v>1</v>
      </c>
      <c r="F311" s="246" t="s">
        <v>1385</v>
      </c>
      <c r="G311" s="244"/>
      <c r="H311" s="247">
        <v>640.3000000000001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133</v>
      </c>
      <c r="AU311" s="253" t="s">
        <v>86</v>
      </c>
      <c r="AV311" s="14" t="s">
        <v>86</v>
      </c>
      <c r="AW311" s="14" t="s">
        <v>33</v>
      </c>
      <c r="AX311" s="14" t="s">
        <v>76</v>
      </c>
      <c r="AY311" s="253" t="s">
        <v>124</v>
      </c>
    </row>
    <row r="312" spans="1:51" s="13" customFormat="1" ht="12">
      <c r="A312" s="13"/>
      <c r="B312" s="232"/>
      <c r="C312" s="233"/>
      <c r="D312" s="234" t="s">
        <v>133</v>
      </c>
      <c r="E312" s="235" t="s">
        <v>1</v>
      </c>
      <c r="F312" s="236" t="s">
        <v>1082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133</v>
      </c>
      <c r="AU312" s="242" t="s">
        <v>86</v>
      </c>
      <c r="AV312" s="13" t="s">
        <v>84</v>
      </c>
      <c r="AW312" s="13" t="s">
        <v>33</v>
      </c>
      <c r="AX312" s="13" t="s">
        <v>76</v>
      </c>
      <c r="AY312" s="242" t="s">
        <v>124</v>
      </c>
    </row>
    <row r="313" spans="1:51" s="15" customFormat="1" ht="12">
      <c r="A313" s="15"/>
      <c r="B313" s="254"/>
      <c r="C313" s="255"/>
      <c r="D313" s="234" t="s">
        <v>133</v>
      </c>
      <c r="E313" s="256" t="s">
        <v>1</v>
      </c>
      <c r="F313" s="257" t="s">
        <v>137</v>
      </c>
      <c r="G313" s="255"/>
      <c r="H313" s="258">
        <v>640.3000000000001</v>
      </c>
      <c r="I313" s="259"/>
      <c r="J313" s="255"/>
      <c r="K313" s="255"/>
      <c r="L313" s="260"/>
      <c r="M313" s="261"/>
      <c r="N313" s="262"/>
      <c r="O313" s="262"/>
      <c r="P313" s="262"/>
      <c r="Q313" s="262"/>
      <c r="R313" s="262"/>
      <c r="S313" s="262"/>
      <c r="T313" s="26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4" t="s">
        <v>133</v>
      </c>
      <c r="AU313" s="264" t="s">
        <v>86</v>
      </c>
      <c r="AV313" s="15" t="s">
        <v>132</v>
      </c>
      <c r="AW313" s="15" t="s">
        <v>33</v>
      </c>
      <c r="AX313" s="15" t="s">
        <v>84</v>
      </c>
      <c r="AY313" s="264" t="s">
        <v>124</v>
      </c>
    </row>
    <row r="314" spans="1:65" s="2" customFormat="1" ht="24.15" customHeight="1">
      <c r="A314" s="39"/>
      <c r="B314" s="40"/>
      <c r="C314" s="219" t="s">
        <v>314</v>
      </c>
      <c r="D314" s="219" t="s">
        <v>127</v>
      </c>
      <c r="E314" s="220" t="s">
        <v>1104</v>
      </c>
      <c r="F314" s="221" t="s">
        <v>1105</v>
      </c>
      <c r="G314" s="222" t="s">
        <v>294</v>
      </c>
      <c r="H314" s="223">
        <v>33.7</v>
      </c>
      <c r="I314" s="224"/>
      <c r="J314" s="225">
        <f>ROUND(I314*H314,2)</f>
        <v>0</v>
      </c>
      <c r="K314" s="221" t="s">
        <v>131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132</v>
      </c>
      <c r="AT314" s="230" t="s">
        <v>127</v>
      </c>
      <c r="AU314" s="230" t="s">
        <v>86</v>
      </c>
      <c r="AY314" s="18" t="s">
        <v>124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132</v>
      </c>
      <c r="BM314" s="230" t="s">
        <v>250</v>
      </c>
    </row>
    <row r="315" spans="1:51" s="14" customFormat="1" ht="12">
      <c r="A315" s="14"/>
      <c r="B315" s="243"/>
      <c r="C315" s="244"/>
      <c r="D315" s="234" t="s">
        <v>133</v>
      </c>
      <c r="E315" s="245" t="s">
        <v>1</v>
      </c>
      <c r="F315" s="246" t="s">
        <v>1380</v>
      </c>
      <c r="G315" s="244"/>
      <c r="H315" s="247">
        <v>17.5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133</v>
      </c>
      <c r="AU315" s="253" t="s">
        <v>86</v>
      </c>
      <c r="AV315" s="14" t="s">
        <v>86</v>
      </c>
      <c r="AW315" s="14" t="s">
        <v>33</v>
      </c>
      <c r="AX315" s="14" t="s">
        <v>76</v>
      </c>
      <c r="AY315" s="253" t="s">
        <v>124</v>
      </c>
    </row>
    <row r="316" spans="1:51" s="14" customFormat="1" ht="12">
      <c r="A316" s="14"/>
      <c r="B316" s="243"/>
      <c r="C316" s="244"/>
      <c r="D316" s="234" t="s">
        <v>133</v>
      </c>
      <c r="E316" s="245" t="s">
        <v>1</v>
      </c>
      <c r="F316" s="246" t="s">
        <v>1381</v>
      </c>
      <c r="G316" s="244"/>
      <c r="H316" s="247">
        <v>9.9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133</v>
      </c>
      <c r="AU316" s="253" t="s">
        <v>86</v>
      </c>
      <c r="AV316" s="14" t="s">
        <v>86</v>
      </c>
      <c r="AW316" s="14" t="s">
        <v>33</v>
      </c>
      <c r="AX316" s="14" t="s">
        <v>76</v>
      </c>
      <c r="AY316" s="253" t="s">
        <v>124</v>
      </c>
    </row>
    <row r="317" spans="1:51" s="14" customFormat="1" ht="12">
      <c r="A317" s="14"/>
      <c r="B317" s="243"/>
      <c r="C317" s="244"/>
      <c r="D317" s="234" t="s">
        <v>133</v>
      </c>
      <c r="E317" s="245" t="s">
        <v>1</v>
      </c>
      <c r="F317" s="246" t="s">
        <v>1382</v>
      </c>
      <c r="G317" s="244"/>
      <c r="H317" s="247">
        <v>6.3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133</v>
      </c>
      <c r="AU317" s="253" t="s">
        <v>86</v>
      </c>
      <c r="AV317" s="14" t="s">
        <v>86</v>
      </c>
      <c r="AW317" s="14" t="s">
        <v>33</v>
      </c>
      <c r="AX317" s="14" t="s">
        <v>76</v>
      </c>
      <c r="AY317" s="253" t="s">
        <v>124</v>
      </c>
    </row>
    <row r="318" spans="1:51" s="15" customFormat="1" ht="12">
      <c r="A318" s="15"/>
      <c r="B318" s="254"/>
      <c r="C318" s="255"/>
      <c r="D318" s="234" t="s">
        <v>133</v>
      </c>
      <c r="E318" s="256" t="s">
        <v>1</v>
      </c>
      <c r="F318" s="257" t="s">
        <v>137</v>
      </c>
      <c r="G318" s="255"/>
      <c r="H318" s="258">
        <v>33.699999999999996</v>
      </c>
      <c r="I318" s="259"/>
      <c r="J318" s="255"/>
      <c r="K318" s="255"/>
      <c r="L318" s="260"/>
      <c r="M318" s="261"/>
      <c r="N318" s="262"/>
      <c r="O318" s="262"/>
      <c r="P318" s="262"/>
      <c r="Q318" s="262"/>
      <c r="R318" s="262"/>
      <c r="S318" s="262"/>
      <c r="T318" s="263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4" t="s">
        <v>133</v>
      </c>
      <c r="AU318" s="264" t="s">
        <v>86</v>
      </c>
      <c r="AV318" s="15" t="s">
        <v>132</v>
      </c>
      <c r="AW318" s="15" t="s">
        <v>33</v>
      </c>
      <c r="AX318" s="15" t="s">
        <v>84</v>
      </c>
      <c r="AY318" s="264" t="s">
        <v>124</v>
      </c>
    </row>
    <row r="319" spans="1:63" s="12" customFormat="1" ht="22.8" customHeight="1">
      <c r="A319" s="12"/>
      <c r="B319" s="203"/>
      <c r="C319" s="204"/>
      <c r="D319" s="205" t="s">
        <v>75</v>
      </c>
      <c r="E319" s="217" t="s">
        <v>1107</v>
      </c>
      <c r="F319" s="217" t="s">
        <v>1108</v>
      </c>
      <c r="G319" s="204"/>
      <c r="H319" s="204"/>
      <c r="I319" s="207"/>
      <c r="J319" s="218">
        <f>BK319</f>
        <v>0</v>
      </c>
      <c r="K319" s="204"/>
      <c r="L319" s="209"/>
      <c r="M319" s="210"/>
      <c r="N319" s="211"/>
      <c r="O319" s="211"/>
      <c r="P319" s="212">
        <f>SUM(P320:P323)</f>
        <v>0</v>
      </c>
      <c r="Q319" s="211"/>
      <c r="R319" s="212">
        <f>SUM(R320:R323)</f>
        <v>0</v>
      </c>
      <c r="S319" s="211"/>
      <c r="T319" s="213">
        <f>SUM(T320:T323)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4" t="s">
        <v>84</v>
      </c>
      <c r="AT319" s="215" t="s">
        <v>75</v>
      </c>
      <c r="AU319" s="215" t="s">
        <v>84</v>
      </c>
      <c r="AY319" s="214" t="s">
        <v>124</v>
      </c>
      <c r="BK319" s="216">
        <f>SUM(BK320:BK323)</f>
        <v>0</v>
      </c>
    </row>
    <row r="320" spans="1:65" s="2" customFormat="1" ht="24.15" customHeight="1">
      <c r="A320" s="39"/>
      <c r="B320" s="40"/>
      <c r="C320" s="219" t="s">
        <v>454</v>
      </c>
      <c r="D320" s="219" t="s">
        <v>127</v>
      </c>
      <c r="E320" s="220" t="s">
        <v>1109</v>
      </c>
      <c r="F320" s="221" t="s">
        <v>1110</v>
      </c>
      <c r="G320" s="222" t="s">
        <v>294</v>
      </c>
      <c r="H320" s="223">
        <v>81.701</v>
      </c>
      <c r="I320" s="224"/>
      <c r="J320" s="225">
        <f>ROUND(I320*H320,2)</f>
        <v>0</v>
      </c>
      <c r="K320" s="221" t="s">
        <v>131</v>
      </c>
      <c r="L320" s="45"/>
      <c r="M320" s="226" t="s">
        <v>1</v>
      </c>
      <c r="N320" s="227" t="s">
        <v>41</v>
      </c>
      <c r="O320" s="92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132</v>
      </c>
      <c r="AT320" s="230" t="s">
        <v>127</v>
      </c>
      <c r="AU320" s="230" t="s">
        <v>86</v>
      </c>
      <c r="AY320" s="18" t="s">
        <v>124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84</v>
      </c>
      <c r="BK320" s="231">
        <f>ROUND(I320*H320,2)</f>
        <v>0</v>
      </c>
      <c r="BL320" s="18" t="s">
        <v>132</v>
      </c>
      <c r="BM320" s="230" t="s">
        <v>457</v>
      </c>
    </row>
    <row r="321" spans="1:65" s="2" customFormat="1" ht="16.5" customHeight="1">
      <c r="A321" s="39"/>
      <c r="B321" s="40"/>
      <c r="C321" s="219" t="s">
        <v>318</v>
      </c>
      <c r="D321" s="219" t="s">
        <v>127</v>
      </c>
      <c r="E321" s="220" t="s">
        <v>1386</v>
      </c>
      <c r="F321" s="221" t="s">
        <v>1387</v>
      </c>
      <c r="G321" s="222" t="s">
        <v>1190</v>
      </c>
      <c r="H321" s="223">
        <v>1</v>
      </c>
      <c r="I321" s="224"/>
      <c r="J321" s="225">
        <f>ROUND(I321*H321,2)</f>
        <v>0</v>
      </c>
      <c r="K321" s="221" t="s">
        <v>1</v>
      </c>
      <c r="L321" s="45"/>
      <c r="M321" s="226" t="s">
        <v>1</v>
      </c>
      <c r="N321" s="227" t="s">
        <v>41</v>
      </c>
      <c r="O321" s="92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132</v>
      </c>
      <c r="AT321" s="230" t="s">
        <v>127</v>
      </c>
      <c r="AU321" s="230" t="s">
        <v>86</v>
      </c>
      <c r="AY321" s="18" t="s">
        <v>124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84</v>
      </c>
      <c r="BK321" s="231">
        <f>ROUND(I321*H321,2)</f>
        <v>0</v>
      </c>
      <c r="BL321" s="18" t="s">
        <v>132</v>
      </c>
      <c r="BM321" s="230" t="s">
        <v>461</v>
      </c>
    </row>
    <row r="322" spans="1:51" s="14" customFormat="1" ht="12">
      <c r="A322" s="14"/>
      <c r="B322" s="243"/>
      <c r="C322" s="244"/>
      <c r="D322" s="234" t="s">
        <v>133</v>
      </c>
      <c r="E322" s="245" t="s">
        <v>1</v>
      </c>
      <c r="F322" s="246" t="s">
        <v>84</v>
      </c>
      <c r="G322" s="244"/>
      <c r="H322" s="247">
        <v>1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133</v>
      </c>
      <c r="AU322" s="253" t="s">
        <v>86</v>
      </c>
      <c r="AV322" s="14" t="s">
        <v>86</v>
      </c>
      <c r="AW322" s="14" t="s">
        <v>33</v>
      </c>
      <c r="AX322" s="14" t="s">
        <v>76</v>
      </c>
      <c r="AY322" s="253" t="s">
        <v>124</v>
      </c>
    </row>
    <row r="323" spans="1:51" s="15" customFormat="1" ht="12">
      <c r="A323" s="15"/>
      <c r="B323" s="254"/>
      <c r="C323" s="255"/>
      <c r="D323" s="234" t="s">
        <v>133</v>
      </c>
      <c r="E323" s="256" t="s">
        <v>1</v>
      </c>
      <c r="F323" s="257" t="s">
        <v>137</v>
      </c>
      <c r="G323" s="255"/>
      <c r="H323" s="258">
        <v>1</v>
      </c>
      <c r="I323" s="259"/>
      <c r="J323" s="255"/>
      <c r="K323" s="255"/>
      <c r="L323" s="260"/>
      <c r="M323" s="261"/>
      <c r="N323" s="262"/>
      <c r="O323" s="262"/>
      <c r="P323" s="262"/>
      <c r="Q323" s="262"/>
      <c r="R323" s="262"/>
      <c r="S323" s="262"/>
      <c r="T323" s="263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4" t="s">
        <v>133</v>
      </c>
      <c r="AU323" s="264" t="s">
        <v>86</v>
      </c>
      <c r="AV323" s="15" t="s">
        <v>132</v>
      </c>
      <c r="AW323" s="15" t="s">
        <v>33</v>
      </c>
      <c r="AX323" s="15" t="s">
        <v>84</v>
      </c>
      <c r="AY323" s="264" t="s">
        <v>124</v>
      </c>
    </row>
    <row r="324" spans="1:63" s="12" customFormat="1" ht="25.9" customHeight="1">
      <c r="A324" s="12"/>
      <c r="B324" s="203"/>
      <c r="C324" s="204"/>
      <c r="D324" s="205" t="s">
        <v>75</v>
      </c>
      <c r="E324" s="206" t="s">
        <v>1112</v>
      </c>
      <c r="F324" s="206" t="s">
        <v>1113</v>
      </c>
      <c r="G324" s="204"/>
      <c r="H324" s="204"/>
      <c r="I324" s="207"/>
      <c r="J324" s="208">
        <f>BK324</f>
        <v>0</v>
      </c>
      <c r="K324" s="204"/>
      <c r="L324" s="209"/>
      <c r="M324" s="210"/>
      <c r="N324" s="211"/>
      <c r="O324" s="211"/>
      <c r="P324" s="212">
        <f>P325</f>
        <v>0</v>
      </c>
      <c r="Q324" s="211"/>
      <c r="R324" s="212">
        <f>R325</f>
        <v>0</v>
      </c>
      <c r="S324" s="211"/>
      <c r="T324" s="213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4" t="s">
        <v>86</v>
      </c>
      <c r="AT324" s="215" t="s">
        <v>75</v>
      </c>
      <c r="AU324" s="215" t="s">
        <v>76</v>
      </c>
      <c r="AY324" s="214" t="s">
        <v>124</v>
      </c>
      <c r="BK324" s="216">
        <f>BK325</f>
        <v>0</v>
      </c>
    </row>
    <row r="325" spans="1:63" s="12" customFormat="1" ht="22.8" customHeight="1">
      <c r="A325" s="12"/>
      <c r="B325" s="203"/>
      <c r="C325" s="204"/>
      <c r="D325" s="205" t="s">
        <v>75</v>
      </c>
      <c r="E325" s="217" t="s">
        <v>1388</v>
      </c>
      <c r="F325" s="217" t="s">
        <v>1389</v>
      </c>
      <c r="G325" s="204"/>
      <c r="H325" s="204"/>
      <c r="I325" s="207"/>
      <c r="J325" s="218">
        <f>BK325</f>
        <v>0</v>
      </c>
      <c r="K325" s="204"/>
      <c r="L325" s="209"/>
      <c r="M325" s="210"/>
      <c r="N325" s="211"/>
      <c r="O325" s="211"/>
      <c r="P325" s="212">
        <f>SUM(P326:P386)</f>
        <v>0</v>
      </c>
      <c r="Q325" s="211"/>
      <c r="R325" s="212">
        <f>SUM(R326:R386)</f>
        <v>0</v>
      </c>
      <c r="S325" s="211"/>
      <c r="T325" s="213">
        <f>SUM(T326:T386)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4" t="s">
        <v>86</v>
      </c>
      <c r="AT325" s="215" t="s">
        <v>75</v>
      </c>
      <c r="AU325" s="215" t="s">
        <v>84</v>
      </c>
      <c r="AY325" s="214" t="s">
        <v>124</v>
      </c>
      <c r="BK325" s="216">
        <f>SUM(BK326:BK386)</f>
        <v>0</v>
      </c>
    </row>
    <row r="326" spans="1:65" s="2" customFormat="1" ht="21.75" customHeight="1">
      <c r="A326" s="39"/>
      <c r="B326" s="40"/>
      <c r="C326" s="219" t="s">
        <v>464</v>
      </c>
      <c r="D326" s="219" t="s">
        <v>127</v>
      </c>
      <c r="E326" s="220" t="s">
        <v>1390</v>
      </c>
      <c r="F326" s="221" t="s">
        <v>1391</v>
      </c>
      <c r="G326" s="222" t="s">
        <v>130</v>
      </c>
      <c r="H326" s="223">
        <v>24</v>
      </c>
      <c r="I326" s="224"/>
      <c r="J326" s="225">
        <f>ROUND(I326*H326,2)</f>
        <v>0</v>
      </c>
      <c r="K326" s="221" t="s">
        <v>131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169</v>
      </c>
      <c r="AT326" s="230" t="s">
        <v>127</v>
      </c>
      <c r="AU326" s="230" t="s">
        <v>86</v>
      </c>
      <c r="AY326" s="18" t="s">
        <v>124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169</v>
      </c>
      <c r="BM326" s="230" t="s">
        <v>467</v>
      </c>
    </row>
    <row r="327" spans="1:51" s="14" customFormat="1" ht="12">
      <c r="A327" s="14"/>
      <c r="B327" s="243"/>
      <c r="C327" s="244"/>
      <c r="D327" s="234" t="s">
        <v>133</v>
      </c>
      <c r="E327" s="245" t="s">
        <v>1</v>
      </c>
      <c r="F327" s="246" t="s">
        <v>1392</v>
      </c>
      <c r="G327" s="244"/>
      <c r="H327" s="247">
        <v>24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133</v>
      </c>
      <c r="AU327" s="253" t="s">
        <v>86</v>
      </c>
      <c r="AV327" s="14" t="s">
        <v>86</v>
      </c>
      <c r="AW327" s="14" t="s">
        <v>33</v>
      </c>
      <c r="AX327" s="14" t="s">
        <v>76</v>
      </c>
      <c r="AY327" s="253" t="s">
        <v>124</v>
      </c>
    </row>
    <row r="328" spans="1:51" s="15" customFormat="1" ht="12">
      <c r="A328" s="15"/>
      <c r="B328" s="254"/>
      <c r="C328" s="255"/>
      <c r="D328" s="234" t="s">
        <v>133</v>
      </c>
      <c r="E328" s="256" t="s">
        <v>1</v>
      </c>
      <c r="F328" s="257" t="s">
        <v>137</v>
      </c>
      <c r="G328" s="255"/>
      <c r="H328" s="258">
        <v>24</v>
      </c>
      <c r="I328" s="259"/>
      <c r="J328" s="255"/>
      <c r="K328" s="255"/>
      <c r="L328" s="260"/>
      <c r="M328" s="261"/>
      <c r="N328" s="262"/>
      <c r="O328" s="262"/>
      <c r="P328" s="262"/>
      <c r="Q328" s="262"/>
      <c r="R328" s="262"/>
      <c r="S328" s="262"/>
      <c r="T328" s="263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4" t="s">
        <v>133</v>
      </c>
      <c r="AU328" s="264" t="s">
        <v>86</v>
      </c>
      <c r="AV328" s="15" t="s">
        <v>132</v>
      </c>
      <c r="AW328" s="15" t="s">
        <v>33</v>
      </c>
      <c r="AX328" s="15" t="s">
        <v>84</v>
      </c>
      <c r="AY328" s="264" t="s">
        <v>124</v>
      </c>
    </row>
    <row r="329" spans="1:65" s="2" customFormat="1" ht="24.15" customHeight="1">
      <c r="A329" s="39"/>
      <c r="B329" s="40"/>
      <c r="C329" s="268" t="s">
        <v>322</v>
      </c>
      <c r="D329" s="268" t="s">
        <v>291</v>
      </c>
      <c r="E329" s="269" t="s">
        <v>1393</v>
      </c>
      <c r="F329" s="270" t="s">
        <v>1394</v>
      </c>
      <c r="G329" s="271" t="s">
        <v>294</v>
      </c>
      <c r="H329" s="272">
        <v>0.111</v>
      </c>
      <c r="I329" s="273"/>
      <c r="J329" s="274">
        <f>ROUND(I329*H329,2)</f>
        <v>0</v>
      </c>
      <c r="K329" s="270" t="s">
        <v>131</v>
      </c>
      <c r="L329" s="275"/>
      <c r="M329" s="276" t="s">
        <v>1</v>
      </c>
      <c r="N329" s="277" t="s">
        <v>41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259</v>
      </c>
      <c r="AT329" s="230" t="s">
        <v>291</v>
      </c>
      <c r="AU329" s="230" t="s">
        <v>86</v>
      </c>
      <c r="AY329" s="18" t="s">
        <v>124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169</v>
      </c>
      <c r="BM329" s="230" t="s">
        <v>470</v>
      </c>
    </row>
    <row r="330" spans="1:51" s="14" customFormat="1" ht="12">
      <c r="A330" s="14"/>
      <c r="B330" s="243"/>
      <c r="C330" s="244"/>
      <c r="D330" s="234" t="s">
        <v>133</v>
      </c>
      <c r="E330" s="245" t="s">
        <v>1</v>
      </c>
      <c r="F330" s="246" t="s">
        <v>1395</v>
      </c>
      <c r="G330" s="244"/>
      <c r="H330" s="247">
        <v>0.11112000000000001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133</v>
      </c>
      <c r="AU330" s="253" t="s">
        <v>86</v>
      </c>
      <c r="AV330" s="14" t="s">
        <v>86</v>
      </c>
      <c r="AW330" s="14" t="s">
        <v>33</v>
      </c>
      <c r="AX330" s="14" t="s">
        <v>76</v>
      </c>
      <c r="AY330" s="253" t="s">
        <v>124</v>
      </c>
    </row>
    <row r="331" spans="1:51" s="15" customFormat="1" ht="12">
      <c r="A331" s="15"/>
      <c r="B331" s="254"/>
      <c r="C331" s="255"/>
      <c r="D331" s="234" t="s">
        <v>133</v>
      </c>
      <c r="E331" s="256" t="s">
        <v>1</v>
      </c>
      <c r="F331" s="257" t="s">
        <v>137</v>
      </c>
      <c r="G331" s="255"/>
      <c r="H331" s="258">
        <v>0.11112000000000001</v>
      </c>
      <c r="I331" s="259"/>
      <c r="J331" s="255"/>
      <c r="K331" s="255"/>
      <c r="L331" s="260"/>
      <c r="M331" s="261"/>
      <c r="N331" s="262"/>
      <c r="O331" s="262"/>
      <c r="P331" s="262"/>
      <c r="Q331" s="262"/>
      <c r="R331" s="262"/>
      <c r="S331" s="262"/>
      <c r="T331" s="263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4" t="s">
        <v>133</v>
      </c>
      <c r="AU331" s="264" t="s">
        <v>86</v>
      </c>
      <c r="AV331" s="15" t="s">
        <v>132</v>
      </c>
      <c r="AW331" s="15" t="s">
        <v>33</v>
      </c>
      <c r="AX331" s="15" t="s">
        <v>84</v>
      </c>
      <c r="AY331" s="264" t="s">
        <v>124</v>
      </c>
    </row>
    <row r="332" spans="1:65" s="2" customFormat="1" ht="16.5" customHeight="1">
      <c r="A332" s="39"/>
      <c r="B332" s="40"/>
      <c r="C332" s="219" t="s">
        <v>475</v>
      </c>
      <c r="D332" s="219" t="s">
        <v>127</v>
      </c>
      <c r="E332" s="220" t="s">
        <v>1396</v>
      </c>
      <c r="F332" s="221" t="s">
        <v>1397</v>
      </c>
      <c r="G332" s="222" t="s">
        <v>130</v>
      </c>
      <c r="H332" s="223">
        <v>24</v>
      </c>
      <c r="I332" s="224"/>
      <c r="J332" s="225">
        <f>ROUND(I332*H332,2)</f>
        <v>0</v>
      </c>
      <c r="K332" s="221" t="s">
        <v>131</v>
      </c>
      <c r="L332" s="45"/>
      <c r="M332" s="226" t="s">
        <v>1</v>
      </c>
      <c r="N332" s="227" t="s">
        <v>41</v>
      </c>
      <c r="O332" s="92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169</v>
      </c>
      <c r="AT332" s="230" t="s">
        <v>127</v>
      </c>
      <c r="AU332" s="230" t="s">
        <v>86</v>
      </c>
      <c r="AY332" s="18" t="s">
        <v>124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84</v>
      </c>
      <c r="BK332" s="231">
        <f>ROUND(I332*H332,2)</f>
        <v>0</v>
      </c>
      <c r="BL332" s="18" t="s">
        <v>169</v>
      </c>
      <c r="BM332" s="230" t="s">
        <v>478</v>
      </c>
    </row>
    <row r="333" spans="1:51" s="14" customFormat="1" ht="12">
      <c r="A333" s="14"/>
      <c r="B333" s="243"/>
      <c r="C333" s="244"/>
      <c r="D333" s="234" t="s">
        <v>133</v>
      </c>
      <c r="E333" s="245" t="s">
        <v>1</v>
      </c>
      <c r="F333" s="246" t="s">
        <v>1398</v>
      </c>
      <c r="G333" s="244"/>
      <c r="H333" s="247">
        <v>24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133</v>
      </c>
      <c r="AU333" s="253" t="s">
        <v>86</v>
      </c>
      <c r="AV333" s="14" t="s">
        <v>86</v>
      </c>
      <c r="AW333" s="14" t="s">
        <v>33</v>
      </c>
      <c r="AX333" s="14" t="s">
        <v>76</v>
      </c>
      <c r="AY333" s="253" t="s">
        <v>124</v>
      </c>
    </row>
    <row r="334" spans="1:51" s="15" customFormat="1" ht="12">
      <c r="A334" s="15"/>
      <c r="B334" s="254"/>
      <c r="C334" s="255"/>
      <c r="D334" s="234" t="s">
        <v>133</v>
      </c>
      <c r="E334" s="256" t="s">
        <v>1</v>
      </c>
      <c r="F334" s="257" t="s">
        <v>137</v>
      </c>
      <c r="G334" s="255"/>
      <c r="H334" s="258">
        <v>24</v>
      </c>
      <c r="I334" s="259"/>
      <c r="J334" s="255"/>
      <c r="K334" s="255"/>
      <c r="L334" s="260"/>
      <c r="M334" s="261"/>
      <c r="N334" s="262"/>
      <c r="O334" s="262"/>
      <c r="P334" s="262"/>
      <c r="Q334" s="262"/>
      <c r="R334" s="262"/>
      <c r="S334" s="262"/>
      <c r="T334" s="263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4" t="s">
        <v>133</v>
      </c>
      <c r="AU334" s="264" t="s">
        <v>86</v>
      </c>
      <c r="AV334" s="15" t="s">
        <v>132</v>
      </c>
      <c r="AW334" s="15" t="s">
        <v>33</v>
      </c>
      <c r="AX334" s="15" t="s">
        <v>84</v>
      </c>
      <c r="AY334" s="264" t="s">
        <v>124</v>
      </c>
    </row>
    <row r="335" spans="1:65" s="2" customFormat="1" ht="21.75" customHeight="1">
      <c r="A335" s="39"/>
      <c r="B335" s="40"/>
      <c r="C335" s="268" t="s">
        <v>326</v>
      </c>
      <c r="D335" s="268" t="s">
        <v>291</v>
      </c>
      <c r="E335" s="269" t="s">
        <v>1399</v>
      </c>
      <c r="F335" s="270" t="s">
        <v>1400</v>
      </c>
      <c r="G335" s="271" t="s">
        <v>130</v>
      </c>
      <c r="H335" s="272">
        <v>24</v>
      </c>
      <c r="I335" s="273"/>
      <c r="J335" s="274">
        <f>ROUND(I335*H335,2)</f>
        <v>0</v>
      </c>
      <c r="K335" s="270" t="s">
        <v>131</v>
      </c>
      <c r="L335" s="275"/>
      <c r="M335" s="276" t="s">
        <v>1</v>
      </c>
      <c r="N335" s="277" t="s">
        <v>41</v>
      </c>
      <c r="O335" s="92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259</v>
      </c>
      <c r="AT335" s="230" t="s">
        <v>291</v>
      </c>
      <c r="AU335" s="230" t="s">
        <v>86</v>
      </c>
      <c r="AY335" s="18" t="s">
        <v>124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169</v>
      </c>
      <c r="BM335" s="230" t="s">
        <v>482</v>
      </c>
    </row>
    <row r="336" spans="1:51" s="14" customFormat="1" ht="12">
      <c r="A336" s="14"/>
      <c r="B336" s="243"/>
      <c r="C336" s="244"/>
      <c r="D336" s="234" t="s">
        <v>133</v>
      </c>
      <c r="E336" s="245" t="s">
        <v>1</v>
      </c>
      <c r="F336" s="246" t="s">
        <v>1401</v>
      </c>
      <c r="G336" s="244"/>
      <c r="H336" s="247">
        <v>24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133</v>
      </c>
      <c r="AU336" s="253" t="s">
        <v>86</v>
      </c>
      <c r="AV336" s="14" t="s">
        <v>86</v>
      </c>
      <c r="AW336" s="14" t="s">
        <v>33</v>
      </c>
      <c r="AX336" s="14" t="s">
        <v>76</v>
      </c>
      <c r="AY336" s="253" t="s">
        <v>124</v>
      </c>
    </row>
    <row r="337" spans="1:51" s="15" customFormat="1" ht="12">
      <c r="A337" s="15"/>
      <c r="B337" s="254"/>
      <c r="C337" s="255"/>
      <c r="D337" s="234" t="s">
        <v>133</v>
      </c>
      <c r="E337" s="256" t="s">
        <v>1</v>
      </c>
      <c r="F337" s="257" t="s">
        <v>137</v>
      </c>
      <c r="G337" s="255"/>
      <c r="H337" s="258">
        <v>24</v>
      </c>
      <c r="I337" s="259"/>
      <c r="J337" s="255"/>
      <c r="K337" s="255"/>
      <c r="L337" s="260"/>
      <c r="M337" s="261"/>
      <c r="N337" s="262"/>
      <c r="O337" s="262"/>
      <c r="P337" s="262"/>
      <c r="Q337" s="262"/>
      <c r="R337" s="262"/>
      <c r="S337" s="262"/>
      <c r="T337" s="263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4" t="s">
        <v>133</v>
      </c>
      <c r="AU337" s="264" t="s">
        <v>86</v>
      </c>
      <c r="AV337" s="15" t="s">
        <v>132</v>
      </c>
      <c r="AW337" s="15" t="s">
        <v>33</v>
      </c>
      <c r="AX337" s="15" t="s">
        <v>84</v>
      </c>
      <c r="AY337" s="264" t="s">
        <v>124</v>
      </c>
    </row>
    <row r="338" spans="1:65" s="2" customFormat="1" ht="24.15" customHeight="1">
      <c r="A338" s="39"/>
      <c r="B338" s="40"/>
      <c r="C338" s="219" t="s">
        <v>486</v>
      </c>
      <c r="D338" s="219" t="s">
        <v>127</v>
      </c>
      <c r="E338" s="220" t="s">
        <v>1402</v>
      </c>
      <c r="F338" s="221" t="s">
        <v>1403</v>
      </c>
      <c r="G338" s="222" t="s">
        <v>228</v>
      </c>
      <c r="H338" s="223">
        <v>9</v>
      </c>
      <c r="I338" s="224"/>
      <c r="J338" s="225">
        <f>ROUND(I338*H338,2)</f>
        <v>0</v>
      </c>
      <c r="K338" s="221" t="s">
        <v>131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169</v>
      </c>
      <c r="AT338" s="230" t="s">
        <v>127</v>
      </c>
      <c r="AU338" s="230" t="s">
        <v>86</v>
      </c>
      <c r="AY338" s="18" t="s">
        <v>124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169</v>
      </c>
      <c r="BM338" s="230" t="s">
        <v>489</v>
      </c>
    </row>
    <row r="339" spans="1:51" s="13" customFormat="1" ht="12">
      <c r="A339" s="13"/>
      <c r="B339" s="232"/>
      <c r="C339" s="233"/>
      <c r="D339" s="234" t="s">
        <v>133</v>
      </c>
      <c r="E339" s="235" t="s">
        <v>1</v>
      </c>
      <c r="F339" s="236" t="s">
        <v>1404</v>
      </c>
      <c r="G339" s="233"/>
      <c r="H339" s="235" t="s">
        <v>1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133</v>
      </c>
      <c r="AU339" s="242" t="s">
        <v>86</v>
      </c>
      <c r="AV339" s="13" t="s">
        <v>84</v>
      </c>
      <c r="AW339" s="13" t="s">
        <v>33</v>
      </c>
      <c r="AX339" s="13" t="s">
        <v>76</v>
      </c>
      <c r="AY339" s="242" t="s">
        <v>124</v>
      </c>
    </row>
    <row r="340" spans="1:51" s="14" customFormat="1" ht="12">
      <c r="A340" s="14"/>
      <c r="B340" s="243"/>
      <c r="C340" s="244"/>
      <c r="D340" s="234" t="s">
        <v>133</v>
      </c>
      <c r="E340" s="245" t="s">
        <v>1</v>
      </c>
      <c r="F340" s="246" t="s">
        <v>1405</v>
      </c>
      <c r="G340" s="244"/>
      <c r="H340" s="247">
        <v>9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133</v>
      </c>
      <c r="AU340" s="253" t="s">
        <v>86</v>
      </c>
      <c r="AV340" s="14" t="s">
        <v>86</v>
      </c>
      <c r="AW340" s="14" t="s">
        <v>33</v>
      </c>
      <c r="AX340" s="14" t="s">
        <v>76</v>
      </c>
      <c r="AY340" s="253" t="s">
        <v>124</v>
      </c>
    </row>
    <row r="341" spans="1:51" s="15" customFormat="1" ht="12">
      <c r="A341" s="15"/>
      <c r="B341" s="254"/>
      <c r="C341" s="255"/>
      <c r="D341" s="234" t="s">
        <v>133</v>
      </c>
      <c r="E341" s="256" t="s">
        <v>1</v>
      </c>
      <c r="F341" s="257" t="s">
        <v>137</v>
      </c>
      <c r="G341" s="255"/>
      <c r="H341" s="258">
        <v>9</v>
      </c>
      <c r="I341" s="259"/>
      <c r="J341" s="255"/>
      <c r="K341" s="255"/>
      <c r="L341" s="260"/>
      <c r="M341" s="261"/>
      <c r="N341" s="262"/>
      <c r="O341" s="262"/>
      <c r="P341" s="262"/>
      <c r="Q341" s="262"/>
      <c r="R341" s="262"/>
      <c r="S341" s="262"/>
      <c r="T341" s="263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4" t="s">
        <v>133</v>
      </c>
      <c r="AU341" s="264" t="s">
        <v>86</v>
      </c>
      <c r="AV341" s="15" t="s">
        <v>132</v>
      </c>
      <c r="AW341" s="15" t="s">
        <v>33</v>
      </c>
      <c r="AX341" s="15" t="s">
        <v>84</v>
      </c>
      <c r="AY341" s="264" t="s">
        <v>124</v>
      </c>
    </row>
    <row r="342" spans="1:65" s="2" customFormat="1" ht="24.15" customHeight="1">
      <c r="A342" s="39"/>
      <c r="B342" s="40"/>
      <c r="C342" s="268" t="s">
        <v>330</v>
      </c>
      <c r="D342" s="268" t="s">
        <v>291</v>
      </c>
      <c r="E342" s="269" t="s">
        <v>1406</v>
      </c>
      <c r="F342" s="270" t="s">
        <v>1407</v>
      </c>
      <c r="G342" s="271" t="s">
        <v>235</v>
      </c>
      <c r="H342" s="272">
        <v>0.927</v>
      </c>
      <c r="I342" s="273"/>
      <c r="J342" s="274">
        <f>ROUND(I342*H342,2)</f>
        <v>0</v>
      </c>
      <c r="K342" s="270" t="s">
        <v>131</v>
      </c>
      <c r="L342" s="275"/>
      <c r="M342" s="276" t="s">
        <v>1</v>
      </c>
      <c r="N342" s="277" t="s">
        <v>41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259</v>
      </c>
      <c r="AT342" s="230" t="s">
        <v>291</v>
      </c>
      <c r="AU342" s="230" t="s">
        <v>86</v>
      </c>
      <c r="AY342" s="18" t="s">
        <v>124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169</v>
      </c>
      <c r="BM342" s="230" t="s">
        <v>494</v>
      </c>
    </row>
    <row r="343" spans="1:51" s="14" customFormat="1" ht="12">
      <c r="A343" s="14"/>
      <c r="B343" s="243"/>
      <c r="C343" s="244"/>
      <c r="D343" s="234" t="s">
        <v>133</v>
      </c>
      <c r="E343" s="245" t="s">
        <v>1</v>
      </c>
      <c r="F343" s="246" t="s">
        <v>1408</v>
      </c>
      <c r="G343" s="244"/>
      <c r="H343" s="247">
        <v>0.36000000000000004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3" t="s">
        <v>133</v>
      </c>
      <c r="AU343" s="253" t="s">
        <v>86</v>
      </c>
      <c r="AV343" s="14" t="s">
        <v>86</v>
      </c>
      <c r="AW343" s="14" t="s">
        <v>33</v>
      </c>
      <c r="AX343" s="14" t="s">
        <v>76</v>
      </c>
      <c r="AY343" s="253" t="s">
        <v>124</v>
      </c>
    </row>
    <row r="344" spans="1:51" s="14" customFormat="1" ht="12">
      <c r="A344" s="14"/>
      <c r="B344" s="243"/>
      <c r="C344" s="244"/>
      <c r="D344" s="234" t="s">
        <v>133</v>
      </c>
      <c r="E344" s="245" t="s">
        <v>1</v>
      </c>
      <c r="F344" s="246" t="s">
        <v>1409</v>
      </c>
      <c r="G344" s="244"/>
      <c r="H344" s="247">
        <v>0.5670000000000001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133</v>
      </c>
      <c r="AU344" s="253" t="s">
        <v>86</v>
      </c>
      <c r="AV344" s="14" t="s">
        <v>86</v>
      </c>
      <c r="AW344" s="14" t="s">
        <v>33</v>
      </c>
      <c r="AX344" s="14" t="s">
        <v>76</v>
      </c>
      <c r="AY344" s="253" t="s">
        <v>124</v>
      </c>
    </row>
    <row r="345" spans="1:51" s="15" customFormat="1" ht="12">
      <c r="A345" s="15"/>
      <c r="B345" s="254"/>
      <c r="C345" s="255"/>
      <c r="D345" s="234" t="s">
        <v>133</v>
      </c>
      <c r="E345" s="256" t="s">
        <v>1</v>
      </c>
      <c r="F345" s="257" t="s">
        <v>137</v>
      </c>
      <c r="G345" s="255"/>
      <c r="H345" s="258">
        <v>0.927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4" t="s">
        <v>133</v>
      </c>
      <c r="AU345" s="264" t="s">
        <v>86</v>
      </c>
      <c r="AV345" s="15" t="s">
        <v>132</v>
      </c>
      <c r="AW345" s="15" t="s">
        <v>33</v>
      </c>
      <c r="AX345" s="15" t="s">
        <v>84</v>
      </c>
      <c r="AY345" s="264" t="s">
        <v>124</v>
      </c>
    </row>
    <row r="346" spans="1:65" s="2" customFormat="1" ht="21.75" customHeight="1">
      <c r="A346" s="39"/>
      <c r="B346" s="40"/>
      <c r="C346" s="268" t="s">
        <v>495</v>
      </c>
      <c r="D346" s="268" t="s">
        <v>291</v>
      </c>
      <c r="E346" s="269" t="s">
        <v>1410</v>
      </c>
      <c r="F346" s="270" t="s">
        <v>1411</v>
      </c>
      <c r="G346" s="271" t="s">
        <v>235</v>
      </c>
      <c r="H346" s="272">
        <v>0.348</v>
      </c>
      <c r="I346" s="273"/>
      <c r="J346" s="274">
        <f>ROUND(I346*H346,2)</f>
        <v>0</v>
      </c>
      <c r="K346" s="270" t="s">
        <v>131</v>
      </c>
      <c r="L346" s="275"/>
      <c r="M346" s="276" t="s">
        <v>1</v>
      </c>
      <c r="N346" s="27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259</v>
      </c>
      <c r="AT346" s="230" t="s">
        <v>291</v>
      </c>
      <c r="AU346" s="230" t="s">
        <v>86</v>
      </c>
      <c r="AY346" s="18" t="s">
        <v>124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169</v>
      </c>
      <c r="BM346" s="230" t="s">
        <v>498</v>
      </c>
    </row>
    <row r="347" spans="1:51" s="14" customFormat="1" ht="12">
      <c r="A347" s="14"/>
      <c r="B347" s="243"/>
      <c r="C347" s="244"/>
      <c r="D347" s="234" t="s">
        <v>133</v>
      </c>
      <c r="E347" s="245" t="s">
        <v>1</v>
      </c>
      <c r="F347" s="246" t="s">
        <v>1412</v>
      </c>
      <c r="G347" s="244"/>
      <c r="H347" s="247">
        <v>0.34775999999999996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133</v>
      </c>
      <c r="AU347" s="253" t="s">
        <v>86</v>
      </c>
      <c r="AV347" s="14" t="s">
        <v>86</v>
      </c>
      <c r="AW347" s="14" t="s">
        <v>33</v>
      </c>
      <c r="AX347" s="14" t="s">
        <v>76</v>
      </c>
      <c r="AY347" s="253" t="s">
        <v>124</v>
      </c>
    </row>
    <row r="348" spans="1:51" s="15" customFormat="1" ht="12">
      <c r="A348" s="15"/>
      <c r="B348" s="254"/>
      <c r="C348" s="255"/>
      <c r="D348" s="234" t="s">
        <v>133</v>
      </c>
      <c r="E348" s="256" t="s">
        <v>1</v>
      </c>
      <c r="F348" s="257" t="s">
        <v>137</v>
      </c>
      <c r="G348" s="255"/>
      <c r="H348" s="258">
        <v>0.34775999999999996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4" t="s">
        <v>133</v>
      </c>
      <c r="AU348" s="264" t="s">
        <v>86</v>
      </c>
      <c r="AV348" s="15" t="s">
        <v>132</v>
      </c>
      <c r="AW348" s="15" t="s">
        <v>33</v>
      </c>
      <c r="AX348" s="15" t="s">
        <v>84</v>
      </c>
      <c r="AY348" s="264" t="s">
        <v>124</v>
      </c>
    </row>
    <row r="349" spans="1:65" s="2" customFormat="1" ht="24.15" customHeight="1">
      <c r="A349" s="39"/>
      <c r="B349" s="40"/>
      <c r="C349" s="219" t="s">
        <v>333</v>
      </c>
      <c r="D349" s="219" t="s">
        <v>127</v>
      </c>
      <c r="E349" s="220" t="s">
        <v>1413</v>
      </c>
      <c r="F349" s="221" t="s">
        <v>1414</v>
      </c>
      <c r="G349" s="222" t="s">
        <v>228</v>
      </c>
      <c r="H349" s="223">
        <v>9</v>
      </c>
      <c r="I349" s="224"/>
      <c r="J349" s="225">
        <f>ROUND(I349*H349,2)</f>
        <v>0</v>
      </c>
      <c r="K349" s="221" t="s">
        <v>131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169</v>
      </c>
      <c r="AT349" s="230" t="s">
        <v>127</v>
      </c>
      <c r="AU349" s="230" t="s">
        <v>86</v>
      </c>
      <c r="AY349" s="18" t="s">
        <v>124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169</v>
      </c>
      <c r="BM349" s="230" t="s">
        <v>501</v>
      </c>
    </row>
    <row r="350" spans="1:51" s="14" customFormat="1" ht="12">
      <c r="A350" s="14"/>
      <c r="B350" s="243"/>
      <c r="C350" s="244"/>
      <c r="D350" s="234" t="s">
        <v>133</v>
      </c>
      <c r="E350" s="245" t="s">
        <v>1</v>
      </c>
      <c r="F350" s="246" t="s">
        <v>1415</v>
      </c>
      <c r="G350" s="244"/>
      <c r="H350" s="247">
        <v>9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133</v>
      </c>
      <c r="AU350" s="253" t="s">
        <v>86</v>
      </c>
      <c r="AV350" s="14" t="s">
        <v>86</v>
      </c>
      <c r="AW350" s="14" t="s">
        <v>33</v>
      </c>
      <c r="AX350" s="14" t="s">
        <v>76</v>
      </c>
      <c r="AY350" s="253" t="s">
        <v>124</v>
      </c>
    </row>
    <row r="351" spans="1:51" s="15" customFormat="1" ht="12">
      <c r="A351" s="15"/>
      <c r="B351" s="254"/>
      <c r="C351" s="255"/>
      <c r="D351" s="234" t="s">
        <v>133</v>
      </c>
      <c r="E351" s="256" t="s">
        <v>1</v>
      </c>
      <c r="F351" s="257" t="s">
        <v>137</v>
      </c>
      <c r="G351" s="255"/>
      <c r="H351" s="258">
        <v>9</v>
      </c>
      <c r="I351" s="259"/>
      <c r="J351" s="255"/>
      <c r="K351" s="255"/>
      <c r="L351" s="260"/>
      <c r="M351" s="261"/>
      <c r="N351" s="262"/>
      <c r="O351" s="262"/>
      <c r="P351" s="262"/>
      <c r="Q351" s="262"/>
      <c r="R351" s="262"/>
      <c r="S351" s="262"/>
      <c r="T351" s="263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4" t="s">
        <v>133</v>
      </c>
      <c r="AU351" s="264" t="s">
        <v>86</v>
      </c>
      <c r="AV351" s="15" t="s">
        <v>132</v>
      </c>
      <c r="AW351" s="15" t="s">
        <v>33</v>
      </c>
      <c r="AX351" s="15" t="s">
        <v>84</v>
      </c>
      <c r="AY351" s="264" t="s">
        <v>124</v>
      </c>
    </row>
    <row r="352" spans="1:65" s="2" customFormat="1" ht="21.75" customHeight="1">
      <c r="A352" s="39"/>
      <c r="B352" s="40"/>
      <c r="C352" s="219" t="s">
        <v>506</v>
      </c>
      <c r="D352" s="219" t="s">
        <v>127</v>
      </c>
      <c r="E352" s="220" t="s">
        <v>1416</v>
      </c>
      <c r="F352" s="221" t="s">
        <v>1417</v>
      </c>
      <c r="G352" s="222" t="s">
        <v>235</v>
      </c>
      <c r="H352" s="223">
        <v>1.275</v>
      </c>
      <c r="I352" s="224"/>
      <c r="J352" s="225">
        <f>ROUND(I352*H352,2)</f>
        <v>0</v>
      </c>
      <c r="K352" s="221" t="s">
        <v>131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169</v>
      </c>
      <c r="AT352" s="230" t="s">
        <v>127</v>
      </c>
      <c r="AU352" s="230" t="s">
        <v>86</v>
      </c>
      <c r="AY352" s="18" t="s">
        <v>124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169</v>
      </c>
      <c r="BM352" s="230" t="s">
        <v>509</v>
      </c>
    </row>
    <row r="353" spans="1:51" s="14" customFormat="1" ht="12">
      <c r="A353" s="14"/>
      <c r="B353" s="243"/>
      <c r="C353" s="244"/>
      <c r="D353" s="234" t="s">
        <v>133</v>
      </c>
      <c r="E353" s="245" t="s">
        <v>1</v>
      </c>
      <c r="F353" s="246" t="s">
        <v>1418</v>
      </c>
      <c r="G353" s="244"/>
      <c r="H353" s="247">
        <v>1.275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133</v>
      </c>
      <c r="AU353" s="253" t="s">
        <v>86</v>
      </c>
      <c r="AV353" s="14" t="s">
        <v>86</v>
      </c>
      <c r="AW353" s="14" t="s">
        <v>33</v>
      </c>
      <c r="AX353" s="14" t="s">
        <v>76</v>
      </c>
      <c r="AY353" s="253" t="s">
        <v>124</v>
      </c>
    </row>
    <row r="354" spans="1:51" s="15" customFormat="1" ht="12">
      <c r="A354" s="15"/>
      <c r="B354" s="254"/>
      <c r="C354" s="255"/>
      <c r="D354" s="234" t="s">
        <v>133</v>
      </c>
      <c r="E354" s="256" t="s">
        <v>1</v>
      </c>
      <c r="F354" s="257" t="s">
        <v>137</v>
      </c>
      <c r="G354" s="255"/>
      <c r="H354" s="258">
        <v>1.275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4" t="s">
        <v>133</v>
      </c>
      <c r="AU354" s="264" t="s">
        <v>86</v>
      </c>
      <c r="AV354" s="15" t="s">
        <v>132</v>
      </c>
      <c r="AW354" s="15" t="s">
        <v>33</v>
      </c>
      <c r="AX354" s="15" t="s">
        <v>84</v>
      </c>
      <c r="AY354" s="264" t="s">
        <v>124</v>
      </c>
    </row>
    <row r="355" spans="1:65" s="2" customFormat="1" ht="24.15" customHeight="1">
      <c r="A355" s="39"/>
      <c r="B355" s="40"/>
      <c r="C355" s="219" t="s">
        <v>337</v>
      </c>
      <c r="D355" s="219" t="s">
        <v>127</v>
      </c>
      <c r="E355" s="220" t="s">
        <v>1419</v>
      </c>
      <c r="F355" s="221" t="s">
        <v>1420</v>
      </c>
      <c r="G355" s="222" t="s">
        <v>235</v>
      </c>
      <c r="H355" s="223">
        <v>2.194</v>
      </c>
      <c r="I355" s="224"/>
      <c r="J355" s="225">
        <f>ROUND(I355*H355,2)</f>
        <v>0</v>
      </c>
      <c r="K355" s="221" t="s">
        <v>131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169</v>
      </c>
      <c r="AT355" s="230" t="s">
        <v>127</v>
      </c>
      <c r="AU355" s="230" t="s">
        <v>86</v>
      </c>
      <c r="AY355" s="18" t="s">
        <v>124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169</v>
      </c>
      <c r="BM355" s="230" t="s">
        <v>513</v>
      </c>
    </row>
    <row r="356" spans="1:51" s="13" customFormat="1" ht="12">
      <c r="A356" s="13"/>
      <c r="B356" s="232"/>
      <c r="C356" s="233"/>
      <c r="D356" s="234" t="s">
        <v>133</v>
      </c>
      <c r="E356" s="235" t="s">
        <v>1</v>
      </c>
      <c r="F356" s="236" t="s">
        <v>1421</v>
      </c>
      <c r="G356" s="233"/>
      <c r="H356" s="235" t="s">
        <v>1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133</v>
      </c>
      <c r="AU356" s="242" t="s">
        <v>86</v>
      </c>
      <c r="AV356" s="13" t="s">
        <v>84</v>
      </c>
      <c r="AW356" s="13" t="s">
        <v>33</v>
      </c>
      <c r="AX356" s="13" t="s">
        <v>76</v>
      </c>
      <c r="AY356" s="242" t="s">
        <v>124</v>
      </c>
    </row>
    <row r="357" spans="1:51" s="14" customFormat="1" ht="12">
      <c r="A357" s="14"/>
      <c r="B357" s="243"/>
      <c r="C357" s="244"/>
      <c r="D357" s="234" t="s">
        <v>133</v>
      </c>
      <c r="E357" s="245" t="s">
        <v>1</v>
      </c>
      <c r="F357" s="246" t="s">
        <v>1422</v>
      </c>
      <c r="G357" s="244"/>
      <c r="H357" s="247">
        <v>2.194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133</v>
      </c>
      <c r="AU357" s="253" t="s">
        <v>86</v>
      </c>
      <c r="AV357" s="14" t="s">
        <v>86</v>
      </c>
      <c r="AW357" s="14" t="s">
        <v>33</v>
      </c>
      <c r="AX357" s="14" t="s">
        <v>76</v>
      </c>
      <c r="AY357" s="253" t="s">
        <v>124</v>
      </c>
    </row>
    <row r="358" spans="1:51" s="15" customFormat="1" ht="12">
      <c r="A358" s="15"/>
      <c r="B358" s="254"/>
      <c r="C358" s="255"/>
      <c r="D358" s="234" t="s">
        <v>133</v>
      </c>
      <c r="E358" s="256" t="s">
        <v>1</v>
      </c>
      <c r="F358" s="257" t="s">
        <v>137</v>
      </c>
      <c r="G358" s="255"/>
      <c r="H358" s="258">
        <v>2.194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4" t="s">
        <v>133</v>
      </c>
      <c r="AU358" s="264" t="s">
        <v>86</v>
      </c>
      <c r="AV358" s="15" t="s">
        <v>132</v>
      </c>
      <c r="AW358" s="15" t="s">
        <v>33</v>
      </c>
      <c r="AX358" s="15" t="s">
        <v>84</v>
      </c>
      <c r="AY358" s="264" t="s">
        <v>124</v>
      </c>
    </row>
    <row r="359" spans="1:65" s="2" customFormat="1" ht="16.5" customHeight="1">
      <c r="A359" s="39"/>
      <c r="B359" s="40"/>
      <c r="C359" s="219" t="s">
        <v>516</v>
      </c>
      <c r="D359" s="219" t="s">
        <v>127</v>
      </c>
      <c r="E359" s="220" t="s">
        <v>1423</v>
      </c>
      <c r="F359" s="221" t="s">
        <v>1424</v>
      </c>
      <c r="G359" s="222" t="s">
        <v>192</v>
      </c>
      <c r="H359" s="223">
        <v>48</v>
      </c>
      <c r="I359" s="224"/>
      <c r="J359" s="225">
        <f>ROUND(I359*H359,2)</f>
        <v>0</v>
      </c>
      <c r="K359" s="221" t="s">
        <v>131</v>
      </c>
      <c r="L359" s="45"/>
      <c r="M359" s="226" t="s">
        <v>1</v>
      </c>
      <c r="N359" s="227" t="s">
        <v>41</v>
      </c>
      <c r="O359" s="92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169</v>
      </c>
      <c r="AT359" s="230" t="s">
        <v>127</v>
      </c>
      <c r="AU359" s="230" t="s">
        <v>86</v>
      </c>
      <c r="AY359" s="18" t="s">
        <v>124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84</v>
      </c>
      <c r="BK359" s="231">
        <f>ROUND(I359*H359,2)</f>
        <v>0</v>
      </c>
      <c r="BL359" s="18" t="s">
        <v>169</v>
      </c>
      <c r="BM359" s="230" t="s">
        <v>519</v>
      </c>
    </row>
    <row r="360" spans="1:51" s="14" customFormat="1" ht="12">
      <c r="A360" s="14"/>
      <c r="B360" s="243"/>
      <c r="C360" s="244"/>
      <c r="D360" s="234" t="s">
        <v>133</v>
      </c>
      <c r="E360" s="245" t="s">
        <v>1</v>
      </c>
      <c r="F360" s="246" t="s">
        <v>1425</v>
      </c>
      <c r="G360" s="244"/>
      <c r="H360" s="247">
        <v>48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133</v>
      </c>
      <c r="AU360" s="253" t="s">
        <v>86</v>
      </c>
      <c r="AV360" s="14" t="s">
        <v>86</v>
      </c>
      <c r="AW360" s="14" t="s">
        <v>33</v>
      </c>
      <c r="AX360" s="14" t="s">
        <v>76</v>
      </c>
      <c r="AY360" s="253" t="s">
        <v>124</v>
      </c>
    </row>
    <row r="361" spans="1:51" s="15" customFormat="1" ht="12">
      <c r="A361" s="15"/>
      <c r="B361" s="254"/>
      <c r="C361" s="255"/>
      <c r="D361" s="234" t="s">
        <v>133</v>
      </c>
      <c r="E361" s="256" t="s">
        <v>1</v>
      </c>
      <c r="F361" s="257" t="s">
        <v>137</v>
      </c>
      <c r="G361" s="255"/>
      <c r="H361" s="258">
        <v>48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4" t="s">
        <v>133</v>
      </c>
      <c r="AU361" s="264" t="s">
        <v>86</v>
      </c>
      <c r="AV361" s="15" t="s">
        <v>132</v>
      </c>
      <c r="AW361" s="15" t="s">
        <v>33</v>
      </c>
      <c r="AX361" s="15" t="s">
        <v>84</v>
      </c>
      <c r="AY361" s="264" t="s">
        <v>124</v>
      </c>
    </row>
    <row r="362" spans="1:65" s="2" customFormat="1" ht="21.75" customHeight="1">
      <c r="A362" s="39"/>
      <c r="B362" s="40"/>
      <c r="C362" s="268" t="s">
        <v>346</v>
      </c>
      <c r="D362" s="268" t="s">
        <v>291</v>
      </c>
      <c r="E362" s="269" t="s">
        <v>1426</v>
      </c>
      <c r="F362" s="270" t="s">
        <v>1427</v>
      </c>
      <c r="G362" s="271" t="s">
        <v>235</v>
      </c>
      <c r="H362" s="272">
        <v>0.95</v>
      </c>
      <c r="I362" s="273"/>
      <c r="J362" s="274">
        <f>ROUND(I362*H362,2)</f>
        <v>0</v>
      </c>
      <c r="K362" s="270" t="s">
        <v>131</v>
      </c>
      <c r="L362" s="275"/>
      <c r="M362" s="276" t="s">
        <v>1</v>
      </c>
      <c r="N362" s="277" t="s">
        <v>41</v>
      </c>
      <c r="O362" s="92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259</v>
      </c>
      <c r="AT362" s="230" t="s">
        <v>291</v>
      </c>
      <c r="AU362" s="230" t="s">
        <v>86</v>
      </c>
      <c r="AY362" s="18" t="s">
        <v>124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84</v>
      </c>
      <c r="BK362" s="231">
        <f>ROUND(I362*H362,2)</f>
        <v>0</v>
      </c>
      <c r="BL362" s="18" t="s">
        <v>169</v>
      </c>
      <c r="BM362" s="230" t="s">
        <v>524</v>
      </c>
    </row>
    <row r="363" spans="1:51" s="14" customFormat="1" ht="12">
      <c r="A363" s="14"/>
      <c r="B363" s="243"/>
      <c r="C363" s="244"/>
      <c r="D363" s="234" t="s">
        <v>133</v>
      </c>
      <c r="E363" s="245" t="s">
        <v>1</v>
      </c>
      <c r="F363" s="246" t="s">
        <v>1428</v>
      </c>
      <c r="G363" s="244"/>
      <c r="H363" s="247">
        <v>0.9503999999999999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133</v>
      </c>
      <c r="AU363" s="253" t="s">
        <v>86</v>
      </c>
      <c r="AV363" s="14" t="s">
        <v>86</v>
      </c>
      <c r="AW363" s="14" t="s">
        <v>33</v>
      </c>
      <c r="AX363" s="14" t="s">
        <v>76</v>
      </c>
      <c r="AY363" s="253" t="s">
        <v>124</v>
      </c>
    </row>
    <row r="364" spans="1:51" s="15" customFormat="1" ht="12">
      <c r="A364" s="15"/>
      <c r="B364" s="254"/>
      <c r="C364" s="255"/>
      <c r="D364" s="234" t="s">
        <v>133</v>
      </c>
      <c r="E364" s="256" t="s">
        <v>1</v>
      </c>
      <c r="F364" s="257" t="s">
        <v>137</v>
      </c>
      <c r="G364" s="255"/>
      <c r="H364" s="258">
        <v>0.9503999999999999</v>
      </c>
      <c r="I364" s="259"/>
      <c r="J364" s="255"/>
      <c r="K364" s="255"/>
      <c r="L364" s="260"/>
      <c r="M364" s="261"/>
      <c r="N364" s="262"/>
      <c r="O364" s="262"/>
      <c r="P364" s="262"/>
      <c r="Q364" s="262"/>
      <c r="R364" s="262"/>
      <c r="S364" s="262"/>
      <c r="T364" s="263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4" t="s">
        <v>133</v>
      </c>
      <c r="AU364" s="264" t="s">
        <v>86</v>
      </c>
      <c r="AV364" s="15" t="s">
        <v>132</v>
      </c>
      <c r="AW364" s="15" t="s">
        <v>33</v>
      </c>
      <c r="AX364" s="15" t="s">
        <v>84</v>
      </c>
      <c r="AY364" s="264" t="s">
        <v>124</v>
      </c>
    </row>
    <row r="365" spans="1:65" s="2" customFormat="1" ht="24.15" customHeight="1">
      <c r="A365" s="39"/>
      <c r="B365" s="40"/>
      <c r="C365" s="219" t="s">
        <v>533</v>
      </c>
      <c r="D365" s="219" t="s">
        <v>127</v>
      </c>
      <c r="E365" s="220" t="s">
        <v>1429</v>
      </c>
      <c r="F365" s="221" t="s">
        <v>1430</v>
      </c>
      <c r="G365" s="222" t="s">
        <v>192</v>
      </c>
      <c r="H365" s="223">
        <v>48</v>
      </c>
      <c r="I365" s="224"/>
      <c r="J365" s="225">
        <f>ROUND(I365*H365,2)</f>
        <v>0</v>
      </c>
      <c r="K365" s="221" t="s">
        <v>131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169</v>
      </c>
      <c r="AT365" s="230" t="s">
        <v>127</v>
      </c>
      <c r="AU365" s="230" t="s">
        <v>86</v>
      </c>
      <c r="AY365" s="18" t="s">
        <v>124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169</v>
      </c>
      <c r="BM365" s="230" t="s">
        <v>536</v>
      </c>
    </row>
    <row r="366" spans="1:51" s="14" customFormat="1" ht="12">
      <c r="A366" s="14"/>
      <c r="B366" s="243"/>
      <c r="C366" s="244"/>
      <c r="D366" s="234" t="s">
        <v>133</v>
      </c>
      <c r="E366" s="245" t="s">
        <v>1</v>
      </c>
      <c r="F366" s="246" t="s">
        <v>1425</v>
      </c>
      <c r="G366" s="244"/>
      <c r="H366" s="247">
        <v>48</v>
      </c>
      <c r="I366" s="248"/>
      <c r="J366" s="244"/>
      <c r="K366" s="244"/>
      <c r="L366" s="249"/>
      <c r="M366" s="250"/>
      <c r="N366" s="251"/>
      <c r="O366" s="251"/>
      <c r="P366" s="251"/>
      <c r="Q366" s="251"/>
      <c r="R366" s="251"/>
      <c r="S366" s="251"/>
      <c r="T366" s="25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3" t="s">
        <v>133</v>
      </c>
      <c r="AU366" s="253" t="s">
        <v>86</v>
      </c>
      <c r="AV366" s="14" t="s">
        <v>86</v>
      </c>
      <c r="AW366" s="14" t="s">
        <v>33</v>
      </c>
      <c r="AX366" s="14" t="s">
        <v>76</v>
      </c>
      <c r="AY366" s="253" t="s">
        <v>124</v>
      </c>
    </row>
    <row r="367" spans="1:51" s="15" customFormat="1" ht="12">
      <c r="A367" s="15"/>
      <c r="B367" s="254"/>
      <c r="C367" s="255"/>
      <c r="D367" s="234" t="s">
        <v>133</v>
      </c>
      <c r="E367" s="256" t="s">
        <v>1</v>
      </c>
      <c r="F367" s="257" t="s">
        <v>137</v>
      </c>
      <c r="G367" s="255"/>
      <c r="H367" s="258">
        <v>48</v>
      </c>
      <c r="I367" s="259"/>
      <c r="J367" s="255"/>
      <c r="K367" s="255"/>
      <c r="L367" s="260"/>
      <c r="M367" s="261"/>
      <c r="N367" s="262"/>
      <c r="O367" s="262"/>
      <c r="P367" s="262"/>
      <c r="Q367" s="262"/>
      <c r="R367" s="262"/>
      <c r="S367" s="262"/>
      <c r="T367" s="263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4" t="s">
        <v>133</v>
      </c>
      <c r="AU367" s="264" t="s">
        <v>86</v>
      </c>
      <c r="AV367" s="15" t="s">
        <v>132</v>
      </c>
      <c r="AW367" s="15" t="s">
        <v>33</v>
      </c>
      <c r="AX367" s="15" t="s">
        <v>84</v>
      </c>
      <c r="AY367" s="264" t="s">
        <v>124</v>
      </c>
    </row>
    <row r="368" spans="1:65" s="2" customFormat="1" ht="24.15" customHeight="1">
      <c r="A368" s="39"/>
      <c r="B368" s="40"/>
      <c r="C368" s="219" t="s">
        <v>353</v>
      </c>
      <c r="D368" s="219" t="s">
        <v>127</v>
      </c>
      <c r="E368" s="220" t="s">
        <v>1431</v>
      </c>
      <c r="F368" s="221" t="s">
        <v>1432</v>
      </c>
      <c r="G368" s="222" t="s">
        <v>228</v>
      </c>
      <c r="H368" s="223">
        <v>48</v>
      </c>
      <c r="I368" s="224"/>
      <c r="J368" s="225">
        <f>ROUND(I368*H368,2)</f>
        <v>0</v>
      </c>
      <c r="K368" s="221" t="s">
        <v>131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169</v>
      </c>
      <c r="AT368" s="230" t="s">
        <v>127</v>
      </c>
      <c r="AU368" s="230" t="s">
        <v>86</v>
      </c>
      <c r="AY368" s="18" t="s">
        <v>124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169</v>
      </c>
      <c r="BM368" s="230" t="s">
        <v>546</v>
      </c>
    </row>
    <row r="369" spans="1:51" s="13" customFormat="1" ht="12">
      <c r="A369" s="13"/>
      <c r="B369" s="232"/>
      <c r="C369" s="233"/>
      <c r="D369" s="234" t="s">
        <v>133</v>
      </c>
      <c r="E369" s="235" t="s">
        <v>1</v>
      </c>
      <c r="F369" s="236" t="s">
        <v>1433</v>
      </c>
      <c r="G369" s="233"/>
      <c r="H369" s="235" t="s">
        <v>1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2" t="s">
        <v>133</v>
      </c>
      <c r="AU369" s="242" t="s">
        <v>86</v>
      </c>
      <c r="AV369" s="13" t="s">
        <v>84</v>
      </c>
      <c r="AW369" s="13" t="s">
        <v>33</v>
      </c>
      <c r="AX369" s="13" t="s">
        <v>76</v>
      </c>
      <c r="AY369" s="242" t="s">
        <v>124</v>
      </c>
    </row>
    <row r="370" spans="1:51" s="14" customFormat="1" ht="12">
      <c r="A370" s="14"/>
      <c r="B370" s="243"/>
      <c r="C370" s="244"/>
      <c r="D370" s="234" t="s">
        <v>133</v>
      </c>
      <c r="E370" s="245" t="s">
        <v>1</v>
      </c>
      <c r="F370" s="246" t="s">
        <v>1434</v>
      </c>
      <c r="G370" s="244"/>
      <c r="H370" s="247">
        <v>48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3" t="s">
        <v>133</v>
      </c>
      <c r="AU370" s="253" t="s">
        <v>86</v>
      </c>
      <c r="AV370" s="14" t="s">
        <v>86</v>
      </c>
      <c r="AW370" s="14" t="s">
        <v>33</v>
      </c>
      <c r="AX370" s="14" t="s">
        <v>76</v>
      </c>
      <c r="AY370" s="253" t="s">
        <v>124</v>
      </c>
    </row>
    <row r="371" spans="1:51" s="15" customFormat="1" ht="12">
      <c r="A371" s="15"/>
      <c r="B371" s="254"/>
      <c r="C371" s="255"/>
      <c r="D371" s="234" t="s">
        <v>133</v>
      </c>
      <c r="E371" s="256" t="s">
        <v>1</v>
      </c>
      <c r="F371" s="257" t="s">
        <v>137</v>
      </c>
      <c r="G371" s="255"/>
      <c r="H371" s="258">
        <v>48</v>
      </c>
      <c r="I371" s="259"/>
      <c r="J371" s="255"/>
      <c r="K371" s="255"/>
      <c r="L371" s="260"/>
      <c r="M371" s="261"/>
      <c r="N371" s="262"/>
      <c r="O371" s="262"/>
      <c r="P371" s="262"/>
      <c r="Q371" s="262"/>
      <c r="R371" s="262"/>
      <c r="S371" s="262"/>
      <c r="T371" s="263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4" t="s">
        <v>133</v>
      </c>
      <c r="AU371" s="264" t="s">
        <v>86</v>
      </c>
      <c r="AV371" s="15" t="s">
        <v>132</v>
      </c>
      <c r="AW371" s="15" t="s">
        <v>33</v>
      </c>
      <c r="AX371" s="15" t="s">
        <v>84</v>
      </c>
      <c r="AY371" s="264" t="s">
        <v>124</v>
      </c>
    </row>
    <row r="372" spans="1:65" s="2" customFormat="1" ht="16.5" customHeight="1">
      <c r="A372" s="39"/>
      <c r="B372" s="40"/>
      <c r="C372" s="268" t="s">
        <v>548</v>
      </c>
      <c r="D372" s="268" t="s">
        <v>291</v>
      </c>
      <c r="E372" s="269" t="s">
        <v>1435</v>
      </c>
      <c r="F372" s="270" t="s">
        <v>1436</v>
      </c>
      <c r="G372" s="271" t="s">
        <v>235</v>
      </c>
      <c r="H372" s="272">
        <v>0.528</v>
      </c>
      <c r="I372" s="273"/>
      <c r="J372" s="274">
        <f>ROUND(I372*H372,2)</f>
        <v>0</v>
      </c>
      <c r="K372" s="270" t="s">
        <v>131</v>
      </c>
      <c r="L372" s="275"/>
      <c r="M372" s="276" t="s">
        <v>1</v>
      </c>
      <c r="N372" s="277" t="s">
        <v>41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259</v>
      </c>
      <c r="AT372" s="230" t="s">
        <v>291</v>
      </c>
      <c r="AU372" s="230" t="s">
        <v>86</v>
      </c>
      <c r="AY372" s="18" t="s">
        <v>124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169</v>
      </c>
      <c r="BM372" s="230" t="s">
        <v>551</v>
      </c>
    </row>
    <row r="373" spans="1:51" s="13" customFormat="1" ht="12">
      <c r="A373" s="13"/>
      <c r="B373" s="232"/>
      <c r="C373" s="233"/>
      <c r="D373" s="234" t="s">
        <v>133</v>
      </c>
      <c r="E373" s="235" t="s">
        <v>1</v>
      </c>
      <c r="F373" s="236" t="s">
        <v>1433</v>
      </c>
      <c r="G373" s="233"/>
      <c r="H373" s="235" t="s">
        <v>1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133</v>
      </c>
      <c r="AU373" s="242" t="s">
        <v>86</v>
      </c>
      <c r="AV373" s="13" t="s">
        <v>84</v>
      </c>
      <c r="AW373" s="13" t="s">
        <v>33</v>
      </c>
      <c r="AX373" s="13" t="s">
        <v>76</v>
      </c>
      <c r="AY373" s="242" t="s">
        <v>124</v>
      </c>
    </row>
    <row r="374" spans="1:51" s="14" customFormat="1" ht="12">
      <c r="A374" s="14"/>
      <c r="B374" s="243"/>
      <c r="C374" s="244"/>
      <c r="D374" s="234" t="s">
        <v>133</v>
      </c>
      <c r="E374" s="245" t="s">
        <v>1</v>
      </c>
      <c r="F374" s="246" t="s">
        <v>1437</v>
      </c>
      <c r="G374" s="244"/>
      <c r="H374" s="247">
        <v>0.5280000000000001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133</v>
      </c>
      <c r="AU374" s="253" t="s">
        <v>86</v>
      </c>
      <c r="AV374" s="14" t="s">
        <v>86</v>
      </c>
      <c r="AW374" s="14" t="s">
        <v>33</v>
      </c>
      <c r="AX374" s="14" t="s">
        <v>76</v>
      </c>
      <c r="AY374" s="253" t="s">
        <v>124</v>
      </c>
    </row>
    <row r="375" spans="1:51" s="15" customFormat="1" ht="12">
      <c r="A375" s="15"/>
      <c r="B375" s="254"/>
      <c r="C375" s="255"/>
      <c r="D375" s="234" t="s">
        <v>133</v>
      </c>
      <c r="E375" s="256" t="s">
        <v>1</v>
      </c>
      <c r="F375" s="257" t="s">
        <v>137</v>
      </c>
      <c r="G375" s="255"/>
      <c r="H375" s="258">
        <v>0.5280000000000001</v>
      </c>
      <c r="I375" s="259"/>
      <c r="J375" s="255"/>
      <c r="K375" s="255"/>
      <c r="L375" s="260"/>
      <c r="M375" s="261"/>
      <c r="N375" s="262"/>
      <c r="O375" s="262"/>
      <c r="P375" s="262"/>
      <c r="Q375" s="262"/>
      <c r="R375" s="262"/>
      <c r="S375" s="262"/>
      <c r="T375" s="263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4" t="s">
        <v>133</v>
      </c>
      <c r="AU375" s="264" t="s">
        <v>86</v>
      </c>
      <c r="AV375" s="15" t="s">
        <v>132</v>
      </c>
      <c r="AW375" s="15" t="s">
        <v>33</v>
      </c>
      <c r="AX375" s="15" t="s">
        <v>84</v>
      </c>
      <c r="AY375" s="264" t="s">
        <v>124</v>
      </c>
    </row>
    <row r="376" spans="1:65" s="2" customFormat="1" ht="24.15" customHeight="1">
      <c r="A376" s="39"/>
      <c r="B376" s="40"/>
      <c r="C376" s="219" t="s">
        <v>358</v>
      </c>
      <c r="D376" s="219" t="s">
        <v>127</v>
      </c>
      <c r="E376" s="220" t="s">
        <v>1438</v>
      </c>
      <c r="F376" s="221" t="s">
        <v>1439</v>
      </c>
      <c r="G376" s="222" t="s">
        <v>228</v>
      </c>
      <c r="H376" s="223">
        <v>70</v>
      </c>
      <c r="I376" s="224"/>
      <c r="J376" s="225">
        <f>ROUND(I376*H376,2)</f>
        <v>0</v>
      </c>
      <c r="K376" s="221" t="s">
        <v>131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169</v>
      </c>
      <c r="AT376" s="230" t="s">
        <v>127</v>
      </c>
      <c r="AU376" s="230" t="s">
        <v>86</v>
      </c>
      <c r="AY376" s="18" t="s">
        <v>124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169</v>
      </c>
      <c r="BM376" s="230" t="s">
        <v>556</v>
      </c>
    </row>
    <row r="377" spans="1:51" s="13" customFormat="1" ht="12">
      <c r="A377" s="13"/>
      <c r="B377" s="232"/>
      <c r="C377" s="233"/>
      <c r="D377" s="234" t="s">
        <v>133</v>
      </c>
      <c r="E377" s="235" t="s">
        <v>1</v>
      </c>
      <c r="F377" s="236" t="s">
        <v>1433</v>
      </c>
      <c r="G377" s="233"/>
      <c r="H377" s="235" t="s">
        <v>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133</v>
      </c>
      <c r="AU377" s="242" t="s">
        <v>86</v>
      </c>
      <c r="AV377" s="13" t="s">
        <v>84</v>
      </c>
      <c r="AW377" s="13" t="s">
        <v>33</v>
      </c>
      <c r="AX377" s="13" t="s">
        <v>76</v>
      </c>
      <c r="AY377" s="242" t="s">
        <v>124</v>
      </c>
    </row>
    <row r="378" spans="1:51" s="14" customFormat="1" ht="12">
      <c r="A378" s="14"/>
      <c r="B378" s="243"/>
      <c r="C378" s="244"/>
      <c r="D378" s="234" t="s">
        <v>133</v>
      </c>
      <c r="E378" s="245" t="s">
        <v>1</v>
      </c>
      <c r="F378" s="246" t="s">
        <v>1440</v>
      </c>
      <c r="G378" s="244"/>
      <c r="H378" s="247">
        <v>48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133</v>
      </c>
      <c r="AU378" s="253" t="s">
        <v>86</v>
      </c>
      <c r="AV378" s="14" t="s">
        <v>86</v>
      </c>
      <c r="AW378" s="14" t="s">
        <v>33</v>
      </c>
      <c r="AX378" s="14" t="s">
        <v>76</v>
      </c>
      <c r="AY378" s="253" t="s">
        <v>124</v>
      </c>
    </row>
    <row r="379" spans="1:51" s="14" customFormat="1" ht="12">
      <c r="A379" s="14"/>
      <c r="B379" s="243"/>
      <c r="C379" s="244"/>
      <c r="D379" s="234" t="s">
        <v>133</v>
      </c>
      <c r="E379" s="245" t="s">
        <v>1</v>
      </c>
      <c r="F379" s="246" t="s">
        <v>1441</v>
      </c>
      <c r="G379" s="244"/>
      <c r="H379" s="247">
        <v>22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133</v>
      </c>
      <c r="AU379" s="253" t="s">
        <v>86</v>
      </c>
      <c r="AV379" s="14" t="s">
        <v>86</v>
      </c>
      <c r="AW379" s="14" t="s">
        <v>33</v>
      </c>
      <c r="AX379" s="14" t="s">
        <v>76</v>
      </c>
      <c r="AY379" s="253" t="s">
        <v>124</v>
      </c>
    </row>
    <row r="380" spans="1:51" s="15" customFormat="1" ht="12">
      <c r="A380" s="15"/>
      <c r="B380" s="254"/>
      <c r="C380" s="255"/>
      <c r="D380" s="234" t="s">
        <v>133</v>
      </c>
      <c r="E380" s="256" t="s">
        <v>1</v>
      </c>
      <c r="F380" s="257" t="s">
        <v>137</v>
      </c>
      <c r="G380" s="255"/>
      <c r="H380" s="258">
        <v>70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4" t="s">
        <v>133</v>
      </c>
      <c r="AU380" s="264" t="s">
        <v>86</v>
      </c>
      <c r="AV380" s="15" t="s">
        <v>132</v>
      </c>
      <c r="AW380" s="15" t="s">
        <v>33</v>
      </c>
      <c r="AX380" s="15" t="s">
        <v>84</v>
      </c>
      <c r="AY380" s="264" t="s">
        <v>124</v>
      </c>
    </row>
    <row r="381" spans="1:65" s="2" customFormat="1" ht="16.5" customHeight="1">
      <c r="A381" s="39"/>
      <c r="B381" s="40"/>
      <c r="C381" s="268" t="s">
        <v>559</v>
      </c>
      <c r="D381" s="268" t="s">
        <v>291</v>
      </c>
      <c r="E381" s="269" t="s">
        <v>1442</v>
      </c>
      <c r="F381" s="270" t="s">
        <v>1443</v>
      </c>
      <c r="G381" s="271" t="s">
        <v>235</v>
      </c>
      <c r="H381" s="272">
        <v>1.666</v>
      </c>
      <c r="I381" s="273"/>
      <c r="J381" s="274">
        <f>ROUND(I381*H381,2)</f>
        <v>0</v>
      </c>
      <c r="K381" s="270" t="s">
        <v>131</v>
      </c>
      <c r="L381" s="275"/>
      <c r="M381" s="276" t="s">
        <v>1</v>
      </c>
      <c r="N381" s="27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259</v>
      </c>
      <c r="AT381" s="230" t="s">
        <v>291</v>
      </c>
      <c r="AU381" s="230" t="s">
        <v>86</v>
      </c>
      <c r="AY381" s="18" t="s">
        <v>124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169</v>
      </c>
      <c r="BM381" s="230" t="s">
        <v>562</v>
      </c>
    </row>
    <row r="382" spans="1:51" s="13" customFormat="1" ht="12">
      <c r="A382" s="13"/>
      <c r="B382" s="232"/>
      <c r="C382" s="233"/>
      <c r="D382" s="234" t="s">
        <v>133</v>
      </c>
      <c r="E382" s="235" t="s">
        <v>1</v>
      </c>
      <c r="F382" s="236" t="s">
        <v>1433</v>
      </c>
      <c r="G382" s="233"/>
      <c r="H382" s="235" t="s">
        <v>1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133</v>
      </c>
      <c r="AU382" s="242" t="s">
        <v>86</v>
      </c>
      <c r="AV382" s="13" t="s">
        <v>84</v>
      </c>
      <c r="AW382" s="13" t="s">
        <v>33</v>
      </c>
      <c r="AX382" s="13" t="s">
        <v>76</v>
      </c>
      <c r="AY382" s="242" t="s">
        <v>124</v>
      </c>
    </row>
    <row r="383" spans="1:51" s="14" customFormat="1" ht="12">
      <c r="A383" s="14"/>
      <c r="B383" s="243"/>
      <c r="C383" s="244"/>
      <c r="D383" s="234" t="s">
        <v>133</v>
      </c>
      <c r="E383" s="245" t="s">
        <v>1</v>
      </c>
      <c r="F383" s="246" t="s">
        <v>1444</v>
      </c>
      <c r="G383" s="244"/>
      <c r="H383" s="247">
        <v>1.0560000000000003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133</v>
      </c>
      <c r="AU383" s="253" t="s">
        <v>86</v>
      </c>
      <c r="AV383" s="14" t="s">
        <v>86</v>
      </c>
      <c r="AW383" s="14" t="s">
        <v>33</v>
      </c>
      <c r="AX383" s="14" t="s">
        <v>76</v>
      </c>
      <c r="AY383" s="253" t="s">
        <v>124</v>
      </c>
    </row>
    <row r="384" spans="1:51" s="14" customFormat="1" ht="12">
      <c r="A384" s="14"/>
      <c r="B384" s="243"/>
      <c r="C384" s="244"/>
      <c r="D384" s="234" t="s">
        <v>133</v>
      </c>
      <c r="E384" s="245" t="s">
        <v>1</v>
      </c>
      <c r="F384" s="246" t="s">
        <v>1445</v>
      </c>
      <c r="G384" s="244"/>
      <c r="H384" s="247">
        <v>0.60984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3" t="s">
        <v>133</v>
      </c>
      <c r="AU384" s="253" t="s">
        <v>86</v>
      </c>
      <c r="AV384" s="14" t="s">
        <v>86</v>
      </c>
      <c r="AW384" s="14" t="s">
        <v>33</v>
      </c>
      <c r="AX384" s="14" t="s">
        <v>76</v>
      </c>
      <c r="AY384" s="253" t="s">
        <v>124</v>
      </c>
    </row>
    <row r="385" spans="1:51" s="15" customFormat="1" ht="12">
      <c r="A385" s="15"/>
      <c r="B385" s="254"/>
      <c r="C385" s="255"/>
      <c r="D385" s="234" t="s">
        <v>133</v>
      </c>
      <c r="E385" s="256" t="s">
        <v>1</v>
      </c>
      <c r="F385" s="257" t="s">
        <v>137</v>
      </c>
      <c r="G385" s="255"/>
      <c r="H385" s="258">
        <v>1.6658400000000002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4" t="s">
        <v>133</v>
      </c>
      <c r="AU385" s="264" t="s">
        <v>86</v>
      </c>
      <c r="AV385" s="15" t="s">
        <v>132</v>
      </c>
      <c r="AW385" s="15" t="s">
        <v>33</v>
      </c>
      <c r="AX385" s="15" t="s">
        <v>84</v>
      </c>
      <c r="AY385" s="264" t="s">
        <v>124</v>
      </c>
    </row>
    <row r="386" spans="1:65" s="2" customFormat="1" ht="24.15" customHeight="1">
      <c r="A386" s="39"/>
      <c r="B386" s="40"/>
      <c r="C386" s="219" t="s">
        <v>363</v>
      </c>
      <c r="D386" s="219" t="s">
        <v>127</v>
      </c>
      <c r="E386" s="220" t="s">
        <v>1446</v>
      </c>
      <c r="F386" s="221" t="s">
        <v>1447</v>
      </c>
      <c r="G386" s="222" t="s">
        <v>294</v>
      </c>
      <c r="H386" s="223">
        <v>2.776</v>
      </c>
      <c r="I386" s="224"/>
      <c r="J386" s="225">
        <f>ROUND(I386*H386,2)</f>
        <v>0</v>
      </c>
      <c r="K386" s="221" t="s">
        <v>131</v>
      </c>
      <c r="L386" s="45"/>
      <c r="M386" s="289" t="s">
        <v>1</v>
      </c>
      <c r="N386" s="290" t="s">
        <v>41</v>
      </c>
      <c r="O386" s="291"/>
      <c r="P386" s="292">
        <f>O386*H386</f>
        <v>0</v>
      </c>
      <c r="Q386" s="292">
        <v>0</v>
      </c>
      <c r="R386" s="292">
        <f>Q386*H386</f>
        <v>0</v>
      </c>
      <c r="S386" s="292">
        <v>0</v>
      </c>
      <c r="T386" s="293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169</v>
      </c>
      <c r="AT386" s="230" t="s">
        <v>127</v>
      </c>
      <c r="AU386" s="230" t="s">
        <v>86</v>
      </c>
      <c r="AY386" s="18" t="s">
        <v>124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169</v>
      </c>
      <c r="BM386" s="230" t="s">
        <v>568</v>
      </c>
    </row>
    <row r="387" spans="1:31" s="2" customFormat="1" ht="6.95" customHeight="1">
      <c r="A387" s="39"/>
      <c r="B387" s="67"/>
      <c r="C387" s="68"/>
      <c r="D387" s="68"/>
      <c r="E387" s="68"/>
      <c r="F387" s="68"/>
      <c r="G387" s="68"/>
      <c r="H387" s="68"/>
      <c r="I387" s="68"/>
      <c r="J387" s="68"/>
      <c r="K387" s="68"/>
      <c r="L387" s="45"/>
      <c r="M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</row>
  </sheetData>
  <sheetProtection password="CC35" sheet="1" objects="1" scenarios="1" formatColumns="0" formatRows="0" autoFilter="0"/>
  <autoFilter ref="C125:K38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99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III/23726 Kokovice, most ev.č.23726-1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1448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20. 10. 2017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ROUND((SUM(BE129:BE346)),2)</f>
        <v>0</v>
      </c>
      <c r="G33" s="39"/>
      <c r="H33" s="39"/>
      <c r="I33" s="156">
        <v>0.21</v>
      </c>
      <c r="J33" s="155">
        <f>ROUND(((SUM(BE129:BE346))*I33),2)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ROUND((SUM(BF129:BF346)),2)</f>
        <v>0</v>
      </c>
      <c r="G34" s="39"/>
      <c r="H34" s="39"/>
      <c r="I34" s="156">
        <v>0.15</v>
      </c>
      <c r="J34" s="155">
        <f>ROUND(((SUM(BF129:BF346))*I34),2)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ROUND((SUM(BG129:BG346)),2)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ROUND((SUM(BH129:BH346)),2)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ROUND((SUM(BI129:BI346)),2)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III/23726 Kokovice, most ev.č.23726-1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341 - Přeložka vodovodu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20. 10. 2017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PRAGOPROJEKT,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pans="1:31" s="9" customFormat="1" ht="24.95" customHeight="1">
      <c r="A97" s="9"/>
      <c r="B97" s="180"/>
      <c r="C97" s="181"/>
      <c r="D97" s="182" t="s">
        <v>107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171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174</v>
      </c>
      <c r="E99" s="189"/>
      <c r="F99" s="189"/>
      <c r="G99" s="189"/>
      <c r="H99" s="189"/>
      <c r="I99" s="189"/>
      <c r="J99" s="190">
        <f>J233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1449</v>
      </c>
      <c r="E100" s="189"/>
      <c r="F100" s="189"/>
      <c r="G100" s="189"/>
      <c r="H100" s="189"/>
      <c r="I100" s="189"/>
      <c r="J100" s="190">
        <f>J240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177</v>
      </c>
      <c r="E101" s="189"/>
      <c r="F101" s="189"/>
      <c r="G101" s="189"/>
      <c r="H101" s="189"/>
      <c r="I101" s="189"/>
      <c r="J101" s="190">
        <f>J300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178</v>
      </c>
      <c r="E102" s="189"/>
      <c r="F102" s="189"/>
      <c r="G102" s="189"/>
      <c r="H102" s="189"/>
      <c r="I102" s="189"/>
      <c r="J102" s="190">
        <f>J304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179</v>
      </c>
      <c r="E103" s="189"/>
      <c r="F103" s="189"/>
      <c r="G103" s="189"/>
      <c r="H103" s="189"/>
      <c r="I103" s="189"/>
      <c r="J103" s="190">
        <f>J319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180</v>
      </c>
      <c r="E104" s="183"/>
      <c r="F104" s="183"/>
      <c r="G104" s="183"/>
      <c r="H104" s="183"/>
      <c r="I104" s="183"/>
      <c r="J104" s="184">
        <f>J321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1450</v>
      </c>
      <c r="E105" s="189"/>
      <c r="F105" s="189"/>
      <c r="G105" s="189"/>
      <c r="H105" s="189"/>
      <c r="I105" s="189"/>
      <c r="J105" s="190">
        <f>J322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182</v>
      </c>
      <c r="E106" s="183"/>
      <c r="F106" s="183"/>
      <c r="G106" s="183"/>
      <c r="H106" s="183"/>
      <c r="I106" s="183"/>
      <c r="J106" s="184">
        <f>J326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1451</v>
      </c>
      <c r="E107" s="189"/>
      <c r="F107" s="189"/>
      <c r="G107" s="189"/>
      <c r="H107" s="189"/>
      <c r="I107" s="189"/>
      <c r="J107" s="190">
        <f>J327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185</v>
      </c>
      <c r="E108" s="183"/>
      <c r="F108" s="183"/>
      <c r="G108" s="183"/>
      <c r="H108" s="183"/>
      <c r="I108" s="183"/>
      <c r="J108" s="184">
        <f>J341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1452</v>
      </c>
      <c r="E109" s="189"/>
      <c r="F109" s="189"/>
      <c r="G109" s="189"/>
      <c r="H109" s="189"/>
      <c r="I109" s="189"/>
      <c r="J109" s="190">
        <f>J342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109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5" t="str">
        <f>E7</f>
        <v>III/23726 Kokovice, most ev.č.23726-1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100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341 - Přeložka vodovodu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20. 10. 2017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E15</f>
        <v>Středočeský kraj</v>
      </c>
      <c r="G125" s="41"/>
      <c r="H125" s="41"/>
      <c r="I125" s="33" t="s">
        <v>30</v>
      </c>
      <c r="J125" s="37" t="str">
        <f>E21</f>
        <v>PRAGOPROJEKT, a.s.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32</v>
      </c>
      <c r="J126" s="37" t="str">
        <f>E24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2"/>
      <c r="B128" s="193"/>
      <c r="C128" s="194" t="s">
        <v>110</v>
      </c>
      <c r="D128" s="195" t="s">
        <v>61</v>
      </c>
      <c r="E128" s="195" t="s">
        <v>57</v>
      </c>
      <c r="F128" s="195" t="s">
        <v>58</v>
      </c>
      <c r="G128" s="195" t="s">
        <v>111</v>
      </c>
      <c r="H128" s="195" t="s">
        <v>112</v>
      </c>
      <c r="I128" s="195" t="s">
        <v>113</v>
      </c>
      <c r="J128" s="195" t="s">
        <v>104</v>
      </c>
      <c r="K128" s="196" t="s">
        <v>114</v>
      </c>
      <c r="L128" s="197"/>
      <c r="M128" s="101" t="s">
        <v>1</v>
      </c>
      <c r="N128" s="102" t="s">
        <v>40</v>
      </c>
      <c r="O128" s="102" t="s">
        <v>115</v>
      </c>
      <c r="P128" s="102" t="s">
        <v>116</v>
      </c>
      <c r="Q128" s="102" t="s">
        <v>117</v>
      </c>
      <c r="R128" s="102" t="s">
        <v>118</v>
      </c>
      <c r="S128" s="102" t="s">
        <v>119</v>
      </c>
      <c r="T128" s="103" t="s">
        <v>120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9"/>
      <c r="B129" s="40"/>
      <c r="C129" s="108" t="s">
        <v>121</v>
      </c>
      <c r="D129" s="41"/>
      <c r="E129" s="41"/>
      <c r="F129" s="41"/>
      <c r="G129" s="41"/>
      <c r="H129" s="41"/>
      <c r="I129" s="41"/>
      <c r="J129" s="198">
        <f>BK129</f>
        <v>0</v>
      </c>
      <c r="K129" s="41"/>
      <c r="L129" s="45"/>
      <c r="M129" s="104"/>
      <c r="N129" s="199"/>
      <c r="O129" s="105"/>
      <c r="P129" s="200">
        <f>P130+P321+P326+P341</f>
        <v>0</v>
      </c>
      <c r="Q129" s="105"/>
      <c r="R129" s="200">
        <f>R130+R321+R326+R341</f>
        <v>0</v>
      </c>
      <c r="S129" s="105"/>
      <c r="T129" s="201">
        <f>T130+T321+T326+T341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106</v>
      </c>
      <c r="BK129" s="202">
        <f>BK130+BK321+BK326+BK341</f>
        <v>0</v>
      </c>
    </row>
    <row r="130" spans="1:63" s="12" customFormat="1" ht="25.9" customHeight="1">
      <c r="A130" s="12"/>
      <c r="B130" s="203"/>
      <c r="C130" s="204"/>
      <c r="D130" s="205" t="s">
        <v>75</v>
      </c>
      <c r="E130" s="206" t="s">
        <v>122</v>
      </c>
      <c r="F130" s="206" t="s">
        <v>123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P131+P233+P240+P300+P304+P319</f>
        <v>0</v>
      </c>
      <c r="Q130" s="211"/>
      <c r="R130" s="212">
        <f>R131+R233+R240+R300+R304+R319</f>
        <v>0</v>
      </c>
      <c r="S130" s="211"/>
      <c r="T130" s="213">
        <f>T131+T233+T240+T300+T304+T319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76</v>
      </c>
      <c r="AY130" s="214" t="s">
        <v>124</v>
      </c>
      <c r="BK130" s="216">
        <f>BK131+BK233+BK240+BK300+BK304+BK319</f>
        <v>0</v>
      </c>
    </row>
    <row r="131" spans="1:63" s="12" customFormat="1" ht="22.8" customHeight="1">
      <c r="A131" s="12"/>
      <c r="B131" s="203"/>
      <c r="C131" s="204"/>
      <c r="D131" s="205" t="s">
        <v>75</v>
      </c>
      <c r="E131" s="217" t="s">
        <v>84</v>
      </c>
      <c r="F131" s="217" t="s">
        <v>189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SUM(P132:P232)</f>
        <v>0</v>
      </c>
      <c r="Q131" s="211"/>
      <c r="R131" s="212">
        <f>SUM(R132:R232)</f>
        <v>0</v>
      </c>
      <c r="S131" s="211"/>
      <c r="T131" s="213">
        <f>SUM(T132:T232)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84</v>
      </c>
      <c r="AT131" s="215" t="s">
        <v>75</v>
      </c>
      <c r="AU131" s="215" t="s">
        <v>84</v>
      </c>
      <c r="AY131" s="214" t="s">
        <v>124</v>
      </c>
      <c r="BK131" s="216">
        <f>SUM(BK132:BK232)</f>
        <v>0</v>
      </c>
    </row>
    <row r="132" spans="1:65" s="2" customFormat="1" ht="24.15" customHeight="1">
      <c r="A132" s="39"/>
      <c r="B132" s="40"/>
      <c r="C132" s="219" t="s">
        <v>84</v>
      </c>
      <c r="D132" s="219" t="s">
        <v>127</v>
      </c>
      <c r="E132" s="220" t="s">
        <v>241</v>
      </c>
      <c r="F132" s="221" t="s">
        <v>242</v>
      </c>
      <c r="G132" s="222" t="s">
        <v>243</v>
      </c>
      <c r="H132" s="223">
        <v>64</v>
      </c>
      <c r="I132" s="224"/>
      <c r="J132" s="225">
        <f>ROUND(I132*H132,2)</f>
        <v>0</v>
      </c>
      <c r="K132" s="221" t="s">
        <v>131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132</v>
      </c>
      <c r="AT132" s="230" t="s">
        <v>127</v>
      </c>
      <c r="AU132" s="230" t="s">
        <v>86</v>
      </c>
      <c r="AY132" s="18" t="s">
        <v>124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132</v>
      </c>
      <c r="BM132" s="230" t="s">
        <v>86</v>
      </c>
    </row>
    <row r="133" spans="1:51" s="14" customFormat="1" ht="12">
      <c r="A133" s="14"/>
      <c r="B133" s="243"/>
      <c r="C133" s="244"/>
      <c r="D133" s="234" t="s">
        <v>133</v>
      </c>
      <c r="E133" s="245" t="s">
        <v>1</v>
      </c>
      <c r="F133" s="246" t="s">
        <v>1453</v>
      </c>
      <c r="G133" s="244"/>
      <c r="H133" s="247">
        <v>64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133</v>
      </c>
      <c r="AU133" s="253" t="s">
        <v>86</v>
      </c>
      <c r="AV133" s="14" t="s">
        <v>86</v>
      </c>
      <c r="AW133" s="14" t="s">
        <v>33</v>
      </c>
      <c r="AX133" s="14" t="s">
        <v>76</v>
      </c>
      <c r="AY133" s="253" t="s">
        <v>124</v>
      </c>
    </row>
    <row r="134" spans="1:51" s="15" customFormat="1" ht="12">
      <c r="A134" s="15"/>
      <c r="B134" s="254"/>
      <c r="C134" s="255"/>
      <c r="D134" s="234" t="s">
        <v>133</v>
      </c>
      <c r="E134" s="256" t="s">
        <v>1</v>
      </c>
      <c r="F134" s="257" t="s">
        <v>137</v>
      </c>
      <c r="G134" s="255"/>
      <c r="H134" s="258">
        <v>64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133</v>
      </c>
      <c r="AU134" s="264" t="s">
        <v>86</v>
      </c>
      <c r="AV134" s="15" t="s">
        <v>132</v>
      </c>
      <c r="AW134" s="15" t="s">
        <v>33</v>
      </c>
      <c r="AX134" s="15" t="s">
        <v>84</v>
      </c>
      <c r="AY134" s="264" t="s">
        <v>124</v>
      </c>
    </row>
    <row r="135" spans="1:65" s="2" customFormat="1" ht="24.15" customHeight="1">
      <c r="A135" s="39"/>
      <c r="B135" s="40"/>
      <c r="C135" s="219" t="s">
        <v>86</v>
      </c>
      <c r="D135" s="219" t="s">
        <v>127</v>
      </c>
      <c r="E135" s="220" t="s">
        <v>246</v>
      </c>
      <c r="F135" s="221" t="s">
        <v>247</v>
      </c>
      <c r="G135" s="222" t="s">
        <v>248</v>
      </c>
      <c r="H135" s="223">
        <v>8</v>
      </c>
      <c r="I135" s="224"/>
      <c r="J135" s="225">
        <f>ROUND(I135*H135,2)</f>
        <v>0</v>
      </c>
      <c r="K135" s="221" t="s">
        <v>131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132</v>
      </c>
      <c r="AT135" s="230" t="s">
        <v>127</v>
      </c>
      <c r="AU135" s="230" t="s">
        <v>86</v>
      </c>
      <c r="AY135" s="18" t="s">
        <v>124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132</v>
      </c>
      <c r="BM135" s="230" t="s">
        <v>132</v>
      </c>
    </row>
    <row r="136" spans="1:51" s="14" customFormat="1" ht="12">
      <c r="A136" s="14"/>
      <c r="B136" s="243"/>
      <c r="C136" s="244"/>
      <c r="D136" s="234" t="s">
        <v>133</v>
      </c>
      <c r="E136" s="245" t="s">
        <v>1</v>
      </c>
      <c r="F136" s="246" t="s">
        <v>1454</v>
      </c>
      <c r="G136" s="244"/>
      <c r="H136" s="247">
        <v>8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133</v>
      </c>
      <c r="AU136" s="253" t="s">
        <v>86</v>
      </c>
      <c r="AV136" s="14" t="s">
        <v>86</v>
      </c>
      <c r="AW136" s="14" t="s">
        <v>33</v>
      </c>
      <c r="AX136" s="14" t="s">
        <v>76</v>
      </c>
      <c r="AY136" s="253" t="s">
        <v>124</v>
      </c>
    </row>
    <row r="137" spans="1:51" s="15" customFormat="1" ht="12">
      <c r="A137" s="15"/>
      <c r="B137" s="254"/>
      <c r="C137" s="255"/>
      <c r="D137" s="234" t="s">
        <v>133</v>
      </c>
      <c r="E137" s="256" t="s">
        <v>1</v>
      </c>
      <c r="F137" s="257" t="s">
        <v>137</v>
      </c>
      <c r="G137" s="255"/>
      <c r="H137" s="258">
        <v>8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133</v>
      </c>
      <c r="AU137" s="264" t="s">
        <v>86</v>
      </c>
      <c r="AV137" s="15" t="s">
        <v>132</v>
      </c>
      <c r="AW137" s="15" t="s">
        <v>33</v>
      </c>
      <c r="AX137" s="15" t="s">
        <v>84</v>
      </c>
      <c r="AY137" s="264" t="s">
        <v>124</v>
      </c>
    </row>
    <row r="138" spans="1:65" s="2" customFormat="1" ht="24.15" customHeight="1">
      <c r="A138" s="39"/>
      <c r="B138" s="40"/>
      <c r="C138" s="219" t="s">
        <v>142</v>
      </c>
      <c r="D138" s="219" t="s">
        <v>127</v>
      </c>
      <c r="E138" s="220" t="s">
        <v>1455</v>
      </c>
      <c r="F138" s="221" t="s">
        <v>1456</v>
      </c>
      <c r="G138" s="222" t="s">
        <v>235</v>
      </c>
      <c r="H138" s="223">
        <v>87.3</v>
      </c>
      <c r="I138" s="224"/>
      <c r="J138" s="225">
        <f>ROUND(I138*H138,2)</f>
        <v>0</v>
      </c>
      <c r="K138" s="221" t="s">
        <v>131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132</v>
      </c>
      <c r="AT138" s="230" t="s">
        <v>127</v>
      </c>
      <c r="AU138" s="230" t="s">
        <v>86</v>
      </c>
      <c r="AY138" s="18" t="s">
        <v>124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132</v>
      </c>
      <c r="BM138" s="230" t="s">
        <v>145</v>
      </c>
    </row>
    <row r="139" spans="1:51" s="14" customFormat="1" ht="12">
      <c r="A139" s="14"/>
      <c r="B139" s="243"/>
      <c r="C139" s="244"/>
      <c r="D139" s="234" t="s">
        <v>133</v>
      </c>
      <c r="E139" s="245" t="s">
        <v>1</v>
      </c>
      <c r="F139" s="246" t="s">
        <v>1457</v>
      </c>
      <c r="G139" s="244"/>
      <c r="H139" s="247">
        <v>45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133</v>
      </c>
      <c r="AU139" s="253" t="s">
        <v>86</v>
      </c>
      <c r="AV139" s="14" t="s">
        <v>86</v>
      </c>
      <c r="AW139" s="14" t="s">
        <v>33</v>
      </c>
      <c r="AX139" s="14" t="s">
        <v>76</v>
      </c>
      <c r="AY139" s="253" t="s">
        <v>124</v>
      </c>
    </row>
    <row r="140" spans="1:51" s="14" customFormat="1" ht="12">
      <c r="A140" s="14"/>
      <c r="B140" s="243"/>
      <c r="C140" s="244"/>
      <c r="D140" s="234" t="s">
        <v>133</v>
      </c>
      <c r="E140" s="245" t="s">
        <v>1</v>
      </c>
      <c r="F140" s="246" t="s">
        <v>1458</v>
      </c>
      <c r="G140" s="244"/>
      <c r="H140" s="247">
        <v>42.300000000000004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133</v>
      </c>
      <c r="AU140" s="253" t="s">
        <v>86</v>
      </c>
      <c r="AV140" s="14" t="s">
        <v>86</v>
      </c>
      <c r="AW140" s="14" t="s">
        <v>33</v>
      </c>
      <c r="AX140" s="14" t="s">
        <v>76</v>
      </c>
      <c r="AY140" s="253" t="s">
        <v>124</v>
      </c>
    </row>
    <row r="141" spans="1:51" s="15" customFormat="1" ht="12">
      <c r="A141" s="15"/>
      <c r="B141" s="254"/>
      <c r="C141" s="255"/>
      <c r="D141" s="234" t="s">
        <v>133</v>
      </c>
      <c r="E141" s="256" t="s">
        <v>1</v>
      </c>
      <c r="F141" s="257" t="s">
        <v>137</v>
      </c>
      <c r="G141" s="255"/>
      <c r="H141" s="258">
        <v>87.30000000000001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133</v>
      </c>
      <c r="AU141" s="264" t="s">
        <v>86</v>
      </c>
      <c r="AV141" s="15" t="s">
        <v>132</v>
      </c>
      <c r="AW141" s="15" t="s">
        <v>33</v>
      </c>
      <c r="AX141" s="15" t="s">
        <v>84</v>
      </c>
      <c r="AY141" s="264" t="s">
        <v>124</v>
      </c>
    </row>
    <row r="142" spans="1:65" s="2" customFormat="1" ht="24.15" customHeight="1">
      <c r="A142" s="39"/>
      <c r="B142" s="40"/>
      <c r="C142" s="219" t="s">
        <v>132</v>
      </c>
      <c r="D142" s="219" t="s">
        <v>127</v>
      </c>
      <c r="E142" s="220" t="s">
        <v>1459</v>
      </c>
      <c r="F142" s="221" t="s">
        <v>1460</v>
      </c>
      <c r="G142" s="222" t="s">
        <v>235</v>
      </c>
      <c r="H142" s="223">
        <v>43.65</v>
      </c>
      <c r="I142" s="224"/>
      <c r="J142" s="225">
        <f>ROUND(I142*H142,2)</f>
        <v>0</v>
      </c>
      <c r="K142" s="221" t="s">
        <v>131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132</v>
      </c>
      <c r="AT142" s="230" t="s">
        <v>127</v>
      </c>
      <c r="AU142" s="230" t="s">
        <v>86</v>
      </c>
      <c r="AY142" s="18" t="s">
        <v>124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132</v>
      </c>
      <c r="BM142" s="230" t="s">
        <v>151</v>
      </c>
    </row>
    <row r="143" spans="1:51" s="14" customFormat="1" ht="12">
      <c r="A143" s="14"/>
      <c r="B143" s="243"/>
      <c r="C143" s="244"/>
      <c r="D143" s="234" t="s">
        <v>133</v>
      </c>
      <c r="E143" s="245" t="s">
        <v>1</v>
      </c>
      <c r="F143" s="246" t="s">
        <v>1461</v>
      </c>
      <c r="G143" s="244"/>
      <c r="H143" s="247">
        <v>43.65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133</v>
      </c>
      <c r="AU143" s="253" t="s">
        <v>86</v>
      </c>
      <c r="AV143" s="14" t="s">
        <v>86</v>
      </c>
      <c r="AW143" s="14" t="s">
        <v>33</v>
      </c>
      <c r="AX143" s="14" t="s">
        <v>76</v>
      </c>
      <c r="AY143" s="253" t="s">
        <v>124</v>
      </c>
    </row>
    <row r="144" spans="1:51" s="15" customFormat="1" ht="12">
      <c r="A144" s="15"/>
      <c r="B144" s="254"/>
      <c r="C144" s="255"/>
      <c r="D144" s="234" t="s">
        <v>133</v>
      </c>
      <c r="E144" s="256" t="s">
        <v>1</v>
      </c>
      <c r="F144" s="257" t="s">
        <v>137</v>
      </c>
      <c r="G144" s="255"/>
      <c r="H144" s="258">
        <v>43.65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4" t="s">
        <v>133</v>
      </c>
      <c r="AU144" s="264" t="s">
        <v>86</v>
      </c>
      <c r="AV144" s="15" t="s">
        <v>132</v>
      </c>
      <c r="AW144" s="15" t="s">
        <v>33</v>
      </c>
      <c r="AX144" s="15" t="s">
        <v>84</v>
      </c>
      <c r="AY144" s="264" t="s">
        <v>124</v>
      </c>
    </row>
    <row r="145" spans="1:65" s="2" customFormat="1" ht="24.15" customHeight="1">
      <c r="A145" s="39"/>
      <c r="B145" s="40"/>
      <c r="C145" s="219" t="s">
        <v>153</v>
      </c>
      <c r="D145" s="219" t="s">
        <v>127</v>
      </c>
      <c r="E145" s="220" t="s">
        <v>1462</v>
      </c>
      <c r="F145" s="221" t="s">
        <v>1463</v>
      </c>
      <c r="G145" s="222" t="s">
        <v>235</v>
      </c>
      <c r="H145" s="223">
        <v>52.279</v>
      </c>
      <c r="I145" s="224"/>
      <c r="J145" s="225">
        <f>ROUND(I145*H145,2)</f>
        <v>0</v>
      </c>
      <c r="K145" s="221" t="s">
        <v>131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132</v>
      </c>
      <c r="AT145" s="230" t="s">
        <v>127</v>
      </c>
      <c r="AU145" s="230" t="s">
        <v>86</v>
      </c>
      <c r="AY145" s="18" t="s">
        <v>124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132</v>
      </c>
      <c r="BM145" s="230" t="s">
        <v>156</v>
      </c>
    </row>
    <row r="146" spans="1:51" s="13" customFormat="1" ht="12">
      <c r="A146" s="13"/>
      <c r="B146" s="232"/>
      <c r="C146" s="233"/>
      <c r="D146" s="234" t="s">
        <v>133</v>
      </c>
      <c r="E146" s="235" t="s">
        <v>1</v>
      </c>
      <c r="F146" s="236" t="s">
        <v>1464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133</v>
      </c>
      <c r="AU146" s="242" t="s">
        <v>86</v>
      </c>
      <c r="AV146" s="13" t="s">
        <v>84</v>
      </c>
      <c r="AW146" s="13" t="s">
        <v>33</v>
      </c>
      <c r="AX146" s="13" t="s">
        <v>76</v>
      </c>
      <c r="AY146" s="242" t="s">
        <v>124</v>
      </c>
    </row>
    <row r="147" spans="1:51" s="14" customFormat="1" ht="12">
      <c r="A147" s="14"/>
      <c r="B147" s="243"/>
      <c r="C147" s="244"/>
      <c r="D147" s="234" t="s">
        <v>133</v>
      </c>
      <c r="E147" s="245" t="s">
        <v>1</v>
      </c>
      <c r="F147" s="246" t="s">
        <v>1465</v>
      </c>
      <c r="G147" s="244"/>
      <c r="H147" s="247">
        <v>24.079359999999998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133</v>
      </c>
      <c r="AU147" s="253" t="s">
        <v>86</v>
      </c>
      <c r="AV147" s="14" t="s">
        <v>86</v>
      </c>
      <c r="AW147" s="14" t="s">
        <v>33</v>
      </c>
      <c r="AX147" s="14" t="s">
        <v>76</v>
      </c>
      <c r="AY147" s="253" t="s">
        <v>124</v>
      </c>
    </row>
    <row r="148" spans="1:51" s="13" customFormat="1" ht="12">
      <c r="A148" s="13"/>
      <c r="B148" s="232"/>
      <c r="C148" s="233"/>
      <c r="D148" s="234" t="s">
        <v>133</v>
      </c>
      <c r="E148" s="235" t="s">
        <v>1</v>
      </c>
      <c r="F148" s="236" t="s">
        <v>1466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133</v>
      </c>
      <c r="AU148" s="242" t="s">
        <v>86</v>
      </c>
      <c r="AV148" s="13" t="s">
        <v>84</v>
      </c>
      <c r="AW148" s="13" t="s">
        <v>33</v>
      </c>
      <c r="AX148" s="13" t="s">
        <v>76</v>
      </c>
      <c r="AY148" s="242" t="s">
        <v>124</v>
      </c>
    </row>
    <row r="149" spans="1:51" s="14" customFormat="1" ht="12">
      <c r="A149" s="14"/>
      <c r="B149" s="243"/>
      <c r="C149" s="244"/>
      <c r="D149" s="234" t="s">
        <v>133</v>
      </c>
      <c r="E149" s="245" t="s">
        <v>1</v>
      </c>
      <c r="F149" s="246" t="s">
        <v>1467</v>
      </c>
      <c r="G149" s="244"/>
      <c r="H149" s="247">
        <v>28.200000000000003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133</v>
      </c>
      <c r="AU149" s="253" t="s">
        <v>86</v>
      </c>
      <c r="AV149" s="14" t="s">
        <v>86</v>
      </c>
      <c r="AW149" s="14" t="s">
        <v>33</v>
      </c>
      <c r="AX149" s="14" t="s">
        <v>76</v>
      </c>
      <c r="AY149" s="253" t="s">
        <v>124</v>
      </c>
    </row>
    <row r="150" spans="1:51" s="15" customFormat="1" ht="12">
      <c r="A150" s="15"/>
      <c r="B150" s="254"/>
      <c r="C150" s="255"/>
      <c r="D150" s="234" t="s">
        <v>133</v>
      </c>
      <c r="E150" s="256" t="s">
        <v>1</v>
      </c>
      <c r="F150" s="257" t="s">
        <v>137</v>
      </c>
      <c r="G150" s="255"/>
      <c r="H150" s="258">
        <v>52.27936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4" t="s">
        <v>133</v>
      </c>
      <c r="AU150" s="264" t="s">
        <v>86</v>
      </c>
      <c r="AV150" s="15" t="s">
        <v>132</v>
      </c>
      <c r="AW150" s="15" t="s">
        <v>33</v>
      </c>
      <c r="AX150" s="15" t="s">
        <v>84</v>
      </c>
      <c r="AY150" s="264" t="s">
        <v>124</v>
      </c>
    </row>
    <row r="151" spans="1:65" s="2" customFormat="1" ht="24.15" customHeight="1">
      <c r="A151" s="39"/>
      <c r="B151" s="40"/>
      <c r="C151" s="219" t="s">
        <v>145</v>
      </c>
      <c r="D151" s="219" t="s">
        <v>127</v>
      </c>
      <c r="E151" s="220" t="s">
        <v>1468</v>
      </c>
      <c r="F151" s="221" t="s">
        <v>1469</v>
      </c>
      <c r="G151" s="222" t="s">
        <v>235</v>
      </c>
      <c r="H151" s="223">
        <v>26.14</v>
      </c>
      <c r="I151" s="224"/>
      <c r="J151" s="225">
        <f>ROUND(I151*H151,2)</f>
        <v>0</v>
      </c>
      <c r="K151" s="221" t="s">
        <v>131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132</v>
      </c>
      <c r="AT151" s="230" t="s">
        <v>127</v>
      </c>
      <c r="AU151" s="230" t="s">
        <v>86</v>
      </c>
      <c r="AY151" s="18" t="s">
        <v>124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132</v>
      </c>
      <c r="BM151" s="230" t="s">
        <v>160</v>
      </c>
    </row>
    <row r="152" spans="1:51" s="14" customFormat="1" ht="12">
      <c r="A152" s="14"/>
      <c r="B152" s="243"/>
      <c r="C152" s="244"/>
      <c r="D152" s="234" t="s">
        <v>133</v>
      </c>
      <c r="E152" s="245" t="s">
        <v>1</v>
      </c>
      <c r="F152" s="246" t="s">
        <v>1470</v>
      </c>
      <c r="G152" s="244"/>
      <c r="H152" s="247">
        <v>26.1395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133</v>
      </c>
      <c r="AU152" s="253" t="s">
        <v>86</v>
      </c>
      <c r="AV152" s="14" t="s">
        <v>86</v>
      </c>
      <c r="AW152" s="14" t="s">
        <v>33</v>
      </c>
      <c r="AX152" s="14" t="s">
        <v>76</v>
      </c>
      <c r="AY152" s="253" t="s">
        <v>124</v>
      </c>
    </row>
    <row r="153" spans="1:51" s="15" customFormat="1" ht="12">
      <c r="A153" s="15"/>
      <c r="B153" s="254"/>
      <c r="C153" s="255"/>
      <c r="D153" s="234" t="s">
        <v>133</v>
      </c>
      <c r="E153" s="256" t="s">
        <v>1</v>
      </c>
      <c r="F153" s="257" t="s">
        <v>137</v>
      </c>
      <c r="G153" s="255"/>
      <c r="H153" s="258">
        <v>26.1395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4" t="s">
        <v>133</v>
      </c>
      <c r="AU153" s="264" t="s">
        <v>86</v>
      </c>
      <c r="AV153" s="15" t="s">
        <v>132</v>
      </c>
      <c r="AW153" s="15" t="s">
        <v>33</v>
      </c>
      <c r="AX153" s="15" t="s">
        <v>84</v>
      </c>
      <c r="AY153" s="264" t="s">
        <v>124</v>
      </c>
    </row>
    <row r="154" spans="1:65" s="2" customFormat="1" ht="21.75" customHeight="1">
      <c r="A154" s="39"/>
      <c r="B154" s="40"/>
      <c r="C154" s="219" t="s">
        <v>163</v>
      </c>
      <c r="D154" s="219" t="s">
        <v>127</v>
      </c>
      <c r="E154" s="220" t="s">
        <v>1471</v>
      </c>
      <c r="F154" s="221" t="s">
        <v>1472</v>
      </c>
      <c r="G154" s="222" t="s">
        <v>235</v>
      </c>
      <c r="H154" s="223">
        <v>1.388</v>
      </c>
      <c r="I154" s="224"/>
      <c r="J154" s="225">
        <f>ROUND(I154*H154,2)</f>
        <v>0</v>
      </c>
      <c r="K154" s="221" t="s">
        <v>131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132</v>
      </c>
      <c r="AT154" s="230" t="s">
        <v>127</v>
      </c>
      <c r="AU154" s="230" t="s">
        <v>86</v>
      </c>
      <c r="AY154" s="18" t="s">
        <v>124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132</v>
      </c>
      <c r="BM154" s="230" t="s">
        <v>166</v>
      </c>
    </row>
    <row r="155" spans="1:51" s="14" customFormat="1" ht="12">
      <c r="A155" s="14"/>
      <c r="B155" s="243"/>
      <c r="C155" s="244"/>
      <c r="D155" s="234" t="s">
        <v>133</v>
      </c>
      <c r="E155" s="245" t="s">
        <v>1</v>
      </c>
      <c r="F155" s="246" t="s">
        <v>1473</v>
      </c>
      <c r="G155" s="244"/>
      <c r="H155" s="247">
        <v>0.108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133</v>
      </c>
      <c r="AU155" s="253" t="s">
        <v>86</v>
      </c>
      <c r="AV155" s="14" t="s">
        <v>86</v>
      </c>
      <c r="AW155" s="14" t="s">
        <v>33</v>
      </c>
      <c r="AX155" s="14" t="s">
        <v>76</v>
      </c>
      <c r="AY155" s="253" t="s">
        <v>124</v>
      </c>
    </row>
    <row r="156" spans="1:51" s="14" customFormat="1" ht="12">
      <c r="A156" s="14"/>
      <c r="B156" s="243"/>
      <c r="C156" s="244"/>
      <c r="D156" s="234" t="s">
        <v>133</v>
      </c>
      <c r="E156" s="245" t="s">
        <v>1</v>
      </c>
      <c r="F156" s="246" t="s">
        <v>1474</v>
      </c>
      <c r="G156" s="244"/>
      <c r="H156" s="247">
        <v>1.2800000000000002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133</v>
      </c>
      <c r="AU156" s="253" t="s">
        <v>86</v>
      </c>
      <c r="AV156" s="14" t="s">
        <v>86</v>
      </c>
      <c r="AW156" s="14" t="s">
        <v>33</v>
      </c>
      <c r="AX156" s="14" t="s">
        <v>76</v>
      </c>
      <c r="AY156" s="253" t="s">
        <v>124</v>
      </c>
    </row>
    <row r="157" spans="1:51" s="15" customFormat="1" ht="12">
      <c r="A157" s="15"/>
      <c r="B157" s="254"/>
      <c r="C157" s="255"/>
      <c r="D157" s="234" t="s">
        <v>133</v>
      </c>
      <c r="E157" s="256" t="s">
        <v>1</v>
      </c>
      <c r="F157" s="257" t="s">
        <v>137</v>
      </c>
      <c r="G157" s="255"/>
      <c r="H157" s="258">
        <v>1.3880000000000003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4" t="s">
        <v>133</v>
      </c>
      <c r="AU157" s="264" t="s">
        <v>86</v>
      </c>
      <c r="AV157" s="15" t="s">
        <v>132</v>
      </c>
      <c r="AW157" s="15" t="s">
        <v>33</v>
      </c>
      <c r="AX157" s="15" t="s">
        <v>84</v>
      </c>
      <c r="AY157" s="264" t="s">
        <v>124</v>
      </c>
    </row>
    <row r="158" spans="1:65" s="2" customFormat="1" ht="21.75" customHeight="1">
      <c r="A158" s="39"/>
      <c r="B158" s="40"/>
      <c r="C158" s="219" t="s">
        <v>151</v>
      </c>
      <c r="D158" s="219" t="s">
        <v>127</v>
      </c>
      <c r="E158" s="220" t="s">
        <v>1475</v>
      </c>
      <c r="F158" s="221" t="s">
        <v>1476</v>
      </c>
      <c r="G158" s="222" t="s">
        <v>235</v>
      </c>
      <c r="H158" s="223">
        <v>1.388</v>
      </c>
      <c r="I158" s="224"/>
      <c r="J158" s="225">
        <f>ROUND(I158*H158,2)</f>
        <v>0</v>
      </c>
      <c r="K158" s="221" t="s">
        <v>131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132</v>
      </c>
      <c r="AT158" s="230" t="s">
        <v>127</v>
      </c>
      <c r="AU158" s="230" t="s">
        <v>86</v>
      </c>
      <c r="AY158" s="18" t="s">
        <v>124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132</v>
      </c>
      <c r="BM158" s="230" t="s">
        <v>169</v>
      </c>
    </row>
    <row r="159" spans="1:51" s="14" customFormat="1" ht="12">
      <c r="A159" s="14"/>
      <c r="B159" s="243"/>
      <c r="C159" s="244"/>
      <c r="D159" s="234" t="s">
        <v>133</v>
      </c>
      <c r="E159" s="245" t="s">
        <v>1</v>
      </c>
      <c r="F159" s="246" t="s">
        <v>1477</v>
      </c>
      <c r="G159" s="244"/>
      <c r="H159" s="247">
        <v>1.388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133</v>
      </c>
      <c r="AU159" s="253" t="s">
        <v>86</v>
      </c>
      <c r="AV159" s="14" t="s">
        <v>86</v>
      </c>
      <c r="AW159" s="14" t="s">
        <v>33</v>
      </c>
      <c r="AX159" s="14" t="s">
        <v>76</v>
      </c>
      <c r="AY159" s="253" t="s">
        <v>124</v>
      </c>
    </row>
    <row r="160" spans="1:51" s="15" customFormat="1" ht="12">
      <c r="A160" s="15"/>
      <c r="B160" s="254"/>
      <c r="C160" s="255"/>
      <c r="D160" s="234" t="s">
        <v>133</v>
      </c>
      <c r="E160" s="256" t="s">
        <v>1</v>
      </c>
      <c r="F160" s="257" t="s">
        <v>137</v>
      </c>
      <c r="G160" s="255"/>
      <c r="H160" s="258">
        <v>1.388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4" t="s">
        <v>133</v>
      </c>
      <c r="AU160" s="264" t="s">
        <v>86</v>
      </c>
      <c r="AV160" s="15" t="s">
        <v>132</v>
      </c>
      <c r="AW160" s="15" t="s">
        <v>33</v>
      </c>
      <c r="AX160" s="15" t="s">
        <v>84</v>
      </c>
      <c r="AY160" s="264" t="s">
        <v>124</v>
      </c>
    </row>
    <row r="161" spans="1:65" s="2" customFormat="1" ht="24.15" customHeight="1">
      <c r="A161" s="39"/>
      <c r="B161" s="40"/>
      <c r="C161" s="219" t="s">
        <v>125</v>
      </c>
      <c r="D161" s="219" t="s">
        <v>127</v>
      </c>
      <c r="E161" s="220" t="s">
        <v>1478</v>
      </c>
      <c r="F161" s="221" t="s">
        <v>1479</v>
      </c>
      <c r="G161" s="222" t="s">
        <v>228</v>
      </c>
      <c r="H161" s="223">
        <v>13</v>
      </c>
      <c r="I161" s="224"/>
      <c r="J161" s="225">
        <f>ROUND(I161*H161,2)</f>
        <v>0</v>
      </c>
      <c r="K161" s="221" t="s">
        <v>131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132</v>
      </c>
      <c r="AT161" s="230" t="s">
        <v>127</v>
      </c>
      <c r="AU161" s="230" t="s">
        <v>86</v>
      </c>
      <c r="AY161" s="18" t="s">
        <v>124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132</v>
      </c>
      <c r="BM161" s="230" t="s">
        <v>223</v>
      </c>
    </row>
    <row r="162" spans="1:51" s="14" customFormat="1" ht="12">
      <c r="A162" s="14"/>
      <c r="B162" s="243"/>
      <c r="C162" s="244"/>
      <c r="D162" s="234" t="s">
        <v>133</v>
      </c>
      <c r="E162" s="245" t="s">
        <v>1</v>
      </c>
      <c r="F162" s="246" t="s">
        <v>1480</v>
      </c>
      <c r="G162" s="244"/>
      <c r="H162" s="247">
        <v>13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133</v>
      </c>
      <c r="AU162" s="253" t="s">
        <v>86</v>
      </c>
      <c r="AV162" s="14" t="s">
        <v>86</v>
      </c>
      <c r="AW162" s="14" t="s">
        <v>33</v>
      </c>
      <c r="AX162" s="14" t="s">
        <v>76</v>
      </c>
      <c r="AY162" s="253" t="s">
        <v>124</v>
      </c>
    </row>
    <row r="163" spans="1:51" s="15" customFormat="1" ht="12">
      <c r="A163" s="15"/>
      <c r="B163" s="254"/>
      <c r="C163" s="255"/>
      <c r="D163" s="234" t="s">
        <v>133</v>
      </c>
      <c r="E163" s="256" t="s">
        <v>1</v>
      </c>
      <c r="F163" s="257" t="s">
        <v>137</v>
      </c>
      <c r="G163" s="255"/>
      <c r="H163" s="258">
        <v>13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133</v>
      </c>
      <c r="AU163" s="264" t="s">
        <v>86</v>
      </c>
      <c r="AV163" s="15" t="s">
        <v>132</v>
      </c>
      <c r="AW163" s="15" t="s">
        <v>33</v>
      </c>
      <c r="AX163" s="15" t="s">
        <v>84</v>
      </c>
      <c r="AY163" s="264" t="s">
        <v>124</v>
      </c>
    </row>
    <row r="164" spans="1:65" s="2" customFormat="1" ht="16.5" customHeight="1">
      <c r="A164" s="39"/>
      <c r="B164" s="40"/>
      <c r="C164" s="268" t="s">
        <v>156</v>
      </c>
      <c r="D164" s="268" t="s">
        <v>291</v>
      </c>
      <c r="E164" s="269" t="s">
        <v>1481</v>
      </c>
      <c r="F164" s="270" t="s">
        <v>1482</v>
      </c>
      <c r="G164" s="271" t="s">
        <v>228</v>
      </c>
      <c r="H164" s="272">
        <v>13</v>
      </c>
      <c r="I164" s="273"/>
      <c r="J164" s="274">
        <f>ROUND(I164*H164,2)</f>
        <v>0</v>
      </c>
      <c r="K164" s="270" t="s">
        <v>131</v>
      </c>
      <c r="L164" s="275"/>
      <c r="M164" s="276" t="s">
        <v>1</v>
      </c>
      <c r="N164" s="27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151</v>
      </c>
      <c r="AT164" s="230" t="s">
        <v>291</v>
      </c>
      <c r="AU164" s="230" t="s">
        <v>86</v>
      </c>
      <c r="AY164" s="18" t="s">
        <v>124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132</v>
      </c>
      <c r="BM164" s="230" t="s">
        <v>229</v>
      </c>
    </row>
    <row r="165" spans="1:51" s="14" customFormat="1" ht="12">
      <c r="A165" s="14"/>
      <c r="B165" s="243"/>
      <c r="C165" s="244"/>
      <c r="D165" s="234" t="s">
        <v>133</v>
      </c>
      <c r="E165" s="245" t="s">
        <v>1</v>
      </c>
      <c r="F165" s="246" t="s">
        <v>1483</v>
      </c>
      <c r="G165" s="244"/>
      <c r="H165" s="247">
        <v>13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133</v>
      </c>
      <c r="AU165" s="253" t="s">
        <v>86</v>
      </c>
      <c r="AV165" s="14" t="s">
        <v>86</v>
      </c>
      <c r="AW165" s="14" t="s">
        <v>33</v>
      </c>
      <c r="AX165" s="14" t="s">
        <v>76</v>
      </c>
      <c r="AY165" s="253" t="s">
        <v>124</v>
      </c>
    </row>
    <row r="166" spans="1:51" s="15" customFormat="1" ht="12">
      <c r="A166" s="15"/>
      <c r="B166" s="254"/>
      <c r="C166" s="255"/>
      <c r="D166" s="234" t="s">
        <v>133</v>
      </c>
      <c r="E166" s="256" t="s">
        <v>1</v>
      </c>
      <c r="F166" s="257" t="s">
        <v>137</v>
      </c>
      <c r="G166" s="255"/>
      <c r="H166" s="258">
        <v>13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4" t="s">
        <v>133</v>
      </c>
      <c r="AU166" s="264" t="s">
        <v>86</v>
      </c>
      <c r="AV166" s="15" t="s">
        <v>132</v>
      </c>
      <c r="AW166" s="15" t="s">
        <v>33</v>
      </c>
      <c r="AX166" s="15" t="s">
        <v>84</v>
      </c>
      <c r="AY166" s="264" t="s">
        <v>124</v>
      </c>
    </row>
    <row r="167" spans="1:65" s="2" customFormat="1" ht="21.75" customHeight="1">
      <c r="A167" s="39"/>
      <c r="B167" s="40"/>
      <c r="C167" s="219" t="s">
        <v>232</v>
      </c>
      <c r="D167" s="219" t="s">
        <v>127</v>
      </c>
      <c r="E167" s="220" t="s">
        <v>1484</v>
      </c>
      <c r="F167" s="221" t="s">
        <v>1485</v>
      </c>
      <c r="G167" s="222" t="s">
        <v>192</v>
      </c>
      <c r="H167" s="223">
        <v>130.698</v>
      </c>
      <c r="I167" s="224"/>
      <c r="J167" s="225">
        <f>ROUND(I167*H167,2)</f>
        <v>0</v>
      </c>
      <c r="K167" s="221" t="s">
        <v>131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132</v>
      </c>
      <c r="AT167" s="230" t="s">
        <v>127</v>
      </c>
      <c r="AU167" s="230" t="s">
        <v>86</v>
      </c>
      <c r="AY167" s="18" t="s">
        <v>124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132</v>
      </c>
      <c r="BM167" s="230" t="s">
        <v>236</v>
      </c>
    </row>
    <row r="168" spans="1:51" s="13" customFormat="1" ht="12">
      <c r="A168" s="13"/>
      <c r="B168" s="232"/>
      <c r="C168" s="233"/>
      <c r="D168" s="234" t="s">
        <v>133</v>
      </c>
      <c r="E168" s="235" t="s">
        <v>1</v>
      </c>
      <c r="F168" s="236" t="s">
        <v>1486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133</v>
      </c>
      <c r="AU168" s="242" t="s">
        <v>86</v>
      </c>
      <c r="AV168" s="13" t="s">
        <v>84</v>
      </c>
      <c r="AW168" s="13" t="s">
        <v>33</v>
      </c>
      <c r="AX168" s="13" t="s">
        <v>76</v>
      </c>
      <c r="AY168" s="242" t="s">
        <v>124</v>
      </c>
    </row>
    <row r="169" spans="1:51" s="13" customFormat="1" ht="12">
      <c r="A169" s="13"/>
      <c r="B169" s="232"/>
      <c r="C169" s="233"/>
      <c r="D169" s="234" t="s">
        <v>133</v>
      </c>
      <c r="E169" s="235" t="s">
        <v>1</v>
      </c>
      <c r="F169" s="236" t="s">
        <v>1487</v>
      </c>
      <c r="G169" s="233"/>
      <c r="H169" s="235" t="s">
        <v>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133</v>
      </c>
      <c r="AU169" s="242" t="s">
        <v>86</v>
      </c>
      <c r="AV169" s="13" t="s">
        <v>84</v>
      </c>
      <c r="AW169" s="13" t="s">
        <v>33</v>
      </c>
      <c r="AX169" s="13" t="s">
        <v>76</v>
      </c>
      <c r="AY169" s="242" t="s">
        <v>124</v>
      </c>
    </row>
    <row r="170" spans="1:51" s="14" customFormat="1" ht="12">
      <c r="A170" s="14"/>
      <c r="B170" s="243"/>
      <c r="C170" s="244"/>
      <c r="D170" s="234" t="s">
        <v>133</v>
      </c>
      <c r="E170" s="245" t="s">
        <v>1</v>
      </c>
      <c r="F170" s="246" t="s">
        <v>1488</v>
      </c>
      <c r="G170" s="244"/>
      <c r="H170" s="247">
        <v>60.19839999999999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133</v>
      </c>
      <c r="AU170" s="253" t="s">
        <v>86</v>
      </c>
      <c r="AV170" s="14" t="s">
        <v>86</v>
      </c>
      <c r="AW170" s="14" t="s">
        <v>33</v>
      </c>
      <c r="AX170" s="14" t="s">
        <v>76</v>
      </c>
      <c r="AY170" s="253" t="s">
        <v>124</v>
      </c>
    </row>
    <row r="171" spans="1:51" s="13" customFormat="1" ht="12">
      <c r="A171" s="13"/>
      <c r="B171" s="232"/>
      <c r="C171" s="233"/>
      <c r="D171" s="234" t="s">
        <v>133</v>
      </c>
      <c r="E171" s="235" t="s">
        <v>1</v>
      </c>
      <c r="F171" s="236" t="s">
        <v>1489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133</v>
      </c>
      <c r="AU171" s="242" t="s">
        <v>86</v>
      </c>
      <c r="AV171" s="13" t="s">
        <v>84</v>
      </c>
      <c r="AW171" s="13" t="s">
        <v>33</v>
      </c>
      <c r="AX171" s="13" t="s">
        <v>76</v>
      </c>
      <c r="AY171" s="242" t="s">
        <v>124</v>
      </c>
    </row>
    <row r="172" spans="1:51" s="14" customFormat="1" ht="12">
      <c r="A172" s="14"/>
      <c r="B172" s="243"/>
      <c r="C172" s="244"/>
      <c r="D172" s="234" t="s">
        <v>133</v>
      </c>
      <c r="E172" s="245" t="s">
        <v>1</v>
      </c>
      <c r="F172" s="246" t="s">
        <v>1490</v>
      </c>
      <c r="G172" s="244"/>
      <c r="H172" s="247">
        <v>70.5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133</v>
      </c>
      <c r="AU172" s="253" t="s">
        <v>86</v>
      </c>
      <c r="AV172" s="14" t="s">
        <v>86</v>
      </c>
      <c r="AW172" s="14" t="s">
        <v>33</v>
      </c>
      <c r="AX172" s="14" t="s">
        <v>76</v>
      </c>
      <c r="AY172" s="253" t="s">
        <v>124</v>
      </c>
    </row>
    <row r="173" spans="1:51" s="15" customFormat="1" ht="12">
      <c r="A173" s="15"/>
      <c r="B173" s="254"/>
      <c r="C173" s="255"/>
      <c r="D173" s="234" t="s">
        <v>133</v>
      </c>
      <c r="E173" s="256" t="s">
        <v>1</v>
      </c>
      <c r="F173" s="257" t="s">
        <v>137</v>
      </c>
      <c r="G173" s="255"/>
      <c r="H173" s="258">
        <v>130.6984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4" t="s">
        <v>133</v>
      </c>
      <c r="AU173" s="264" t="s">
        <v>86</v>
      </c>
      <c r="AV173" s="15" t="s">
        <v>132</v>
      </c>
      <c r="AW173" s="15" t="s">
        <v>33</v>
      </c>
      <c r="AX173" s="15" t="s">
        <v>84</v>
      </c>
      <c r="AY173" s="264" t="s">
        <v>124</v>
      </c>
    </row>
    <row r="174" spans="1:65" s="2" customFormat="1" ht="24.15" customHeight="1">
      <c r="A174" s="39"/>
      <c r="B174" s="40"/>
      <c r="C174" s="219" t="s">
        <v>160</v>
      </c>
      <c r="D174" s="219" t="s">
        <v>127</v>
      </c>
      <c r="E174" s="220" t="s">
        <v>1491</v>
      </c>
      <c r="F174" s="221" t="s">
        <v>1492</v>
      </c>
      <c r="G174" s="222" t="s">
        <v>192</v>
      </c>
      <c r="H174" s="223">
        <v>130.698</v>
      </c>
      <c r="I174" s="224"/>
      <c r="J174" s="225">
        <f>ROUND(I174*H174,2)</f>
        <v>0</v>
      </c>
      <c r="K174" s="221" t="s">
        <v>131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132</v>
      </c>
      <c r="AT174" s="230" t="s">
        <v>127</v>
      </c>
      <c r="AU174" s="230" t="s">
        <v>86</v>
      </c>
      <c r="AY174" s="18" t="s">
        <v>124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132</v>
      </c>
      <c r="BM174" s="230" t="s">
        <v>240</v>
      </c>
    </row>
    <row r="175" spans="1:51" s="14" customFormat="1" ht="12">
      <c r="A175" s="14"/>
      <c r="B175" s="243"/>
      <c r="C175" s="244"/>
      <c r="D175" s="234" t="s">
        <v>133</v>
      </c>
      <c r="E175" s="245" t="s">
        <v>1</v>
      </c>
      <c r="F175" s="246" t="s">
        <v>1493</v>
      </c>
      <c r="G175" s="244"/>
      <c r="H175" s="247">
        <v>130.698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133</v>
      </c>
      <c r="AU175" s="253" t="s">
        <v>86</v>
      </c>
      <c r="AV175" s="14" t="s">
        <v>86</v>
      </c>
      <c r="AW175" s="14" t="s">
        <v>33</v>
      </c>
      <c r="AX175" s="14" t="s">
        <v>76</v>
      </c>
      <c r="AY175" s="253" t="s">
        <v>124</v>
      </c>
    </row>
    <row r="176" spans="1:51" s="15" customFormat="1" ht="12">
      <c r="A176" s="15"/>
      <c r="B176" s="254"/>
      <c r="C176" s="255"/>
      <c r="D176" s="234" t="s">
        <v>133</v>
      </c>
      <c r="E176" s="256" t="s">
        <v>1</v>
      </c>
      <c r="F176" s="257" t="s">
        <v>137</v>
      </c>
      <c r="G176" s="255"/>
      <c r="H176" s="258">
        <v>130.698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4" t="s">
        <v>133</v>
      </c>
      <c r="AU176" s="264" t="s">
        <v>86</v>
      </c>
      <c r="AV176" s="15" t="s">
        <v>132</v>
      </c>
      <c r="AW176" s="15" t="s">
        <v>33</v>
      </c>
      <c r="AX176" s="15" t="s">
        <v>84</v>
      </c>
      <c r="AY176" s="264" t="s">
        <v>124</v>
      </c>
    </row>
    <row r="177" spans="1:65" s="2" customFormat="1" ht="16.5" customHeight="1">
      <c r="A177" s="39"/>
      <c r="B177" s="40"/>
      <c r="C177" s="219" t="s">
        <v>207</v>
      </c>
      <c r="D177" s="219" t="s">
        <v>127</v>
      </c>
      <c r="E177" s="220" t="s">
        <v>1494</v>
      </c>
      <c r="F177" s="221" t="s">
        <v>1495</v>
      </c>
      <c r="G177" s="222" t="s">
        <v>192</v>
      </c>
      <c r="H177" s="223">
        <v>45</v>
      </c>
      <c r="I177" s="224"/>
      <c r="J177" s="225">
        <f>ROUND(I177*H177,2)</f>
        <v>0</v>
      </c>
      <c r="K177" s="221" t="s">
        <v>131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132</v>
      </c>
      <c r="AT177" s="230" t="s">
        <v>127</v>
      </c>
      <c r="AU177" s="230" t="s">
        <v>86</v>
      </c>
      <c r="AY177" s="18" t="s">
        <v>124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132</v>
      </c>
      <c r="BM177" s="230" t="s">
        <v>244</v>
      </c>
    </row>
    <row r="178" spans="1:51" s="14" customFormat="1" ht="12">
      <c r="A178" s="14"/>
      <c r="B178" s="243"/>
      <c r="C178" s="244"/>
      <c r="D178" s="234" t="s">
        <v>133</v>
      </c>
      <c r="E178" s="245" t="s">
        <v>1</v>
      </c>
      <c r="F178" s="246" t="s">
        <v>1496</v>
      </c>
      <c r="G178" s="244"/>
      <c r="H178" s="247">
        <v>45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133</v>
      </c>
      <c r="AU178" s="253" t="s">
        <v>86</v>
      </c>
      <c r="AV178" s="14" t="s">
        <v>86</v>
      </c>
      <c r="AW178" s="14" t="s">
        <v>33</v>
      </c>
      <c r="AX178" s="14" t="s">
        <v>76</v>
      </c>
      <c r="AY178" s="253" t="s">
        <v>124</v>
      </c>
    </row>
    <row r="179" spans="1:51" s="15" customFormat="1" ht="12">
      <c r="A179" s="15"/>
      <c r="B179" s="254"/>
      <c r="C179" s="255"/>
      <c r="D179" s="234" t="s">
        <v>133</v>
      </c>
      <c r="E179" s="256" t="s">
        <v>1</v>
      </c>
      <c r="F179" s="257" t="s">
        <v>137</v>
      </c>
      <c r="G179" s="255"/>
      <c r="H179" s="258">
        <v>45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133</v>
      </c>
      <c r="AU179" s="264" t="s">
        <v>86</v>
      </c>
      <c r="AV179" s="15" t="s">
        <v>132</v>
      </c>
      <c r="AW179" s="15" t="s">
        <v>33</v>
      </c>
      <c r="AX179" s="15" t="s">
        <v>84</v>
      </c>
      <c r="AY179" s="264" t="s">
        <v>124</v>
      </c>
    </row>
    <row r="180" spans="1:65" s="2" customFormat="1" ht="16.5" customHeight="1">
      <c r="A180" s="39"/>
      <c r="B180" s="40"/>
      <c r="C180" s="219" t="s">
        <v>166</v>
      </c>
      <c r="D180" s="219" t="s">
        <v>127</v>
      </c>
      <c r="E180" s="220" t="s">
        <v>1497</v>
      </c>
      <c r="F180" s="221" t="s">
        <v>1498</v>
      </c>
      <c r="G180" s="222" t="s">
        <v>192</v>
      </c>
      <c r="H180" s="223">
        <v>56.4</v>
      </c>
      <c r="I180" s="224"/>
      <c r="J180" s="225">
        <f>ROUND(I180*H180,2)</f>
        <v>0</v>
      </c>
      <c r="K180" s="221" t="s">
        <v>131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132</v>
      </c>
      <c r="AT180" s="230" t="s">
        <v>127</v>
      </c>
      <c r="AU180" s="230" t="s">
        <v>86</v>
      </c>
      <c r="AY180" s="18" t="s">
        <v>124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132</v>
      </c>
      <c r="BM180" s="230" t="s">
        <v>249</v>
      </c>
    </row>
    <row r="181" spans="1:51" s="14" customFormat="1" ht="12">
      <c r="A181" s="14"/>
      <c r="B181" s="243"/>
      <c r="C181" s="244"/>
      <c r="D181" s="234" t="s">
        <v>133</v>
      </c>
      <c r="E181" s="245" t="s">
        <v>1</v>
      </c>
      <c r="F181" s="246" t="s">
        <v>1499</v>
      </c>
      <c r="G181" s="244"/>
      <c r="H181" s="247">
        <v>56.400000000000006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133</v>
      </c>
      <c r="AU181" s="253" t="s">
        <v>86</v>
      </c>
      <c r="AV181" s="14" t="s">
        <v>86</v>
      </c>
      <c r="AW181" s="14" t="s">
        <v>33</v>
      </c>
      <c r="AX181" s="14" t="s">
        <v>76</v>
      </c>
      <c r="AY181" s="253" t="s">
        <v>124</v>
      </c>
    </row>
    <row r="182" spans="1:51" s="15" customFormat="1" ht="12">
      <c r="A182" s="15"/>
      <c r="B182" s="254"/>
      <c r="C182" s="255"/>
      <c r="D182" s="234" t="s">
        <v>133</v>
      </c>
      <c r="E182" s="256" t="s">
        <v>1</v>
      </c>
      <c r="F182" s="257" t="s">
        <v>137</v>
      </c>
      <c r="G182" s="255"/>
      <c r="H182" s="258">
        <v>56.400000000000006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4" t="s">
        <v>133</v>
      </c>
      <c r="AU182" s="264" t="s">
        <v>86</v>
      </c>
      <c r="AV182" s="15" t="s">
        <v>132</v>
      </c>
      <c r="AW182" s="15" t="s">
        <v>33</v>
      </c>
      <c r="AX182" s="15" t="s">
        <v>84</v>
      </c>
      <c r="AY182" s="264" t="s">
        <v>124</v>
      </c>
    </row>
    <row r="183" spans="1:65" s="2" customFormat="1" ht="16.5" customHeight="1">
      <c r="A183" s="39"/>
      <c r="B183" s="40"/>
      <c r="C183" s="219" t="s">
        <v>8</v>
      </c>
      <c r="D183" s="219" t="s">
        <v>127</v>
      </c>
      <c r="E183" s="220" t="s">
        <v>1500</v>
      </c>
      <c r="F183" s="221" t="s">
        <v>1501</v>
      </c>
      <c r="G183" s="222" t="s">
        <v>192</v>
      </c>
      <c r="H183" s="223">
        <v>45</v>
      </c>
      <c r="I183" s="224"/>
      <c r="J183" s="225">
        <f>ROUND(I183*H183,2)</f>
        <v>0</v>
      </c>
      <c r="K183" s="221" t="s">
        <v>131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132</v>
      </c>
      <c r="AT183" s="230" t="s">
        <v>127</v>
      </c>
      <c r="AU183" s="230" t="s">
        <v>86</v>
      </c>
      <c r="AY183" s="18" t="s">
        <v>124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132</v>
      </c>
      <c r="BM183" s="230" t="s">
        <v>253</v>
      </c>
    </row>
    <row r="184" spans="1:51" s="14" customFormat="1" ht="12">
      <c r="A184" s="14"/>
      <c r="B184" s="243"/>
      <c r="C184" s="244"/>
      <c r="D184" s="234" t="s">
        <v>133</v>
      </c>
      <c r="E184" s="245" t="s">
        <v>1</v>
      </c>
      <c r="F184" s="246" t="s">
        <v>1502</v>
      </c>
      <c r="G184" s="244"/>
      <c r="H184" s="247">
        <v>45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133</v>
      </c>
      <c r="AU184" s="253" t="s">
        <v>86</v>
      </c>
      <c r="AV184" s="14" t="s">
        <v>86</v>
      </c>
      <c r="AW184" s="14" t="s">
        <v>33</v>
      </c>
      <c r="AX184" s="14" t="s">
        <v>76</v>
      </c>
      <c r="AY184" s="253" t="s">
        <v>124</v>
      </c>
    </row>
    <row r="185" spans="1:51" s="15" customFormat="1" ht="12">
      <c r="A185" s="15"/>
      <c r="B185" s="254"/>
      <c r="C185" s="255"/>
      <c r="D185" s="234" t="s">
        <v>133</v>
      </c>
      <c r="E185" s="256" t="s">
        <v>1</v>
      </c>
      <c r="F185" s="257" t="s">
        <v>137</v>
      </c>
      <c r="G185" s="255"/>
      <c r="H185" s="258">
        <v>45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4" t="s">
        <v>133</v>
      </c>
      <c r="AU185" s="264" t="s">
        <v>86</v>
      </c>
      <c r="AV185" s="15" t="s">
        <v>132</v>
      </c>
      <c r="AW185" s="15" t="s">
        <v>33</v>
      </c>
      <c r="AX185" s="15" t="s">
        <v>84</v>
      </c>
      <c r="AY185" s="264" t="s">
        <v>124</v>
      </c>
    </row>
    <row r="186" spans="1:65" s="2" customFormat="1" ht="16.5" customHeight="1">
      <c r="A186" s="39"/>
      <c r="B186" s="40"/>
      <c r="C186" s="219" t="s">
        <v>169</v>
      </c>
      <c r="D186" s="219" t="s">
        <v>127</v>
      </c>
      <c r="E186" s="220" t="s">
        <v>1503</v>
      </c>
      <c r="F186" s="221" t="s">
        <v>1504</v>
      </c>
      <c r="G186" s="222" t="s">
        <v>192</v>
      </c>
      <c r="H186" s="223">
        <v>56.4</v>
      </c>
      <c r="I186" s="224"/>
      <c r="J186" s="225">
        <f>ROUND(I186*H186,2)</f>
        <v>0</v>
      </c>
      <c r="K186" s="221" t="s">
        <v>131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132</v>
      </c>
      <c r="AT186" s="230" t="s">
        <v>127</v>
      </c>
      <c r="AU186" s="230" t="s">
        <v>86</v>
      </c>
      <c r="AY186" s="18" t="s">
        <v>124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132</v>
      </c>
      <c r="BM186" s="230" t="s">
        <v>259</v>
      </c>
    </row>
    <row r="187" spans="1:51" s="14" customFormat="1" ht="12">
      <c r="A187" s="14"/>
      <c r="B187" s="243"/>
      <c r="C187" s="244"/>
      <c r="D187" s="234" t="s">
        <v>133</v>
      </c>
      <c r="E187" s="245" t="s">
        <v>1</v>
      </c>
      <c r="F187" s="246" t="s">
        <v>1505</v>
      </c>
      <c r="G187" s="244"/>
      <c r="H187" s="247">
        <v>56.4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133</v>
      </c>
      <c r="AU187" s="253" t="s">
        <v>86</v>
      </c>
      <c r="AV187" s="14" t="s">
        <v>86</v>
      </c>
      <c r="AW187" s="14" t="s">
        <v>33</v>
      </c>
      <c r="AX187" s="14" t="s">
        <v>76</v>
      </c>
      <c r="AY187" s="253" t="s">
        <v>124</v>
      </c>
    </row>
    <row r="188" spans="1:51" s="15" customFormat="1" ht="12">
      <c r="A188" s="15"/>
      <c r="B188" s="254"/>
      <c r="C188" s="255"/>
      <c r="D188" s="234" t="s">
        <v>133</v>
      </c>
      <c r="E188" s="256" t="s">
        <v>1</v>
      </c>
      <c r="F188" s="257" t="s">
        <v>137</v>
      </c>
      <c r="G188" s="255"/>
      <c r="H188" s="258">
        <v>56.4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4" t="s">
        <v>133</v>
      </c>
      <c r="AU188" s="264" t="s">
        <v>86</v>
      </c>
      <c r="AV188" s="15" t="s">
        <v>132</v>
      </c>
      <c r="AW188" s="15" t="s">
        <v>33</v>
      </c>
      <c r="AX188" s="15" t="s">
        <v>84</v>
      </c>
      <c r="AY188" s="264" t="s">
        <v>124</v>
      </c>
    </row>
    <row r="189" spans="1:65" s="2" customFormat="1" ht="24.15" customHeight="1">
      <c r="A189" s="39"/>
      <c r="B189" s="40"/>
      <c r="C189" s="219" t="s">
        <v>262</v>
      </c>
      <c r="D189" s="219" t="s">
        <v>127</v>
      </c>
      <c r="E189" s="220" t="s">
        <v>1506</v>
      </c>
      <c r="F189" s="221" t="s">
        <v>1507</v>
      </c>
      <c r="G189" s="222" t="s">
        <v>235</v>
      </c>
      <c r="H189" s="223">
        <v>52.279</v>
      </c>
      <c r="I189" s="224"/>
      <c r="J189" s="225">
        <f>ROUND(I189*H189,2)</f>
        <v>0</v>
      </c>
      <c r="K189" s="221" t="s">
        <v>131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132</v>
      </c>
      <c r="AT189" s="230" t="s">
        <v>127</v>
      </c>
      <c r="AU189" s="230" t="s">
        <v>86</v>
      </c>
      <c r="AY189" s="18" t="s">
        <v>124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132</v>
      </c>
      <c r="BM189" s="230" t="s">
        <v>265</v>
      </c>
    </row>
    <row r="190" spans="1:51" s="14" customFormat="1" ht="12">
      <c r="A190" s="14"/>
      <c r="B190" s="243"/>
      <c r="C190" s="244"/>
      <c r="D190" s="234" t="s">
        <v>133</v>
      </c>
      <c r="E190" s="245" t="s">
        <v>1</v>
      </c>
      <c r="F190" s="246" t="s">
        <v>1508</v>
      </c>
      <c r="G190" s="244"/>
      <c r="H190" s="247">
        <v>52.279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133</v>
      </c>
      <c r="AU190" s="253" t="s">
        <v>86</v>
      </c>
      <c r="AV190" s="14" t="s">
        <v>86</v>
      </c>
      <c r="AW190" s="14" t="s">
        <v>33</v>
      </c>
      <c r="AX190" s="14" t="s">
        <v>76</v>
      </c>
      <c r="AY190" s="253" t="s">
        <v>124</v>
      </c>
    </row>
    <row r="191" spans="1:51" s="15" customFormat="1" ht="12">
      <c r="A191" s="15"/>
      <c r="B191" s="254"/>
      <c r="C191" s="255"/>
      <c r="D191" s="234" t="s">
        <v>133</v>
      </c>
      <c r="E191" s="256" t="s">
        <v>1</v>
      </c>
      <c r="F191" s="257" t="s">
        <v>137</v>
      </c>
      <c r="G191" s="255"/>
      <c r="H191" s="258">
        <v>52.279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133</v>
      </c>
      <c r="AU191" s="264" t="s">
        <v>86</v>
      </c>
      <c r="AV191" s="15" t="s">
        <v>132</v>
      </c>
      <c r="AW191" s="15" t="s">
        <v>33</v>
      </c>
      <c r="AX191" s="15" t="s">
        <v>84</v>
      </c>
      <c r="AY191" s="264" t="s">
        <v>124</v>
      </c>
    </row>
    <row r="192" spans="1:65" s="2" customFormat="1" ht="24.15" customHeight="1">
      <c r="A192" s="39"/>
      <c r="B192" s="40"/>
      <c r="C192" s="219" t="s">
        <v>223</v>
      </c>
      <c r="D192" s="219" t="s">
        <v>127</v>
      </c>
      <c r="E192" s="220" t="s">
        <v>1509</v>
      </c>
      <c r="F192" s="221" t="s">
        <v>1510</v>
      </c>
      <c r="G192" s="222" t="s">
        <v>235</v>
      </c>
      <c r="H192" s="223">
        <v>87.3</v>
      </c>
      <c r="I192" s="224"/>
      <c r="J192" s="225">
        <f>ROUND(I192*H192,2)</f>
        <v>0</v>
      </c>
      <c r="K192" s="221" t="s">
        <v>131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132</v>
      </c>
      <c r="AT192" s="230" t="s">
        <v>127</v>
      </c>
      <c r="AU192" s="230" t="s">
        <v>86</v>
      </c>
      <c r="AY192" s="18" t="s">
        <v>124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132</v>
      </c>
      <c r="BM192" s="230" t="s">
        <v>273</v>
      </c>
    </row>
    <row r="193" spans="1:51" s="14" customFormat="1" ht="12">
      <c r="A193" s="14"/>
      <c r="B193" s="243"/>
      <c r="C193" s="244"/>
      <c r="D193" s="234" t="s">
        <v>133</v>
      </c>
      <c r="E193" s="245" t="s">
        <v>1</v>
      </c>
      <c r="F193" s="246" t="s">
        <v>1511</v>
      </c>
      <c r="G193" s="244"/>
      <c r="H193" s="247">
        <v>87.3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133</v>
      </c>
      <c r="AU193" s="253" t="s">
        <v>86</v>
      </c>
      <c r="AV193" s="14" t="s">
        <v>86</v>
      </c>
      <c r="AW193" s="14" t="s">
        <v>33</v>
      </c>
      <c r="AX193" s="14" t="s">
        <v>76</v>
      </c>
      <c r="AY193" s="253" t="s">
        <v>124</v>
      </c>
    </row>
    <row r="194" spans="1:51" s="15" customFormat="1" ht="12">
      <c r="A194" s="15"/>
      <c r="B194" s="254"/>
      <c r="C194" s="255"/>
      <c r="D194" s="234" t="s">
        <v>133</v>
      </c>
      <c r="E194" s="256" t="s">
        <v>1</v>
      </c>
      <c r="F194" s="257" t="s">
        <v>137</v>
      </c>
      <c r="G194" s="255"/>
      <c r="H194" s="258">
        <v>87.3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4" t="s">
        <v>133</v>
      </c>
      <c r="AU194" s="264" t="s">
        <v>86</v>
      </c>
      <c r="AV194" s="15" t="s">
        <v>132</v>
      </c>
      <c r="AW194" s="15" t="s">
        <v>33</v>
      </c>
      <c r="AX194" s="15" t="s">
        <v>84</v>
      </c>
      <c r="AY194" s="264" t="s">
        <v>124</v>
      </c>
    </row>
    <row r="195" spans="1:65" s="2" customFormat="1" ht="24.15" customHeight="1">
      <c r="A195" s="39"/>
      <c r="B195" s="40"/>
      <c r="C195" s="219" t="s">
        <v>275</v>
      </c>
      <c r="D195" s="219" t="s">
        <v>127</v>
      </c>
      <c r="E195" s="220" t="s">
        <v>335</v>
      </c>
      <c r="F195" s="221" t="s">
        <v>336</v>
      </c>
      <c r="G195" s="222" t="s">
        <v>235</v>
      </c>
      <c r="H195" s="223">
        <v>261.926</v>
      </c>
      <c r="I195" s="224"/>
      <c r="J195" s="225">
        <f>ROUND(I195*H195,2)</f>
        <v>0</v>
      </c>
      <c r="K195" s="221" t="s">
        <v>131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132</v>
      </c>
      <c r="AT195" s="230" t="s">
        <v>127</v>
      </c>
      <c r="AU195" s="230" t="s">
        <v>86</v>
      </c>
      <c r="AY195" s="18" t="s">
        <v>124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132</v>
      </c>
      <c r="BM195" s="230" t="s">
        <v>278</v>
      </c>
    </row>
    <row r="196" spans="1:51" s="14" customFormat="1" ht="12">
      <c r="A196" s="14"/>
      <c r="B196" s="243"/>
      <c r="C196" s="244"/>
      <c r="D196" s="234" t="s">
        <v>133</v>
      </c>
      <c r="E196" s="245" t="s">
        <v>1</v>
      </c>
      <c r="F196" s="246" t="s">
        <v>1512</v>
      </c>
      <c r="G196" s="244"/>
      <c r="H196" s="247">
        <v>130.963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133</v>
      </c>
      <c r="AU196" s="253" t="s">
        <v>86</v>
      </c>
      <c r="AV196" s="14" t="s">
        <v>86</v>
      </c>
      <c r="AW196" s="14" t="s">
        <v>33</v>
      </c>
      <c r="AX196" s="14" t="s">
        <v>76</v>
      </c>
      <c r="AY196" s="253" t="s">
        <v>124</v>
      </c>
    </row>
    <row r="197" spans="1:51" s="14" customFormat="1" ht="12">
      <c r="A197" s="14"/>
      <c r="B197" s="243"/>
      <c r="C197" s="244"/>
      <c r="D197" s="234" t="s">
        <v>133</v>
      </c>
      <c r="E197" s="245" t="s">
        <v>1</v>
      </c>
      <c r="F197" s="246" t="s">
        <v>1513</v>
      </c>
      <c r="G197" s="244"/>
      <c r="H197" s="247">
        <v>130.963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133</v>
      </c>
      <c r="AU197" s="253" t="s">
        <v>86</v>
      </c>
      <c r="AV197" s="14" t="s">
        <v>86</v>
      </c>
      <c r="AW197" s="14" t="s">
        <v>33</v>
      </c>
      <c r="AX197" s="14" t="s">
        <v>76</v>
      </c>
      <c r="AY197" s="253" t="s">
        <v>124</v>
      </c>
    </row>
    <row r="198" spans="1:51" s="15" customFormat="1" ht="12">
      <c r="A198" s="15"/>
      <c r="B198" s="254"/>
      <c r="C198" s="255"/>
      <c r="D198" s="234" t="s">
        <v>133</v>
      </c>
      <c r="E198" s="256" t="s">
        <v>1</v>
      </c>
      <c r="F198" s="257" t="s">
        <v>137</v>
      </c>
      <c r="G198" s="255"/>
      <c r="H198" s="258">
        <v>261.926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4" t="s">
        <v>133</v>
      </c>
      <c r="AU198" s="264" t="s">
        <v>86</v>
      </c>
      <c r="AV198" s="15" t="s">
        <v>132</v>
      </c>
      <c r="AW198" s="15" t="s">
        <v>33</v>
      </c>
      <c r="AX198" s="15" t="s">
        <v>84</v>
      </c>
      <c r="AY198" s="264" t="s">
        <v>124</v>
      </c>
    </row>
    <row r="199" spans="1:65" s="2" customFormat="1" ht="24.15" customHeight="1">
      <c r="A199" s="39"/>
      <c r="B199" s="40"/>
      <c r="C199" s="219" t="s">
        <v>229</v>
      </c>
      <c r="D199" s="219" t="s">
        <v>127</v>
      </c>
      <c r="E199" s="220" t="s">
        <v>344</v>
      </c>
      <c r="F199" s="221" t="s">
        <v>345</v>
      </c>
      <c r="G199" s="222" t="s">
        <v>235</v>
      </c>
      <c r="H199" s="223">
        <v>10.004</v>
      </c>
      <c r="I199" s="224"/>
      <c r="J199" s="225">
        <f>ROUND(I199*H199,2)</f>
        <v>0</v>
      </c>
      <c r="K199" s="221" t="s">
        <v>131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132</v>
      </c>
      <c r="AT199" s="230" t="s">
        <v>127</v>
      </c>
      <c r="AU199" s="230" t="s">
        <v>86</v>
      </c>
      <c r="AY199" s="18" t="s">
        <v>124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132</v>
      </c>
      <c r="BM199" s="230" t="s">
        <v>288</v>
      </c>
    </row>
    <row r="200" spans="1:51" s="14" customFormat="1" ht="12">
      <c r="A200" s="14"/>
      <c r="B200" s="243"/>
      <c r="C200" s="244"/>
      <c r="D200" s="234" t="s">
        <v>133</v>
      </c>
      <c r="E200" s="245" t="s">
        <v>1</v>
      </c>
      <c r="F200" s="246" t="s">
        <v>1514</v>
      </c>
      <c r="G200" s="244"/>
      <c r="H200" s="247">
        <v>140.967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133</v>
      </c>
      <c r="AU200" s="253" t="s">
        <v>86</v>
      </c>
      <c r="AV200" s="14" t="s">
        <v>86</v>
      </c>
      <c r="AW200" s="14" t="s">
        <v>33</v>
      </c>
      <c r="AX200" s="14" t="s">
        <v>76</v>
      </c>
      <c r="AY200" s="253" t="s">
        <v>124</v>
      </c>
    </row>
    <row r="201" spans="1:51" s="14" customFormat="1" ht="12">
      <c r="A201" s="14"/>
      <c r="B201" s="243"/>
      <c r="C201" s="244"/>
      <c r="D201" s="234" t="s">
        <v>133</v>
      </c>
      <c r="E201" s="245" t="s">
        <v>1</v>
      </c>
      <c r="F201" s="246" t="s">
        <v>1515</v>
      </c>
      <c r="G201" s="244"/>
      <c r="H201" s="247">
        <v>-130.963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133</v>
      </c>
      <c r="AU201" s="253" t="s">
        <v>86</v>
      </c>
      <c r="AV201" s="14" t="s">
        <v>86</v>
      </c>
      <c r="AW201" s="14" t="s">
        <v>33</v>
      </c>
      <c r="AX201" s="14" t="s">
        <v>76</v>
      </c>
      <c r="AY201" s="253" t="s">
        <v>124</v>
      </c>
    </row>
    <row r="202" spans="1:51" s="15" customFormat="1" ht="12">
      <c r="A202" s="15"/>
      <c r="B202" s="254"/>
      <c r="C202" s="255"/>
      <c r="D202" s="234" t="s">
        <v>133</v>
      </c>
      <c r="E202" s="256" t="s">
        <v>1</v>
      </c>
      <c r="F202" s="257" t="s">
        <v>137</v>
      </c>
      <c r="G202" s="255"/>
      <c r="H202" s="258">
        <v>10.004000000000019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4" t="s">
        <v>133</v>
      </c>
      <c r="AU202" s="264" t="s">
        <v>86</v>
      </c>
      <c r="AV202" s="15" t="s">
        <v>132</v>
      </c>
      <c r="AW202" s="15" t="s">
        <v>33</v>
      </c>
      <c r="AX202" s="15" t="s">
        <v>84</v>
      </c>
      <c r="AY202" s="264" t="s">
        <v>124</v>
      </c>
    </row>
    <row r="203" spans="1:65" s="2" customFormat="1" ht="33" customHeight="1">
      <c r="A203" s="39"/>
      <c r="B203" s="40"/>
      <c r="C203" s="219" t="s">
        <v>7</v>
      </c>
      <c r="D203" s="219" t="s">
        <v>127</v>
      </c>
      <c r="E203" s="220" t="s">
        <v>351</v>
      </c>
      <c r="F203" s="221" t="s">
        <v>352</v>
      </c>
      <c r="G203" s="222" t="s">
        <v>235</v>
      </c>
      <c r="H203" s="223">
        <v>100.04</v>
      </c>
      <c r="I203" s="224"/>
      <c r="J203" s="225">
        <f>ROUND(I203*H203,2)</f>
        <v>0</v>
      </c>
      <c r="K203" s="221" t="s">
        <v>131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132</v>
      </c>
      <c r="AT203" s="230" t="s">
        <v>127</v>
      </c>
      <c r="AU203" s="230" t="s">
        <v>86</v>
      </c>
      <c r="AY203" s="18" t="s">
        <v>124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132</v>
      </c>
      <c r="BM203" s="230" t="s">
        <v>295</v>
      </c>
    </row>
    <row r="204" spans="1:51" s="14" customFormat="1" ht="12">
      <c r="A204" s="14"/>
      <c r="B204" s="243"/>
      <c r="C204" s="244"/>
      <c r="D204" s="234" t="s">
        <v>133</v>
      </c>
      <c r="E204" s="245" t="s">
        <v>1</v>
      </c>
      <c r="F204" s="246" t="s">
        <v>1516</v>
      </c>
      <c r="G204" s="244"/>
      <c r="H204" s="247">
        <v>100.03999999999999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133</v>
      </c>
      <c r="AU204" s="253" t="s">
        <v>86</v>
      </c>
      <c r="AV204" s="14" t="s">
        <v>86</v>
      </c>
      <c r="AW204" s="14" t="s">
        <v>33</v>
      </c>
      <c r="AX204" s="14" t="s">
        <v>76</v>
      </c>
      <c r="AY204" s="253" t="s">
        <v>124</v>
      </c>
    </row>
    <row r="205" spans="1:51" s="13" customFormat="1" ht="12">
      <c r="A205" s="13"/>
      <c r="B205" s="232"/>
      <c r="C205" s="233"/>
      <c r="D205" s="234" t="s">
        <v>133</v>
      </c>
      <c r="E205" s="235" t="s">
        <v>1</v>
      </c>
      <c r="F205" s="236" t="s">
        <v>355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133</v>
      </c>
      <c r="AU205" s="242" t="s">
        <v>86</v>
      </c>
      <c r="AV205" s="13" t="s">
        <v>84</v>
      </c>
      <c r="AW205" s="13" t="s">
        <v>33</v>
      </c>
      <c r="AX205" s="13" t="s">
        <v>76</v>
      </c>
      <c r="AY205" s="242" t="s">
        <v>124</v>
      </c>
    </row>
    <row r="206" spans="1:51" s="15" customFormat="1" ht="12">
      <c r="A206" s="15"/>
      <c r="B206" s="254"/>
      <c r="C206" s="255"/>
      <c r="D206" s="234" t="s">
        <v>133</v>
      </c>
      <c r="E206" s="256" t="s">
        <v>1</v>
      </c>
      <c r="F206" s="257" t="s">
        <v>137</v>
      </c>
      <c r="G206" s="255"/>
      <c r="H206" s="258">
        <v>100.03999999999999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4" t="s">
        <v>133</v>
      </c>
      <c r="AU206" s="264" t="s">
        <v>86</v>
      </c>
      <c r="AV206" s="15" t="s">
        <v>132</v>
      </c>
      <c r="AW206" s="15" t="s">
        <v>33</v>
      </c>
      <c r="AX206" s="15" t="s">
        <v>84</v>
      </c>
      <c r="AY206" s="264" t="s">
        <v>124</v>
      </c>
    </row>
    <row r="207" spans="1:65" s="2" customFormat="1" ht="21.75" customHeight="1">
      <c r="A207" s="39"/>
      <c r="B207" s="40"/>
      <c r="C207" s="219" t="s">
        <v>236</v>
      </c>
      <c r="D207" s="219" t="s">
        <v>127</v>
      </c>
      <c r="E207" s="220" t="s">
        <v>1517</v>
      </c>
      <c r="F207" s="221" t="s">
        <v>1518</v>
      </c>
      <c r="G207" s="222" t="s">
        <v>235</v>
      </c>
      <c r="H207" s="223">
        <v>130.963</v>
      </c>
      <c r="I207" s="224"/>
      <c r="J207" s="225">
        <f>ROUND(I207*H207,2)</f>
        <v>0</v>
      </c>
      <c r="K207" s="221" t="s">
        <v>131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132</v>
      </c>
      <c r="AT207" s="230" t="s">
        <v>127</v>
      </c>
      <c r="AU207" s="230" t="s">
        <v>86</v>
      </c>
      <c r="AY207" s="18" t="s">
        <v>124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132</v>
      </c>
      <c r="BM207" s="230" t="s">
        <v>300</v>
      </c>
    </row>
    <row r="208" spans="1:51" s="14" customFormat="1" ht="12">
      <c r="A208" s="14"/>
      <c r="B208" s="243"/>
      <c r="C208" s="244"/>
      <c r="D208" s="234" t="s">
        <v>133</v>
      </c>
      <c r="E208" s="245" t="s">
        <v>1</v>
      </c>
      <c r="F208" s="246" t="s">
        <v>1512</v>
      </c>
      <c r="G208" s="244"/>
      <c r="H208" s="247">
        <v>130.963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133</v>
      </c>
      <c r="AU208" s="253" t="s">
        <v>86</v>
      </c>
      <c r="AV208" s="14" t="s">
        <v>86</v>
      </c>
      <c r="AW208" s="14" t="s">
        <v>33</v>
      </c>
      <c r="AX208" s="14" t="s">
        <v>76</v>
      </c>
      <c r="AY208" s="253" t="s">
        <v>124</v>
      </c>
    </row>
    <row r="209" spans="1:51" s="15" customFormat="1" ht="12">
      <c r="A209" s="15"/>
      <c r="B209" s="254"/>
      <c r="C209" s="255"/>
      <c r="D209" s="234" t="s">
        <v>133</v>
      </c>
      <c r="E209" s="256" t="s">
        <v>1</v>
      </c>
      <c r="F209" s="257" t="s">
        <v>137</v>
      </c>
      <c r="G209" s="255"/>
      <c r="H209" s="258">
        <v>130.963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4" t="s">
        <v>133</v>
      </c>
      <c r="AU209" s="264" t="s">
        <v>86</v>
      </c>
      <c r="AV209" s="15" t="s">
        <v>132</v>
      </c>
      <c r="AW209" s="15" t="s">
        <v>33</v>
      </c>
      <c r="AX209" s="15" t="s">
        <v>84</v>
      </c>
      <c r="AY209" s="264" t="s">
        <v>124</v>
      </c>
    </row>
    <row r="210" spans="1:65" s="2" customFormat="1" ht="16.5" customHeight="1">
      <c r="A210" s="39"/>
      <c r="B210" s="40"/>
      <c r="C210" s="219" t="s">
        <v>302</v>
      </c>
      <c r="D210" s="219" t="s">
        <v>127</v>
      </c>
      <c r="E210" s="220" t="s">
        <v>371</v>
      </c>
      <c r="F210" s="221" t="s">
        <v>372</v>
      </c>
      <c r="G210" s="222" t="s">
        <v>235</v>
      </c>
      <c r="H210" s="223">
        <v>140.967</v>
      </c>
      <c r="I210" s="224"/>
      <c r="J210" s="225">
        <f>ROUND(I210*H210,2)</f>
        <v>0</v>
      </c>
      <c r="K210" s="221" t="s">
        <v>131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132</v>
      </c>
      <c r="AT210" s="230" t="s">
        <v>127</v>
      </c>
      <c r="AU210" s="230" t="s">
        <v>86</v>
      </c>
      <c r="AY210" s="18" t="s">
        <v>124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132</v>
      </c>
      <c r="BM210" s="230" t="s">
        <v>305</v>
      </c>
    </row>
    <row r="211" spans="1:51" s="14" customFormat="1" ht="12">
      <c r="A211" s="14"/>
      <c r="B211" s="243"/>
      <c r="C211" s="244"/>
      <c r="D211" s="234" t="s">
        <v>133</v>
      </c>
      <c r="E211" s="245" t="s">
        <v>1</v>
      </c>
      <c r="F211" s="246" t="s">
        <v>1519</v>
      </c>
      <c r="G211" s="244"/>
      <c r="H211" s="247">
        <v>130.963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133</v>
      </c>
      <c r="AU211" s="253" t="s">
        <v>86</v>
      </c>
      <c r="AV211" s="14" t="s">
        <v>86</v>
      </c>
      <c r="AW211" s="14" t="s">
        <v>33</v>
      </c>
      <c r="AX211" s="14" t="s">
        <v>76</v>
      </c>
      <c r="AY211" s="253" t="s">
        <v>124</v>
      </c>
    </row>
    <row r="212" spans="1:51" s="14" customFormat="1" ht="12">
      <c r="A212" s="14"/>
      <c r="B212" s="243"/>
      <c r="C212" s="244"/>
      <c r="D212" s="234" t="s">
        <v>133</v>
      </c>
      <c r="E212" s="245" t="s">
        <v>1</v>
      </c>
      <c r="F212" s="246" t="s">
        <v>1520</v>
      </c>
      <c r="G212" s="244"/>
      <c r="H212" s="247">
        <v>10.004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133</v>
      </c>
      <c r="AU212" s="253" t="s">
        <v>86</v>
      </c>
      <c r="AV212" s="14" t="s">
        <v>86</v>
      </c>
      <c r="AW212" s="14" t="s">
        <v>33</v>
      </c>
      <c r="AX212" s="14" t="s">
        <v>76</v>
      </c>
      <c r="AY212" s="253" t="s">
        <v>124</v>
      </c>
    </row>
    <row r="213" spans="1:51" s="15" customFormat="1" ht="12">
      <c r="A213" s="15"/>
      <c r="B213" s="254"/>
      <c r="C213" s="255"/>
      <c r="D213" s="234" t="s">
        <v>133</v>
      </c>
      <c r="E213" s="256" t="s">
        <v>1</v>
      </c>
      <c r="F213" s="257" t="s">
        <v>137</v>
      </c>
      <c r="G213" s="255"/>
      <c r="H213" s="258">
        <v>140.96699999999998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4" t="s">
        <v>133</v>
      </c>
      <c r="AU213" s="264" t="s">
        <v>86</v>
      </c>
      <c r="AV213" s="15" t="s">
        <v>132</v>
      </c>
      <c r="AW213" s="15" t="s">
        <v>33</v>
      </c>
      <c r="AX213" s="15" t="s">
        <v>84</v>
      </c>
      <c r="AY213" s="264" t="s">
        <v>124</v>
      </c>
    </row>
    <row r="214" spans="1:65" s="2" customFormat="1" ht="24.15" customHeight="1">
      <c r="A214" s="39"/>
      <c r="B214" s="40"/>
      <c r="C214" s="219" t="s">
        <v>240</v>
      </c>
      <c r="D214" s="219" t="s">
        <v>127</v>
      </c>
      <c r="E214" s="220" t="s">
        <v>378</v>
      </c>
      <c r="F214" s="221" t="s">
        <v>379</v>
      </c>
      <c r="G214" s="222" t="s">
        <v>294</v>
      </c>
      <c r="H214" s="223">
        <v>19.008</v>
      </c>
      <c r="I214" s="224"/>
      <c r="J214" s="225">
        <f>ROUND(I214*H214,2)</f>
        <v>0</v>
      </c>
      <c r="K214" s="221" t="s">
        <v>131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132</v>
      </c>
      <c r="AT214" s="230" t="s">
        <v>127</v>
      </c>
      <c r="AU214" s="230" t="s">
        <v>86</v>
      </c>
      <c r="AY214" s="18" t="s">
        <v>124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132</v>
      </c>
      <c r="BM214" s="230" t="s">
        <v>309</v>
      </c>
    </row>
    <row r="215" spans="1:51" s="14" customFormat="1" ht="12">
      <c r="A215" s="14"/>
      <c r="B215" s="243"/>
      <c r="C215" s="244"/>
      <c r="D215" s="234" t="s">
        <v>133</v>
      </c>
      <c r="E215" s="245" t="s">
        <v>1</v>
      </c>
      <c r="F215" s="246" t="s">
        <v>1521</v>
      </c>
      <c r="G215" s="244"/>
      <c r="H215" s="247">
        <v>19.007599999999996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133</v>
      </c>
      <c r="AU215" s="253" t="s">
        <v>86</v>
      </c>
      <c r="AV215" s="14" t="s">
        <v>86</v>
      </c>
      <c r="AW215" s="14" t="s">
        <v>33</v>
      </c>
      <c r="AX215" s="14" t="s">
        <v>76</v>
      </c>
      <c r="AY215" s="253" t="s">
        <v>124</v>
      </c>
    </row>
    <row r="216" spans="1:51" s="15" customFormat="1" ht="12">
      <c r="A216" s="15"/>
      <c r="B216" s="254"/>
      <c r="C216" s="255"/>
      <c r="D216" s="234" t="s">
        <v>133</v>
      </c>
      <c r="E216" s="256" t="s">
        <v>1</v>
      </c>
      <c r="F216" s="257" t="s">
        <v>137</v>
      </c>
      <c r="G216" s="255"/>
      <c r="H216" s="258">
        <v>19.007599999999996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4" t="s">
        <v>133</v>
      </c>
      <c r="AU216" s="264" t="s">
        <v>86</v>
      </c>
      <c r="AV216" s="15" t="s">
        <v>132</v>
      </c>
      <c r="AW216" s="15" t="s">
        <v>33</v>
      </c>
      <c r="AX216" s="15" t="s">
        <v>84</v>
      </c>
      <c r="AY216" s="264" t="s">
        <v>124</v>
      </c>
    </row>
    <row r="217" spans="1:65" s="2" customFormat="1" ht="24.15" customHeight="1">
      <c r="A217" s="39"/>
      <c r="B217" s="40"/>
      <c r="C217" s="219" t="s">
        <v>311</v>
      </c>
      <c r="D217" s="219" t="s">
        <v>127</v>
      </c>
      <c r="E217" s="220" t="s">
        <v>383</v>
      </c>
      <c r="F217" s="221" t="s">
        <v>384</v>
      </c>
      <c r="G217" s="222" t="s">
        <v>235</v>
      </c>
      <c r="H217" s="223">
        <v>130.963</v>
      </c>
      <c r="I217" s="224"/>
      <c r="J217" s="225">
        <f>ROUND(I217*H217,2)</f>
        <v>0</v>
      </c>
      <c r="K217" s="221" t="s">
        <v>131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132</v>
      </c>
      <c r="AT217" s="230" t="s">
        <v>127</v>
      </c>
      <c r="AU217" s="230" t="s">
        <v>86</v>
      </c>
      <c r="AY217" s="18" t="s">
        <v>124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132</v>
      </c>
      <c r="BM217" s="230" t="s">
        <v>314</v>
      </c>
    </row>
    <row r="218" spans="1:51" s="13" customFormat="1" ht="12">
      <c r="A218" s="13"/>
      <c r="B218" s="232"/>
      <c r="C218" s="233"/>
      <c r="D218" s="234" t="s">
        <v>133</v>
      </c>
      <c r="E218" s="235" t="s">
        <v>1</v>
      </c>
      <c r="F218" s="236" t="s">
        <v>1522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133</v>
      </c>
      <c r="AU218" s="242" t="s">
        <v>86</v>
      </c>
      <c r="AV218" s="13" t="s">
        <v>84</v>
      </c>
      <c r="AW218" s="13" t="s">
        <v>33</v>
      </c>
      <c r="AX218" s="13" t="s">
        <v>76</v>
      </c>
      <c r="AY218" s="242" t="s">
        <v>124</v>
      </c>
    </row>
    <row r="219" spans="1:51" s="14" customFormat="1" ht="12">
      <c r="A219" s="14"/>
      <c r="B219" s="243"/>
      <c r="C219" s="244"/>
      <c r="D219" s="234" t="s">
        <v>133</v>
      </c>
      <c r="E219" s="245" t="s">
        <v>1</v>
      </c>
      <c r="F219" s="246" t="s">
        <v>1523</v>
      </c>
      <c r="G219" s="244"/>
      <c r="H219" s="247">
        <v>15.983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133</v>
      </c>
      <c r="AU219" s="253" t="s">
        <v>86</v>
      </c>
      <c r="AV219" s="14" t="s">
        <v>86</v>
      </c>
      <c r="AW219" s="14" t="s">
        <v>33</v>
      </c>
      <c r="AX219" s="14" t="s">
        <v>76</v>
      </c>
      <c r="AY219" s="253" t="s">
        <v>124</v>
      </c>
    </row>
    <row r="220" spans="1:51" s="13" customFormat="1" ht="12">
      <c r="A220" s="13"/>
      <c r="B220" s="232"/>
      <c r="C220" s="233"/>
      <c r="D220" s="234" t="s">
        <v>133</v>
      </c>
      <c r="E220" s="235" t="s">
        <v>1</v>
      </c>
      <c r="F220" s="236" t="s">
        <v>1524</v>
      </c>
      <c r="G220" s="233"/>
      <c r="H220" s="235" t="s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133</v>
      </c>
      <c r="AU220" s="242" t="s">
        <v>86</v>
      </c>
      <c r="AV220" s="13" t="s">
        <v>84</v>
      </c>
      <c r="AW220" s="13" t="s">
        <v>33</v>
      </c>
      <c r="AX220" s="13" t="s">
        <v>76</v>
      </c>
      <c r="AY220" s="242" t="s">
        <v>124</v>
      </c>
    </row>
    <row r="221" spans="1:51" s="14" customFormat="1" ht="12">
      <c r="A221" s="14"/>
      <c r="B221" s="243"/>
      <c r="C221" s="244"/>
      <c r="D221" s="234" t="s">
        <v>133</v>
      </c>
      <c r="E221" s="245" t="s">
        <v>1</v>
      </c>
      <c r="F221" s="246" t="s">
        <v>1525</v>
      </c>
      <c r="G221" s="244"/>
      <c r="H221" s="247">
        <v>26.400000000000002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133</v>
      </c>
      <c r="AU221" s="253" t="s">
        <v>86</v>
      </c>
      <c r="AV221" s="14" t="s">
        <v>86</v>
      </c>
      <c r="AW221" s="14" t="s">
        <v>33</v>
      </c>
      <c r="AX221" s="14" t="s">
        <v>76</v>
      </c>
      <c r="AY221" s="253" t="s">
        <v>124</v>
      </c>
    </row>
    <row r="222" spans="1:51" s="16" customFormat="1" ht="12">
      <c r="A222" s="16"/>
      <c r="B222" s="278"/>
      <c r="C222" s="279"/>
      <c r="D222" s="234" t="s">
        <v>133</v>
      </c>
      <c r="E222" s="280" t="s">
        <v>1</v>
      </c>
      <c r="F222" s="281" t="s">
        <v>341</v>
      </c>
      <c r="G222" s="279"/>
      <c r="H222" s="282">
        <v>42.383</v>
      </c>
      <c r="I222" s="283"/>
      <c r="J222" s="279"/>
      <c r="K222" s="279"/>
      <c r="L222" s="284"/>
      <c r="M222" s="285"/>
      <c r="N222" s="286"/>
      <c r="O222" s="286"/>
      <c r="P222" s="286"/>
      <c r="Q222" s="286"/>
      <c r="R222" s="286"/>
      <c r="S222" s="286"/>
      <c r="T222" s="287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88" t="s">
        <v>133</v>
      </c>
      <c r="AU222" s="288" t="s">
        <v>86</v>
      </c>
      <c r="AV222" s="16" t="s">
        <v>142</v>
      </c>
      <c r="AW222" s="16" t="s">
        <v>33</v>
      </c>
      <c r="AX222" s="16" t="s">
        <v>76</v>
      </c>
      <c r="AY222" s="288" t="s">
        <v>124</v>
      </c>
    </row>
    <row r="223" spans="1:51" s="14" customFormat="1" ht="12">
      <c r="A223" s="14"/>
      <c r="B223" s="243"/>
      <c r="C223" s="244"/>
      <c r="D223" s="234" t="s">
        <v>133</v>
      </c>
      <c r="E223" s="245" t="s">
        <v>1</v>
      </c>
      <c r="F223" s="246" t="s">
        <v>1526</v>
      </c>
      <c r="G223" s="244"/>
      <c r="H223" s="247">
        <v>87.3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133</v>
      </c>
      <c r="AU223" s="253" t="s">
        <v>86</v>
      </c>
      <c r="AV223" s="14" t="s">
        <v>86</v>
      </c>
      <c r="AW223" s="14" t="s">
        <v>33</v>
      </c>
      <c r="AX223" s="14" t="s">
        <v>76</v>
      </c>
      <c r="AY223" s="253" t="s">
        <v>124</v>
      </c>
    </row>
    <row r="224" spans="1:51" s="14" customFormat="1" ht="12">
      <c r="A224" s="14"/>
      <c r="B224" s="243"/>
      <c r="C224" s="244"/>
      <c r="D224" s="234" t="s">
        <v>133</v>
      </c>
      <c r="E224" s="245" t="s">
        <v>1</v>
      </c>
      <c r="F224" s="246" t="s">
        <v>1474</v>
      </c>
      <c r="G224" s="244"/>
      <c r="H224" s="247">
        <v>1.2800000000000002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133</v>
      </c>
      <c r="AU224" s="253" t="s">
        <v>86</v>
      </c>
      <c r="AV224" s="14" t="s">
        <v>86</v>
      </c>
      <c r="AW224" s="14" t="s">
        <v>33</v>
      </c>
      <c r="AX224" s="14" t="s">
        <v>76</v>
      </c>
      <c r="AY224" s="253" t="s">
        <v>124</v>
      </c>
    </row>
    <row r="225" spans="1:51" s="15" customFormat="1" ht="12">
      <c r="A225" s="15"/>
      <c r="B225" s="254"/>
      <c r="C225" s="255"/>
      <c r="D225" s="234" t="s">
        <v>133</v>
      </c>
      <c r="E225" s="256" t="s">
        <v>1</v>
      </c>
      <c r="F225" s="257" t="s">
        <v>137</v>
      </c>
      <c r="G225" s="255"/>
      <c r="H225" s="258">
        <v>130.963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4" t="s">
        <v>133</v>
      </c>
      <c r="AU225" s="264" t="s">
        <v>86</v>
      </c>
      <c r="AV225" s="15" t="s">
        <v>132</v>
      </c>
      <c r="AW225" s="15" t="s">
        <v>33</v>
      </c>
      <c r="AX225" s="15" t="s">
        <v>84</v>
      </c>
      <c r="AY225" s="264" t="s">
        <v>124</v>
      </c>
    </row>
    <row r="226" spans="1:65" s="2" customFormat="1" ht="24.15" customHeight="1">
      <c r="A226" s="39"/>
      <c r="B226" s="40"/>
      <c r="C226" s="219" t="s">
        <v>244</v>
      </c>
      <c r="D226" s="219" t="s">
        <v>127</v>
      </c>
      <c r="E226" s="220" t="s">
        <v>1527</v>
      </c>
      <c r="F226" s="221" t="s">
        <v>1528</v>
      </c>
      <c r="G226" s="222" t="s">
        <v>235</v>
      </c>
      <c r="H226" s="223">
        <v>6.336</v>
      </c>
      <c r="I226" s="224"/>
      <c r="J226" s="225">
        <f>ROUND(I226*H226,2)</f>
        <v>0</v>
      </c>
      <c r="K226" s="221" t="s">
        <v>131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132</v>
      </c>
      <c r="AT226" s="230" t="s">
        <v>127</v>
      </c>
      <c r="AU226" s="230" t="s">
        <v>86</v>
      </c>
      <c r="AY226" s="18" t="s">
        <v>124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132</v>
      </c>
      <c r="BM226" s="230" t="s">
        <v>318</v>
      </c>
    </row>
    <row r="227" spans="1:51" s="13" customFormat="1" ht="12">
      <c r="A227" s="13"/>
      <c r="B227" s="232"/>
      <c r="C227" s="233"/>
      <c r="D227" s="234" t="s">
        <v>133</v>
      </c>
      <c r="E227" s="235" t="s">
        <v>1</v>
      </c>
      <c r="F227" s="236" t="s">
        <v>1529</v>
      </c>
      <c r="G227" s="233"/>
      <c r="H227" s="235" t="s">
        <v>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133</v>
      </c>
      <c r="AU227" s="242" t="s">
        <v>86</v>
      </c>
      <c r="AV227" s="13" t="s">
        <v>84</v>
      </c>
      <c r="AW227" s="13" t="s">
        <v>33</v>
      </c>
      <c r="AX227" s="13" t="s">
        <v>76</v>
      </c>
      <c r="AY227" s="242" t="s">
        <v>124</v>
      </c>
    </row>
    <row r="228" spans="1:51" s="14" customFormat="1" ht="12">
      <c r="A228" s="14"/>
      <c r="B228" s="243"/>
      <c r="C228" s="244"/>
      <c r="D228" s="234" t="s">
        <v>133</v>
      </c>
      <c r="E228" s="245" t="s">
        <v>1</v>
      </c>
      <c r="F228" s="246" t="s">
        <v>1530</v>
      </c>
      <c r="G228" s="244"/>
      <c r="H228" s="247">
        <v>6.335999999999999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133</v>
      </c>
      <c r="AU228" s="253" t="s">
        <v>86</v>
      </c>
      <c r="AV228" s="14" t="s">
        <v>86</v>
      </c>
      <c r="AW228" s="14" t="s">
        <v>33</v>
      </c>
      <c r="AX228" s="14" t="s">
        <v>76</v>
      </c>
      <c r="AY228" s="253" t="s">
        <v>124</v>
      </c>
    </row>
    <row r="229" spans="1:51" s="15" customFormat="1" ht="12">
      <c r="A229" s="15"/>
      <c r="B229" s="254"/>
      <c r="C229" s="255"/>
      <c r="D229" s="234" t="s">
        <v>133</v>
      </c>
      <c r="E229" s="256" t="s">
        <v>1</v>
      </c>
      <c r="F229" s="257" t="s">
        <v>137</v>
      </c>
      <c r="G229" s="255"/>
      <c r="H229" s="258">
        <v>6.335999999999999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4" t="s">
        <v>133</v>
      </c>
      <c r="AU229" s="264" t="s">
        <v>86</v>
      </c>
      <c r="AV229" s="15" t="s">
        <v>132</v>
      </c>
      <c r="AW229" s="15" t="s">
        <v>33</v>
      </c>
      <c r="AX229" s="15" t="s">
        <v>84</v>
      </c>
      <c r="AY229" s="264" t="s">
        <v>124</v>
      </c>
    </row>
    <row r="230" spans="1:65" s="2" customFormat="1" ht="16.5" customHeight="1">
      <c r="A230" s="39"/>
      <c r="B230" s="40"/>
      <c r="C230" s="268" t="s">
        <v>319</v>
      </c>
      <c r="D230" s="268" t="s">
        <v>291</v>
      </c>
      <c r="E230" s="269" t="s">
        <v>1531</v>
      </c>
      <c r="F230" s="270" t="s">
        <v>1532</v>
      </c>
      <c r="G230" s="271" t="s">
        <v>294</v>
      </c>
      <c r="H230" s="272">
        <v>12.038</v>
      </c>
      <c r="I230" s="273"/>
      <c r="J230" s="274">
        <f>ROUND(I230*H230,2)</f>
        <v>0</v>
      </c>
      <c r="K230" s="270" t="s">
        <v>131</v>
      </c>
      <c r="L230" s="275"/>
      <c r="M230" s="276" t="s">
        <v>1</v>
      </c>
      <c r="N230" s="27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151</v>
      </c>
      <c r="AT230" s="230" t="s">
        <v>291</v>
      </c>
      <c r="AU230" s="230" t="s">
        <v>86</v>
      </c>
      <c r="AY230" s="18" t="s">
        <v>124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132</v>
      </c>
      <c r="BM230" s="230" t="s">
        <v>322</v>
      </c>
    </row>
    <row r="231" spans="1:51" s="14" customFormat="1" ht="12">
      <c r="A231" s="14"/>
      <c r="B231" s="243"/>
      <c r="C231" s="244"/>
      <c r="D231" s="234" t="s">
        <v>133</v>
      </c>
      <c r="E231" s="245" t="s">
        <v>1</v>
      </c>
      <c r="F231" s="246" t="s">
        <v>1533</v>
      </c>
      <c r="G231" s="244"/>
      <c r="H231" s="247">
        <v>12.0384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133</v>
      </c>
      <c r="AU231" s="253" t="s">
        <v>86</v>
      </c>
      <c r="AV231" s="14" t="s">
        <v>86</v>
      </c>
      <c r="AW231" s="14" t="s">
        <v>33</v>
      </c>
      <c r="AX231" s="14" t="s">
        <v>76</v>
      </c>
      <c r="AY231" s="253" t="s">
        <v>124</v>
      </c>
    </row>
    <row r="232" spans="1:51" s="15" customFormat="1" ht="12">
      <c r="A232" s="15"/>
      <c r="B232" s="254"/>
      <c r="C232" s="255"/>
      <c r="D232" s="234" t="s">
        <v>133</v>
      </c>
      <c r="E232" s="256" t="s">
        <v>1</v>
      </c>
      <c r="F232" s="257" t="s">
        <v>137</v>
      </c>
      <c r="G232" s="255"/>
      <c r="H232" s="258">
        <v>12.0384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4" t="s">
        <v>133</v>
      </c>
      <c r="AU232" s="264" t="s">
        <v>86</v>
      </c>
      <c r="AV232" s="15" t="s">
        <v>132</v>
      </c>
      <c r="AW232" s="15" t="s">
        <v>33</v>
      </c>
      <c r="AX232" s="15" t="s">
        <v>84</v>
      </c>
      <c r="AY232" s="264" t="s">
        <v>124</v>
      </c>
    </row>
    <row r="233" spans="1:63" s="12" customFormat="1" ht="22.8" customHeight="1">
      <c r="A233" s="12"/>
      <c r="B233" s="203"/>
      <c r="C233" s="204"/>
      <c r="D233" s="205" t="s">
        <v>75</v>
      </c>
      <c r="E233" s="217" t="s">
        <v>132</v>
      </c>
      <c r="F233" s="217" t="s">
        <v>582</v>
      </c>
      <c r="G233" s="204"/>
      <c r="H233" s="204"/>
      <c r="I233" s="207"/>
      <c r="J233" s="218">
        <f>BK233</f>
        <v>0</v>
      </c>
      <c r="K233" s="204"/>
      <c r="L233" s="209"/>
      <c r="M233" s="210"/>
      <c r="N233" s="211"/>
      <c r="O233" s="211"/>
      <c r="P233" s="212">
        <f>SUM(P234:P239)</f>
        <v>0</v>
      </c>
      <c r="Q233" s="211"/>
      <c r="R233" s="212">
        <f>SUM(R234:R239)</f>
        <v>0</v>
      </c>
      <c r="S233" s="211"/>
      <c r="T233" s="213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84</v>
      </c>
      <c r="AT233" s="215" t="s">
        <v>75</v>
      </c>
      <c r="AU233" s="215" t="s">
        <v>84</v>
      </c>
      <c r="AY233" s="214" t="s">
        <v>124</v>
      </c>
      <c r="BK233" s="216">
        <f>SUM(BK234:BK239)</f>
        <v>0</v>
      </c>
    </row>
    <row r="234" spans="1:65" s="2" customFormat="1" ht="24.15" customHeight="1">
      <c r="A234" s="39"/>
      <c r="B234" s="40"/>
      <c r="C234" s="219" t="s">
        <v>249</v>
      </c>
      <c r="D234" s="219" t="s">
        <v>127</v>
      </c>
      <c r="E234" s="220" t="s">
        <v>1534</v>
      </c>
      <c r="F234" s="221" t="s">
        <v>1535</v>
      </c>
      <c r="G234" s="222" t="s">
        <v>235</v>
      </c>
      <c r="H234" s="223">
        <v>4.46</v>
      </c>
      <c r="I234" s="224"/>
      <c r="J234" s="225">
        <f>ROUND(I234*H234,2)</f>
        <v>0</v>
      </c>
      <c r="K234" s="221" t="s">
        <v>131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132</v>
      </c>
      <c r="AT234" s="230" t="s">
        <v>127</v>
      </c>
      <c r="AU234" s="230" t="s">
        <v>86</v>
      </c>
      <c r="AY234" s="18" t="s">
        <v>124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132</v>
      </c>
      <c r="BM234" s="230" t="s">
        <v>326</v>
      </c>
    </row>
    <row r="235" spans="1:51" s="13" customFormat="1" ht="12">
      <c r="A235" s="13"/>
      <c r="B235" s="232"/>
      <c r="C235" s="233"/>
      <c r="D235" s="234" t="s">
        <v>133</v>
      </c>
      <c r="E235" s="235" t="s">
        <v>1</v>
      </c>
      <c r="F235" s="236" t="s">
        <v>1536</v>
      </c>
      <c r="G235" s="233"/>
      <c r="H235" s="235" t="s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133</v>
      </c>
      <c r="AU235" s="242" t="s">
        <v>86</v>
      </c>
      <c r="AV235" s="13" t="s">
        <v>84</v>
      </c>
      <c r="AW235" s="13" t="s">
        <v>33</v>
      </c>
      <c r="AX235" s="13" t="s">
        <v>76</v>
      </c>
      <c r="AY235" s="242" t="s">
        <v>124</v>
      </c>
    </row>
    <row r="236" spans="1:51" s="14" customFormat="1" ht="12">
      <c r="A236" s="14"/>
      <c r="B236" s="243"/>
      <c r="C236" s="244"/>
      <c r="D236" s="234" t="s">
        <v>133</v>
      </c>
      <c r="E236" s="245" t="s">
        <v>1</v>
      </c>
      <c r="F236" s="246" t="s">
        <v>1537</v>
      </c>
      <c r="G236" s="244"/>
      <c r="H236" s="247">
        <v>1.7600000000000002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133</v>
      </c>
      <c r="AU236" s="253" t="s">
        <v>86</v>
      </c>
      <c r="AV236" s="14" t="s">
        <v>86</v>
      </c>
      <c r="AW236" s="14" t="s">
        <v>33</v>
      </c>
      <c r="AX236" s="14" t="s">
        <v>76</v>
      </c>
      <c r="AY236" s="253" t="s">
        <v>124</v>
      </c>
    </row>
    <row r="237" spans="1:51" s="13" customFormat="1" ht="12">
      <c r="A237" s="13"/>
      <c r="B237" s="232"/>
      <c r="C237" s="233"/>
      <c r="D237" s="234" t="s">
        <v>133</v>
      </c>
      <c r="E237" s="235" t="s">
        <v>1</v>
      </c>
      <c r="F237" s="236" t="s">
        <v>1538</v>
      </c>
      <c r="G237" s="233"/>
      <c r="H237" s="235" t="s">
        <v>1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133</v>
      </c>
      <c r="AU237" s="242" t="s">
        <v>86</v>
      </c>
      <c r="AV237" s="13" t="s">
        <v>84</v>
      </c>
      <c r="AW237" s="13" t="s">
        <v>33</v>
      </c>
      <c r="AX237" s="13" t="s">
        <v>76</v>
      </c>
      <c r="AY237" s="242" t="s">
        <v>124</v>
      </c>
    </row>
    <row r="238" spans="1:51" s="14" customFormat="1" ht="12">
      <c r="A238" s="14"/>
      <c r="B238" s="243"/>
      <c r="C238" s="244"/>
      <c r="D238" s="234" t="s">
        <v>133</v>
      </c>
      <c r="E238" s="245" t="s">
        <v>1</v>
      </c>
      <c r="F238" s="246" t="s">
        <v>1539</v>
      </c>
      <c r="G238" s="244"/>
      <c r="H238" s="247">
        <v>2.7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133</v>
      </c>
      <c r="AU238" s="253" t="s">
        <v>86</v>
      </c>
      <c r="AV238" s="14" t="s">
        <v>86</v>
      </c>
      <c r="AW238" s="14" t="s">
        <v>33</v>
      </c>
      <c r="AX238" s="14" t="s">
        <v>76</v>
      </c>
      <c r="AY238" s="253" t="s">
        <v>124</v>
      </c>
    </row>
    <row r="239" spans="1:51" s="15" customFormat="1" ht="12">
      <c r="A239" s="15"/>
      <c r="B239" s="254"/>
      <c r="C239" s="255"/>
      <c r="D239" s="234" t="s">
        <v>133</v>
      </c>
      <c r="E239" s="256" t="s">
        <v>1</v>
      </c>
      <c r="F239" s="257" t="s">
        <v>137</v>
      </c>
      <c r="G239" s="255"/>
      <c r="H239" s="258">
        <v>4.460000000000001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4" t="s">
        <v>133</v>
      </c>
      <c r="AU239" s="264" t="s">
        <v>86</v>
      </c>
      <c r="AV239" s="15" t="s">
        <v>132</v>
      </c>
      <c r="AW239" s="15" t="s">
        <v>33</v>
      </c>
      <c r="AX239" s="15" t="s">
        <v>84</v>
      </c>
      <c r="AY239" s="264" t="s">
        <v>124</v>
      </c>
    </row>
    <row r="240" spans="1:63" s="12" customFormat="1" ht="22.8" customHeight="1">
      <c r="A240" s="12"/>
      <c r="B240" s="203"/>
      <c r="C240" s="204"/>
      <c r="D240" s="205" t="s">
        <v>75</v>
      </c>
      <c r="E240" s="217" t="s">
        <v>151</v>
      </c>
      <c r="F240" s="217" t="s">
        <v>1540</v>
      </c>
      <c r="G240" s="204"/>
      <c r="H240" s="204"/>
      <c r="I240" s="207"/>
      <c r="J240" s="218">
        <f>BK240</f>
        <v>0</v>
      </c>
      <c r="K240" s="204"/>
      <c r="L240" s="209"/>
      <c r="M240" s="210"/>
      <c r="N240" s="211"/>
      <c r="O240" s="211"/>
      <c r="P240" s="212">
        <f>SUM(P241:P299)</f>
        <v>0</v>
      </c>
      <c r="Q240" s="211"/>
      <c r="R240" s="212">
        <f>SUM(R241:R299)</f>
        <v>0</v>
      </c>
      <c r="S240" s="211"/>
      <c r="T240" s="213">
        <f>SUM(T241:T299)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4" t="s">
        <v>84</v>
      </c>
      <c r="AT240" s="215" t="s">
        <v>75</v>
      </c>
      <c r="AU240" s="215" t="s">
        <v>84</v>
      </c>
      <c r="AY240" s="214" t="s">
        <v>124</v>
      </c>
      <c r="BK240" s="216">
        <f>SUM(BK241:BK299)</f>
        <v>0</v>
      </c>
    </row>
    <row r="241" spans="1:65" s="2" customFormat="1" ht="24.15" customHeight="1">
      <c r="A241" s="39"/>
      <c r="B241" s="40"/>
      <c r="C241" s="219" t="s">
        <v>327</v>
      </c>
      <c r="D241" s="219" t="s">
        <v>127</v>
      </c>
      <c r="E241" s="220" t="s">
        <v>1541</v>
      </c>
      <c r="F241" s="221" t="s">
        <v>1542</v>
      </c>
      <c r="G241" s="222" t="s">
        <v>130</v>
      </c>
      <c r="H241" s="223">
        <v>2</v>
      </c>
      <c r="I241" s="224"/>
      <c r="J241" s="225">
        <f>ROUND(I241*H241,2)</f>
        <v>0</v>
      </c>
      <c r="K241" s="221" t="s">
        <v>131</v>
      </c>
      <c r="L241" s="45"/>
      <c r="M241" s="226" t="s">
        <v>1</v>
      </c>
      <c r="N241" s="227" t="s">
        <v>41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132</v>
      </c>
      <c r="AT241" s="230" t="s">
        <v>127</v>
      </c>
      <c r="AU241" s="230" t="s">
        <v>86</v>
      </c>
      <c r="AY241" s="18" t="s">
        <v>124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132</v>
      </c>
      <c r="BM241" s="230" t="s">
        <v>330</v>
      </c>
    </row>
    <row r="242" spans="1:51" s="14" customFormat="1" ht="12">
      <c r="A242" s="14"/>
      <c r="B242" s="243"/>
      <c r="C242" s="244"/>
      <c r="D242" s="234" t="s">
        <v>133</v>
      </c>
      <c r="E242" s="245" t="s">
        <v>1</v>
      </c>
      <c r="F242" s="246" t="s">
        <v>1543</v>
      </c>
      <c r="G242" s="244"/>
      <c r="H242" s="247">
        <v>2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133</v>
      </c>
      <c r="AU242" s="253" t="s">
        <v>86</v>
      </c>
      <c r="AV242" s="14" t="s">
        <v>86</v>
      </c>
      <c r="AW242" s="14" t="s">
        <v>33</v>
      </c>
      <c r="AX242" s="14" t="s">
        <v>76</v>
      </c>
      <c r="AY242" s="253" t="s">
        <v>124</v>
      </c>
    </row>
    <row r="243" spans="1:51" s="15" customFormat="1" ht="12">
      <c r="A243" s="15"/>
      <c r="B243" s="254"/>
      <c r="C243" s="255"/>
      <c r="D243" s="234" t="s">
        <v>133</v>
      </c>
      <c r="E243" s="256" t="s">
        <v>1</v>
      </c>
      <c r="F243" s="257" t="s">
        <v>137</v>
      </c>
      <c r="G243" s="255"/>
      <c r="H243" s="258">
        <v>2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4" t="s">
        <v>133</v>
      </c>
      <c r="AU243" s="264" t="s">
        <v>86</v>
      </c>
      <c r="AV243" s="15" t="s">
        <v>132</v>
      </c>
      <c r="AW243" s="15" t="s">
        <v>33</v>
      </c>
      <c r="AX243" s="15" t="s">
        <v>84</v>
      </c>
      <c r="AY243" s="264" t="s">
        <v>124</v>
      </c>
    </row>
    <row r="244" spans="1:65" s="2" customFormat="1" ht="24.15" customHeight="1">
      <c r="A244" s="39"/>
      <c r="B244" s="40"/>
      <c r="C244" s="219" t="s">
        <v>253</v>
      </c>
      <c r="D244" s="219" t="s">
        <v>127</v>
      </c>
      <c r="E244" s="220" t="s">
        <v>1544</v>
      </c>
      <c r="F244" s="221" t="s">
        <v>1545</v>
      </c>
      <c r="G244" s="222" t="s">
        <v>130</v>
      </c>
      <c r="H244" s="223">
        <v>2</v>
      </c>
      <c r="I244" s="224"/>
      <c r="J244" s="225">
        <f>ROUND(I244*H244,2)</f>
        <v>0</v>
      </c>
      <c r="K244" s="221" t="s">
        <v>131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132</v>
      </c>
      <c r="AT244" s="230" t="s">
        <v>127</v>
      </c>
      <c r="AU244" s="230" t="s">
        <v>86</v>
      </c>
      <c r="AY244" s="18" t="s">
        <v>124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132</v>
      </c>
      <c r="BM244" s="230" t="s">
        <v>333</v>
      </c>
    </row>
    <row r="245" spans="1:51" s="14" customFormat="1" ht="12">
      <c r="A245" s="14"/>
      <c r="B245" s="243"/>
      <c r="C245" s="244"/>
      <c r="D245" s="234" t="s">
        <v>133</v>
      </c>
      <c r="E245" s="245" t="s">
        <v>1</v>
      </c>
      <c r="F245" s="246" t="s">
        <v>1546</v>
      </c>
      <c r="G245" s="244"/>
      <c r="H245" s="247">
        <v>2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133</v>
      </c>
      <c r="AU245" s="253" t="s">
        <v>86</v>
      </c>
      <c r="AV245" s="14" t="s">
        <v>86</v>
      </c>
      <c r="AW245" s="14" t="s">
        <v>33</v>
      </c>
      <c r="AX245" s="14" t="s">
        <v>76</v>
      </c>
      <c r="AY245" s="253" t="s">
        <v>124</v>
      </c>
    </row>
    <row r="246" spans="1:51" s="15" customFormat="1" ht="12">
      <c r="A246" s="15"/>
      <c r="B246" s="254"/>
      <c r="C246" s="255"/>
      <c r="D246" s="234" t="s">
        <v>133</v>
      </c>
      <c r="E246" s="256" t="s">
        <v>1</v>
      </c>
      <c r="F246" s="257" t="s">
        <v>137</v>
      </c>
      <c r="G246" s="255"/>
      <c r="H246" s="258">
        <v>2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4" t="s">
        <v>133</v>
      </c>
      <c r="AU246" s="264" t="s">
        <v>86</v>
      </c>
      <c r="AV246" s="15" t="s">
        <v>132</v>
      </c>
      <c r="AW246" s="15" t="s">
        <v>33</v>
      </c>
      <c r="AX246" s="15" t="s">
        <v>84</v>
      </c>
      <c r="AY246" s="264" t="s">
        <v>124</v>
      </c>
    </row>
    <row r="247" spans="1:65" s="2" customFormat="1" ht="16.5" customHeight="1">
      <c r="A247" s="39"/>
      <c r="B247" s="40"/>
      <c r="C247" s="268" t="s">
        <v>334</v>
      </c>
      <c r="D247" s="268" t="s">
        <v>291</v>
      </c>
      <c r="E247" s="269" t="s">
        <v>1547</v>
      </c>
      <c r="F247" s="270" t="s">
        <v>1548</v>
      </c>
      <c r="G247" s="271" t="s">
        <v>130</v>
      </c>
      <c r="H247" s="272">
        <v>2</v>
      </c>
      <c r="I247" s="273"/>
      <c r="J247" s="274">
        <f>ROUND(I247*H247,2)</f>
        <v>0</v>
      </c>
      <c r="K247" s="270" t="s">
        <v>131</v>
      </c>
      <c r="L247" s="275"/>
      <c r="M247" s="276" t="s">
        <v>1</v>
      </c>
      <c r="N247" s="277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151</v>
      </c>
      <c r="AT247" s="230" t="s">
        <v>291</v>
      </c>
      <c r="AU247" s="230" t="s">
        <v>86</v>
      </c>
      <c r="AY247" s="18" t="s">
        <v>124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132</v>
      </c>
      <c r="BM247" s="230" t="s">
        <v>337</v>
      </c>
    </row>
    <row r="248" spans="1:51" s="14" customFormat="1" ht="12">
      <c r="A248" s="14"/>
      <c r="B248" s="243"/>
      <c r="C248" s="244"/>
      <c r="D248" s="234" t="s">
        <v>133</v>
      </c>
      <c r="E248" s="245" t="s">
        <v>1</v>
      </c>
      <c r="F248" s="246" t="s">
        <v>1549</v>
      </c>
      <c r="G248" s="244"/>
      <c r="H248" s="247">
        <v>2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133</v>
      </c>
      <c r="AU248" s="253" t="s">
        <v>86</v>
      </c>
      <c r="AV248" s="14" t="s">
        <v>86</v>
      </c>
      <c r="AW248" s="14" t="s">
        <v>33</v>
      </c>
      <c r="AX248" s="14" t="s">
        <v>76</v>
      </c>
      <c r="AY248" s="253" t="s">
        <v>124</v>
      </c>
    </row>
    <row r="249" spans="1:51" s="15" customFormat="1" ht="12">
      <c r="A249" s="15"/>
      <c r="B249" s="254"/>
      <c r="C249" s="255"/>
      <c r="D249" s="234" t="s">
        <v>133</v>
      </c>
      <c r="E249" s="256" t="s">
        <v>1</v>
      </c>
      <c r="F249" s="257" t="s">
        <v>137</v>
      </c>
      <c r="G249" s="255"/>
      <c r="H249" s="258">
        <v>2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4" t="s">
        <v>133</v>
      </c>
      <c r="AU249" s="264" t="s">
        <v>86</v>
      </c>
      <c r="AV249" s="15" t="s">
        <v>132</v>
      </c>
      <c r="AW249" s="15" t="s">
        <v>33</v>
      </c>
      <c r="AX249" s="15" t="s">
        <v>84</v>
      </c>
      <c r="AY249" s="264" t="s">
        <v>124</v>
      </c>
    </row>
    <row r="250" spans="1:65" s="2" customFormat="1" ht="24.15" customHeight="1">
      <c r="A250" s="39"/>
      <c r="B250" s="40"/>
      <c r="C250" s="219" t="s">
        <v>259</v>
      </c>
      <c r="D250" s="219" t="s">
        <v>127</v>
      </c>
      <c r="E250" s="220" t="s">
        <v>1550</v>
      </c>
      <c r="F250" s="221" t="s">
        <v>1551</v>
      </c>
      <c r="G250" s="222" t="s">
        <v>130</v>
      </c>
      <c r="H250" s="223">
        <v>1</v>
      </c>
      <c r="I250" s="224"/>
      <c r="J250" s="225">
        <f>ROUND(I250*H250,2)</f>
        <v>0</v>
      </c>
      <c r="K250" s="221" t="s">
        <v>131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132</v>
      </c>
      <c r="AT250" s="230" t="s">
        <v>127</v>
      </c>
      <c r="AU250" s="230" t="s">
        <v>86</v>
      </c>
      <c r="AY250" s="18" t="s">
        <v>124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132</v>
      </c>
      <c r="BM250" s="230" t="s">
        <v>346</v>
      </c>
    </row>
    <row r="251" spans="1:51" s="14" customFormat="1" ht="12">
      <c r="A251" s="14"/>
      <c r="B251" s="243"/>
      <c r="C251" s="244"/>
      <c r="D251" s="234" t="s">
        <v>133</v>
      </c>
      <c r="E251" s="245" t="s">
        <v>1</v>
      </c>
      <c r="F251" s="246" t="s">
        <v>1552</v>
      </c>
      <c r="G251" s="244"/>
      <c r="H251" s="247">
        <v>1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133</v>
      </c>
      <c r="AU251" s="253" t="s">
        <v>86</v>
      </c>
      <c r="AV251" s="14" t="s">
        <v>86</v>
      </c>
      <c r="AW251" s="14" t="s">
        <v>33</v>
      </c>
      <c r="AX251" s="14" t="s">
        <v>76</v>
      </c>
      <c r="AY251" s="253" t="s">
        <v>124</v>
      </c>
    </row>
    <row r="252" spans="1:51" s="15" customFormat="1" ht="12">
      <c r="A252" s="15"/>
      <c r="B252" s="254"/>
      <c r="C252" s="255"/>
      <c r="D252" s="234" t="s">
        <v>133</v>
      </c>
      <c r="E252" s="256" t="s">
        <v>1</v>
      </c>
      <c r="F252" s="257" t="s">
        <v>137</v>
      </c>
      <c r="G252" s="255"/>
      <c r="H252" s="258">
        <v>1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133</v>
      </c>
      <c r="AU252" s="264" t="s">
        <v>86</v>
      </c>
      <c r="AV252" s="15" t="s">
        <v>132</v>
      </c>
      <c r="AW252" s="15" t="s">
        <v>33</v>
      </c>
      <c r="AX252" s="15" t="s">
        <v>84</v>
      </c>
      <c r="AY252" s="264" t="s">
        <v>124</v>
      </c>
    </row>
    <row r="253" spans="1:65" s="2" customFormat="1" ht="24.15" customHeight="1">
      <c r="A253" s="39"/>
      <c r="B253" s="40"/>
      <c r="C253" s="268" t="s">
        <v>350</v>
      </c>
      <c r="D253" s="268" t="s">
        <v>291</v>
      </c>
      <c r="E253" s="269" t="s">
        <v>1553</v>
      </c>
      <c r="F253" s="270" t="s">
        <v>1554</v>
      </c>
      <c r="G253" s="271" t="s">
        <v>130</v>
      </c>
      <c r="H253" s="272">
        <v>1</v>
      </c>
      <c r="I253" s="273"/>
      <c r="J253" s="274">
        <f>ROUND(I253*H253,2)</f>
        <v>0</v>
      </c>
      <c r="K253" s="270" t="s">
        <v>131</v>
      </c>
      <c r="L253" s="275"/>
      <c r="M253" s="276" t="s">
        <v>1</v>
      </c>
      <c r="N253" s="277" t="s">
        <v>41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151</v>
      </c>
      <c r="AT253" s="230" t="s">
        <v>291</v>
      </c>
      <c r="AU253" s="230" t="s">
        <v>86</v>
      </c>
      <c r="AY253" s="18" t="s">
        <v>124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84</v>
      </c>
      <c r="BK253" s="231">
        <f>ROUND(I253*H253,2)</f>
        <v>0</v>
      </c>
      <c r="BL253" s="18" t="s">
        <v>132</v>
      </c>
      <c r="BM253" s="230" t="s">
        <v>353</v>
      </c>
    </row>
    <row r="254" spans="1:51" s="14" customFormat="1" ht="12">
      <c r="A254" s="14"/>
      <c r="B254" s="243"/>
      <c r="C254" s="244"/>
      <c r="D254" s="234" t="s">
        <v>133</v>
      </c>
      <c r="E254" s="245" t="s">
        <v>1</v>
      </c>
      <c r="F254" s="246" t="s">
        <v>1555</v>
      </c>
      <c r="G254" s="244"/>
      <c r="H254" s="247">
        <v>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133</v>
      </c>
      <c r="AU254" s="253" t="s">
        <v>86</v>
      </c>
      <c r="AV254" s="14" t="s">
        <v>86</v>
      </c>
      <c r="AW254" s="14" t="s">
        <v>33</v>
      </c>
      <c r="AX254" s="14" t="s">
        <v>76</v>
      </c>
      <c r="AY254" s="253" t="s">
        <v>124</v>
      </c>
    </row>
    <row r="255" spans="1:51" s="15" customFormat="1" ht="12">
      <c r="A255" s="15"/>
      <c r="B255" s="254"/>
      <c r="C255" s="255"/>
      <c r="D255" s="234" t="s">
        <v>133</v>
      </c>
      <c r="E255" s="256" t="s">
        <v>1</v>
      </c>
      <c r="F255" s="257" t="s">
        <v>137</v>
      </c>
      <c r="G255" s="255"/>
      <c r="H255" s="258">
        <v>1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4" t="s">
        <v>133</v>
      </c>
      <c r="AU255" s="264" t="s">
        <v>86</v>
      </c>
      <c r="AV255" s="15" t="s">
        <v>132</v>
      </c>
      <c r="AW255" s="15" t="s">
        <v>33</v>
      </c>
      <c r="AX255" s="15" t="s">
        <v>84</v>
      </c>
      <c r="AY255" s="264" t="s">
        <v>124</v>
      </c>
    </row>
    <row r="256" spans="1:65" s="2" customFormat="1" ht="24.15" customHeight="1">
      <c r="A256" s="39"/>
      <c r="B256" s="40"/>
      <c r="C256" s="219" t="s">
        <v>265</v>
      </c>
      <c r="D256" s="219" t="s">
        <v>127</v>
      </c>
      <c r="E256" s="220" t="s">
        <v>1556</v>
      </c>
      <c r="F256" s="221" t="s">
        <v>1557</v>
      </c>
      <c r="G256" s="222" t="s">
        <v>228</v>
      </c>
      <c r="H256" s="223">
        <v>35</v>
      </c>
      <c r="I256" s="224"/>
      <c r="J256" s="225">
        <f>ROUND(I256*H256,2)</f>
        <v>0</v>
      </c>
      <c r="K256" s="221" t="s">
        <v>131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132</v>
      </c>
      <c r="AT256" s="230" t="s">
        <v>127</v>
      </c>
      <c r="AU256" s="230" t="s">
        <v>86</v>
      </c>
      <c r="AY256" s="18" t="s">
        <v>124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132</v>
      </c>
      <c r="BM256" s="230" t="s">
        <v>358</v>
      </c>
    </row>
    <row r="257" spans="1:51" s="14" customFormat="1" ht="12">
      <c r="A257" s="14"/>
      <c r="B257" s="243"/>
      <c r="C257" s="244"/>
      <c r="D257" s="234" t="s">
        <v>133</v>
      </c>
      <c r="E257" s="245" t="s">
        <v>1</v>
      </c>
      <c r="F257" s="246" t="s">
        <v>1558</v>
      </c>
      <c r="G257" s="244"/>
      <c r="H257" s="247">
        <v>35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133</v>
      </c>
      <c r="AU257" s="253" t="s">
        <v>86</v>
      </c>
      <c r="AV257" s="14" t="s">
        <v>86</v>
      </c>
      <c r="AW257" s="14" t="s">
        <v>33</v>
      </c>
      <c r="AX257" s="14" t="s">
        <v>76</v>
      </c>
      <c r="AY257" s="253" t="s">
        <v>124</v>
      </c>
    </row>
    <row r="258" spans="1:51" s="15" customFormat="1" ht="12">
      <c r="A258" s="15"/>
      <c r="B258" s="254"/>
      <c r="C258" s="255"/>
      <c r="D258" s="234" t="s">
        <v>133</v>
      </c>
      <c r="E258" s="256" t="s">
        <v>1</v>
      </c>
      <c r="F258" s="257" t="s">
        <v>137</v>
      </c>
      <c r="G258" s="255"/>
      <c r="H258" s="258">
        <v>35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4" t="s">
        <v>133</v>
      </c>
      <c r="AU258" s="264" t="s">
        <v>86</v>
      </c>
      <c r="AV258" s="15" t="s">
        <v>132</v>
      </c>
      <c r="AW258" s="15" t="s">
        <v>33</v>
      </c>
      <c r="AX258" s="15" t="s">
        <v>84</v>
      </c>
      <c r="AY258" s="264" t="s">
        <v>124</v>
      </c>
    </row>
    <row r="259" spans="1:65" s="2" customFormat="1" ht="24.15" customHeight="1">
      <c r="A259" s="39"/>
      <c r="B259" s="40"/>
      <c r="C259" s="268" t="s">
        <v>360</v>
      </c>
      <c r="D259" s="268" t="s">
        <v>291</v>
      </c>
      <c r="E259" s="269" t="s">
        <v>1559</v>
      </c>
      <c r="F259" s="270" t="s">
        <v>1560</v>
      </c>
      <c r="G259" s="271" t="s">
        <v>228</v>
      </c>
      <c r="H259" s="272">
        <v>36.75</v>
      </c>
      <c r="I259" s="273"/>
      <c r="J259" s="274">
        <f>ROUND(I259*H259,2)</f>
        <v>0</v>
      </c>
      <c r="K259" s="270" t="s">
        <v>131</v>
      </c>
      <c r="L259" s="275"/>
      <c r="M259" s="276" t="s">
        <v>1</v>
      </c>
      <c r="N259" s="27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151</v>
      </c>
      <c r="AT259" s="230" t="s">
        <v>291</v>
      </c>
      <c r="AU259" s="230" t="s">
        <v>86</v>
      </c>
      <c r="AY259" s="18" t="s">
        <v>124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132</v>
      </c>
      <c r="BM259" s="230" t="s">
        <v>363</v>
      </c>
    </row>
    <row r="260" spans="1:51" s="14" customFormat="1" ht="12">
      <c r="A260" s="14"/>
      <c r="B260" s="243"/>
      <c r="C260" s="244"/>
      <c r="D260" s="234" t="s">
        <v>133</v>
      </c>
      <c r="E260" s="245" t="s">
        <v>1</v>
      </c>
      <c r="F260" s="246" t="s">
        <v>1561</v>
      </c>
      <c r="G260" s="244"/>
      <c r="H260" s="247">
        <v>36.75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133</v>
      </c>
      <c r="AU260" s="253" t="s">
        <v>86</v>
      </c>
      <c r="AV260" s="14" t="s">
        <v>86</v>
      </c>
      <c r="AW260" s="14" t="s">
        <v>33</v>
      </c>
      <c r="AX260" s="14" t="s">
        <v>76</v>
      </c>
      <c r="AY260" s="253" t="s">
        <v>124</v>
      </c>
    </row>
    <row r="261" spans="1:51" s="15" customFormat="1" ht="12">
      <c r="A261" s="15"/>
      <c r="B261" s="254"/>
      <c r="C261" s="255"/>
      <c r="D261" s="234" t="s">
        <v>133</v>
      </c>
      <c r="E261" s="256" t="s">
        <v>1</v>
      </c>
      <c r="F261" s="257" t="s">
        <v>137</v>
      </c>
      <c r="G261" s="255"/>
      <c r="H261" s="258">
        <v>36.75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4" t="s">
        <v>133</v>
      </c>
      <c r="AU261" s="264" t="s">
        <v>86</v>
      </c>
      <c r="AV261" s="15" t="s">
        <v>132</v>
      </c>
      <c r="AW261" s="15" t="s">
        <v>33</v>
      </c>
      <c r="AX261" s="15" t="s">
        <v>84</v>
      </c>
      <c r="AY261" s="264" t="s">
        <v>124</v>
      </c>
    </row>
    <row r="262" spans="1:65" s="2" customFormat="1" ht="21.75" customHeight="1">
      <c r="A262" s="39"/>
      <c r="B262" s="40"/>
      <c r="C262" s="219" t="s">
        <v>273</v>
      </c>
      <c r="D262" s="219" t="s">
        <v>127</v>
      </c>
      <c r="E262" s="220" t="s">
        <v>1562</v>
      </c>
      <c r="F262" s="221" t="s">
        <v>1563</v>
      </c>
      <c r="G262" s="222" t="s">
        <v>130</v>
      </c>
      <c r="H262" s="223">
        <v>4</v>
      </c>
      <c r="I262" s="224"/>
      <c r="J262" s="225">
        <f>ROUND(I262*H262,2)</f>
        <v>0</v>
      </c>
      <c r="K262" s="221" t="s">
        <v>131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132</v>
      </c>
      <c r="AT262" s="230" t="s">
        <v>127</v>
      </c>
      <c r="AU262" s="230" t="s">
        <v>86</v>
      </c>
      <c r="AY262" s="18" t="s">
        <v>124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132</v>
      </c>
      <c r="BM262" s="230" t="s">
        <v>367</v>
      </c>
    </row>
    <row r="263" spans="1:65" s="2" customFormat="1" ht="16.5" customHeight="1">
      <c r="A263" s="39"/>
      <c r="B263" s="40"/>
      <c r="C263" s="268" t="s">
        <v>370</v>
      </c>
      <c r="D263" s="268" t="s">
        <v>291</v>
      </c>
      <c r="E263" s="269" t="s">
        <v>1564</v>
      </c>
      <c r="F263" s="270" t="s">
        <v>1565</v>
      </c>
      <c r="G263" s="271" t="s">
        <v>130</v>
      </c>
      <c r="H263" s="272">
        <v>4</v>
      </c>
      <c r="I263" s="273"/>
      <c r="J263" s="274">
        <f>ROUND(I263*H263,2)</f>
        <v>0</v>
      </c>
      <c r="K263" s="270" t="s">
        <v>131</v>
      </c>
      <c r="L263" s="275"/>
      <c r="M263" s="276" t="s">
        <v>1</v>
      </c>
      <c r="N263" s="277" t="s">
        <v>41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151</v>
      </c>
      <c r="AT263" s="230" t="s">
        <v>291</v>
      </c>
      <c r="AU263" s="230" t="s">
        <v>86</v>
      </c>
      <c r="AY263" s="18" t="s">
        <v>124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132</v>
      </c>
      <c r="BM263" s="230" t="s">
        <v>373</v>
      </c>
    </row>
    <row r="264" spans="1:65" s="2" customFormat="1" ht="21.75" customHeight="1">
      <c r="A264" s="39"/>
      <c r="B264" s="40"/>
      <c r="C264" s="219" t="s">
        <v>278</v>
      </c>
      <c r="D264" s="219" t="s">
        <v>127</v>
      </c>
      <c r="E264" s="220" t="s">
        <v>1566</v>
      </c>
      <c r="F264" s="221" t="s">
        <v>1567</v>
      </c>
      <c r="G264" s="222" t="s">
        <v>130</v>
      </c>
      <c r="H264" s="223">
        <v>1</v>
      </c>
      <c r="I264" s="224"/>
      <c r="J264" s="225">
        <f>ROUND(I264*H264,2)</f>
        <v>0</v>
      </c>
      <c r="K264" s="221" t="s">
        <v>131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132</v>
      </c>
      <c r="AT264" s="230" t="s">
        <v>127</v>
      </c>
      <c r="AU264" s="230" t="s">
        <v>86</v>
      </c>
      <c r="AY264" s="18" t="s">
        <v>124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132</v>
      </c>
      <c r="BM264" s="230" t="s">
        <v>380</v>
      </c>
    </row>
    <row r="265" spans="1:51" s="14" customFormat="1" ht="12">
      <c r="A265" s="14"/>
      <c r="B265" s="243"/>
      <c r="C265" s="244"/>
      <c r="D265" s="234" t="s">
        <v>133</v>
      </c>
      <c r="E265" s="245" t="s">
        <v>1</v>
      </c>
      <c r="F265" s="246" t="s">
        <v>1568</v>
      </c>
      <c r="G265" s="244"/>
      <c r="H265" s="247">
        <v>1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133</v>
      </c>
      <c r="AU265" s="253" t="s">
        <v>86</v>
      </c>
      <c r="AV265" s="14" t="s">
        <v>86</v>
      </c>
      <c r="AW265" s="14" t="s">
        <v>33</v>
      </c>
      <c r="AX265" s="14" t="s">
        <v>76</v>
      </c>
      <c r="AY265" s="253" t="s">
        <v>124</v>
      </c>
    </row>
    <row r="266" spans="1:51" s="15" customFormat="1" ht="12">
      <c r="A266" s="15"/>
      <c r="B266" s="254"/>
      <c r="C266" s="255"/>
      <c r="D266" s="234" t="s">
        <v>133</v>
      </c>
      <c r="E266" s="256" t="s">
        <v>1</v>
      </c>
      <c r="F266" s="257" t="s">
        <v>137</v>
      </c>
      <c r="G266" s="255"/>
      <c r="H266" s="258">
        <v>1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4" t="s">
        <v>133</v>
      </c>
      <c r="AU266" s="264" t="s">
        <v>86</v>
      </c>
      <c r="AV266" s="15" t="s">
        <v>132</v>
      </c>
      <c r="AW266" s="15" t="s">
        <v>33</v>
      </c>
      <c r="AX266" s="15" t="s">
        <v>84</v>
      </c>
      <c r="AY266" s="264" t="s">
        <v>124</v>
      </c>
    </row>
    <row r="267" spans="1:65" s="2" customFormat="1" ht="24.15" customHeight="1">
      <c r="A267" s="39"/>
      <c r="B267" s="40"/>
      <c r="C267" s="268" t="s">
        <v>382</v>
      </c>
      <c r="D267" s="268" t="s">
        <v>291</v>
      </c>
      <c r="E267" s="269" t="s">
        <v>1569</v>
      </c>
      <c r="F267" s="270" t="s">
        <v>1570</v>
      </c>
      <c r="G267" s="271" t="s">
        <v>130</v>
      </c>
      <c r="H267" s="272">
        <v>1</v>
      </c>
      <c r="I267" s="273"/>
      <c r="J267" s="274">
        <f>ROUND(I267*H267,2)</f>
        <v>0</v>
      </c>
      <c r="K267" s="270" t="s">
        <v>131</v>
      </c>
      <c r="L267" s="275"/>
      <c r="M267" s="276" t="s">
        <v>1</v>
      </c>
      <c r="N267" s="277" t="s">
        <v>41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151</v>
      </c>
      <c r="AT267" s="230" t="s">
        <v>291</v>
      </c>
      <c r="AU267" s="230" t="s">
        <v>86</v>
      </c>
      <c r="AY267" s="18" t="s">
        <v>124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132</v>
      </c>
      <c r="BM267" s="230" t="s">
        <v>385</v>
      </c>
    </row>
    <row r="268" spans="1:51" s="14" customFormat="1" ht="12">
      <c r="A268" s="14"/>
      <c r="B268" s="243"/>
      <c r="C268" s="244"/>
      <c r="D268" s="234" t="s">
        <v>133</v>
      </c>
      <c r="E268" s="245" t="s">
        <v>1</v>
      </c>
      <c r="F268" s="246" t="s">
        <v>1571</v>
      </c>
      <c r="G268" s="244"/>
      <c r="H268" s="247">
        <v>1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133</v>
      </c>
      <c r="AU268" s="253" t="s">
        <v>86</v>
      </c>
      <c r="AV268" s="14" t="s">
        <v>86</v>
      </c>
      <c r="AW268" s="14" t="s">
        <v>33</v>
      </c>
      <c r="AX268" s="14" t="s">
        <v>76</v>
      </c>
      <c r="AY268" s="253" t="s">
        <v>124</v>
      </c>
    </row>
    <row r="269" spans="1:51" s="15" customFormat="1" ht="12">
      <c r="A269" s="15"/>
      <c r="B269" s="254"/>
      <c r="C269" s="255"/>
      <c r="D269" s="234" t="s">
        <v>133</v>
      </c>
      <c r="E269" s="256" t="s">
        <v>1</v>
      </c>
      <c r="F269" s="257" t="s">
        <v>137</v>
      </c>
      <c r="G269" s="255"/>
      <c r="H269" s="258">
        <v>1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4" t="s">
        <v>133</v>
      </c>
      <c r="AU269" s="264" t="s">
        <v>86</v>
      </c>
      <c r="AV269" s="15" t="s">
        <v>132</v>
      </c>
      <c r="AW269" s="15" t="s">
        <v>33</v>
      </c>
      <c r="AX269" s="15" t="s">
        <v>84</v>
      </c>
      <c r="AY269" s="264" t="s">
        <v>124</v>
      </c>
    </row>
    <row r="270" spans="1:65" s="2" customFormat="1" ht="24.15" customHeight="1">
      <c r="A270" s="39"/>
      <c r="B270" s="40"/>
      <c r="C270" s="219" t="s">
        <v>288</v>
      </c>
      <c r="D270" s="219" t="s">
        <v>127</v>
      </c>
      <c r="E270" s="220" t="s">
        <v>1572</v>
      </c>
      <c r="F270" s="221" t="s">
        <v>1573</v>
      </c>
      <c r="G270" s="222" t="s">
        <v>228</v>
      </c>
      <c r="H270" s="223">
        <v>35</v>
      </c>
      <c r="I270" s="224"/>
      <c r="J270" s="225">
        <f>ROUND(I270*H270,2)</f>
        <v>0</v>
      </c>
      <c r="K270" s="221" t="s">
        <v>131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132</v>
      </c>
      <c r="AT270" s="230" t="s">
        <v>127</v>
      </c>
      <c r="AU270" s="230" t="s">
        <v>86</v>
      </c>
      <c r="AY270" s="18" t="s">
        <v>124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132</v>
      </c>
      <c r="BM270" s="230" t="s">
        <v>398</v>
      </c>
    </row>
    <row r="271" spans="1:51" s="14" customFormat="1" ht="12">
      <c r="A271" s="14"/>
      <c r="B271" s="243"/>
      <c r="C271" s="244"/>
      <c r="D271" s="234" t="s">
        <v>133</v>
      </c>
      <c r="E271" s="245" t="s">
        <v>1</v>
      </c>
      <c r="F271" s="246" t="s">
        <v>1558</v>
      </c>
      <c r="G271" s="244"/>
      <c r="H271" s="247">
        <v>35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133</v>
      </c>
      <c r="AU271" s="253" t="s">
        <v>86</v>
      </c>
      <c r="AV271" s="14" t="s">
        <v>86</v>
      </c>
      <c r="AW271" s="14" t="s">
        <v>33</v>
      </c>
      <c r="AX271" s="14" t="s">
        <v>76</v>
      </c>
      <c r="AY271" s="253" t="s">
        <v>124</v>
      </c>
    </row>
    <row r="272" spans="1:51" s="15" customFormat="1" ht="12">
      <c r="A272" s="15"/>
      <c r="B272" s="254"/>
      <c r="C272" s="255"/>
      <c r="D272" s="234" t="s">
        <v>133</v>
      </c>
      <c r="E272" s="256" t="s">
        <v>1</v>
      </c>
      <c r="F272" s="257" t="s">
        <v>137</v>
      </c>
      <c r="G272" s="255"/>
      <c r="H272" s="258">
        <v>35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4" t="s">
        <v>133</v>
      </c>
      <c r="AU272" s="264" t="s">
        <v>86</v>
      </c>
      <c r="AV272" s="15" t="s">
        <v>132</v>
      </c>
      <c r="AW272" s="15" t="s">
        <v>33</v>
      </c>
      <c r="AX272" s="15" t="s">
        <v>84</v>
      </c>
      <c r="AY272" s="264" t="s">
        <v>124</v>
      </c>
    </row>
    <row r="273" spans="1:65" s="2" customFormat="1" ht="16.5" customHeight="1">
      <c r="A273" s="39"/>
      <c r="B273" s="40"/>
      <c r="C273" s="219" t="s">
        <v>401</v>
      </c>
      <c r="D273" s="219" t="s">
        <v>127</v>
      </c>
      <c r="E273" s="220" t="s">
        <v>1574</v>
      </c>
      <c r="F273" s="221" t="s">
        <v>1575</v>
      </c>
      <c r="G273" s="222" t="s">
        <v>228</v>
      </c>
      <c r="H273" s="223">
        <v>35</v>
      </c>
      <c r="I273" s="224"/>
      <c r="J273" s="225">
        <f>ROUND(I273*H273,2)</f>
        <v>0</v>
      </c>
      <c r="K273" s="221" t="s">
        <v>131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132</v>
      </c>
      <c r="AT273" s="230" t="s">
        <v>127</v>
      </c>
      <c r="AU273" s="230" t="s">
        <v>86</v>
      </c>
      <c r="AY273" s="18" t="s">
        <v>124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132</v>
      </c>
      <c r="BM273" s="230" t="s">
        <v>404</v>
      </c>
    </row>
    <row r="274" spans="1:51" s="14" customFormat="1" ht="12">
      <c r="A274" s="14"/>
      <c r="B274" s="243"/>
      <c r="C274" s="244"/>
      <c r="D274" s="234" t="s">
        <v>133</v>
      </c>
      <c r="E274" s="245" t="s">
        <v>1</v>
      </c>
      <c r="F274" s="246" t="s">
        <v>1558</v>
      </c>
      <c r="G274" s="244"/>
      <c r="H274" s="247">
        <v>35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133</v>
      </c>
      <c r="AU274" s="253" t="s">
        <v>86</v>
      </c>
      <c r="AV274" s="14" t="s">
        <v>86</v>
      </c>
      <c r="AW274" s="14" t="s">
        <v>33</v>
      </c>
      <c r="AX274" s="14" t="s">
        <v>76</v>
      </c>
      <c r="AY274" s="253" t="s">
        <v>124</v>
      </c>
    </row>
    <row r="275" spans="1:51" s="15" customFormat="1" ht="12">
      <c r="A275" s="15"/>
      <c r="B275" s="254"/>
      <c r="C275" s="255"/>
      <c r="D275" s="234" t="s">
        <v>133</v>
      </c>
      <c r="E275" s="256" t="s">
        <v>1</v>
      </c>
      <c r="F275" s="257" t="s">
        <v>137</v>
      </c>
      <c r="G275" s="255"/>
      <c r="H275" s="258">
        <v>35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4" t="s">
        <v>133</v>
      </c>
      <c r="AU275" s="264" t="s">
        <v>86</v>
      </c>
      <c r="AV275" s="15" t="s">
        <v>132</v>
      </c>
      <c r="AW275" s="15" t="s">
        <v>33</v>
      </c>
      <c r="AX275" s="15" t="s">
        <v>84</v>
      </c>
      <c r="AY275" s="264" t="s">
        <v>124</v>
      </c>
    </row>
    <row r="276" spans="1:65" s="2" customFormat="1" ht="24.15" customHeight="1">
      <c r="A276" s="39"/>
      <c r="B276" s="40"/>
      <c r="C276" s="219" t="s">
        <v>295</v>
      </c>
      <c r="D276" s="219" t="s">
        <v>127</v>
      </c>
      <c r="E276" s="220" t="s">
        <v>1576</v>
      </c>
      <c r="F276" s="221" t="s">
        <v>1577</v>
      </c>
      <c r="G276" s="222" t="s">
        <v>130</v>
      </c>
      <c r="H276" s="223">
        <v>2</v>
      </c>
      <c r="I276" s="224"/>
      <c r="J276" s="225">
        <f>ROUND(I276*H276,2)</f>
        <v>0</v>
      </c>
      <c r="K276" s="221" t="s">
        <v>131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132</v>
      </c>
      <c r="AT276" s="230" t="s">
        <v>127</v>
      </c>
      <c r="AU276" s="230" t="s">
        <v>86</v>
      </c>
      <c r="AY276" s="18" t="s">
        <v>124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132</v>
      </c>
      <c r="BM276" s="230" t="s">
        <v>416</v>
      </c>
    </row>
    <row r="277" spans="1:65" s="2" customFormat="1" ht="24.15" customHeight="1">
      <c r="A277" s="39"/>
      <c r="B277" s="40"/>
      <c r="C277" s="219" t="s">
        <v>418</v>
      </c>
      <c r="D277" s="219" t="s">
        <v>127</v>
      </c>
      <c r="E277" s="220" t="s">
        <v>1578</v>
      </c>
      <c r="F277" s="221" t="s">
        <v>1579</v>
      </c>
      <c r="G277" s="222" t="s">
        <v>130</v>
      </c>
      <c r="H277" s="223">
        <v>4</v>
      </c>
      <c r="I277" s="224"/>
      <c r="J277" s="225">
        <f>ROUND(I277*H277,2)</f>
        <v>0</v>
      </c>
      <c r="K277" s="221" t="s">
        <v>131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132</v>
      </c>
      <c r="AT277" s="230" t="s">
        <v>127</v>
      </c>
      <c r="AU277" s="230" t="s">
        <v>86</v>
      </c>
      <c r="AY277" s="18" t="s">
        <v>124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132</v>
      </c>
      <c r="BM277" s="230" t="s">
        <v>421</v>
      </c>
    </row>
    <row r="278" spans="1:51" s="14" customFormat="1" ht="12">
      <c r="A278" s="14"/>
      <c r="B278" s="243"/>
      <c r="C278" s="244"/>
      <c r="D278" s="234" t="s">
        <v>133</v>
      </c>
      <c r="E278" s="245" t="s">
        <v>1</v>
      </c>
      <c r="F278" s="246" t="s">
        <v>1580</v>
      </c>
      <c r="G278" s="244"/>
      <c r="H278" s="247">
        <v>2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133</v>
      </c>
      <c r="AU278" s="253" t="s">
        <v>86</v>
      </c>
      <c r="AV278" s="14" t="s">
        <v>86</v>
      </c>
      <c r="AW278" s="14" t="s">
        <v>33</v>
      </c>
      <c r="AX278" s="14" t="s">
        <v>76</v>
      </c>
      <c r="AY278" s="253" t="s">
        <v>124</v>
      </c>
    </row>
    <row r="279" spans="1:51" s="14" customFormat="1" ht="12">
      <c r="A279" s="14"/>
      <c r="B279" s="243"/>
      <c r="C279" s="244"/>
      <c r="D279" s="234" t="s">
        <v>133</v>
      </c>
      <c r="E279" s="245" t="s">
        <v>1</v>
      </c>
      <c r="F279" s="246" t="s">
        <v>1581</v>
      </c>
      <c r="G279" s="244"/>
      <c r="H279" s="247">
        <v>2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133</v>
      </c>
      <c r="AU279" s="253" t="s">
        <v>86</v>
      </c>
      <c r="AV279" s="14" t="s">
        <v>86</v>
      </c>
      <c r="AW279" s="14" t="s">
        <v>33</v>
      </c>
      <c r="AX279" s="14" t="s">
        <v>76</v>
      </c>
      <c r="AY279" s="253" t="s">
        <v>124</v>
      </c>
    </row>
    <row r="280" spans="1:51" s="15" customFormat="1" ht="12">
      <c r="A280" s="15"/>
      <c r="B280" s="254"/>
      <c r="C280" s="255"/>
      <c r="D280" s="234" t="s">
        <v>133</v>
      </c>
      <c r="E280" s="256" t="s">
        <v>1</v>
      </c>
      <c r="F280" s="257" t="s">
        <v>137</v>
      </c>
      <c r="G280" s="255"/>
      <c r="H280" s="258">
        <v>4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4" t="s">
        <v>133</v>
      </c>
      <c r="AU280" s="264" t="s">
        <v>86</v>
      </c>
      <c r="AV280" s="15" t="s">
        <v>132</v>
      </c>
      <c r="AW280" s="15" t="s">
        <v>33</v>
      </c>
      <c r="AX280" s="15" t="s">
        <v>84</v>
      </c>
      <c r="AY280" s="264" t="s">
        <v>124</v>
      </c>
    </row>
    <row r="281" spans="1:65" s="2" customFormat="1" ht="16.5" customHeight="1">
      <c r="A281" s="39"/>
      <c r="B281" s="40"/>
      <c r="C281" s="268" t="s">
        <v>300</v>
      </c>
      <c r="D281" s="268" t="s">
        <v>291</v>
      </c>
      <c r="E281" s="269" t="s">
        <v>1582</v>
      </c>
      <c r="F281" s="270" t="s">
        <v>1583</v>
      </c>
      <c r="G281" s="271" t="s">
        <v>130</v>
      </c>
      <c r="H281" s="272">
        <v>2</v>
      </c>
      <c r="I281" s="273"/>
      <c r="J281" s="274">
        <f>ROUND(I281*H281,2)</f>
        <v>0</v>
      </c>
      <c r="K281" s="270" t="s">
        <v>131</v>
      </c>
      <c r="L281" s="275"/>
      <c r="M281" s="276" t="s">
        <v>1</v>
      </c>
      <c r="N281" s="27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151</v>
      </c>
      <c r="AT281" s="230" t="s">
        <v>291</v>
      </c>
      <c r="AU281" s="230" t="s">
        <v>86</v>
      </c>
      <c r="AY281" s="18" t="s">
        <v>124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132</v>
      </c>
      <c r="BM281" s="230" t="s">
        <v>424</v>
      </c>
    </row>
    <row r="282" spans="1:51" s="14" customFormat="1" ht="12">
      <c r="A282" s="14"/>
      <c r="B282" s="243"/>
      <c r="C282" s="244"/>
      <c r="D282" s="234" t="s">
        <v>133</v>
      </c>
      <c r="E282" s="245" t="s">
        <v>1</v>
      </c>
      <c r="F282" s="246" t="s">
        <v>1580</v>
      </c>
      <c r="G282" s="244"/>
      <c r="H282" s="247">
        <v>2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133</v>
      </c>
      <c r="AU282" s="253" t="s">
        <v>86</v>
      </c>
      <c r="AV282" s="14" t="s">
        <v>86</v>
      </c>
      <c r="AW282" s="14" t="s">
        <v>33</v>
      </c>
      <c r="AX282" s="14" t="s">
        <v>76</v>
      </c>
      <c r="AY282" s="253" t="s">
        <v>124</v>
      </c>
    </row>
    <row r="283" spans="1:51" s="15" customFormat="1" ht="12">
      <c r="A283" s="15"/>
      <c r="B283" s="254"/>
      <c r="C283" s="255"/>
      <c r="D283" s="234" t="s">
        <v>133</v>
      </c>
      <c r="E283" s="256" t="s">
        <v>1</v>
      </c>
      <c r="F283" s="257" t="s">
        <v>137</v>
      </c>
      <c r="G283" s="255"/>
      <c r="H283" s="258">
        <v>2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4" t="s">
        <v>133</v>
      </c>
      <c r="AU283" s="264" t="s">
        <v>86</v>
      </c>
      <c r="AV283" s="15" t="s">
        <v>132</v>
      </c>
      <c r="AW283" s="15" t="s">
        <v>33</v>
      </c>
      <c r="AX283" s="15" t="s">
        <v>84</v>
      </c>
      <c r="AY283" s="264" t="s">
        <v>124</v>
      </c>
    </row>
    <row r="284" spans="1:65" s="2" customFormat="1" ht="16.5" customHeight="1">
      <c r="A284" s="39"/>
      <c r="B284" s="40"/>
      <c r="C284" s="268" t="s">
        <v>427</v>
      </c>
      <c r="D284" s="268" t="s">
        <v>291</v>
      </c>
      <c r="E284" s="269" t="s">
        <v>1584</v>
      </c>
      <c r="F284" s="270" t="s">
        <v>1585</v>
      </c>
      <c r="G284" s="271" t="s">
        <v>130</v>
      </c>
      <c r="H284" s="272">
        <v>2</v>
      </c>
      <c r="I284" s="273"/>
      <c r="J284" s="274">
        <f>ROUND(I284*H284,2)</f>
        <v>0</v>
      </c>
      <c r="K284" s="270" t="s">
        <v>131</v>
      </c>
      <c r="L284" s="275"/>
      <c r="M284" s="276" t="s">
        <v>1</v>
      </c>
      <c r="N284" s="277" t="s">
        <v>41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151</v>
      </c>
      <c r="AT284" s="230" t="s">
        <v>291</v>
      </c>
      <c r="AU284" s="230" t="s">
        <v>86</v>
      </c>
      <c r="AY284" s="18" t="s">
        <v>124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84</v>
      </c>
      <c r="BK284" s="231">
        <f>ROUND(I284*H284,2)</f>
        <v>0</v>
      </c>
      <c r="BL284" s="18" t="s">
        <v>132</v>
      </c>
      <c r="BM284" s="230" t="s">
        <v>430</v>
      </c>
    </row>
    <row r="285" spans="1:51" s="14" customFormat="1" ht="12">
      <c r="A285" s="14"/>
      <c r="B285" s="243"/>
      <c r="C285" s="244"/>
      <c r="D285" s="234" t="s">
        <v>133</v>
      </c>
      <c r="E285" s="245" t="s">
        <v>1</v>
      </c>
      <c r="F285" s="246" t="s">
        <v>1581</v>
      </c>
      <c r="G285" s="244"/>
      <c r="H285" s="247">
        <v>2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133</v>
      </c>
      <c r="AU285" s="253" t="s">
        <v>86</v>
      </c>
      <c r="AV285" s="14" t="s">
        <v>86</v>
      </c>
      <c r="AW285" s="14" t="s">
        <v>33</v>
      </c>
      <c r="AX285" s="14" t="s">
        <v>76</v>
      </c>
      <c r="AY285" s="253" t="s">
        <v>124</v>
      </c>
    </row>
    <row r="286" spans="1:51" s="15" customFormat="1" ht="12">
      <c r="A286" s="15"/>
      <c r="B286" s="254"/>
      <c r="C286" s="255"/>
      <c r="D286" s="234" t="s">
        <v>133</v>
      </c>
      <c r="E286" s="256" t="s">
        <v>1</v>
      </c>
      <c r="F286" s="257" t="s">
        <v>137</v>
      </c>
      <c r="G286" s="255"/>
      <c r="H286" s="258">
        <v>2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4" t="s">
        <v>133</v>
      </c>
      <c r="AU286" s="264" t="s">
        <v>86</v>
      </c>
      <c r="AV286" s="15" t="s">
        <v>132</v>
      </c>
      <c r="AW286" s="15" t="s">
        <v>33</v>
      </c>
      <c r="AX286" s="15" t="s">
        <v>84</v>
      </c>
      <c r="AY286" s="264" t="s">
        <v>124</v>
      </c>
    </row>
    <row r="287" spans="1:65" s="2" customFormat="1" ht="16.5" customHeight="1">
      <c r="A287" s="39"/>
      <c r="B287" s="40"/>
      <c r="C287" s="219" t="s">
        <v>305</v>
      </c>
      <c r="D287" s="219" t="s">
        <v>127</v>
      </c>
      <c r="E287" s="220" t="s">
        <v>1586</v>
      </c>
      <c r="F287" s="221" t="s">
        <v>1587</v>
      </c>
      <c r="G287" s="222" t="s">
        <v>130</v>
      </c>
      <c r="H287" s="223">
        <v>1</v>
      </c>
      <c r="I287" s="224"/>
      <c r="J287" s="225">
        <f>ROUND(I287*H287,2)</f>
        <v>0</v>
      </c>
      <c r="K287" s="221" t="s">
        <v>131</v>
      </c>
      <c r="L287" s="45"/>
      <c r="M287" s="226" t="s">
        <v>1</v>
      </c>
      <c r="N287" s="227" t="s">
        <v>41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132</v>
      </c>
      <c r="AT287" s="230" t="s">
        <v>127</v>
      </c>
      <c r="AU287" s="230" t="s">
        <v>86</v>
      </c>
      <c r="AY287" s="18" t="s">
        <v>124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84</v>
      </c>
      <c r="BK287" s="231">
        <f>ROUND(I287*H287,2)</f>
        <v>0</v>
      </c>
      <c r="BL287" s="18" t="s">
        <v>132</v>
      </c>
      <c r="BM287" s="230" t="s">
        <v>435</v>
      </c>
    </row>
    <row r="288" spans="1:51" s="14" customFormat="1" ht="12">
      <c r="A288" s="14"/>
      <c r="B288" s="243"/>
      <c r="C288" s="244"/>
      <c r="D288" s="234" t="s">
        <v>133</v>
      </c>
      <c r="E288" s="245" t="s">
        <v>1</v>
      </c>
      <c r="F288" s="246" t="s">
        <v>84</v>
      </c>
      <c r="G288" s="244"/>
      <c r="H288" s="247">
        <v>1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133</v>
      </c>
      <c r="AU288" s="253" t="s">
        <v>86</v>
      </c>
      <c r="AV288" s="14" t="s">
        <v>86</v>
      </c>
      <c r="AW288" s="14" t="s">
        <v>33</v>
      </c>
      <c r="AX288" s="14" t="s">
        <v>76</v>
      </c>
      <c r="AY288" s="253" t="s">
        <v>124</v>
      </c>
    </row>
    <row r="289" spans="1:51" s="15" customFormat="1" ht="12">
      <c r="A289" s="15"/>
      <c r="B289" s="254"/>
      <c r="C289" s="255"/>
      <c r="D289" s="234" t="s">
        <v>133</v>
      </c>
      <c r="E289" s="256" t="s">
        <v>1</v>
      </c>
      <c r="F289" s="257" t="s">
        <v>137</v>
      </c>
      <c r="G289" s="255"/>
      <c r="H289" s="258">
        <v>1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4" t="s">
        <v>133</v>
      </c>
      <c r="AU289" s="264" t="s">
        <v>86</v>
      </c>
      <c r="AV289" s="15" t="s">
        <v>132</v>
      </c>
      <c r="AW289" s="15" t="s">
        <v>33</v>
      </c>
      <c r="AX289" s="15" t="s">
        <v>84</v>
      </c>
      <c r="AY289" s="264" t="s">
        <v>124</v>
      </c>
    </row>
    <row r="290" spans="1:65" s="2" customFormat="1" ht="16.5" customHeight="1">
      <c r="A290" s="39"/>
      <c r="B290" s="40"/>
      <c r="C290" s="268" t="s">
        <v>437</v>
      </c>
      <c r="D290" s="268" t="s">
        <v>291</v>
      </c>
      <c r="E290" s="269" t="s">
        <v>1588</v>
      </c>
      <c r="F290" s="270" t="s">
        <v>1589</v>
      </c>
      <c r="G290" s="271" t="s">
        <v>130</v>
      </c>
      <c r="H290" s="272">
        <v>1</v>
      </c>
      <c r="I290" s="273"/>
      <c r="J290" s="274">
        <f>ROUND(I290*H290,2)</f>
        <v>0</v>
      </c>
      <c r="K290" s="270" t="s">
        <v>131</v>
      </c>
      <c r="L290" s="275"/>
      <c r="M290" s="276" t="s">
        <v>1</v>
      </c>
      <c r="N290" s="277" t="s">
        <v>41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151</v>
      </c>
      <c r="AT290" s="230" t="s">
        <v>291</v>
      </c>
      <c r="AU290" s="230" t="s">
        <v>86</v>
      </c>
      <c r="AY290" s="18" t="s">
        <v>124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132</v>
      </c>
      <c r="BM290" s="230" t="s">
        <v>440</v>
      </c>
    </row>
    <row r="291" spans="1:51" s="14" customFormat="1" ht="12">
      <c r="A291" s="14"/>
      <c r="B291" s="243"/>
      <c r="C291" s="244"/>
      <c r="D291" s="234" t="s">
        <v>133</v>
      </c>
      <c r="E291" s="245" t="s">
        <v>1</v>
      </c>
      <c r="F291" s="246" t="s">
        <v>84</v>
      </c>
      <c r="G291" s="244"/>
      <c r="H291" s="247">
        <v>1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133</v>
      </c>
      <c r="AU291" s="253" t="s">
        <v>86</v>
      </c>
      <c r="AV291" s="14" t="s">
        <v>86</v>
      </c>
      <c r="AW291" s="14" t="s">
        <v>33</v>
      </c>
      <c r="AX291" s="14" t="s">
        <v>76</v>
      </c>
      <c r="AY291" s="253" t="s">
        <v>124</v>
      </c>
    </row>
    <row r="292" spans="1:51" s="15" customFormat="1" ht="12">
      <c r="A292" s="15"/>
      <c r="B292" s="254"/>
      <c r="C292" s="255"/>
      <c r="D292" s="234" t="s">
        <v>133</v>
      </c>
      <c r="E292" s="256" t="s">
        <v>1</v>
      </c>
      <c r="F292" s="257" t="s">
        <v>137</v>
      </c>
      <c r="G292" s="255"/>
      <c r="H292" s="258">
        <v>1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4" t="s">
        <v>133</v>
      </c>
      <c r="AU292" s="264" t="s">
        <v>86</v>
      </c>
      <c r="AV292" s="15" t="s">
        <v>132</v>
      </c>
      <c r="AW292" s="15" t="s">
        <v>33</v>
      </c>
      <c r="AX292" s="15" t="s">
        <v>84</v>
      </c>
      <c r="AY292" s="264" t="s">
        <v>124</v>
      </c>
    </row>
    <row r="293" spans="1:65" s="2" customFormat="1" ht="21.75" customHeight="1">
      <c r="A293" s="39"/>
      <c r="B293" s="40"/>
      <c r="C293" s="219" t="s">
        <v>309</v>
      </c>
      <c r="D293" s="219" t="s">
        <v>127</v>
      </c>
      <c r="E293" s="220" t="s">
        <v>1590</v>
      </c>
      <c r="F293" s="221" t="s">
        <v>1591</v>
      </c>
      <c r="G293" s="222" t="s">
        <v>228</v>
      </c>
      <c r="H293" s="223">
        <v>35</v>
      </c>
      <c r="I293" s="224"/>
      <c r="J293" s="225">
        <f>ROUND(I293*H293,2)</f>
        <v>0</v>
      </c>
      <c r="K293" s="221" t="s">
        <v>131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132</v>
      </c>
      <c r="AT293" s="230" t="s">
        <v>127</v>
      </c>
      <c r="AU293" s="230" t="s">
        <v>86</v>
      </c>
      <c r="AY293" s="18" t="s">
        <v>124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132</v>
      </c>
      <c r="BM293" s="230" t="s">
        <v>444</v>
      </c>
    </row>
    <row r="294" spans="1:51" s="14" customFormat="1" ht="12">
      <c r="A294" s="14"/>
      <c r="B294" s="243"/>
      <c r="C294" s="244"/>
      <c r="D294" s="234" t="s">
        <v>133</v>
      </c>
      <c r="E294" s="245" t="s">
        <v>1</v>
      </c>
      <c r="F294" s="246" t="s">
        <v>1558</v>
      </c>
      <c r="G294" s="244"/>
      <c r="H294" s="247">
        <v>35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133</v>
      </c>
      <c r="AU294" s="253" t="s">
        <v>86</v>
      </c>
      <c r="AV294" s="14" t="s">
        <v>86</v>
      </c>
      <c r="AW294" s="14" t="s">
        <v>33</v>
      </c>
      <c r="AX294" s="14" t="s">
        <v>76</v>
      </c>
      <c r="AY294" s="253" t="s">
        <v>124</v>
      </c>
    </row>
    <row r="295" spans="1:51" s="15" customFormat="1" ht="12">
      <c r="A295" s="15"/>
      <c r="B295" s="254"/>
      <c r="C295" s="255"/>
      <c r="D295" s="234" t="s">
        <v>133</v>
      </c>
      <c r="E295" s="256" t="s">
        <v>1</v>
      </c>
      <c r="F295" s="257" t="s">
        <v>137</v>
      </c>
      <c r="G295" s="255"/>
      <c r="H295" s="258">
        <v>35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4" t="s">
        <v>133</v>
      </c>
      <c r="AU295" s="264" t="s">
        <v>86</v>
      </c>
      <c r="AV295" s="15" t="s">
        <v>132</v>
      </c>
      <c r="AW295" s="15" t="s">
        <v>33</v>
      </c>
      <c r="AX295" s="15" t="s">
        <v>84</v>
      </c>
      <c r="AY295" s="264" t="s">
        <v>124</v>
      </c>
    </row>
    <row r="296" spans="1:65" s="2" customFormat="1" ht="21.75" customHeight="1">
      <c r="A296" s="39"/>
      <c r="B296" s="40"/>
      <c r="C296" s="219" t="s">
        <v>446</v>
      </c>
      <c r="D296" s="219" t="s">
        <v>127</v>
      </c>
      <c r="E296" s="220" t="s">
        <v>1592</v>
      </c>
      <c r="F296" s="221" t="s">
        <v>1593</v>
      </c>
      <c r="G296" s="222" t="s">
        <v>228</v>
      </c>
      <c r="H296" s="223">
        <v>22</v>
      </c>
      <c r="I296" s="224"/>
      <c r="J296" s="225">
        <f>ROUND(I296*H296,2)</f>
        <v>0</v>
      </c>
      <c r="K296" s="221" t="s">
        <v>131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132</v>
      </c>
      <c r="AT296" s="230" t="s">
        <v>127</v>
      </c>
      <c r="AU296" s="230" t="s">
        <v>86</v>
      </c>
      <c r="AY296" s="18" t="s">
        <v>124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132</v>
      </c>
      <c r="BM296" s="230" t="s">
        <v>449</v>
      </c>
    </row>
    <row r="297" spans="1:51" s="13" customFormat="1" ht="12">
      <c r="A297" s="13"/>
      <c r="B297" s="232"/>
      <c r="C297" s="233"/>
      <c r="D297" s="234" t="s">
        <v>133</v>
      </c>
      <c r="E297" s="235" t="s">
        <v>1</v>
      </c>
      <c r="F297" s="236" t="s">
        <v>1594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133</v>
      </c>
      <c r="AU297" s="242" t="s">
        <v>86</v>
      </c>
      <c r="AV297" s="13" t="s">
        <v>84</v>
      </c>
      <c r="AW297" s="13" t="s">
        <v>33</v>
      </c>
      <c r="AX297" s="13" t="s">
        <v>76</v>
      </c>
      <c r="AY297" s="242" t="s">
        <v>124</v>
      </c>
    </row>
    <row r="298" spans="1:51" s="14" customFormat="1" ht="12">
      <c r="A298" s="14"/>
      <c r="B298" s="243"/>
      <c r="C298" s="244"/>
      <c r="D298" s="234" t="s">
        <v>133</v>
      </c>
      <c r="E298" s="245" t="s">
        <v>1</v>
      </c>
      <c r="F298" s="246" t="s">
        <v>1595</v>
      </c>
      <c r="G298" s="244"/>
      <c r="H298" s="247">
        <v>22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133</v>
      </c>
      <c r="AU298" s="253" t="s">
        <v>86</v>
      </c>
      <c r="AV298" s="14" t="s">
        <v>86</v>
      </c>
      <c r="AW298" s="14" t="s">
        <v>33</v>
      </c>
      <c r="AX298" s="14" t="s">
        <v>76</v>
      </c>
      <c r="AY298" s="253" t="s">
        <v>124</v>
      </c>
    </row>
    <row r="299" spans="1:51" s="15" customFormat="1" ht="12">
      <c r="A299" s="15"/>
      <c r="B299" s="254"/>
      <c r="C299" s="255"/>
      <c r="D299" s="234" t="s">
        <v>133</v>
      </c>
      <c r="E299" s="256" t="s">
        <v>1</v>
      </c>
      <c r="F299" s="257" t="s">
        <v>137</v>
      </c>
      <c r="G299" s="255"/>
      <c r="H299" s="258">
        <v>22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4" t="s">
        <v>133</v>
      </c>
      <c r="AU299" s="264" t="s">
        <v>86</v>
      </c>
      <c r="AV299" s="15" t="s">
        <v>132</v>
      </c>
      <c r="AW299" s="15" t="s">
        <v>33</v>
      </c>
      <c r="AX299" s="15" t="s">
        <v>84</v>
      </c>
      <c r="AY299" s="264" t="s">
        <v>124</v>
      </c>
    </row>
    <row r="300" spans="1:63" s="12" customFormat="1" ht="22.8" customHeight="1">
      <c r="A300" s="12"/>
      <c r="B300" s="203"/>
      <c r="C300" s="204"/>
      <c r="D300" s="205" t="s">
        <v>75</v>
      </c>
      <c r="E300" s="217" t="s">
        <v>125</v>
      </c>
      <c r="F300" s="217" t="s">
        <v>819</v>
      </c>
      <c r="G300" s="204"/>
      <c r="H300" s="204"/>
      <c r="I300" s="207"/>
      <c r="J300" s="218">
        <f>BK300</f>
        <v>0</v>
      </c>
      <c r="K300" s="204"/>
      <c r="L300" s="209"/>
      <c r="M300" s="210"/>
      <c r="N300" s="211"/>
      <c r="O300" s="211"/>
      <c r="P300" s="212">
        <f>SUM(P301:P303)</f>
        <v>0</v>
      </c>
      <c r="Q300" s="211"/>
      <c r="R300" s="212">
        <f>SUM(R301:R303)</f>
        <v>0</v>
      </c>
      <c r="S300" s="211"/>
      <c r="T300" s="213">
        <f>SUM(T301:T303)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4" t="s">
        <v>84</v>
      </c>
      <c r="AT300" s="215" t="s">
        <v>75</v>
      </c>
      <c r="AU300" s="215" t="s">
        <v>84</v>
      </c>
      <c r="AY300" s="214" t="s">
        <v>124</v>
      </c>
      <c r="BK300" s="216">
        <f>SUM(BK301:BK303)</f>
        <v>0</v>
      </c>
    </row>
    <row r="301" spans="1:65" s="2" customFormat="1" ht="24.15" customHeight="1">
      <c r="A301" s="39"/>
      <c r="B301" s="40"/>
      <c r="C301" s="219" t="s">
        <v>314</v>
      </c>
      <c r="D301" s="219" t="s">
        <v>127</v>
      </c>
      <c r="E301" s="220" t="s">
        <v>1596</v>
      </c>
      <c r="F301" s="221" t="s">
        <v>1597</v>
      </c>
      <c r="G301" s="222" t="s">
        <v>228</v>
      </c>
      <c r="H301" s="223">
        <v>26.5</v>
      </c>
      <c r="I301" s="224"/>
      <c r="J301" s="225">
        <f>ROUND(I301*H301,2)</f>
        <v>0</v>
      </c>
      <c r="K301" s="221" t="s">
        <v>131</v>
      </c>
      <c r="L301" s="45"/>
      <c r="M301" s="226" t="s">
        <v>1</v>
      </c>
      <c r="N301" s="227" t="s">
        <v>41</v>
      </c>
      <c r="O301" s="92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132</v>
      </c>
      <c r="AT301" s="230" t="s">
        <v>127</v>
      </c>
      <c r="AU301" s="230" t="s">
        <v>86</v>
      </c>
      <c r="AY301" s="18" t="s">
        <v>124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132</v>
      </c>
      <c r="BM301" s="230" t="s">
        <v>250</v>
      </c>
    </row>
    <row r="302" spans="1:51" s="14" customFormat="1" ht="12">
      <c r="A302" s="14"/>
      <c r="B302" s="243"/>
      <c r="C302" s="244"/>
      <c r="D302" s="234" t="s">
        <v>133</v>
      </c>
      <c r="E302" s="245" t="s">
        <v>1</v>
      </c>
      <c r="F302" s="246" t="s">
        <v>1598</v>
      </c>
      <c r="G302" s="244"/>
      <c r="H302" s="247">
        <v>26.5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133</v>
      </c>
      <c r="AU302" s="253" t="s">
        <v>86</v>
      </c>
      <c r="AV302" s="14" t="s">
        <v>86</v>
      </c>
      <c r="AW302" s="14" t="s">
        <v>33</v>
      </c>
      <c r="AX302" s="14" t="s">
        <v>76</v>
      </c>
      <c r="AY302" s="253" t="s">
        <v>124</v>
      </c>
    </row>
    <row r="303" spans="1:51" s="15" customFormat="1" ht="12">
      <c r="A303" s="15"/>
      <c r="B303" s="254"/>
      <c r="C303" s="255"/>
      <c r="D303" s="234" t="s">
        <v>133</v>
      </c>
      <c r="E303" s="256" t="s">
        <v>1</v>
      </c>
      <c r="F303" s="257" t="s">
        <v>137</v>
      </c>
      <c r="G303" s="255"/>
      <c r="H303" s="258">
        <v>26.5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4" t="s">
        <v>133</v>
      </c>
      <c r="AU303" s="264" t="s">
        <v>86</v>
      </c>
      <c r="AV303" s="15" t="s">
        <v>132</v>
      </c>
      <c r="AW303" s="15" t="s">
        <v>33</v>
      </c>
      <c r="AX303" s="15" t="s">
        <v>84</v>
      </c>
      <c r="AY303" s="264" t="s">
        <v>124</v>
      </c>
    </row>
    <row r="304" spans="1:63" s="12" customFormat="1" ht="22.8" customHeight="1">
      <c r="A304" s="12"/>
      <c r="B304" s="203"/>
      <c r="C304" s="204"/>
      <c r="D304" s="205" t="s">
        <v>75</v>
      </c>
      <c r="E304" s="217" t="s">
        <v>1054</v>
      </c>
      <c r="F304" s="217" t="s">
        <v>1055</v>
      </c>
      <c r="G304" s="204"/>
      <c r="H304" s="204"/>
      <c r="I304" s="207"/>
      <c r="J304" s="218">
        <f>BK304</f>
        <v>0</v>
      </c>
      <c r="K304" s="204"/>
      <c r="L304" s="209"/>
      <c r="M304" s="210"/>
      <c r="N304" s="211"/>
      <c r="O304" s="211"/>
      <c r="P304" s="212">
        <f>SUM(P305:P318)</f>
        <v>0</v>
      </c>
      <c r="Q304" s="211"/>
      <c r="R304" s="212">
        <f>SUM(R305:R318)</f>
        <v>0</v>
      </c>
      <c r="S304" s="211"/>
      <c r="T304" s="213">
        <f>SUM(T305:T318)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4" t="s">
        <v>84</v>
      </c>
      <c r="AT304" s="215" t="s">
        <v>75</v>
      </c>
      <c r="AU304" s="215" t="s">
        <v>84</v>
      </c>
      <c r="AY304" s="214" t="s">
        <v>124</v>
      </c>
      <c r="BK304" s="216">
        <f>SUM(BK305:BK318)</f>
        <v>0</v>
      </c>
    </row>
    <row r="305" spans="1:65" s="2" customFormat="1" ht="24.15" customHeight="1">
      <c r="A305" s="39"/>
      <c r="B305" s="40"/>
      <c r="C305" s="219" t="s">
        <v>454</v>
      </c>
      <c r="D305" s="219" t="s">
        <v>127</v>
      </c>
      <c r="E305" s="220" t="s">
        <v>1599</v>
      </c>
      <c r="F305" s="221" t="s">
        <v>1600</v>
      </c>
      <c r="G305" s="222" t="s">
        <v>294</v>
      </c>
      <c r="H305" s="223">
        <v>0.981</v>
      </c>
      <c r="I305" s="224"/>
      <c r="J305" s="225">
        <f>ROUND(I305*H305,2)</f>
        <v>0</v>
      </c>
      <c r="K305" s="221" t="s">
        <v>131</v>
      </c>
      <c r="L305" s="45"/>
      <c r="M305" s="226" t="s">
        <v>1</v>
      </c>
      <c r="N305" s="227" t="s">
        <v>41</v>
      </c>
      <c r="O305" s="9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132</v>
      </c>
      <c r="AT305" s="230" t="s">
        <v>127</v>
      </c>
      <c r="AU305" s="230" t="s">
        <v>86</v>
      </c>
      <c r="AY305" s="18" t="s">
        <v>124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132</v>
      </c>
      <c r="BM305" s="230" t="s">
        <v>457</v>
      </c>
    </row>
    <row r="306" spans="1:51" s="14" customFormat="1" ht="12">
      <c r="A306" s="14"/>
      <c r="B306" s="243"/>
      <c r="C306" s="244"/>
      <c r="D306" s="234" t="s">
        <v>133</v>
      </c>
      <c r="E306" s="245" t="s">
        <v>1</v>
      </c>
      <c r="F306" s="246" t="s">
        <v>1601</v>
      </c>
      <c r="G306" s="244"/>
      <c r="H306" s="247">
        <v>0.9804999999999999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133</v>
      </c>
      <c r="AU306" s="253" t="s">
        <v>86</v>
      </c>
      <c r="AV306" s="14" t="s">
        <v>86</v>
      </c>
      <c r="AW306" s="14" t="s">
        <v>33</v>
      </c>
      <c r="AX306" s="14" t="s">
        <v>76</v>
      </c>
      <c r="AY306" s="253" t="s">
        <v>124</v>
      </c>
    </row>
    <row r="307" spans="1:51" s="15" customFormat="1" ht="12">
      <c r="A307" s="15"/>
      <c r="B307" s="254"/>
      <c r="C307" s="255"/>
      <c r="D307" s="234" t="s">
        <v>133</v>
      </c>
      <c r="E307" s="256" t="s">
        <v>1</v>
      </c>
      <c r="F307" s="257" t="s">
        <v>137</v>
      </c>
      <c r="G307" s="255"/>
      <c r="H307" s="258">
        <v>0.9804999999999999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4" t="s">
        <v>133</v>
      </c>
      <c r="AU307" s="264" t="s">
        <v>86</v>
      </c>
      <c r="AV307" s="15" t="s">
        <v>132</v>
      </c>
      <c r="AW307" s="15" t="s">
        <v>33</v>
      </c>
      <c r="AX307" s="15" t="s">
        <v>84</v>
      </c>
      <c r="AY307" s="264" t="s">
        <v>124</v>
      </c>
    </row>
    <row r="308" spans="1:65" s="2" customFormat="1" ht="24.15" customHeight="1">
      <c r="A308" s="39"/>
      <c r="B308" s="40"/>
      <c r="C308" s="219" t="s">
        <v>318</v>
      </c>
      <c r="D308" s="219" t="s">
        <v>127</v>
      </c>
      <c r="E308" s="220" t="s">
        <v>1083</v>
      </c>
      <c r="F308" s="221" t="s">
        <v>1084</v>
      </c>
      <c r="G308" s="222" t="s">
        <v>294</v>
      </c>
      <c r="H308" s="223">
        <v>0.981</v>
      </c>
      <c r="I308" s="224"/>
      <c r="J308" s="225">
        <f>ROUND(I308*H308,2)</f>
        <v>0</v>
      </c>
      <c r="K308" s="221" t="s">
        <v>131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132</v>
      </c>
      <c r="AT308" s="230" t="s">
        <v>127</v>
      </c>
      <c r="AU308" s="230" t="s">
        <v>86</v>
      </c>
      <c r="AY308" s="18" t="s">
        <v>124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132</v>
      </c>
      <c r="BM308" s="230" t="s">
        <v>461</v>
      </c>
    </row>
    <row r="309" spans="1:51" s="13" customFormat="1" ht="12">
      <c r="A309" s="13"/>
      <c r="B309" s="232"/>
      <c r="C309" s="233"/>
      <c r="D309" s="234" t="s">
        <v>133</v>
      </c>
      <c r="E309" s="235" t="s">
        <v>1</v>
      </c>
      <c r="F309" s="236" t="s">
        <v>1602</v>
      </c>
      <c r="G309" s="233"/>
      <c r="H309" s="235" t="s">
        <v>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133</v>
      </c>
      <c r="AU309" s="242" t="s">
        <v>86</v>
      </c>
      <c r="AV309" s="13" t="s">
        <v>84</v>
      </c>
      <c r="AW309" s="13" t="s">
        <v>33</v>
      </c>
      <c r="AX309" s="13" t="s">
        <v>76</v>
      </c>
      <c r="AY309" s="242" t="s">
        <v>124</v>
      </c>
    </row>
    <row r="310" spans="1:51" s="14" customFormat="1" ht="12">
      <c r="A310" s="14"/>
      <c r="B310" s="243"/>
      <c r="C310" s="244"/>
      <c r="D310" s="234" t="s">
        <v>133</v>
      </c>
      <c r="E310" s="245" t="s">
        <v>1</v>
      </c>
      <c r="F310" s="246" t="s">
        <v>1601</v>
      </c>
      <c r="G310" s="244"/>
      <c r="H310" s="247">
        <v>0.9804999999999999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133</v>
      </c>
      <c r="AU310" s="253" t="s">
        <v>86</v>
      </c>
      <c r="AV310" s="14" t="s">
        <v>86</v>
      </c>
      <c r="AW310" s="14" t="s">
        <v>33</v>
      </c>
      <c r="AX310" s="14" t="s">
        <v>76</v>
      </c>
      <c r="AY310" s="253" t="s">
        <v>124</v>
      </c>
    </row>
    <row r="311" spans="1:51" s="15" customFormat="1" ht="12">
      <c r="A311" s="15"/>
      <c r="B311" s="254"/>
      <c r="C311" s="255"/>
      <c r="D311" s="234" t="s">
        <v>133</v>
      </c>
      <c r="E311" s="256" t="s">
        <v>1</v>
      </c>
      <c r="F311" s="257" t="s">
        <v>137</v>
      </c>
      <c r="G311" s="255"/>
      <c r="H311" s="258">
        <v>0.9804999999999999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4" t="s">
        <v>133</v>
      </c>
      <c r="AU311" s="264" t="s">
        <v>86</v>
      </c>
      <c r="AV311" s="15" t="s">
        <v>132</v>
      </c>
      <c r="AW311" s="15" t="s">
        <v>33</v>
      </c>
      <c r="AX311" s="15" t="s">
        <v>84</v>
      </c>
      <c r="AY311" s="264" t="s">
        <v>124</v>
      </c>
    </row>
    <row r="312" spans="1:65" s="2" customFormat="1" ht="24.15" customHeight="1">
      <c r="A312" s="39"/>
      <c r="B312" s="40"/>
      <c r="C312" s="219" t="s">
        <v>464</v>
      </c>
      <c r="D312" s="219" t="s">
        <v>127</v>
      </c>
      <c r="E312" s="220" t="s">
        <v>1095</v>
      </c>
      <c r="F312" s="221" t="s">
        <v>1096</v>
      </c>
      <c r="G312" s="222" t="s">
        <v>294</v>
      </c>
      <c r="H312" s="223">
        <v>18.639</v>
      </c>
      <c r="I312" s="224"/>
      <c r="J312" s="225">
        <f>ROUND(I312*H312,2)</f>
        <v>0</v>
      </c>
      <c r="K312" s="221" t="s">
        <v>131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132</v>
      </c>
      <c r="AT312" s="230" t="s">
        <v>127</v>
      </c>
      <c r="AU312" s="230" t="s">
        <v>86</v>
      </c>
      <c r="AY312" s="18" t="s">
        <v>124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132</v>
      </c>
      <c r="BM312" s="230" t="s">
        <v>467</v>
      </c>
    </row>
    <row r="313" spans="1:51" s="14" customFormat="1" ht="12">
      <c r="A313" s="14"/>
      <c r="B313" s="243"/>
      <c r="C313" s="244"/>
      <c r="D313" s="234" t="s">
        <v>133</v>
      </c>
      <c r="E313" s="245" t="s">
        <v>1</v>
      </c>
      <c r="F313" s="246" t="s">
        <v>1603</v>
      </c>
      <c r="G313" s="244"/>
      <c r="H313" s="247">
        <v>18.639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133</v>
      </c>
      <c r="AU313" s="253" t="s">
        <v>86</v>
      </c>
      <c r="AV313" s="14" t="s">
        <v>86</v>
      </c>
      <c r="AW313" s="14" t="s">
        <v>33</v>
      </c>
      <c r="AX313" s="14" t="s">
        <v>76</v>
      </c>
      <c r="AY313" s="253" t="s">
        <v>124</v>
      </c>
    </row>
    <row r="314" spans="1:51" s="13" customFormat="1" ht="12">
      <c r="A314" s="13"/>
      <c r="B314" s="232"/>
      <c r="C314" s="233"/>
      <c r="D314" s="234" t="s">
        <v>133</v>
      </c>
      <c r="E314" s="235" t="s">
        <v>1</v>
      </c>
      <c r="F314" s="236" t="s">
        <v>1082</v>
      </c>
      <c r="G314" s="233"/>
      <c r="H314" s="235" t="s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133</v>
      </c>
      <c r="AU314" s="242" t="s">
        <v>86</v>
      </c>
      <c r="AV314" s="13" t="s">
        <v>84</v>
      </c>
      <c r="AW314" s="13" t="s">
        <v>33</v>
      </c>
      <c r="AX314" s="13" t="s">
        <v>76</v>
      </c>
      <c r="AY314" s="242" t="s">
        <v>124</v>
      </c>
    </row>
    <row r="315" spans="1:51" s="15" customFormat="1" ht="12">
      <c r="A315" s="15"/>
      <c r="B315" s="254"/>
      <c r="C315" s="255"/>
      <c r="D315" s="234" t="s">
        <v>133</v>
      </c>
      <c r="E315" s="256" t="s">
        <v>1</v>
      </c>
      <c r="F315" s="257" t="s">
        <v>137</v>
      </c>
      <c r="G315" s="255"/>
      <c r="H315" s="258">
        <v>18.639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4" t="s">
        <v>133</v>
      </c>
      <c r="AU315" s="264" t="s">
        <v>86</v>
      </c>
      <c r="AV315" s="15" t="s">
        <v>132</v>
      </c>
      <c r="AW315" s="15" t="s">
        <v>33</v>
      </c>
      <c r="AX315" s="15" t="s">
        <v>84</v>
      </c>
      <c r="AY315" s="264" t="s">
        <v>124</v>
      </c>
    </row>
    <row r="316" spans="1:65" s="2" customFormat="1" ht="24.15" customHeight="1">
      <c r="A316" s="39"/>
      <c r="B316" s="40"/>
      <c r="C316" s="219" t="s">
        <v>322</v>
      </c>
      <c r="D316" s="219" t="s">
        <v>127</v>
      </c>
      <c r="E316" s="220" t="s">
        <v>1099</v>
      </c>
      <c r="F316" s="221" t="s">
        <v>1100</v>
      </c>
      <c r="G316" s="222" t="s">
        <v>294</v>
      </c>
      <c r="H316" s="223">
        <v>0.981</v>
      </c>
      <c r="I316" s="224"/>
      <c r="J316" s="225">
        <f>ROUND(I316*H316,2)</f>
        <v>0</v>
      </c>
      <c r="K316" s="221" t="s">
        <v>131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132</v>
      </c>
      <c r="AT316" s="230" t="s">
        <v>127</v>
      </c>
      <c r="AU316" s="230" t="s">
        <v>86</v>
      </c>
      <c r="AY316" s="18" t="s">
        <v>124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132</v>
      </c>
      <c r="BM316" s="230" t="s">
        <v>470</v>
      </c>
    </row>
    <row r="317" spans="1:51" s="14" customFormat="1" ht="12">
      <c r="A317" s="14"/>
      <c r="B317" s="243"/>
      <c r="C317" s="244"/>
      <c r="D317" s="234" t="s">
        <v>133</v>
      </c>
      <c r="E317" s="245" t="s">
        <v>1</v>
      </c>
      <c r="F317" s="246" t="s">
        <v>1604</v>
      </c>
      <c r="G317" s="244"/>
      <c r="H317" s="247">
        <v>0.981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133</v>
      </c>
      <c r="AU317" s="253" t="s">
        <v>86</v>
      </c>
      <c r="AV317" s="14" t="s">
        <v>86</v>
      </c>
      <c r="AW317" s="14" t="s">
        <v>33</v>
      </c>
      <c r="AX317" s="14" t="s">
        <v>76</v>
      </c>
      <c r="AY317" s="253" t="s">
        <v>124</v>
      </c>
    </row>
    <row r="318" spans="1:51" s="15" customFormat="1" ht="12">
      <c r="A318" s="15"/>
      <c r="B318" s="254"/>
      <c r="C318" s="255"/>
      <c r="D318" s="234" t="s">
        <v>133</v>
      </c>
      <c r="E318" s="256" t="s">
        <v>1</v>
      </c>
      <c r="F318" s="257" t="s">
        <v>137</v>
      </c>
      <c r="G318" s="255"/>
      <c r="H318" s="258">
        <v>0.981</v>
      </c>
      <c r="I318" s="259"/>
      <c r="J318" s="255"/>
      <c r="K318" s="255"/>
      <c r="L318" s="260"/>
      <c r="M318" s="261"/>
      <c r="N318" s="262"/>
      <c r="O318" s="262"/>
      <c r="P318" s="262"/>
      <c r="Q318" s="262"/>
      <c r="R318" s="262"/>
      <c r="S318" s="262"/>
      <c r="T318" s="263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4" t="s">
        <v>133</v>
      </c>
      <c r="AU318" s="264" t="s">
        <v>86</v>
      </c>
      <c r="AV318" s="15" t="s">
        <v>132</v>
      </c>
      <c r="AW318" s="15" t="s">
        <v>33</v>
      </c>
      <c r="AX318" s="15" t="s">
        <v>84</v>
      </c>
      <c r="AY318" s="264" t="s">
        <v>124</v>
      </c>
    </row>
    <row r="319" spans="1:63" s="12" customFormat="1" ht="22.8" customHeight="1">
      <c r="A319" s="12"/>
      <c r="B319" s="203"/>
      <c r="C319" s="204"/>
      <c r="D319" s="205" t="s">
        <v>75</v>
      </c>
      <c r="E319" s="217" t="s">
        <v>1107</v>
      </c>
      <c r="F319" s="217" t="s">
        <v>1108</v>
      </c>
      <c r="G319" s="204"/>
      <c r="H319" s="204"/>
      <c r="I319" s="207"/>
      <c r="J319" s="218">
        <f>BK319</f>
        <v>0</v>
      </c>
      <c r="K319" s="204"/>
      <c r="L319" s="209"/>
      <c r="M319" s="210"/>
      <c r="N319" s="211"/>
      <c r="O319" s="211"/>
      <c r="P319" s="212">
        <f>P320</f>
        <v>0</v>
      </c>
      <c r="Q319" s="211"/>
      <c r="R319" s="212">
        <f>R320</f>
        <v>0</v>
      </c>
      <c r="S319" s="211"/>
      <c r="T319" s="213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4" t="s">
        <v>84</v>
      </c>
      <c r="AT319" s="215" t="s">
        <v>75</v>
      </c>
      <c r="AU319" s="215" t="s">
        <v>84</v>
      </c>
      <c r="AY319" s="214" t="s">
        <v>124</v>
      </c>
      <c r="BK319" s="216">
        <f>BK320</f>
        <v>0</v>
      </c>
    </row>
    <row r="320" spans="1:65" s="2" customFormat="1" ht="24.15" customHeight="1">
      <c r="A320" s="39"/>
      <c r="B320" s="40"/>
      <c r="C320" s="219" t="s">
        <v>475</v>
      </c>
      <c r="D320" s="219" t="s">
        <v>127</v>
      </c>
      <c r="E320" s="220" t="s">
        <v>1605</v>
      </c>
      <c r="F320" s="221" t="s">
        <v>1606</v>
      </c>
      <c r="G320" s="222" t="s">
        <v>294</v>
      </c>
      <c r="H320" s="223">
        <v>24.252</v>
      </c>
      <c r="I320" s="224"/>
      <c r="J320" s="225">
        <f>ROUND(I320*H320,2)</f>
        <v>0</v>
      </c>
      <c r="K320" s="221" t="s">
        <v>131</v>
      </c>
      <c r="L320" s="45"/>
      <c r="M320" s="226" t="s">
        <v>1</v>
      </c>
      <c r="N320" s="227" t="s">
        <v>41</v>
      </c>
      <c r="O320" s="92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132</v>
      </c>
      <c r="AT320" s="230" t="s">
        <v>127</v>
      </c>
      <c r="AU320" s="230" t="s">
        <v>86</v>
      </c>
      <c r="AY320" s="18" t="s">
        <v>124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84</v>
      </c>
      <c r="BK320" s="231">
        <f>ROUND(I320*H320,2)</f>
        <v>0</v>
      </c>
      <c r="BL320" s="18" t="s">
        <v>132</v>
      </c>
      <c r="BM320" s="230" t="s">
        <v>478</v>
      </c>
    </row>
    <row r="321" spans="1:63" s="12" customFormat="1" ht="25.9" customHeight="1">
      <c r="A321" s="12"/>
      <c r="B321" s="203"/>
      <c r="C321" s="204"/>
      <c r="D321" s="205" t="s">
        <v>75</v>
      </c>
      <c r="E321" s="206" t="s">
        <v>1112</v>
      </c>
      <c r="F321" s="206" t="s">
        <v>1113</v>
      </c>
      <c r="G321" s="204"/>
      <c r="H321" s="204"/>
      <c r="I321" s="207"/>
      <c r="J321" s="208">
        <f>BK321</f>
        <v>0</v>
      </c>
      <c r="K321" s="204"/>
      <c r="L321" s="209"/>
      <c r="M321" s="210"/>
      <c r="N321" s="211"/>
      <c r="O321" s="211"/>
      <c r="P321" s="212">
        <f>P322</f>
        <v>0</v>
      </c>
      <c r="Q321" s="211"/>
      <c r="R321" s="212">
        <f>R322</f>
        <v>0</v>
      </c>
      <c r="S321" s="211"/>
      <c r="T321" s="213">
        <f>T322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4" t="s">
        <v>86</v>
      </c>
      <c r="AT321" s="215" t="s">
        <v>75</v>
      </c>
      <c r="AU321" s="215" t="s">
        <v>76</v>
      </c>
      <c r="AY321" s="214" t="s">
        <v>124</v>
      </c>
      <c r="BK321" s="216">
        <f>BK322</f>
        <v>0</v>
      </c>
    </row>
    <row r="322" spans="1:63" s="12" customFormat="1" ht="22.8" customHeight="1">
      <c r="A322" s="12"/>
      <c r="B322" s="203"/>
      <c r="C322" s="204"/>
      <c r="D322" s="205" t="s">
        <v>75</v>
      </c>
      <c r="E322" s="217" t="s">
        <v>1607</v>
      </c>
      <c r="F322" s="217" t="s">
        <v>1608</v>
      </c>
      <c r="G322" s="204"/>
      <c r="H322" s="204"/>
      <c r="I322" s="207"/>
      <c r="J322" s="218">
        <f>BK322</f>
        <v>0</v>
      </c>
      <c r="K322" s="204"/>
      <c r="L322" s="209"/>
      <c r="M322" s="210"/>
      <c r="N322" s="211"/>
      <c r="O322" s="211"/>
      <c r="P322" s="212">
        <f>SUM(P323:P325)</f>
        <v>0</v>
      </c>
      <c r="Q322" s="211"/>
      <c r="R322" s="212">
        <f>SUM(R323:R325)</f>
        <v>0</v>
      </c>
      <c r="S322" s="211"/>
      <c r="T322" s="213">
        <f>SUM(T323:T325)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4" t="s">
        <v>86</v>
      </c>
      <c r="AT322" s="215" t="s">
        <v>75</v>
      </c>
      <c r="AU322" s="215" t="s">
        <v>84</v>
      </c>
      <c r="AY322" s="214" t="s">
        <v>124</v>
      </c>
      <c r="BK322" s="216">
        <f>SUM(BK323:BK325)</f>
        <v>0</v>
      </c>
    </row>
    <row r="323" spans="1:65" s="2" customFormat="1" ht="16.5" customHeight="1">
      <c r="A323" s="39"/>
      <c r="B323" s="40"/>
      <c r="C323" s="219" t="s">
        <v>326</v>
      </c>
      <c r="D323" s="219" t="s">
        <v>127</v>
      </c>
      <c r="E323" s="220" t="s">
        <v>1609</v>
      </c>
      <c r="F323" s="221" t="s">
        <v>1610</v>
      </c>
      <c r="G323" s="222" t="s">
        <v>1611</v>
      </c>
      <c r="H323" s="223">
        <v>2</v>
      </c>
      <c r="I323" s="224"/>
      <c r="J323" s="225">
        <f>ROUND(I323*H323,2)</f>
        <v>0</v>
      </c>
      <c r="K323" s="221" t="s">
        <v>131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169</v>
      </c>
      <c r="AT323" s="230" t="s">
        <v>127</v>
      </c>
      <c r="AU323" s="230" t="s">
        <v>86</v>
      </c>
      <c r="AY323" s="18" t="s">
        <v>124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169</v>
      </c>
      <c r="BM323" s="230" t="s">
        <v>482</v>
      </c>
    </row>
    <row r="324" spans="1:51" s="14" customFormat="1" ht="12">
      <c r="A324" s="14"/>
      <c r="B324" s="243"/>
      <c r="C324" s="244"/>
      <c r="D324" s="234" t="s">
        <v>133</v>
      </c>
      <c r="E324" s="245" t="s">
        <v>1</v>
      </c>
      <c r="F324" s="246" t="s">
        <v>1612</v>
      </c>
      <c r="G324" s="244"/>
      <c r="H324" s="247">
        <v>2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133</v>
      </c>
      <c r="AU324" s="253" t="s">
        <v>86</v>
      </c>
      <c r="AV324" s="14" t="s">
        <v>86</v>
      </c>
      <c r="AW324" s="14" t="s">
        <v>33</v>
      </c>
      <c r="AX324" s="14" t="s">
        <v>76</v>
      </c>
      <c r="AY324" s="253" t="s">
        <v>124</v>
      </c>
    </row>
    <row r="325" spans="1:51" s="15" customFormat="1" ht="12">
      <c r="A325" s="15"/>
      <c r="B325" s="254"/>
      <c r="C325" s="255"/>
      <c r="D325" s="234" t="s">
        <v>133</v>
      </c>
      <c r="E325" s="256" t="s">
        <v>1</v>
      </c>
      <c r="F325" s="257" t="s">
        <v>137</v>
      </c>
      <c r="G325" s="255"/>
      <c r="H325" s="258">
        <v>2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4" t="s">
        <v>133</v>
      </c>
      <c r="AU325" s="264" t="s">
        <v>86</v>
      </c>
      <c r="AV325" s="15" t="s">
        <v>132</v>
      </c>
      <c r="AW325" s="15" t="s">
        <v>33</v>
      </c>
      <c r="AX325" s="15" t="s">
        <v>84</v>
      </c>
      <c r="AY325" s="264" t="s">
        <v>124</v>
      </c>
    </row>
    <row r="326" spans="1:63" s="12" customFormat="1" ht="25.9" customHeight="1">
      <c r="A326" s="12"/>
      <c r="B326" s="203"/>
      <c r="C326" s="204"/>
      <c r="D326" s="205" t="s">
        <v>75</v>
      </c>
      <c r="E326" s="206" t="s">
        <v>291</v>
      </c>
      <c r="F326" s="206" t="s">
        <v>1180</v>
      </c>
      <c r="G326" s="204"/>
      <c r="H326" s="204"/>
      <c r="I326" s="207"/>
      <c r="J326" s="208">
        <f>BK326</f>
        <v>0</v>
      </c>
      <c r="K326" s="204"/>
      <c r="L326" s="209"/>
      <c r="M326" s="210"/>
      <c r="N326" s="211"/>
      <c r="O326" s="211"/>
      <c r="P326" s="212">
        <f>P327</f>
        <v>0</v>
      </c>
      <c r="Q326" s="211"/>
      <c r="R326" s="212">
        <f>R327</f>
        <v>0</v>
      </c>
      <c r="S326" s="211"/>
      <c r="T326" s="213">
        <f>T327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4" t="s">
        <v>142</v>
      </c>
      <c r="AT326" s="215" t="s">
        <v>75</v>
      </c>
      <c r="AU326" s="215" t="s">
        <v>76</v>
      </c>
      <c r="AY326" s="214" t="s">
        <v>124</v>
      </c>
      <c r="BK326" s="216">
        <f>BK327</f>
        <v>0</v>
      </c>
    </row>
    <row r="327" spans="1:63" s="12" customFormat="1" ht="22.8" customHeight="1">
      <c r="A327" s="12"/>
      <c r="B327" s="203"/>
      <c r="C327" s="204"/>
      <c r="D327" s="205" t="s">
        <v>75</v>
      </c>
      <c r="E327" s="217" t="s">
        <v>1613</v>
      </c>
      <c r="F327" s="217" t="s">
        <v>1614</v>
      </c>
      <c r="G327" s="204"/>
      <c r="H327" s="204"/>
      <c r="I327" s="207"/>
      <c r="J327" s="218">
        <f>BK327</f>
        <v>0</v>
      </c>
      <c r="K327" s="204"/>
      <c r="L327" s="209"/>
      <c r="M327" s="210"/>
      <c r="N327" s="211"/>
      <c r="O327" s="211"/>
      <c r="P327" s="212">
        <f>SUM(P328:P340)</f>
        <v>0</v>
      </c>
      <c r="Q327" s="211"/>
      <c r="R327" s="212">
        <f>SUM(R328:R340)</f>
        <v>0</v>
      </c>
      <c r="S327" s="211"/>
      <c r="T327" s="213">
        <f>SUM(T328:T340)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4" t="s">
        <v>142</v>
      </c>
      <c r="AT327" s="215" t="s">
        <v>75</v>
      </c>
      <c r="AU327" s="215" t="s">
        <v>84</v>
      </c>
      <c r="AY327" s="214" t="s">
        <v>124</v>
      </c>
      <c r="BK327" s="216">
        <f>SUM(BK328:BK340)</f>
        <v>0</v>
      </c>
    </row>
    <row r="328" spans="1:65" s="2" customFormat="1" ht="16.5" customHeight="1">
      <c r="A328" s="39"/>
      <c r="B328" s="40"/>
      <c r="C328" s="219" t="s">
        <v>486</v>
      </c>
      <c r="D328" s="219" t="s">
        <v>127</v>
      </c>
      <c r="E328" s="220" t="s">
        <v>1615</v>
      </c>
      <c r="F328" s="221" t="s">
        <v>1616</v>
      </c>
      <c r="G328" s="222" t="s">
        <v>228</v>
      </c>
      <c r="H328" s="223">
        <v>13</v>
      </c>
      <c r="I328" s="224"/>
      <c r="J328" s="225">
        <f>ROUND(I328*H328,2)</f>
        <v>0</v>
      </c>
      <c r="K328" s="221" t="s">
        <v>131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346</v>
      </c>
      <c r="AT328" s="230" t="s">
        <v>127</v>
      </c>
      <c r="AU328" s="230" t="s">
        <v>86</v>
      </c>
      <c r="AY328" s="18" t="s">
        <v>124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346</v>
      </c>
      <c r="BM328" s="230" t="s">
        <v>489</v>
      </c>
    </row>
    <row r="329" spans="1:51" s="14" customFormat="1" ht="12">
      <c r="A329" s="14"/>
      <c r="B329" s="243"/>
      <c r="C329" s="244"/>
      <c r="D329" s="234" t="s">
        <v>133</v>
      </c>
      <c r="E329" s="245" t="s">
        <v>1</v>
      </c>
      <c r="F329" s="246" t="s">
        <v>207</v>
      </c>
      <c r="G329" s="244"/>
      <c r="H329" s="247">
        <v>13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133</v>
      </c>
      <c r="AU329" s="253" t="s">
        <v>86</v>
      </c>
      <c r="AV329" s="14" t="s">
        <v>86</v>
      </c>
      <c r="AW329" s="14" t="s">
        <v>33</v>
      </c>
      <c r="AX329" s="14" t="s">
        <v>76</v>
      </c>
      <c r="AY329" s="253" t="s">
        <v>124</v>
      </c>
    </row>
    <row r="330" spans="1:51" s="15" customFormat="1" ht="12">
      <c r="A330" s="15"/>
      <c r="B330" s="254"/>
      <c r="C330" s="255"/>
      <c r="D330" s="234" t="s">
        <v>133</v>
      </c>
      <c r="E330" s="256" t="s">
        <v>1</v>
      </c>
      <c r="F330" s="257" t="s">
        <v>137</v>
      </c>
      <c r="G330" s="255"/>
      <c r="H330" s="258">
        <v>13</v>
      </c>
      <c r="I330" s="259"/>
      <c r="J330" s="255"/>
      <c r="K330" s="255"/>
      <c r="L330" s="260"/>
      <c r="M330" s="261"/>
      <c r="N330" s="262"/>
      <c r="O330" s="262"/>
      <c r="P330" s="262"/>
      <c r="Q330" s="262"/>
      <c r="R330" s="262"/>
      <c r="S330" s="262"/>
      <c r="T330" s="263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4" t="s">
        <v>133</v>
      </c>
      <c r="AU330" s="264" t="s">
        <v>86</v>
      </c>
      <c r="AV330" s="15" t="s">
        <v>132</v>
      </c>
      <c r="AW330" s="15" t="s">
        <v>33</v>
      </c>
      <c r="AX330" s="15" t="s">
        <v>84</v>
      </c>
      <c r="AY330" s="264" t="s">
        <v>124</v>
      </c>
    </row>
    <row r="331" spans="1:65" s="2" customFormat="1" ht="16.5" customHeight="1">
      <c r="A331" s="39"/>
      <c r="B331" s="40"/>
      <c r="C331" s="268" t="s">
        <v>330</v>
      </c>
      <c r="D331" s="268" t="s">
        <v>291</v>
      </c>
      <c r="E331" s="269" t="s">
        <v>1617</v>
      </c>
      <c r="F331" s="270" t="s">
        <v>1618</v>
      </c>
      <c r="G331" s="271" t="s">
        <v>130</v>
      </c>
      <c r="H331" s="272">
        <v>2</v>
      </c>
      <c r="I331" s="273"/>
      <c r="J331" s="274">
        <f>ROUND(I331*H331,2)</f>
        <v>0</v>
      </c>
      <c r="K331" s="270" t="s">
        <v>131</v>
      </c>
      <c r="L331" s="275"/>
      <c r="M331" s="276" t="s">
        <v>1</v>
      </c>
      <c r="N331" s="277" t="s">
        <v>41</v>
      </c>
      <c r="O331" s="9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903</v>
      </c>
      <c r="AT331" s="230" t="s">
        <v>291</v>
      </c>
      <c r="AU331" s="230" t="s">
        <v>86</v>
      </c>
      <c r="AY331" s="18" t="s">
        <v>124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346</v>
      </c>
      <c r="BM331" s="230" t="s">
        <v>494</v>
      </c>
    </row>
    <row r="332" spans="1:51" s="14" customFormat="1" ht="12">
      <c r="A332" s="14"/>
      <c r="B332" s="243"/>
      <c r="C332" s="244"/>
      <c r="D332" s="234" t="s">
        <v>133</v>
      </c>
      <c r="E332" s="245" t="s">
        <v>1</v>
      </c>
      <c r="F332" s="246" t="s">
        <v>86</v>
      </c>
      <c r="G332" s="244"/>
      <c r="H332" s="247">
        <v>2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133</v>
      </c>
      <c r="AU332" s="253" t="s">
        <v>86</v>
      </c>
      <c r="AV332" s="14" t="s">
        <v>86</v>
      </c>
      <c r="AW332" s="14" t="s">
        <v>33</v>
      </c>
      <c r="AX332" s="14" t="s">
        <v>76</v>
      </c>
      <c r="AY332" s="253" t="s">
        <v>124</v>
      </c>
    </row>
    <row r="333" spans="1:51" s="15" customFormat="1" ht="12">
      <c r="A333" s="15"/>
      <c r="B333" s="254"/>
      <c r="C333" s="255"/>
      <c r="D333" s="234" t="s">
        <v>133</v>
      </c>
      <c r="E333" s="256" t="s">
        <v>1</v>
      </c>
      <c r="F333" s="257" t="s">
        <v>137</v>
      </c>
      <c r="G333" s="255"/>
      <c r="H333" s="258">
        <v>2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4" t="s">
        <v>133</v>
      </c>
      <c r="AU333" s="264" t="s">
        <v>86</v>
      </c>
      <c r="AV333" s="15" t="s">
        <v>132</v>
      </c>
      <c r="AW333" s="15" t="s">
        <v>33</v>
      </c>
      <c r="AX333" s="15" t="s">
        <v>84</v>
      </c>
      <c r="AY333" s="264" t="s">
        <v>124</v>
      </c>
    </row>
    <row r="334" spans="1:65" s="2" customFormat="1" ht="16.5" customHeight="1">
      <c r="A334" s="39"/>
      <c r="B334" s="40"/>
      <c r="C334" s="219" t="s">
        <v>495</v>
      </c>
      <c r="D334" s="219" t="s">
        <v>127</v>
      </c>
      <c r="E334" s="220" t="s">
        <v>1619</v>
      </c>
      <c r="F334" s="221" t="s">
        <v>1620</v>
      </c>
      <c r="G334" s="222" t="s">
        <v>130</v>
      </c>
      <c r="H334" s="223">
        <v>2</v>
      </c>
      <c r="I334" s="224"/>
      <c r="J334" s="225">
        <f>ROUND(I334*H334,2)</f>
        <v>0</v>
      </c>
      <c r="K334" s="221" t="s">
        <v>131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346</v>
      </c>
      <c r="AT334" s="230" t="s">
        <v>127</v>
      </c>
      <c r="AU334" s="230" t="s">
        <v>86</v>
      </c>
      <c r="AY334" s="18" t="s">
        <v>124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346</v>
      </c>
      <c r="BM334" s="230" t="s">
        <v>498</v>
      </c>
    </row>
    <row r="335" spans="1:51" s="14" customFormat="1" ht="12">
      <c r="A335" s="14"/>
      <c r="B335" s="243"/>
      <c r="C335" s="244"/>
      <c r="D335" s="234" t="s">
        <v>133</v>
      </c>
      <c r="E335" s="245" t="s">
        <v>1</v>
      </c>
      <c r="F335" s="246" t="s">
        <v>1621</v>
      </c>
      <c r="G335" s="244"/>
      <c r="H335" s="247">
        <v>2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133</v>
      </c>
      <c r="AU335" s="253" t="s">
        <v>86</v>
      </c>
      <c r="AV335" s="14" t="s">
        <v>86</v>
      </c>
      <c r="AW335" s="14" t="s">
        <v>33</v>
      </c>
      <c r="AX335" s="14" t="s">
        <v>76</v>
      </c>
      <c r="AY335" s="253" t="s">
        <v>124</v>
      </c>
    </row>
    <row r="336" spans="1:51" s="13" customFormat="1" ht="12">
      <c r="A336" s="13"/>
      <c r="B336" s="232"/>
      <c r="C336" s="233"/>
      <c r="D336" s="234" t="s">
        <v>133</v>
      </c>
      <c r="E336" s="235" t="s">
        <v>1</v>
      </c>
      <c r="F336" s="236" t="s">
        <v>1622</v>
      </c>
      <c r="G336" s="233"/>
      <c r="H336" s="235" t="s">
        <v>1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2" t="s">
        <v>133</v>
      </c>
      <c r="AU336" s="242" t="s">
        <v>86</v>
      </c>
      <c r="AV336" s="13" t="s">
        <v>84</v>
      </c>
      <c r="AW336" s="13" t="s">
        <v>33</v>
      </c>
      <c r="AX336" s="13" t="s">
        <v>76</v>
      </c>
      <c r="AY336" s="242" t="s">
        <v>124</v>
      </c>
    </row>
    <row r="337" spans="1:51" s="15" customFormat="1" ht="12">
      <c r="A337" s="15"/>
      <c r="B337" s="254"/>
      <c r="C337" s="255"/>
      <c r="D337" s="234" t="s">
        <v>133</v>
      </c>
      <c r="E337" s="256" t="s">
        <v>1</v>
      </c>
      <c r="F337" s="257" t="s">
        <v>137</v>
      </c>
      <c r="G337" s="255"/>
      <c r="H337" s="258">
        <v>2</v>
      </c>
      <c r="I337" s="259"/>
      <c r="J337" s="255"/>
      <c r="K337" s="255"/>
      <c r="L337" s="260"/>
      <c r="M337" s="261"/>
      <c r="N337" s="262"/>
      <c r="O337" s="262"/>
      <c r="P337" s="262"/>
      <c r="Q337" s="262"/>
      <c r="R337" s="262"/>
      <c r="S337" s="262"/>
      <c r="T337" s="263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4" t="s">
        <v>133</v>
      </c>
      <c r="AU337" s="264" t="s">
        <v>86</v>
      </c>
      <c r="AV337" s="15" t="s">
        <v>132</v>
      </c>
      <c r="AW337" s="15" t="s">
        <v>33</v>
      </c>
      <c r="AX337" s="15" t="s">
        <v>84</v>
      </c>
      <c r="AY337" s="264" t="s">
        <v>124</v>
      </c>
    </row>
    <row r="338" spans="1:65" s="2" customFormat="1" ht="16.5" customHeight="1">
      <c r="A338" s="39"/>
      <c r="B338" s="40"/>
      <c r="C338" s="268" t="s">
        <v>333</v>
      </c>
      <c r="D338" s="268" t="s">
        <v>291</v>
      </c>
      <c r="E338" s="269" t="s">
        <v>1623</v>
      </c>
      <c r="F338" s="270" t="s">
        <v>1624</v>
      </c>
      <c r="G338" s="271" t="s">
        <v>130</v>
      </c>
      <c r="H338" s="272">
        <v>2</v>
      </c>
      <c r="I338" s="273"/>
      <c r="J338" s="274">
        <f>ROUND(I338*H338,2)</f>
        <v>0</v>
      </c>
      <c r="K338" s="270" t="s">
        <v>131</v>
      </c>
      <c r="L338" s="275"/>
      <c r="M338" s="276" t="s">
        <v>1</v>
      </c>
      <c r="N338" s="277" t="s">
        <v>41</v>
      </c>
      <c r="O338" s="92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903</v>
      </c>
      <c r="AT338" s="230" t="s">
        <v>291</v>
      </c>
      <c r="AU338" s="230" t="s">
        <v>86</v>
      </c>
      <c r="AY338" s="18" t="s">
        <v>124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346</v>
      </c>
      <c r="BM338" s="230" t="s">
        <v>501</v>
      </c>
    </row>
    <row r="339" spans="1:51" s="14" customFormat="1" ht="12">
      <c r="A339" s="14"/>
      <c r="B339" s="243"/>
      <c r="C339" s="244"/>
      <c r="D339" s="234" t="s">
        <v>133</v>
      </c>
      <c r="E339" s="245" t="s">
        <v>1</v>
      </c>
      <c r="F339" s="246" t="s">
        <v>86</v>
      </c>
      <c r="G339" s="244"/>
      <c r="H339" s="247">
        <v>2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133</v>
      </c>
      <c r="AU339" s="253" t="s">
        <v>86</v>
      </c>
      <c r="AV339" s="14" t="s">
        <v>86</v>
      </c>
      <c r="AW339" s="14" t="s">
        <v>33</v>
      </c>
      <c r="AX339" s="14" t="s">
        <v>76</v>
      </c>
      <c r="AY339" s="253" t="s">
        <v>124</v>
      </c>
    </row>
    <row r="340" spans="1:51" s="15" customFormat="1" ht="12">
      <c r="A340" s="15"/>
      <c r="B340" s="254"/>
      <c r="C340" s="255"/>
      <c r="D340" s="234" t="s">
        <v>133</v>
      </c>
      <c r="E340" s="256" t="s">
        <v>1</v>
      </c>
      <c r="F340" s="257" t="s">
        <v>137</v>
      </c>
      <c r="G340" s="255"/>
      <c r="H340" s="258">
        <v>2</v>
      </c>
      <c r="I340" s="259"/>
      <c r="J340" s="255"/>
      <c r="K340" s="255"/>
      <c r="L340" s="260"/>
      <c r="M340" s="261"/>
      <c r="N340" s="262"/>
      <c r="O340" s="262"/>
      <c r="P340" s="262"/>
      <c r="Q340" s="262"/>
      <c r="R340" s="262"/>
      <c r="S340" s="262"/>
      <c r="T340" s="263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4" t="s">
        <v>133</v>
      </c>
      <c r="AU340" s="264" t="s">
        <v>86</v>
      </c>
      <c r="AV340" s="15" t="s">
        <v>132</v>
      </c>
      <c r="AW340" s="15" t="s">
        <v>33</v>
      </c>
      <c r="AX340" s="15" t="s">
        <v>84</v>
      </c>
      <c r="AY340" s="264" t="s">
        <v>124</v>
      </c>
    </row>
    <row r="341" spans="1:63" s="12" customFormat="1" ht="25.9" customHeight="1">
      <c r="A341" s="12"/>
      <c r="B341" s="203"/>
      <c r="C341" s="204"/>
      <c r="D341" s="205" t="s">
        <v>75</v>
      </c>
      <c r="E341" s="206" t="s">
        <v>1203</v>
      </c>
      <c r="F341" s="206" t="s">
        <v>1204</v>
      </c>
      <c r="G341" s="204"/>
      <c r="H341" s="204"/>
      <c r="I341" s="207"/>
      <c r="J341" s="208">
        <f>BK341</f>
        <v>0</v>
      </c>
      <c r="K341" s="204"/>
      <c r="L341" s="209"/>
      <c r="M341" s="210"/>
      <c r="N341" s="211"/>
      <c r="O341" s="211"/>
      <c r="P341" s="212">
        <f>P342</f>
        <v>0</v>
      </c>
      <c r="Q341" s="211"/>
      <c r="R341" s="212">
        <f>R342</f>
        <v>0</v>
      </c>
      <c r="S341" s="211"/>
      <c r="T341" s="213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4" t="s">
        <v>153</v>
      </c>
      <c r="AT341" s="215" t="s">
        <v>75</v>
      </c>
      <c r="AU341" s="215" t="s">
        <v>76</v>
      </c>
      <c r="AY341" s="214" t="s">
        <v>124</v>
      </c>
      <c r="BK341" s="216">
        <f>BK342</f>
        <v>0</v>
      </c>
    </row>
    <row r="342" spans="1:63" s="12" customFormat="1" ht="22.8" customHeight="1">
      <c r="A342" s="12"/>
      <c r="B342" s="203"/>
      <c r="C342" s="204"/>
      <c r="D342" s="205" t="s">
        <v>75</v>
      </c>
      <c r="E342" s="217" t="s">
        <v>1625</v>
      </c>
      <c r="F342" s="217" t="s">
        <v>1626</v>
      </c>
      <c r="G342" s="204"/>
      <c r="H342" s="204"/>
      <c r="I342" s="207"/>
      <c r="J342" s="218">
        <f>BK342</f>
        <v>0</v>
      </c>
      <c r="K342" s="204"/>
      <c r="L342" s="209"/>
      <c r="M342" s="210"/>
      <c r="N342" s="211"/>
      <c r="O342" s="211"/>
      <c r="P342" s="212">
        <f>SUM(P343:P346)</f>
        <v>0</v>
      </c>
      <c r="Q342" s="211"/>
      <c r="R342" s="212">
        <f>SUM(R343:R346)</f>
        <v>0</v>
      </c>
      <c r="S342" s="211"/>
      <c r="T342" s="213">
        <f>SUM(T343:T346)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4" t="s">
        <v>153</v>
      </c>
      <c r="AT342" s="215" t="s">
        <v>75</v>
      </c>
      <c r="AU342" s="215" t="s">
        <v>84</v>
      </c>
      <c r="AY342" s="214" t="s">
        <v>124</v>
      </c>
      <c r="BK342" s="216">
        <f>SUM(BK343:BK346)</f>
        <v>0</v>
      </c>
    </row>
    <row r="343" spans="1:65" s="2" customFormat="1" ht="16.5" customHeight="1">
      <c r="A343" s="39"/>
      <c r="B343" s="40"/>
      <c r="C343" s="219" t="s">
        <v>506</v>
      </c>
      <c r="D343" s="219" t="s">
        <v>127</v>
      </c>
      <c r="E343" s="220" t="s">
        <v>1627</v>
      </c>
      <c r="F343" s="221" t="s">
        <v>1628</v>
      </c>
      <c r="G343" s="222" t="s">
        <v>978</v>
      </c>
      <c r="H343" s="223">
        <v>1</v>
      </c>
      <c r="I343" s="224"/>
      <c r="J343" s="225">
        <f>ROUND(I343*H343,2)</f>
        <v>0</v>
      </c>
      <c r="K343" s="221" t="s">
        <v>131</v>
      </c>
      <c r="L343" s="45"/>
      <c r="M343" s="226" t="s">
        <v>1</v>
      </c>
      <c r="N343" s="227" t="s">
        <v>41</v>
      </c>
      <c r="O343" s="92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132</v>
      </c>
      <c r="AT343" s="230" t="s">
        <v>127</v>
      </c>
      <c r="AU343" s="230" t="s">
        <v>86</v>
      </c>
      <c r="AY343" s="18" t="s">
        <v>124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132</v>
      </c>
      <c r="BM343" s="230" t="s">
        <v>509</v>
      </c>
    </row>
    <row r="344" spans="1:51" s="13" customFormat="1" ht="12">
      <c r="A344" s="13"/>
      <c r="B344" s="232"/>
      <c r="C344" s="233"/>
      <c r="D344" s="234" t="s">
        <v>133</v>
      </c>
      <c r="E344" s="235" t="s">
        <v>1</v>
      </c>
      <c r="F344" s="236" t="s">
        <v>1629</v>
      </c>
      <c r="G344" s="233"/>
      <c r="H344" s="235" t="s">
        <v>1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133</v>
      </c>
      <c r="AU344" s="242" t="s">
        <v>86</v>
      </c>
      <c r="AV344" s="13" t="s">
        <v>84</v>
      </c>
      <c r="AW344" s="13" t="s">
        <v>33</v>
      </c>
      <c r="AX344" s="13" t="s">
        <v>76</v>
      </c>
      <c r="AY344" s="242" t="s">
        <v>124</v>
      </c>
    </row>
    <row r="345" spans="1:51" s="14" customFormat="1" ht="12">
      <c r="A345" s="14"/>
      <c r="B345" s="243"/>
      <c r="C345" s="244"/>
      <c r="D345" s="234" t="s">
        <v>133</v>
      </c>
      <c r="E345" s="245" t="s">
        <v>1</v>
      </c>
      <c r="F345" s="246" t="s">
        <v>84</v>
      </c>
      <c r="G345" s="244"/>
      <c r="H345" s="247">
        <v>1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133</v>
      </c>
      <c r="AU345" s="253" t="s">
        <v>86</v>
      </c>
      <c r="AV345" s="14" t="s">
        <v>86</v>
      </c>
      <c r="AW345" s="14" t="s">
        <v>33</v>
      </c>
      <c r="AX345" s="14" t="s">
        <v>76</v>
      </c>
      <c r="AY345" s="253" t="s">
        <v>124</v>
      </c>
    </row>
    <row r="346" spans="1:51" s="15" customFormat="1" ht="12">
      <c r="A346" s="15"/>
      <c r="B346" s="254"/>
      <c r="C346" s="255"/>
      <c r="D346" s="234" t="s">
        <v>133</v>
      </c>
      <c r="E346" s="256" t="s">
        <v>1</v>
      </c>
      <c r="F346" s="257" t="s">
        <v>137</v>
      </c>
      <c r="G346" s="255"/>
      <c r="H346" s="258">
        <v>1</v>
      </c>
      <c r="I346" s="259"/>
      <c r="J346" s="255"/>
      <c r="K346" s="255"/>
      <c r="L346" s="260"/>
      <c r="M346" s="265"/>
      <c r="N346" s="266"/>
      <c r="O346" s="266"/>
      <c r="P346" s="266"/>
      <c r="Q346" s="266"/>
      <c r="R346" s="266"/>
      <c r="S346" s="266"/>
      <c r="T346" s="26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4" t="s">
        <v>133</v>
      </c>
      <c r="AU346" s="264" t="s">
        <v>86</v>
      </c>
      <c r="AV346" s="15" t="s">
        <v>132</v>
      </c>
      <c r="AW346" s="15" t="s">
        <v>33</v>
      </c>
      <c r="AX346" s="15" t="s">
        <v>84</v>
      </c>
      <c r="AY346" s="264" t="s">
        <v>124</v>
      </c>
    </row>
    <row r="347" spans="1:31" s="2" customFormat="1" ht="6.95" customHeight="1">
      <c r="A347" s="39"/>
      <c r="B347" s="67"/>
      <c r="C347" s="68"/>
      <c r="D347" s="68"/>
      <c r="E347" s="68"/>
      <c r="F347" s="68"/>
      <c r="G347" s="68"/>
      <c r="H347" s="68"/>
      <c r="I347" s="68"/>
      <c r="J347" s="68"/>
      <c r="K347" s="68"/>
      <c r="L347" s="45"/>
      <c r="M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</row>
  </sheetData>
  <sheetProtection password="CC35" sheet="1" objects="1" scenarios="1" formatColumns="0" formatRows="0" autoFilter="0"/>
  <autoFilter ref="C128:K346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99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III/23726 Kokovice, most ev.č.23726-1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1630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20. 10. 2017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ROUND((SUM(BE120:BE181)),2)</f>
        <v>0</v>
      </c>
      <c r="G33" s="39"/>
      <c r="H33" s="39"/>
      <c r="I33" s="156">
        <v>0.21</v>
      </c>
      <c r="J33" s="155">
        <f>ROUND(((SUM(BE120:BE181))*I33),2)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ROUND((SUM(BF120:BF181)),2)</f>
        <v>0</v>
      </c>
      <c r="G34" s="39"/>
      <c r="H34" s="39"/>
      <c r="I34" s="156">
        <v>0.15</v>
      </c>
      <c r="J34" s="155">
        <f>ROUND(((SUM(BF120:BF181))*I34),2)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ROUND((SUM(BG120:BG181)),2)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ROUND((SUM(BH120:BH181)),2)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ROUND((SUM(BI120:BI181)),2)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III/23726 Kokovice, most ev.č.23726-1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431 - Přeložka veřejného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20. 10. 2017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PRAGOPROJEKT,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pans="1:31" s="9" customFormat="1" ht="24.95" customHeight="1">
      <c r="A97" s="9"/>
      <c r="B97" s="180"/>
      <c r="C97" s="181"/>
      <c r="D97" s="182" t="s">
        <v>180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1631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185</v>
      </c>
      <c r="E99" s="183"/>
      <c r="F99" s="183"/>
      <c r="G99" s="183"/>
      <c r="H99" s="183"/>
      <c r="I99" s="183"/>
      <c r="J99" s="184">
        <f>J168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188</v>
      </c>
      <c r="E100" s="189"/>
      <c r="F100" s="189"/>
      <c r="G100" s="189"/>
      <c r="H100" s="189"/>
      <c r="I100" s="189"/>
      <c r="J100" s="190">
        <f>J169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109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III/23726 Kokovice, most ev.č.23726-1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100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431 - Přeložka veřejného osvětlení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 xml:space="preserve"> </v>
      </c>
      <c r="G114" s="41"/>
      <c r="H114" s="41"/>
      <c r="I114" s="33" t="s">
        <v>22</v>
      </c>
      <c r="J114" s="80" t="str">
        <f>IF(J12="","",J12)</f>
        <v>20. 10. 2017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24</v>
      </c>
      <c r="D116" s="41"/>
      <c r="E116" s="41"/>
      <c r="F116" s="28" t="str">
        <f>E15</f>
        <v>Středočeský kraj</v>
      </c>
      <c r="G116" s="41"/>
      <c r="H116" s="41"/>
      <c r="I116" s="33" t="s">
        <v>30</v>
      </c>
      <c r="J116" s="37" t="str">
        <f>E21</f>
        <v>PRAGOPROJEKT, a.s.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32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110</v>
      </c>
      <c r="D119" s="195" t="s">
        <v>61</v>
      </c>
      <c r="E119" s="195" t="s">
        <v>57</v>
      </c>
      <c r="F119" s="195" t="s">
        <v>58</v>
      </c>
      <c r="G119" s="195" t="s">
        <v>111</v>
      </c>
      <c r="H119" s="195" t="s">
        <v>112</v>
      </c>
      <c r="I119" s="195" t="s">
        <v>113</v>
      </c>
      <c r="J119" s="195" t="s">
        <v>104</v>
      </c>
      <c r="K119" s="196" t="s">
        <v>114</v>
      </c>
      <c r="L119" s="197"/>
      <c r="M119" s="101" t="s">
        <v>1</v>
      </c>
      <c r="N119" s="102" t="s">
        <v>40</v>
      </c>
      <c r="O119" s="102" t="s">
        <v>115</v>
      </c>
      <c r="P119" s="102" t="s">
        <v>116</v>
      </c>
      <c r="Q119" s="102" t="s">
        <v>117</v>
      </c>
      <c r="R119" s="102" t="s">
        <v>118</v>
      </c>
      <c r="S119" s="102" t="s">
        <v>119</v>
      </c>
      <c r="T119" s="103" t="s">
        <v>120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121</v>
      </c>
      <c r="D120" s="41"/>
      <c r="E120" s="41"/>
      <c r="F120" s="41"/>
      <c r="G120" s="41"/>
      <c r="H120" s="41"/>
      <c r="I120" s="41"/>
      <c r="J120" s="198">
        <f>BK120</f>
        <v>0</v>
      </c>
      <c r="K120" s="41"/>
      <c r="L120" s="45"/>
      <c r="M120" s="104"/>
      <c r="N120" s="199"/>
      <c r="O120" s="105"/>
      <c r="P120" s="200">
        <f>P121+P168</f>
        <v>0</v>
      </c>
      <c r="Q120" s="105"/>
      <c r="R120" s="200">
        <f>R121+R168</f>
        <v>0</v>
      </c>
      <c r="S120" s="105"/>
      <c r="T120" s="201">
        <f>T121+T168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106</v>
      </c>
      <c r="BK120" s="202">
        <f>BK121+BK168</f>
        <v>0</v>
      </c>
    </row>
    <row r="121" spans="1:63" s="12" customFormat="1" ht="25.9" customHeight="1">
      <c r="A121" s="12"/>
      <c r="B121" s="203"/>
      <c r="C121" s="204"/>
      <c r="D121" s="205" t="s">
        <v>75</v>
      </c>
      <c r="E121" s="206" t="s">
        <v>1112</v>
      </c>
      <c r="F121" s="206" t="s">
        <v>1113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</f>
        <v>0</v>
      </c>
      <c r="Q121" s="211"/>
      <c r="R121" s="212">
        <f>R122</f>
        <v>0</v>
      </c>
      <c r="S121" s="211"/>
      <c r="T121" s="213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86</v>
      </c>
      <c r="AT121" s="215" t="s">
        <v>75</v>
      </c>
      <c r="AU121" s="215" t="s">
        <v>76</v>
      </c>
      <c r="AY121" s="214" t="s">
        <v>124</v>
      </c>
      <c r="BK121" s="216">
        <f>BK122</f>
        <v>0</v>
      </c>
    </row>
    <row r="122" spans="1:63" s="12" customFormat="1" ht="22.8" customHeight="1">
      <c r="A122" s="12"/>
      <c r="B122" s="203"/>
      <c r="C122" s="204"/>
      <c r="D122" s="205" t="s">
        <v>75</v>
      </c>
      <c r="E122" s="217" t="s">
        <v>1632</v>
      </c>
      <c r="F122" s="217" t="s">
        <v>1633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SUM(P123:P167)</f>
        <v>0</v>
      </c>
      <c r="Q122" s="211"/>
      <c r="R122" s="212">
        <f>SUM(R123:R167)</f>
        <v>0</v>
      </c>
      <c r="S122" s="211"/>
      <c r="T122" s="213">
        <f>SUM(T123:T167)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75</v>
      </c>
      <c r="AU122" s="215" t="s">
        <v>84</v>
      </c>
      <c r="AY122" s="214" t="s">
        <v>124</v>
      </c>
      <c r="BK122" s="216">
        <f>SUM(BK123:BK167)</f>
        <v>0</v>
      </c>
    </row>
    <row r="123" spans="1:65" s="2" customFormat="1" ht="24.15" customHeight="1">
      <c r="A123" s="39"/>
      <c r="B123" s="40"/>
      <c r="C123" s="219" t="s">
        <v>153</v>
      </c>
      <c r="D123" s="219" t="s">
        <v>127</v>
      </c>
      <c r="E123" s="220" t="s">
        <v>1634</v>
      </c>
      <c r="F123" s="221" t="s">
        <v>1635</v>
      </c>
      <c r="G123" s="222" t="s">
        <v>291</v>
      </c>
      <c r="H123" s="223">
        <v>134.01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41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169</v>
      </c>
      <c r="AT123" s="230" t="s">
        <v>127</v>
      </c>
      <c r="AU123" s="230" t="s">
        <v>86</v>
      </c>
      <c r="AY123" s="18" t="s">
        <v>124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84</v>
      </c>
      <c r="BK123" s="231">
        <f>ROUND(I123*H123,2)</f>
        <v>0</v>
      </c>
      <c r="BL123" s="18" t="s">
        <v>169</v>
      </c>
      <c r="BM123" s="230" t="s">
        <v>86</v>
      </c>
    </row>
    <row r="124" spans="1:51" s="13" customFormat="1" ht="12">
      <c r="A124" s="13"/>
      <c r="B124" s="232"/>
      <c r="C124" s="233"/>
      <c r="D124" s="234" t="s">
        <v>133</v>
      </c>
      <c r="E124" s="235" t="s">
        <v>1</v>
      </c>
      <c r="F124" s="236" t="s">
        <v>1636</v>
      </c>
      <c r="G124" s="233"/>
      <c r="H124" s="235" t="s">
        <v>1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133</v>
      </c>
      <c r="AU124" s="242" t="s">
        <v>86</v>
      </c>
      <c r="AV124" s="13" t="s">
        <v>84</v>
      </c>
      <c r="AW124" s="13" t="s">
        <v>33</v>
      </c>
      <c r="AX124" s="13" t="s">
        <v>76</v>
      </c>
      <c r="AY124" s="242" t="s">
        <v>124</v>
      </c>
    </row>
    <row r="125" spans="1:51" s="14" customFormat="1" ht="12">
      <c r="A125" s="14"/>
      <c r="B125" s="243"/>
      <c r="C125" s="244"/>
      <c r="D125" s="234" t="s">
        <v>133</v>
      </c>
      <c r="E125" s="245" t="s">
        <v>1</v>
      </c>
      <c r="F125" s="246" t="s">
        <v>1637</v>
      </c>
      <c r="G125" s="244"/>
      <c r="H125" s="247">
        <v>134.0102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133</v>
      </c>
      <c r="AU125" s="253" t="s">
        <v>86</v>
      </c>
      <c r="AV125" s="14" t="s">
        <v>86</v>
      </c>
      <c r="AW125" s="14" t="s">
        <v>33</v>
      </c>
      <c r="AX125" s="14" t="s">
        <v>76</v>
      </c>
      <c r="AY125" s="253" t="s">
        <v>124</v>
      </c>
    </row>
    <row r="126" spans="1:51" s="13" customFormat="1" ht="12">
      <c r="A126" s="13"/>
      <c r="B126" s="232"/>
      <c r="C126" s="233"/>
      <c r="D126" s="234" t="s">
        <v>133</v>
      </c>
      <c r="E126" s="235" t="s">
        <v>1</v>
      </c>
      <c r="F126" s="236" t="s">
        <v>1638</v>
      </c>
      <c r="G126" s="233"/>
      <c r="H126" s="235" t="s">
        <v>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133</v>
      </c>
      <c r="AU126" s="242" t="s">
        <v>86</v>
      </c>
      <c r="AV126" s="13" t="s">
        <v>84</v>
      </c>
      <c r="AW126" s="13" t="s">
        <v>33</v>
      </c>
      <c r="AX126" s="13" t="s">
        <v>76</v>
      </c>
      <c r="AY126" s="242" t="s">
        <v>124</v>
      </c>
    </row>
    <row r="127" spans="1:51" s="15" customFormat="1" ht="12">
      <c r="A127" s="15"/>
      <c r="B127" s="254"/>
      <c r="C127" s="255"/>
      <c r="D127" s="234" t="s">
        <v>133</v>
      </c>
      <c r="E127" s="256" t="s">
        <v>1</v>
      </c>
      <c r="F127" s="257" t="s">
        <v>137</v>
      </c>
      <c r="G127" s="255"/>
      <c r="H127" s="258">
        <v>134.0102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4" t="s">
        <v>133</v>
      </c>
      <c r="AU127" s="264" t="s">
        <v>86</v>
      </c>
      <c r="AV127" s="15" t="s">
        <v>132</v>
      </c>
      <c r="AW127" s="15" t="s">
        <v>33</v>
      </c>
      <c r="AX127" s="15" t="s">
        <v>84</v>
      </c>
      <c r="AY127" s="264" t="s">
        <v>124</v>
      </c>
    </row>
    <row r="128" spans="1:65" s="2" customFormat="1" ht="21.75" customHeight="1">
      <c r="A128" s="39"/>
      <c r="B128" s="40"/>
      <c r="C128" s="219" t="s">
        <v>145</v>
      </c>
      <c r="D128" s="219" t="s">
        <v>127</v>
      </c>
      <c r="E128" s="220" t="s">
        <v>1639</v>
      </c>
      <c r="F128" s="221" t="s">
        <v>1640</v>
      </c>
      <c r="G128" s="222" t="s">
        <v>831</v>
      </c>
      <c r="H128" s="223">
        <v>6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169</v>
      </c>
      <c r="AT128" s="230" t="s">
        <v>127</v>
      </c>
      <c r="AU128" s="230" t="s">
        <v>86</v>
      </c>
      <c r="AY128" s="18" t="s">
        <v>124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169</v>
      </c>
      <c r="BM128" s="230" t="s">
        <v>132</v>
      </c>
    </row>
    <row r="129" spans="1:51" s="13" customFormat="1" ht="12">
      <c r="A129" s="13"/>
      <c r="B129" s="232"/>
      <c r="C129" s="233"/>
      <c r="D129" s="234" t="s">
        <v>133</v>
      </c>
      <c r="E129" s="235" t="s">
        <v>1</v>
      </c>
      <c r="F129" s="236" t="s">
        <v>1641</v>
      </c>
      <c r="G129" s="233"/>
      <c r="H129" s="235" t="s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133</v>
      </c>
      <c r="AU129" s="242" t="s">
        <v>86</v>
      </c>
      <c r="AV129" s="13" t="s">
        <v>84</v>
      </c>
      <c r="AW129" s="13" t="s">
        <v>33</v>
      </c>
      <c r="AX129" s="13" t="s">
        <v>76</v>
      </c>
      <c r="AY129" s="242" t="s">
        <v>124</v>
      </c>
    </row>
    <row r="130" spans="1:51" s="13" customFormat="1" ht="12">
      <c r="A130" s="13"/>
      <c r="B130" s="232"/>
      <c r="C130" s="233"/>
      <c r="D130" s="234" t="s">
        <v>133</v>
      </c>
      <c r="E130" s="235" t="s">
        <v>1</v>
      </c>
      <c r="F130" s="236" t="s">
        <v>1642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133</v>
      </c>
      <c r="AU130" s="242" t="s">
        <v>86</v>
      </c>
      <c r="AV130" s="13" t="s">
        <v>84</v>
      </c>
      <c r="AW130" s="13" t="s">
        <v>33</v>
      </c>
      <c r="AX130" s="13" t="s">
        <v>76</v>
      </c>
      <c r="AY130" s="242" t="s">
        <v>124</v>
      </c>
    </row>
    <row r="131" spans="1:51" s="14" customFormat="1" ht="12">
      <c r="A131" s="14"/>
      <c r="B131" s="243"/>
      <c r="C131" s="244"/>
      <c r="D131" s="234" t="s">
        <v>133</v>
      </c>
      <c r="E131" s="245" t="s">
        <v>1</v>
      </c>
      <c r="F131" s="246" t="s">
        <v>145</v>
      </c>
      <c r="G131" s="244"/>
      <c r="H131" s="247">
        <v>6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133</v>
      </c>
      <c r="AU131" s="253" t="s">
        <v>86</v>
      </c>
      <c r="AV131" s="14" t="s">
        <v>86</v>
      </c>
      <c r="AW131" s="14" t="s">
        <v>33</v>
      </c>
      <c r="AX131" s="14" t="s">
        <v>76</v>
      </c>
      <c r="AY131" s="253" t="s">
        <v>124</v>
      </c>
    </row>
    <row r="132" spans="1:51" s="15" customFormat="1" ht="12">
      <c r="A132" s="15"/>
      <c r="B132" s="254"/>
      <c r="C132" s="255"/>
      <c r="D132" s="234" t="s">
        <v>133</v>
      </c>
      <c r="E132" s="256" t="s">
        <v>1</v>
      </c>
      <c r="F132" s="257" t="s">
        <v>137</v>
      </c>
      <c r="G132" s="255"/>
      <c r="H132" s="258">
        <v>6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4" t="s">
        <v>133</v>
      </c>
      <c r="AU132" s="264" t="s">
        <v>86</v>
      </c>
      <c r="AV132" s="15" t="s">
        <v>132</v>
      </c>
      <c r="AW132" s="15" t="s">
        <v>33</v>
      </c>
      <c r="AX132" s="15" t="s">
        <v>84</v>
      </c>
      <c r="AY132" s="264" t="s">
        <v>124</v>
      </c>
    </row>
    <row r="133" spans="1:65" s="2" customFormat="1" ht="16.5" customHeight="1">
      <c r="A133" s="39"/>
      <c r="B133" s="40"/>
      <c r="C133" s="219" t="s">
        <v>163</v>
      </c>
      <c r="D133" s="219" t="s">
        <v>127</v>
      </c>
      <c r="E133" s="220" t="s">
        <v>1643</v>
      </c>
      <c r="F133" s="221" t="s">
        <v>1644</v>
      </c>
      <c r="G133" s="222" t="s">
        <v>831</v>
      </c>
      <c r="H133" s="223">
        <v>16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169</v>
      </c>
      <c r="AT133" s="230" t="s">
        <v>127</v>
      </c>
      <c r="AU133" s="230" t="s">
        <v>86</v>
      </c>
      <c r="AY133" s="18" t="s">
        <v>124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169</v>
      </c>
      <c r="BM133" s="230" t="s">
        <v>145</v>
      </c>
    </row>
    <row r="134" spans="1:51" s="13" customFormat="1" ht="12">
      <c r="A134" s="13"/>
      <c r="B134" s="232"/>
      <c r="C134" s="233"/>
      <c r="D134" s="234" t="s">
        <v>133</v>
      </c>
      <c r="E134" s="235" t="s">
        <v>1</v>
      </c>
      <c r="F134" s="236" t="s">
        <v>1645</v>
      </c>
      <c r="G134" s="233"/>
      <c r="H134" s="235" t="s">
        <v>1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133</v>
      </c>
      <c r="AU134" s="242" t="s">
        <v>86</v>
      </c>
      <c r="AV134" s="13" t="s">
        <v>84</v>
      </c>
      <c r="AW134" s="13" t="s">
        <v>33</v>
      </c>
      <c r="AX134" s="13" t="s">
        <v>76</v>
      </c>
      <c r="AY134" s="242" t="s">
        <v>124</v>
      </c>
    </row>
    <row r="135" spans="1:51" s="14" customFormat="1" ht="12">
      <c r="A135" s="14"/>
      <c r="B135" s="243"/>
      <c r="C135" s="244"/>
      <c r="D135" s="234" t="s">
        <v>133</v>
      </c>
      <c r="E135" s="245" t="s">
        <v>1</v>
      </c>
      <c r="F135" s="246" t="s">
        <v>169</v>
      </c>
      <c r="G135" s="244"/>
      <c r="H135" s="247">
        <v>16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133</v>
      </c>
      <c r="AU135" s="253" t="s">
        <v>86</v>
      </c>
      <c r="AV135" s="14" t="s">
        <v>86</v>
      </c>
      <c r="AW135" s="14" t="s">
        <v>33</v>
      </c>
      <c r="AX135" s="14" t="s">
        <v>76</v>
      </c>
      <c r="AY135" s="253" t="s">
        <v>124</v>
      </c>
    </row>
    <row r="136" spans="1:51" s="15" customFormat="1" ht="12">
      <c r="A136" s="15"/>
      <c r="B136" s="254"/>
      <c r="C136" s="255"/>
      <c r="D136" s="234" t="s">
        <v>133</v>
      </c>
      <c r="E136" s="256" t="s">
        <v>1</v>
      </c>
      <c r="F136" s="257" t="s">
        <v>137</v>
      </c>
      <c r="G136" s="255"/>
      <c r="H136" s="258">
        <v>16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133</v>
      </c>
      <c r="AU136" s="264" t="s">
        <v>86</v>
      </c>
      <c r="AV136" s="15" t="s">
        <v>132</v>
      </c>
      <c r="AW136" s="15" t="s">
        <v>33</v>
      </c>
      <c r="AX136" s="15" t="s">
        <v>84</v>
      </c>
      <c r="AY136" s="264" t="s">
        <v>124</v>
      </c>
    </row>
    <row r="137" spans="1:65" s="2" customFormat="1" ht="24.15" customHeight="1">
      <c r="A137" s="39"/>
      <c r="B137" s="40"/>
      <c r="C137" s="219" t="s">
        <v>151</v>
      </c>
      <c r="D137" s="219" t="s">
        <v>127</v>
      </c>
      <c r="E137" s="220" t="s">
        <v>1646</v>
      </c>
      <c r="F137" s="221" t="s">
        <v>1647</v>
      </c>
      <c r="G137" s="222" t="s">
        <v>831</v>
      </c>
      <c r="H137" s="223">
        <v>6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169</v>
      </c>
      <c r="AT137" s="230" t="s">
        <v>127</v>
      </c>
      <c r="AU137" s="230" t="s">
        <v>86</v>
      </c>
      <c r="AY137" s="18" t="s">
        <v>124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169</v>
      </c>
      <c r="BM137" s="230" t="s">
        <v>151</v>
      </c>
    </row>
    <row r="138" spans="1:51" s="13" customFormat="1" ht="12">
      <c r="A138" s="13"/>
      <c r="B138" s="232"/>
      <c r="C138" s="233"/>
      <c r="D138" s="234" t="s">
        <v>133</v>
      </c>
      <c r="E138" s="235" t="s">
        <v>1</v>
      </c>
      <c r="F138" s="236" t="s">
        <v>1648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133</v>
      </c>
      <c r="AU138" s="242" t="s">
        <v>86</v>
      </c>
      <c r="AV138" s="13" t="s">
        <v>84</v>
      </c>
      <c r="AW138" s="13" t="s">
        <v>33</v>
      </c>
      <c r="AX138" s="13" t="s">
        <v>76</v>
      </c>
      <c r="AY138" s="242" t="s">
        <v>124</v>
      </c>
    </row>
    <row r="139" spans="1:51" s="13" customFormat="1" ht="12">
      <c r="A139" s="13"/>
      <c r="B139" s="232"/>
      <c r="C139" s="233"/>
      <c r="D139" s="234" t="s">
        <v>133</v>
      </c>
      <c r="E139" s="235" t="s">
        <v>1</v>
      </c>
      <c r="F139" s="236" t="s">
        <v>1649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133</v>
      </c>
      <c r="AU139" s="242" t="s">
        <v>86</v>
      </c>
      <c r="AV139" s="13" t="s">
        <v>84</v>
      </c>
      <c r="AW139" s="13" t="s">
        <v>33</v>
      </c>
      <c r="AX139" s="13" t="s">
        <v>76</v>
      </c>
      <c r="AY139" s="242" t="s">
        <v>124</v>
      </c>
    </row>
    <row r="140" spans="1:51" s="14" customFormat="1" ht="12">
      <c r="A140" s="14"/>
      <c r="B140" s="243"/>
      <c r="C140" s="244"/>
      <c r="D140" s="234" t="s">
        <v>133</v>
      </c>
      <c r="E140" s="245" t="s">
        <v>1</v>
      </c>
      <c r="F140" s="246" t="s">
        <v>145</v>
      </c>
      <c r="G140" s="244"/>
      <c r="H140" s="247">
        <v>6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133</v>
      </c>
      <c r="AU140" s="253" t="s">
        <v>86</v>
      </c>
      <c r="AV140" s="14" t="s">
        <v>86</v>
      </c>
      <c r="AW140" s="14" t="s">
        <v>33</v>
      </c>
      <c r="AX140" s="14" t="s">
        <v>76</v>
      </c>
      <c r="AY140" s="253" t="s">
        <v>124</v>
      </c>
    </row>
    <row r="141" spans="1:51" s="15" customFormat="1" ht="12">
      <c r="A141" s="15"/>
      <c r="B141" s="254"/>
      <c r="C141" s="255"/>
      <c r="D141" s="234" t="s">
        <v>133</v>
      </c>
      <c r="E141" s="256" t="s">
        <v>1</v>
      </c>
      <c r="F141" s="257" t="s">
        <v>137</v>
      </c>
      <c r="G141" s="255"/>
      <c r="H141" s="258">
        <v>6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133</v>
      </c>
      <c r="AU141" s="264" t="s">
        <v>86</v>
      </c>
      <c r="AV141" s="15" t="s">
        <v>132</v>
      </c>
      <c r="AW141" s="15" t="s">
        <v>33</v>
      </c>
      <c r="AX141" s="15" t="s">
        <v>84</v>
      </c>
      <c r="AY141" s="264" t="s">
        <v>124</v>
      </c>
    </row>
    <row r="142" spans="1:65" s="2" customFormat="1" ht="24.15" customHeight="1">
      <c r="A142" s="39"/>
      <c r="B142" s="40"/>
      <c r="C142" s="219" t="s">
        <v>125</v>
      </c>
      <c r="D142" s="219" t="s">
        <v>127</v>
      </c>
      <c r="E142" s="220" t="s">
        <v>1650</v>
      </c>
      <c r="F142" s="221" t="s">
        <v>1651</v>
      </c>
      <c r="G142" s="222" t="s">
        <v>831</v>
      </c>
      <c r="H142" s="223">
        <v>2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169</v>
      </c>
      <c r="AT142" s="230" t="s">
        <v>127</v>
      </c>
      <c r="AU142" s="230" t="s">
        <v>86</v>
      </c>
      <c r="AY142" s="18" t="s">
        <v>124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169</v>
      </c>
      <c r="BM142" s="230" t="s">
        <v>156</v>
      </c>
    </row>
    <row r="143" spans="1:51" s="13" customFormat="1" ht="12">
      <c r="A143" s="13"/>
      <c r="B143" s="232"/>
      <c r="C143" s="233"/>
      <c r="D143" s="234" t="s">
        <v>133</v>
      </c>
      <c r="E143" s="235" t="s">
        <v>1</v>
      </c>
      <c r="F143" s="236" t="s">
        <v>1652</v>
      </c>
      <c r="G143" s="233"/>
      <c r="H143" s="235" t="s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133</v>
      </c>
      <c r="AU143" s="242" t="s">
        <v>86</v>
      </c>
      <c r="AV143" s="13" t="s">
        <v>84</v>
      </c>
      <c r="AW143" s="13" t="s">
        <v>33</v>
      </c>
      <c r="AX143" s="13" t="s">
        <v>76</v>
      </c>
      <c r="AY143" s="242" t="s">
        <v>124</v>
      </c>
    </row>
    <row r="144" spans="1:51" s="13" customFormat="1" ht="12">
      <c r="A144" s="13"/>
      <c r="B144" s="232"/>
      <c r="C144" s="233"/>
      <c r="D144" s="234" t="s">
        <v>133</v>
      </c>
      <c r="E144" s="235" t="s">
        <v>1</v>
      </c>
      <c r="F144" s="236" t="s">
        <v>1648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133</v>
      </c>
      <c r="AU144" s="242" t="s">
        <v>86</v>
      </c>
      <c r="AV144" s="13" t="s">
        <v>84</v>
      </c>
      <c r="AW144" s="13" t="s">
        <v>33</v>
      </c>
      <c r="AX144" s="13" t="s">
        <v>76</v>
      </c>
      <c r="AY144" s="242" t="s">
        <v>124</v>
      </c>
    </row>
    <row r="145" spans="1:51" s="13" customFormat="1" ht="12">
      <c r="A145" s="13"/>
      <c r="B145" s="232"/>
      <c r="C145" s="233"/>
      <c r="D145" s="234" t="s">
        <v>133</v>
      </c>
      <c r="E145" s="235" t="s">
        <v>1</v>
      </c>
      <c r="F145" s="236" t="s">
        <v>1649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133</v>
      </c>
      <c r="AU145" s="242" t="s">
        <v>86</v>
      </c>
      <c r="AV145" s="13" t="s">
        <v>84</v>
      </c>
      <c r="AW145" s="13" t="s">
        <v>33</v>
      </c>
      <c r="AX145" s="13" t="s">
        <v>76</v>
      </c>
      <c r="AY145" s="242" t="s">
        <v>124</v>
      </c>
    </row>
    <row r="146" spans="1:51" s="14" customFormat="1" ht="12">
      <c r="A146" s="14"/>
      <c r="B146" s="243"/>
      <c r="C146" s="244"/>
      <c r="D146" s="234" t="s">
        <v>133</v>
      </c>
      <c r="E146" s="245" t="s">
        <v>1</v>
      </c>
      <c r="F146" s="246" t="s">
        <v>86</v>
      </c>
      <c r="G146" s="244"/>
      <c r="H146" s="247">
        <v>2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133</v>
      </c>
      <c r="AU146" s="253" t="s">
        <v>86</v>
      </c>
      <c r="AV146" s="14" t="s">
        <v>86</v>
      </c>
      <c r="AW146" s="14" t="s">
        <v>33</v>
      </c>
      <c r="AX146" s="14" t="s">
        <v>76</v>
      </c>
      <c r="AY146" s="253" t="s">
        <v>124</v>
      </c>
    </row>
    <row r="147" spans="1:51" s="15" customFormat="1" ht="12">
      <c r="A147" s="15"/>
      <c r="B147" s="254"/>
      <c r="C147" s="255"/>
      <c r="D147" s="234" t="s">
        <v>133</v>
      </c>
      <c r="E147" s="256" t="s">
        <v>1</v>
      </c>
      <c r="F147" s="257" t="s">
        <v>137</v>
      </c>
      <c r="G147" s="255"/>
      <c r="H147" s="258">
        <v>2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133</v>
      </c>
      <c r="AU147" s="264" t="s">
        <v>86</v>
      </c>
      <c r="AV147" s="15" t="s">
        <v>132</v>
      </c>
      <c r="AW147" s="15" t="s">
        <v>33</v>
      </c>
      <c r="AX147" s="15" t="s">
        <v>84</v>
      </c>
      <c r="AY147" s="264" t="s">
        <v>124</v>
      </c>
    </row>
    <row r="148" spans="1:65" s="2" customFormat="1" ht="24.15" customHeight="1">
      <c r="A148" s="39"/>
      <c r="B148" s="40"/>
      <c r="C148" s="219" t="s">
        <v>156</v>
      </c>
      <c r="D148" s="219" t="s">
        <v>127</v>
      </c>
      <c r="E148" s="220" t="s">
        <v>1653</v>
      </c>
      <c r="F148" s="221" t="s">
        <v>1651</v>
      </c>
      <c r="G148" s="222" t="s">
        <v>831</v>
      </c>
      <c r="H148" s="223">
        <v>4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169</v>
      </c>
      <c r="AT148" s="230" t="s">
        <v>127</v>
      </c>
      <c r="AU148" s="230" t="s">
        <v>86</v>
      </c>
      <c r="AY148" s="18" t="s">
        <v>124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169</v>
      </c>
      <c r="BM148" s="230" t="s">
        <v>160</v>
      </c>
    </row>
    <row r="149" spans="1:51" s="13" customFormat="1" ht="12">
      <c r="A149" s="13"/>
      <c r="B149" s="232"/>
      <c r="C149" s="233"/>
      <c r="D149" s="234" t="s">
        <v>133</v>
      </c>
      <c r="E149" s="235" t="s">
        <v>1</v>
      </c>
      <c r="F149" s="236" t="s">
        <v>1654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133</v>
      </c>
      <c r="AU149" s="242" t="s">
        <v>86</v>
      </c>
      <c r="AV149" s="13" t="s">
        <v>84</v>
      </c>
      <c r="AW149" s="13" t="s">
        <v>33</v>
      </c>
      <c r="AX149" s="13" t="s">
        <v>76</v>
      </c>
      <c r="AY149" s="242" t="s">
        <v>124</v>
      </c>
    </row>
    <row r="150" spans="1:51" s="13" customFormat="1" ht="12">
      <c r="A150" s="13"/>
      <c r="B150" s="232"/>
      <c r="C150" s="233"/>
      <c r="D150" s="234" t="s">
        <v>133</v>
      </c>
      <c r="E150" s="235" t="s">
        <v>1</v>
      </c>
      <c r="F150" s="236" t="s">
        <v>1648</v>
      </c>
      <c r="G150" s="233"/>
      <c r="H150" s="235" t="s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133</v>
      </c>
      <c r="AU150" s="242" t="s">
        <v>86</v>
      </c>
      <c r="AV150" s="13" t="s">
        <v>84</v>
      </c>
      <c r="AW150" s="13" t="s">
        <v>33</v>
      </c>
      <c r="AX150" s="13" t="s">
        <v>76</v>
      </c>
      <c r="AY150" s="242" t="s">
        <v>124</v>
      </c>
    </row>
    <row r="151" spans="1:51" s="13" customFormat="1" ht="12">
      <c r="A151" s="13"/>
      <c r="B151" s="232"/>
      <c r="C151" s="233"/>
      <c r="D151" s="234" t="s">
        <v>133</v>
      </c>
      <c r="E151" s="235" t="s">
        <v>1</v>
      </c>
      <c r="F151" s="236" t="s">
        <v>1649</v>
      </c>
      <c r="G151" s="233"/>
      <c r="H151" s="235" t="s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133</v>
      </c>
      <c r="AU151" s="242" t="s">
        <v>86</v>
      </c>
      <c r="AV151" s="13" t="s">
        <v>84</v>
      </c>
      <c r="AW151" s="13" t="s">
        <v>33</v>
      </c>
      <c r="AX151" s="13" t="s">
        <v>76</v>
      </c>
      <c r="AY151" s="242" t="s">
        <v>124</v>
      </c>
    </row>
    <row r="152" spans="1:51" s="14" customFormat="1" ht="12">
      <c r="A152" s="14"/>
      <c r="B152" s="243"/>
      <c r="C152" s="244"/>
      <c r="D152" s="234" t="s">
        <v>133</v>
      </c>
      <c r="E152" s="245" t="s">
        <v>1</v>
      </c>
      <c r="F152" s="246" t="s">
        <v>132</v>
      </c>
      <c r="G152" s="244"/>
      <c r="H152" s="247">
        <v>4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133</v>
      </c>
      <c r="AU152" s="253" t="s">
        <v>86</v>
      </c>
      <c r="AV152" s="14" t="s">
        <v>86</v>
      </c>
      <c r="AW152" s="14" t="s">
        <v>33</v>
      </c>
      <c r="AX152" s="14" t="s">
        <v>76</v>
      </c>
      <c r="AY152" s="253" t="s">
        <v>124</v>
      </c>
    </row>
    <row r="153" spans="1:51" s="15" customFormat="1" ht="12">
      <c r="A153" s="15"/>
      <c r="B153" s="254"/>
      <c r="C153" s="255"/>
      <c r="D153" s="234" t="s">
        <v>133</v>
      </c>
      <c r="E153" s="256" t="s">
        <v>1</v>
      </c>
      <c r="F153" s="257" t="s">
        <v>137</v>
      </c>
      <c r="G153" s="255"/>
      <c r="H153" s="258">
        <v>4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4" t="s">
        <v>133</v>
      </c>
      <c r="AU153" s="264" t="s">
        <v>86</v>
      </c>
      <c r="AV153" s="15" t="s">
        <v>132</v>
      </c>
      <c r="AW153" s="15" t="s">
        <v>33</v>
      </c>
      <c r="AX153" s="15" t="s">
        <v>84</v>
      </c>
      <c r="AY153" s="264" t="s">
        <v>124</v>
      </c>
    </row>
    <row r="154" spans="1:65" s="2" customFormat="1" ht="16.5" customHeight="1">
      <c r="A154" s="39"/>
      <c r="B154" s="40"/>
      <c r="C154" s="219" t="s">
        <v>232</v>
      </c>
      <c r="D154" s="219" t="s">
        <v>127</v>
      </c>
      <c r="E154" s="220" t="s">
        <v>1655</v>
      </c>
      <c r="F154" s="221" t="s">
        <v>1656</v>
      </c>
      <c r="G154" s="222" t="s">
        <v>291</v>
      </c>
      <c r="H154" s="223">
        <v>122.34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169</v>
      </c>
      <c r="AT154" s="230" t="s">
        <v>127</v>
      </c>
      <c r="AU154" s="230" t="s">
        <v>86</v>
      </c>
      <c r="AY154" s="18" t="s">
        <v>124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169</v>
      </c>
      <c r="BM154" s="230" t="s">
        <v>166</v>
      </c>
    </row>
    <row r="155" spans="1:51" s="13" customFormat="1" ht="12">
      <c r="A155" s="13"/>
      <c r="B155" s="232"/>
      <c r="C155" s="233"/>
      <c r="D155" s="234" t="s">
        <v>133</v>
      </c>
      <c r="E155" s="235" t="s">
        <v>1</v>
      </c>
      <c r="F155" s="236" t="s">
        <v>1657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133</v>
      </c>
      <c r="AU155" s="242" t="s">
        <v>86</v>
      </c>
      <c r="AV155" s="13" t="s">
        <v>84</v>
      </c>
      <c r="AW155" s="13" t="s">
        <v>33</v>
      </c>
      <c r="AX155" s="13" t="s">
        <v>76</v>
      </c>
      <c r="AY155" s="242" t="s">
        <v>124</v>
      </c>
    </row>
    <row r="156" spans="1:51" s="14" customFormat="1" ht="12">
      <c r="A156" s="14"/>
      <c r="B156" s="243"/>
      <c r="C156" s="244"/>
      <c r="D156" s="234" t="s">
        <v>133</v>
      </c>
      <c r="E156" s="245" t="s">
        <v>1</v>
      </c>
      <c r="F156" s="246" t="s">
        <v>1658</v>
      </c>
      <c r="G156" s="244"/>
      <c r="H156" s="247">
        <v>122.34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133</v>
      </c>
      <c r="AU156" s="253" t="s">
        <v>86</v>
      </c>
      <c r="AV156" s="14" t="s">
        <v>86</v>
      </c>
      <c r="AW156" s="14" t="s">
        <v>33</v>
      </c>
      <c r="AX156" s="14" t="s">
        <v>76</v>
      </c>
      <c r="AY156" s="253" t="s">
        <v>124</v>
      </c>
    </row>
    <row r="157" spans="1:51" s="15" customFormat="1" ht="12">
      <c r="A157" s="15"/>
      <c r="B157" s="254"/>
      <c r="C157" s="255"/>
      <c r="D157" s="234" t="s">
        <v>133</v>
      </c>
      <c r="E157" s="256" t="s">
        <v>1</v>
      </c>
      <c r="F157" s="257" t="s">
        <v>137</v>
      </c>
      <c r="G157" s="255"/>
      <c r="H157" s="258">
        <v>122.34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4" t="s">
        <v>133</v>
      </c>
      <c r="AU157" s="264" t="s">
        <v>86</v>
      </c>
      <c r="AV157" s="15" t="s">
        <v>132</v>
      </c>
      <c r="AW157" s="15" t="s">
        <v>33</v>
      </c>
      <c r="AX157" s="15" t="s">
        <v>84</v>
      </c>
      <c r="AY157" s="264" t="s">
        <v>124</v>
      </c>
    </row>
    <row r="158" spans="1:65" s="2" customFormat="1" ht="24.15" customHeight="1">
      <c r="A158" s="39"/>
      <c r="B158" s="40"/>
      <c r="C158" s="219" t="s">
        <v>160</v>
      </c>
      <c r="D158" s="219" t="s">
        <v>127</v>
      </c>
      <c r="E158" s="220" t="s">
        <v>1659</v>
      </c>
      <c r="F158" s="221" t="s">
        <v>1660</v>
      </c>
      <c r="G158" s="222" t="s">
        <v>831</v>
      </c>
      <c r="H158" s="223">
        <v>3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169</v>
      </c>
      <c r="AT158" s="230" t="s">
        <v>127</v>
      </c>
      <c r="AU158" s="230" t="s">
        <v>86</v>
      </c>
      <c r="AY158" s="18" t="s">
        <v>124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169</v>
      </c>
      <c r="BM158" s="230" t="s">
        <v>169</v>
      </c>
    </row>
    <row r="159" spans="1:51" s="13" customFormat="1" ht="12">
      <c r="A159" s="13"/>
      <c r="B159" s="232"/>
      <c r="C159" s="233"/>
      <c r="D159" s="234" t="s">
        <v>133</v>
      </c>
      <c r="E159" s="235" t="s">
        <v>1</v>
      </c>
      <c r="F159" s="236" t="s">
        <v>1661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133</v>
      </c>
      <c r="AU159" s="242" t="s">
        <v>86</v>
      </c>
      <c r="AV159" s="13" t="s">
        <v>84</v>
      </c>
      <c r="AW159" s="13" t="s">
        <v>33</v>
      </c>
      <c r="AX159" s="13" t="s">
        <v>76</v>
      </c>
      <c r="AY159" s="242" t="s">
        <v>124</v>
      </c>
    </row>
    <row r="160" spans="1:51" s="14" customFormat="1" ht="12">
      <c r="A160" s="14"/>
      <c r="B160" s="243"/>
      <c r="C160" s="244"/>
      <c r="D160" s="234" t="s">
        <v>133</v>
      </c>
      <c r="E160" s="245" t="s">
        <v>1</v>
      </c>
      <c r="F160" s="246" t="s">
        <v>142</v>
      </c>
      <c r="G160" s="244"/>
      <c r="H160" s="247">
        <v>3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133</v>
      </c>
      <c r="AU160" s="253" t="s">
        <v>86</v>
      </c>
      <c r="AV160" s="14" t="s">
        <v>86</v>
      </c>
      <c r="AW160" s="14" t="s">
        <v>33</v>
      </c>
      <c r="AX160" s="14" t="s">
        <v>76</v>
      </c>
      <c r="AY160" s="253" t="s">
        <v>124</v>
      </c>
    </row>
    <row r="161" spans="1:51" s="15" customFormat="1" ht="12">
      <c r="A161" s="15"/>
      <c r="B161" s="254"/>
      <c r="C161" s="255"/>
      <c r="D161" s="234" t="s">
        <v>133</v>
      </c>
      <c r="E161" s="256" t="s">
        <v>1</v>
      </c>
      <c r="F161" s="257" t="s">
        <v>137</v>
      </c>
      <c r="G161" s="255"/>
      <c r="H161" s="258">
        <v>3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133</v>
      </c>
      <c r="AU161" s="264" t="s">
        <v>86</v>
      </c>
      <c r="AV161" s="15" t="s">
        <v>132</v>
      </c>
      <c r="AW161" s="15" t="s">
        <v>33</v>
      </c>
      <c r="AX161" s="15" t="s">
        <v>84</v>
      </c>
      <c r="AY161" s="264" t="s">
        <v>124</v>
      </c>
    </row>
    <row r="162" spans="1:65" s="2" customFormat="1" ht="24.15" customHeight="1">
      <c r="A162" s="39"/>
      <c r="B162" s="40"/>
      <c r="C162" s="219" t="s">
        <v>207</v>
      </c>
      <c r="D162" s="219" t="s">
        <v>127</v>
      </c>
      <c r="E162" s="220" t="s">
        <v>1662</v>
      </c>
      <c r="F162" s="221" t="s">
        <v>1663</v>
      </c>
      <c r="G162" s="222" t="s">
        <v>831</v>
      </c>
      <c r="H162" s="223">
        <v>3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169</v>
      </c>
      <c r="AT162" s="230" t="s">
        <v>127</v>
      </c>
      <c r="AU162" s="230" t="s">
        <v>86</v>
      </c>
      <c r="AY162" s="18" t="s">
        <v>124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169</v>
      </c>
      <c r="BM162" s="230" t="s">
        <v>223</v>
      </c>
    </row>
    <row r="163" spans="1:51" s="14" customFormat="1" ht="12">
      <c r="A163" s="14"/>
      <c r="B163" s="243"/>
      <c r="C163" s="244"/>
      <c r="D163" s="234" t="s">
        <v>133</v>
      </c>
      <c r="E163" s="245" t="s">
        <v>1</v>
      </c>
      <c r="F163" s="246" t="s">
        <v>142</v>
      </c>
      <c r="G163" s="244"/>
      <c r="H163" s="247">
        <v>3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133</v>
      </c>
      <c r="AU163" s="253" t="s">
        <v>86</v>
      </c>
      <c r="AV163" s="14" t="s">
        <v>86</v>
      </c>
      <c r="AW163" s="14" t="s">
        <v>33</v>
      </c>
      <c r="AX163" s="14" t="s">
        <v>76</v>
      </c>
      <c r="AY163" s="253" t="s">
        <v>124</v>
      </c>
    </row>
    <row r="164" spans="1:51" s="15" customFormat="1" ht="12">
      <c r="A164" s="15"/>
      <c r="B164" s="254"/>
      <c r="C164" s="255"/>
      <c r="D164" s="234" t="s">
        <v>133</v>
      </c>
      <c r="E164" s="256" t="s">
        <v>1</v>
      </c>
      <c r="F164" s="257" t="s">
        <v>137</v>
      </c>
      <c r="G164" s="255"/>
      <c r="H164" s="258">
        <v>3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4" t="s">
        <v>133</v>
      </c>
      <c r="AU164" s="264" t="s">
        <v>86</v>
      </c>
      <c r="AV164" s="15" t="s">
        <v>132</v>
      </c>
      <c r="AW164" s="15" t="s">
        <v>33</v>
      </c>
      <c r="AX164" s="15" t="s">
        <v>84</v>
      </c>
      <c r="AY164" s="264" t="s">
        <v>124</v>
      </c>
    </row>
    <row r="165" spans="1:65" s="2" customFormat="1" ht="24.15" customHeight="1">
      <c r="A165" s="39"/>
      <c r="B165" s="40"/>
      <c r="C165" s="219" t="s">
        <v>166</v>
      </c>
      <c r="D165" s="219" t="s">
        <v>127</v>
      </c>
      <c r="E165" s="220" t="s">
        <v>1664</v>
      </c>
      <c r="F165" s="221" t="s">
        <v>1665</v>
      </c>
      <c r="G165" s="222" t="s">
        <v>831</v>
      </c>
      <c r="H165" s="223">
        <v>3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169</v>
      </c>
      <c r="AT165" s="230" t="s">
        <v>127</v>
      </c>
      <c r="AU165" s="230" t="s">
        <v>86</v>
      </c>
      <c r="AY165" s="18" t="s">
        <v>124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169</v>
      </c>
      <c r="BM165" s="230" t="s">
        <v>229</v>
      </c>
    </row>
    <row r="166" spans="1:51" s="14" customFormat="1" ht="12">
      <c r="A166" s="14"/>
      <c r="B166" s="243"/>
      <c r="C166" s="244"/>
      <c r="D166" s="234" t="s">
        <v>133</v>
      </c>
      <c r="E166" s="245" t="s">
        <v>1</v>
      </c>
      <c r="F166" s="246" t="s">
        <v>142</v>
      </c>
      <c r="G166" s="244"/>
      <c r="H166" s="247">
        <v>3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133</v>
      </c>
      <c r="AU166" s="253" t="s">
        <v>86</v>
      </c>
      <c r="AV166" s="14" t="s">
        <v>86</v>
      </c>
      <c r="AW166" s="14" t="s">
        <v>33</v>
      </c>
      <c r="AX166" s="14" t="s">
        <v>76</v>
      </c>
      <c r="AY166" s="253" t="s">
        <v>124</v>
      </c>
    </row>
    <row r="167" spans="1:51" s="15" customFormat="1" ht="12">
      <c r="A167" s="15"/>
      <c r="B167" s="254"/>
      <c r="C167" s="255"/>
      <c r="D167" s="234" t="s">
        <v>133</v>
      </c>
      <c r="E167" s="256" t="s">
        <v>1</v>
      </c>
      <c r="F167" s="257" t="s">
        <v>137</v>
      </c>
      <c r="G167" s="255"/>
      <c r="H167" s="258">
        <v>3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4" t="s">
        <v>133</v>
      </c>
      <c r="AU167" s="264" t="s">
        <v>86</v>
      </c>
      <c r="AV167" s="15" t="s">
        <v>132</v>
      </c>
      <c r="AW167" s="15" t="s">
        <v>33</v>
      </c>
      <c r="AX167" s="15" t="s">
        <v>84</v>
      </c>
      <c r="AY167" s="264" t="s">
        <v>124</v>
      </c>
    </row>
    <row r="168" spans="1:63" s="12" customFormat="1" ht="25.9" customHeight="1">
      <c r="A168" s="12"/>
      <c r="B168" s="203"/>
      <c r="C168" s="204"/>
      <c r="D168" s="205" t="s">
        <v>75</v>
      </c>
      <c r="E168" s="206" t="s">
        <v>1203</v>
      </c>
      <c r="F168" s="206" t="s">
        <v>1204</v>
      </c>
      <c r="G168" s="204"/>
      <c r="H168" s="204"/>
      <c r="I168" s="207"/>
      <c r="J168" s="208">
        <f>BK168</f>
        <v>0</v>
      </c>
      <c r="K168" s="204"/>
      <c r="L168" s="209"/>
      <c r="M168" s="210"/>
      <c r="N168" s="211"/>
      <c r="O168" s="211"/>
      <c r="P168" s="212">
        <f>P169</f>
        <v>0</v>
      </c>
      <c r="Q168" s="211"/>
      <c r="R168" s="212">
        <f>R169</f>
        <v>0</v>
      </c>
      <c r="S168" s="211"/>
      <c r="T168" s="213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153</v>
      </c>
      <c r="AT168" s="215" t="s">
        <v>75</v>
      </c>
      <c r="AU168" s="215" t="s">
        <v>76</v>
      </c>
      <c r="AY168" s="214" t="s">
        <v>124</v>
      </c>
      <c r="BK168" s="216">
        <f>BK169</f>
        <v>0</v>
      </c>
    </row>
    <row r="169" spans="1:63" s="12" customFormat="1" ht="22.8" customHeight="1">
      <c r="A169" s="12"/>
      <c r="B169" s="203"/>
      <c r="C169" s="204"/>
      <c r="D169" s="205" t="s">
        <v>75</v>
      </c>
      <c r="E169" s="217" t="s">
        <v>1270</v>
      </c>
      <c r="F169" s="217" t="s">
        <v>1271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SUM(P170:P181)</f>
        <v>0</v>
      </c>
      <c r="Q169" s="211"/>
      <c r="R169" s="212">
        <f>SUM(R170:R181)</f>
        <v>0</v>
      </c>
      <c r="S169" s="211"/>
      <c r="T169" s="213">
        <f>SUM(T170:T181)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153</v>
      </c>
      <c r="AT169" s="215" t="s">
        <v>75</v>
      </c>
      <c r="AU169" s="215" t="s">
        <v>84</v>
      </c>
      <c r="AY169" s="214" t="s">
        <v>124</v>
      </c>
      <c r="BK169" s="216">
        <f>SUM(BK170:BK181)</f>
        <v>0</v>
      </c>
    </row>
    <row r="170" spans="1:65" s="2" customFormat="1" ht="16.5" customHeight="1">
      <c r="A170" s="39"/>
      <c r="B170" s="40"/>
      <c r="C170" s="219" t="s">
        <v>262</v>
      </c>
      <c r="D170" s="219" t="s">
        <v>127</v>
      </c>
      <c r="E170" s="220" t="s">
        <v>1666</v>
      </c>
      <c r="F170" s="221" t="s">
        <v>1667</v>
      </c>
      <c r="G170" s="222" t="s">
        <v>831</v>
      </c>
      <c r="H170" s="223">
        <v>1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132</v>
      </c>
      <c r="AT170" s="230" t="s">
        <v>127</v>
      </c>
      <c r="AU170" s="230" t="s">
        <v>86</v>
      </c>
      <c r="AY170" s="18" t="s">
        <v>124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132</v>
      </c>
      <c r="BM170" s="230" t="s">
        <v>236</v>
      </c>
    </row>
    <row r="171" spans="1:51" s="13" customFormat="1" ht="12">
      <c r="A171" s="13"/>
      <c r="B171" s="232"/>
      <c r="C171" s="233"/>
      <c r="D171" s="234" t="s">
        <v>133</v>
      </c>
      <c r="E171" s="235" t="s">
        <v>1</v>
      </c>
      <c r="F171" s="236" t="s">
        <v>1668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133</v>
      </c>
      <c r="AU171" s="242" t="s">
        <v>86</v>
      </c>
      <c r="AV171" s="13" t="s">
        <v>84</v>
      </c>
      <c r="AW171" s="13" t="s">
        <v>33</v>
      </c>
      <c r="AX171" s="13" t="s">
        <v>76</v>
      </c>
      <c r="AY171" s="242" t="s">
        <v>124</v>
      </c>
    </row>
    <row r="172" spans="1:51" s="14" customFormat="1" ht="12">
      <c r="A172" s="14"/>
      <c r="B172" s="243"/>
      <c r="C172" s="244"/>
      <c r="D172" s="234" t="s">
        <v>133</v>
      </c>
      <c r="E172" s="245" t="s">
        <v>1</v>
      </c>
      <c r="F172" s="246" t="s">
        <v>84</v>
      </c>
      <c r="G172" s="244"/>
      <c r="H172" s="247">
        <v>1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133</v>
      </c>
      <c r="AU172" s="253" t="s">
        <v>86</v>
      </c>
      <c r="AV172" s="14" t="s">
        <v>86</v>
      </c>
      <c r="AW172" s="14" t="s">
        <v>33</v>
      </c>
      <c r="AX172" s="14" t="s">
        <v>76</v>
      </c>
      <c r="AY172" s="253" t="s">
        <v>124</v>
      </c>
    </row>
    <row r="173" spans="1:51" s="15" customFormat="1" ht="12">
      <c r="A173" s="15"/>
      <c r="B173" s="254"/>
      <c r="C173" s="255"/>
      <c r="D173" s="234" t="s">
        <v>133</v>
      </c>
      <c r="E173" s="256" t="s">
        <v>1</v>
      </c>
      <c r="F173" s="257" t="s">
        <v>137</v>
      </c>
      <c r="G173" s="255"/>
      <c r="H173" s="258">
        <v>1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4" t="s">
        <v>133</v>
      </c>
      <c r="AU173" s="264" t="s">
        <v>86</v>
      </c>
      <c r="AV173" s="15" t="s">
        <v>132</v>
      </c>
      <c r="AW173" s="15" t="s">
        <v>33</v>
      </c>
      <c r="AX173" s="15" t="s">
        <v>84</v>
      </c>
      <c r="AY173" s="264" t="s">
        <v>124</v>
      </c>
    </row>
    <row r="174" spans="1:65" s="2" customFormat="1" ht="16.5" customHeight="1">
      <c r="A174" s="39"/>
      <c r="B174" s="40"/>
      <c r="C174" s="219" t="s">
        <v>223</v>
      </c>
      <c r="D174" s="219" t="s">
        <v>127</v>
      </c>
      <c r="E174" s="220" t="s">
        <v>1669</v>
      </c>
      <c r="F174" s="221" t="s">
        <v>1667</v>
      </c>
      <c r="G174" s="222" t="s">
        <v>831</v>
      </c>
      <c r="H174" s="223">
        <v>1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132</v>
      </c>
      <c r="AT174" s="230" t="s">
        <v>127</v>
      </c>
      <c r="AU174" s="230" t="s">
        <v>86</v>
      </c>
      <c r="AY174" s="18" t="s">
        <v>124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132</v>
      </c>
      <c r="BM174" s="230" t="s">
        <v>240</v>
      </c>
    </row>
    <row r="175" spans="1:51" s="13" customFormat="1" ht="12">
      <c r="A175" s="13"/>
      <c r="B175" s="232"/>
      <c r="C175" s="233"/>
      <c r="D175" s="234" t="s">
        <v>133</v>
      </c>
      <c r="E175" s="235" t="s">
        <v>1</v>
      </c>
      <c r="F175" s="236" t="s">
        <v>1670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133</v>
      </c>
      <c r="AU175" s="242" t="s">
        <v>86</v>
      </c>
      <c r="AV175" s="13" t="s">
        <v>84</v>
      </c>
      <c r="AW175" s="13" t="s">
        <v>33</v>
      </c>
      <c r="AX175" s="13" t="s">
        <v>76</v>
      </c>
      <c r="AY175" s="242" t="s">
        <v>124</v>
      </c>
    </row>
    <row r="176" spans="1:51" s="14" customFormat="1" ht="12">
      <c r="A176" s="14"/>
      <c r="B176" s="243"/>
      <c r="C176" s="244"/>
      <c r="D176" s="234" t="s">
        <v>133</v>
      </c>
      <c r="E176" s="245" t="s">
        <v>1</v>
      </c>
      <c r="F176" s="246" t="s">
        <v>84</v>
      </c>
      <c r="G176" s="244"/>
      <c r="H176" s="247">
        <v>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133</v>
      </c>
      <c r="AU176" s="253" t="s">
        <v>86</v>
      </c>
      <c r="AV176" s="14" t="s">
        <v>86</v>
      </c>
      <c r="AW176" s="14" t="s">
        <v>33</v>
      </c>
      <c r="AX176" s="14" t="s">
        <v>76</v>
      </c>
      <c r="AY176" s="253" t="s">
        <v>124</v>
      </c>
    </row>
    <row r="177" spans="1:51" s="15" customFormat="1" ht="12">
      <c r="A177" s="15"/>
      <c r="B177" s="254"/>
      <c r="C177" s="255"/>
      <c r="D177" s="234" t="s">
        <v>133</v>
      </c>
      <c r="E177" s="256" t="s">
        <v>1</v>
      </c>
      <c r="F177" s="257" t="s">
        <v>137</v>
      </c>
      <c r="G177" s="255"/>
      <c r="H177" s="258">
        <v>1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4" t="s">
        <v>133</v>
      </c>
      <c r="AU177" s="264" t="s">
        <v>86</v>
      </c>
      <c r="AV177" s="15" t="s">
        <v>132</v>
      </c>
      <c r="AW177" s="15" t="s">
        <v>33</v>
      </c>
      <c r="AX177" s="15" t="s">
        <v>84</v>
      </c>
      <c r="AY177" s="264" t="s">
        <v>124</v>
      </c>
    </row>
    <row r="178" spans="1:65" s="2" customFormat="1" ht="16.5" customHeight="1">
      <c r="A178" s="39"/>
      <c r="B178" s="40"/>
      <c r="C178" s="219" t="s">
        <v>275</v>
      </c>
      <c r="D178" s="219" t="s">
        <v>127</v>
      </c>
      <c r="E178" s="220" t="s">
        <v>1671</v>
      </c>
      <c r="F178" s="221" t="s">
        <v>1672</v>
      </c>
      <c r="G178" s="222" t="s">
        <v>1673</v>
      </c>
      <c r="H178" s="223">
        <v>1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132</v>
      </c>
      <c r="AT178" s="230" t="s">
        <v>127</v>
      </c>
      <c r="AU178" s="230" t="s">
        <v>86</v>
      </c>
      <c r="AY178" s="18" t="s">
        <v>124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132</v>
      </c>
      <c r="BM178" s="230" t="s">
        <v>244</v>
      </c>
    </row>
    <row r="179" spans="1:51" s="13" customFormat="1" ht="12">
      <c r="A179" s="13"/>
      <c r="B179" s="232"/>
      <c r="C179" s="233"/>
      <c r="D179" s="234" t="s">
        <v>133</v>
      </c>
      <c r="E179" s="235" t="s">
        <v>1</v>
      </c>
      <c r="F179" s="236" t="s">
        <v>1674</v>
      </c>
      <c r="G179" s="233"/>
      <c r="H179" s="235" t="s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133</v>
      </c>
      <c r="AU179" s="242" t="s">
        <v>86</v>
      </c>
      <c r="AV179" s="13" t="s">
        <v>84</v>
      </c>
      <c r="AW179" s="13" t="s">
        <v>33</v>
      </c>
      <c r="AX179" s="13" t="s">
        <v>76</v>
      </c>
      <c r="AY179" s="242" t="s">
        <v>124</v>
      </c>
    </row>
    <row r="180" spans="1:51" s="14" customFormat="1" ht="12">
      <c r="A180" s="14"/>
      <c r="B180" s="243"/>
      <c r="C180" s="244"/>
      <c r="D180" s="234" t="s">
        <v>133</v>
      </c>
      <c r="E180" s="245" t="s">
        <v>1</v>
      </c>
      <c r="F180" s="246" t="s">
        <v>84</v>
      </c>
      <c r="G180" s="244"/>
      <c r="H180" s="247">
        <v>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133</v>
      </c>
      <c r="AU180" s="253" t="s">
        <v>86</v>
      </c>
      <c r="AV180" s="14" t="s">
        <v>86</v>
      </c>
      <c r="AW180" s="14" t="s">
        <v>33</v>
      </c>
      <c r="AX180" s="14" t="s">
        <v>76</v>
      </c>
      <c r="AY180" s="253" t="s">
        <v>124</v>
      </c>
    </row>
    <row r="181" spans="1:51" s="15" customFormat="1" ht="12">
      <c r="A181" s="15"/>
      <c r="B181" s="254"/>
      <c r="C181" s="255"/>
      <c r="D181" s="234" t="s">
        <v>133</v>
      </c>
      <c r="E181" s="256" t="s">
        <v>1</v>
      </c>
      <c r="F181" s="257" t="s">
        <v>137</v>
      </c>
      <c r="G181" s="255"/>
      <c r="H181" s="258">
        <v>1</v>
      </c>
      <c r="I181" s="259"/>
      <c r="J181" s="255"/>
      <c r="K181" s="255"/>
      <c r="L181" s="260"/>
      <c r="M181" s="265"/>
      <c r="N181" s="266"/>
      <c r="O181" s="266"/>
      <c r="P181" s="266"/>
      <c r="Q181" s="266"/>
      <c r="R181" s="266"/>
      <c r="S181" s="266"/>
      <c r="T181" s="26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133</v>
      </c>
      <c r="AU181" s="264" t="s">
        <v>86</v>
      </c>
      <c r="AV181" s="15" t="s">
        <v>132</v>
      </c>
      <c r="AW181" s="15" t="s">
        <v>33</v>
      </c>
      <c r="AX181" s="15" t="s">
        <v>84</v>
      </c>
      <c r="AY181" s="264" t="s">
        <v>124</v>
      </c>
    </row>
    <row r="182" spans="1:31" s="2" customFormat="1" ht="6.95" customHeight="1">
      <c r="A182" s="39"/>
      <c r="B182" s="67"/>
      <c r="C182" s="68"/>
      <c r="D182" s="68"/>
      <c r="E182" s="68"/>
      <c r="F182" s="68"/>
      <c r="G182" s="68"/>
      <c r="H182" s="68"/>
      <c r="I182" s="68"/>
      <c r="J182" s="68"/>
      <c r="K182" s="68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119:K18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Jůzko</dc:creator>
  <cp:keywords/>
  <dc:description/>
  <cp:lastModifiedBy>Václav Jůzko</cp:lastModifiedBy>
  <dcterms:created xsi:type="dcterms:W3CDTF">2022-05-03T09:15:45Z</dcterms:created>
  <dcterms:modified xsi:type="dcterms:W3CDTF">2022-05-03T09:16:02Z</dcterms:modified>
  <cp:category/>
  <cp:version/>
  <cp:contentType/>
  <cp:contentStatus/>
</cp:coreProperties>
</file>