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10" sheetId="3" r:id="rId3"/>
    <sheet name="SO 101.1" sheetId="4" r:id="rId4"/>
    <sheet name="SO 101.2" sheetId="5" r:id="rId5"/>
    <sheet name="SO 101.3" sheetId="6" r:id="rId6"/>
    <sheet name="SO 201" sheetId="7" r:id="rId7"/>
    <sheet name="SO 202" sheetId="8" r:id="rId8"/>
    <sheet name="SO 501" sheetId="9" r:id="rId9"/>
    <sheet name="SO 502" sheetId="10" r:id="rId10"/>
  </sheets>
  <definedNames/>
  <calcPr fullCalcOnLoad="1"/>
</workbook>
</file>

<file path=xl/sharedStrings.xml><?xml version="1.0" encoding="utf-8"?>
<sst xmlns="http://schemas.openxmlformats.org/spreadsheetml/2006/main" count="2826" uniqueCount="699">
  <si>
    <t>Firma: Firma</t>
  </si>
  <si>
    <t>Rekapitulace ceny</t>
  </si>
  <si>
    <t>Stavba: D-16-003 - II-339 Caslav_ most ev_c_ 339-004</t>
  </si>
  <si>
    <t>Varianta: ZŘ koef - KSUS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</si>
  <si>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</si>
  <si>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</si>
  <si>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</si>
  <si>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</si>
  <si>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</si>
  <si>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</si>
  <si>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</si>
  <si>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</si>
  <si>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</si>
  <si>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</si>
  <si>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</si>
  <si>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D-16-003</t>
  </si>
  <si>
    <t>II-339 Caslav_ most ev_c_ 339-004</t>
  </si>
  <si>
    <t>O</t>
  </si>
  <si>
    <t>Rozpočet:</t>
  </si>
  <si>
    <t>0,00</t>
  </si>
  <si>
    <t>15,00</t>
  </si>
  <si>
    <t>21,00</t>
  </si>
  <si>
    <t>2</t>
  </si>
  <si>
    <t>3</t>
  </si>
  <si>
    <t>0</t>
  </si>
  <si>
    <t>SO 000</t>
  </si>
  <si>
    <t>Vedlejší a ostatní rozpočtové náklady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</si>
  <si>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</si>
  <si>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</si>
  <si>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</si>
  <si>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</si>
  <si>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</si>
  <si>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</si>
  <si>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</si>
  <si>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</si>
  <si>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</si>
  <si>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</si>
  <si>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</si>
  <si>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</si>
  <si>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</si>
  <si>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</si>
  <si>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</si>
  <si>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</si>
  <si>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</si>
  <si>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</si>
  <si>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</si>
  <si>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02790</t>
  </si>
  <si>
    <t/>
  </si>
  <si>
    <t>KOORDINAČNÍ ČINNOST ZHOTOVITELE PŘI REALIZACI PŘELOŽEK IS</t>
  </si>
  <si>
    <t>KČ</t>
  </si>
  <si>
    <t>PP</t>
  </si>
  <si>
    <t>VV</t>
  </si>
  <si>
    <t>1=1,00 [A]  
koordinační činnost zhotovitele spojená s realizací přeložek IS (SO 401, SO 402, SO 404 a SO 405).</t>
  </si>
  <si>
    <t>TS</t>
  </si>
  <si>
    <t>02791</t>
  </si>
  <si>
    <t>1=1,00 [A] 
a. koordinační činnost zhotovitele spojená s realizací přeložek IS (501, 502)</t>
  </si>
  <si>
    <t>02910</t>
  </si>
  <si>
    <t>OSTATNÍ POŽADAVKY - ZEMĚMĚŘIČSKÁ MĚŘENÍ</t>
  </si>
  <si>
    <t>KPL</t>
  </si>
  <si>
    <t>Geodetická činnost v průběhu provádění stavebních prací (geodet zhotovitele stavby) včetně vytyčení stavby a skutečného zjištění průběhu inženýrských sítí. Součástí je vybudování potřebné vytyčovací sítě. 
1=1,00 [A]</t>
  </si>
  <si>
    <t>zahrnuje veškeré náklady spojené s objednatelem požadovanými pracemi,  
- pro stanovení orientační investorské ceny určete jednotkovou cenu jako 1% odhadované ceny stavby</t>
  </si>
  <si>
    <t>029113</t>
  </si>
  <si>
    <t>OSTATNÍ POŽADAVKY - GEODETICKÉ ZAMĚŘENÍ - CELKY</t>
  </si>
  <si>
    <t>KUS</t>
  </si>
  <si>
    <t>zaměření skutečného provedení stavby 1=1,00 [A]</t>
  </si>
  <si>
    <t>zahrnuje veškeré náklady spojené s objednatelem požadovanými pracemi</t>
  </si>
  <si>
    <t>02943</t>
  </si>
  <si>
    <t>OSTATNÍ POŽADAVKY - VYPRACOVÁNÍ RDS</t>
  </si>
  <si>
    <t>"Realizační dokumentace stavby v rozsahu dle požadavků objednatele včetně zapracování všech podmínek a požadavků stavebního povolení a podmínek stanovených zadávací dokumentací.    
Dokumentace bude zpracována pro všechny objekty dle čl. 6.1.2 (TKP D kap. 6, příl. 5); jejím předmětem je dokumentace všech zhotovovaných a pomocných konstrukcí a prací nutných ke stavbě objektu.    
Součástí je předání dokumentace v tištěné podobě v počtu 4 paré a předání v elektonické podobě (rozsah a uspořádání odpovídající podobě tištěné) v uzavřeném (PDF) a otevřeném formátu (DWG, XLS, DOC, apod.)" 
1=1,00 [A]</t>
  </si>
  <si>
    <t>02944</t>
  </si>
  <si>
    <t>OSTAT POŽADAVKY - DOKUMENTACE SKUTEČ PROVEDENÍ V DIGIT FORMĚ</t>
  </si>
  <si>
    <t>Dokumentace skutečného provedení stavby v rozsahu dle přílohy č. 3 k vyhlášce č. 499/2006 Sb. ve smyslu § 125 odst. 6 stavebního zákona a dle vyhlášky 146/2008 Sb. Součástí je potřebné geodetické zaměření a zhotovení potřebných provozních a havarijních řádů. 
1=1,00 [A]</t>
  </si>
  <si>
    <t>7</t>
  </si>
  <si>
    <t>02945</t>
  </si>
  <si>
    <t>OSTAT POŽADAVKY - GEOMETRICKÝ PLÁN</t>
  </si>
  <si>
    <t>HM</t>
  </si>
  <si>
    <t>Zajištění geometrických plánů skutečného provedení objektů v požadovaném formátu s hranicemi pozemků jako podklad pro vklad do katastrální mapy pro evidenci změn na katastrálním úřadu. Tato dokumentace bude potvrzena příslušným katastrálním úřadem a předána v 6 ti vyhotovení v termínu dle potřeb investora. 
1,5=1,50 [A]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</si>
  <si>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</si>
  <si>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</si>
  <si>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02950</t>
  </si>
  <si>
    <t>R1</t>
  </si>
  <si>
    <t>OSTATNÍ POŽADAVKY - POSUDKY, KONTROLY, REVIZNÍ ZPRÁVY</t>
  </si>
  <si>
    <t>Monitoring dotčených objektů před a po stavbě. 1=1,00 [A]</t>
  </si>
  <si>
    <t>R2</t>
  </si>
  <si>
    <t>Pasport a monitoring dotčených komunikací před a po stavbě. 1=1,00 [A]</t>
  </si>
  <si>
    <t>R3</t>
  </si>
  <si>
    <t>1=1,00 [A]  statický výpočet zatížitelnosti konstrukce - podklad pro ML</t>
  </si>
  <si>
    <t>11</t>
  </si>
  <si>
    <t>02991</t>
  </si>
  <si>
    <t>OSTATNÍ POŽADAVKY - INFORMAČNÍ TABULE</t>
  </si>
  <si>
    <t>PUBLICITA BĚHEM STAVBY    
informační tabule (billboard), specifikace : Dodávka, montáž a následná demontáž včetně odvozu informační tabule (bilboardu) o min. rozměrech 5,10 x 2,40 m. Jedná se o kompletní provedení, včetně údržby po celou dobu stavby. 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 2=2,00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</si>
  <si>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</si>
  <si>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</si>
  <si>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PUBLICITA PO DOKONČENÍ STAVBY    
trvalá pamětní deska, specifikace : Dodávka a montáž trvalé pamětních desky o rozměrech min.300 x 400mm - plastová deska. Jedná se o kompletní provedení pamětní desky včetně dodání a osazení do kamene větších rozměrů (cca 1x0,5x0,5 m).  Tvar, vzhled a velikost upřesní investor stavby vítěznému uchazeči během realizace stavby. Místo umistění bude dohodnuto s investorem stavby při realizaci stavebních prací. Pamětní deska na kameni bude umístěna na viditelném místě v blízkosti silnice. 1=1,00 [A]</t>
  </si>
  <si>
    <t>13</t>
  </si>
  <si>
    <t>03100</t>
  </si>
  <si>
    <t>ZAŘÍZENÍ STAVENIŠTĚ - ZŘÍZENÍ, PROVOZ, DEMONTÁŽ</t>
  </si>
  <si>
    <t>"Kompletní zařízení staveniště pro celou stavbu  včetně zajištění potřebných povolení a rozhodnutí.  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  
za spotřebované energie, plyn a vodu atd. v době výstavby až do předání díla.Zajištění údržby veřejných komunikací a komunikací pro pěší v průběhu celé stavby, včetně případné zimní údržby."  1=1,00 [A]</t>
  </si>
  <si>
    <t>zahrnuje objednatelem povolené náklady na pořízení (event. pronájem), provozování, udržování a likvidaci zhotovitelova zařízení</t>
  </si>
  <si>
    <t>SO 010</t>
  </si>
  <si>
    <t>Demolice mostu ev.č.339-004</t>
  </si>
  <si>
    <t>014101</t>
  </si>
  <si>
    <t>POPLATKY ZA SKLÁDKU</t>
  </si>
  <si>
    <t>M3</t>
  </si>
  <si>
    <t>zemina a kamenivo  
69,95=69,95 [A] z po. 113328</t>
  </si>
  <si>
    <t>zahrnuje veškeré poplatky provozovateli skládky související s uložením odpadu na skládce.</t>
  </si>
  <si>
    <t>beton a železobeton 
dlažby  3,32=3,32 [A]  z pol.  113188 
obrubník  0,98=0,98 [B] z pol.  11352 
obrubník záh. 0,56=0,56 [C] z pol.  11351 
ŽB  360,78=360,78 [D] zpol. 966168 
prostý b  13,91=13,91 [E] z pol. 966 58 
Celkem: A+B+C+D+E=379,55 [F]</t>
  </si>
  <si>
    <t>kámen 6,48=6,48 [A] z pol. 966138</t>
  </si>
  <si>
    <t>R4</t>
  </si>
  <si>
    <t>2,79=2,79 [A] z pol. 966148</t>
  </si>
  <si>
    <t>Zemní práce</t>
  </si>
  <si>
    <t>11201</t>
  </si>
  <si>
    <t>KÁCENÍ STROMŮ D KMENE DO 0,5M S ODSTRANĚNÍM PAŘEZŮ</t>
  </si>
  <si>
    <t>povinný odkup zhotovitelem, poplatek na skládku nebude účtován</t>
  </si>
  <si>
    <t>3=3,00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</si>
  <si>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</si>
  <si>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113188</t>
  </si>
  <si>
    <t>ODSTRANĚNÍ KRYTU ZPEVNĚNÝCH PLOCH Z DLAŽDIC, ODVOZ DO 20KM</t>
  </si>
  <si>
    <t>55,27*0,06=3,32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</si>
  <si>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</si>
  <si>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</si>
  <si>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</si>
  <si>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233,16*0,3=69,95 [A]</t>
  </si>
  <si>
    <t>11351</t>
  </si>
  <si>
    <t>ODSTRANĚNÍ ZÁHONOVÝCH OBRUBNÍKŮ</t>
  </si>
  <si>
    <t>M</t>
  </si>
  <si>
    <t>5,54+4,36+6,4+11,8=28,10 [A]</t>
  </si>
  <si>
    <t>11352</t>
  </si>
  <si>
    <t>ODSTRANĚNÍ CHODNÍKOVÝCH A SILNIČNÍCH OBRUBNÍKŮ BETONOVÝCH</t>
  </si>
  <si>
    <t>5,26+6,45+14,43=26,14 [A]</t>
  </si>
  <si>
    <t>11372</t>
  </si>
  <si>
    <t>FRÉZOVÁNÍ ZPEVNĚNÝCH PLOCH ASFALTOVÝCH</t>
  </si>
  <si>
    <t>233,16*0,09=20,98 [A]</t>
  </si>
  <si>
    <t>12110</t>
  </si>
  <si>
    <t>SEJMUTÍ ORNICE NEBO LESNÍ PŮDY</t>
  </si>
  <si>
    <t>uloženo na místo určené invetorem, poplatek na skládku nebude účtován</t>
  </si>
  <si>
    <t>6,28*2,0+4,26*2,0+1,53*1,5+1,48*1,5=25,60 [A]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</si>
  <si>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</si>
  <si>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</si>
  <si>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</si>
  <si>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25,6=25,60 [A] z pol. 12110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</si>
  <si>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</si>
  <si>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</si>
  <si>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9111A3</t>
  </si>
  <si>
    <t>ZÁBRADLÍ SILNIČNÍ S VODOR MADLY - DEMONTÁŽ S PŘESUNEM</t>
  </si>
  <si>
    <t>3,25+3,23+3,5+6,68+1,6+4,42+4,45=27,13 [A]</t>
  </si>
  <si>
    <t>položka zahrnuje: 
- demontáž a odstranění zařízení 
- jeho odvoz na předepsané místo</t>
  </si>
  <si>
    <t>14</t>
  </si>
  <si>
    <t>9112A3</t>
  </si>
  <si>
    <t>ZÁBRADLÍ MOSTNÍ S VODOR MADLY - DEMONTÁŽ S PŘESUNEM</t>
  </si>
  <si>
    <t>19,08+20,76+14,19+14,22=68,25 [A]</t>
  </si>
  <si>
    <t>15</t>
  </si>
  <si>
    <t>966138</t>
  </si>
  <si>
    <t>BOURÁNÍ KONSTRUKCÍ Z KAMENE NA MC S ODVOZEM DO 20KM</t>
  </si>
  <si>
    <t>1,31*1,0*4,95=6,48 [A] zídka pod mostem (kamenná)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</si>
  <si>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</si>
  <si>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16</t>
  </si>
  <si>
    <t>966148</t>
  </si>
  <si>
    <t>BOURÁNÍ KONSTRUKCÍ Z CIHEL A TVÁRNIC S ODVOZEM DO 20KM</t>
  </si>
  <si>
    <t>3,1*0,45*2=2,79 [A] zídka na JZ straně mostu</t>
  </si>
  <si>
    <t>17</t>
  </si>
  <si>
    <t>966158</t>
  </si>
  <si>
    <t>BOURÁNÍ KONSTRUKCÍ Z PROST BETONU S ODVOZEM DO 20KM</t>
  </si>
  <si>
    <t>0,75*1,0*16=12,00 [A] zídka na mostě (beton) 
(2,45*0,48*1,0)+(0,7*0,7*1,5)=1,91 [B]] zídka + sloupek zábradlí na JZ straně mostu 
Celkem: A+B=13,91 [C]</t>
  </si>
  <si>
    <t>18</t>
  </si>
  <si>
    <t>966168</t>
  </si>
  <si>
    <t>BOURÁNÍ KONSTRUKCÍ ZE ŽELEZOBETONU S ODVOZEM DO 20KM</t>
  </si>
  <si>
    <t>6,28*2,0+4,26*2,0+1,53*1,5+1,48*1,5=25,60 [A] 
20,64*11,63+14*6+(0,55*13,5*1,5)=335,18 [B] betonová klenba 
Celkem: A+B=360,78 [C]</t>
  </si>
  <si>
    <t>19</t>
  </si>
  <si>
    <t>96617</t>
  </si>
  <si>
    <t>BOURÁNÍ KONSTRUKCÍ ZE DŘEVA</t>
  </si>
  <si>
    <t>39,93*0,05=2,00 [A] Technologická lávka 
22,23*0,05=1,11 [B]  Lávka pro pěší 
Celkem: A+B=3,11 [C]</t>
  </si>
  <si>
    <t>20</t>
  </si>
  <si>
    <t>96618</t>
  </si>
  <si>
    <t>BOURÁNÍ KONSTRUKCÍ KOVOVÝCH</t>
  </si>
  <si>
    <t>T</t>
  </si>
  <si>
    <t>100*39,93*0,001=3,99 [A]  Technologická lávka 
50*22,23*0,001=1,11 [B]  Lávka pro pěší 
Celkem: A+B=5,10 [C]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</si>
  <si>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</si>
  <si>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101.1</t>
  </si>
  <si>
    <t>Pozemní komunikace</t>
  </si>
  <si>
    <t>zemina a kamenivo  
104,91=104,91 [A] z pol. 113328 
37,98=37,98 [B]  z po. 123738  
13,8=13,80 [D]   132738 
Celkem: A+B+D=156,69 [E]</t>
  </si>
  <si>
    <t>beton a železobeton 
dlažby  1,18=1,18 [A]  z pol.  113188 
obrubník  2,27=2,27 [B] z pol.  11352 
obrubník záh. 1,49=1,49 [C] z pol.  11351 
vpust  0,57=0,57 [D] zpol. 96687 
Celkem: A+B+C+D=5,51 [E]</t>
  </si>
  <si>
    <t>014211</t>
  </si>
  <si>
    <t>POPLATKY ZA ZEMNÍK - ORNICE</t>
  </si>
  <si>
    <t>13,02-9,84=3,18 [A] dokoupení potřebné ornice</t>
  </si>
  <si>
    <t>zahrnuje veškeré poplatky majiteli zemníku související s nákupem zeminy (nikoliv s otvírkou zemníku)</t>
  </si>
  <si>
    <t>11120</t>
  </si>
  <si>
    <t>ODSTRANĚNÍ KŘOVIN</t>
  </si>
  <si>
    <t>M2</t>
  </si>
  <si>
    <t>včetně ekologické likvidace, poplatek na skládku nebude účtován</t>
  </si>
  <si>
    <t>20=20,00 [A] , viz výkres B.1.1.2 a  fotodokumentace stáv. stavu</t>
  </si>
  <si>
    <t>odstranění křovin a stromů do průměru 100 mm 
doprava dřevin bez ohledu na vzdálenost 
spálení na hromadách nebo štěpkování</t>
  </si>
  <si>
    <t>20% plochy bouraných chodníků ( 98,2 * 0,2*0,06 =1,18 [A] m2) , viz výkres B.1.1.2</t>
  </si>
  <si>
    <t>(123,1*0,06) =7,39 [A]Plocha frézování * tl. nestmel. vrstev 
(261*0,3) =78,30 [B] Plocha bourané komunikace * tl. nestmel. vrstev 
(96,1*0,2) =19,22 [C] Plocha bouraného chodníku * tl. nestmel. vrstev,  
Celkem: A+B+C=104,91 [D] 
viz výkres B.1.1.2 a  B.1.1.4</t>
  </si>
  <si>
    <t>dle sit.: 23,5+23,5+17+10+0,7=74,70 [A] , viz výkres B.1.1.2</t>
  </si>
  <si>
    <t>ODSTRANĚNÍ CHODNÍKOVÝCH OBRUBNÍKŮ BETONOVÝCH</t>
  </si>
  <si>
    <t>dle sit.: 23,1+17,2+17,2+3=60,50 [A] , viz výkres B.1.1.2</t>
  </si>
  <si>
    <t>123,1*0,09=11,08 [A] Plocha frézování * tl. asf. vrstev, viz výkres B.1.1.2 a  B.1.1.4 
261*0,09=23,49 [B] Plocha bourané komunikace * tl. asf. vrstev viz výkres B.1.1.2 a  B.1.1.4 
Celkem: A+B=34,57 [C]</t>
  </si>
  <si>
    <t>113764</t>
  </si>
  <si>
    <t>FRÉZOVÁNÍ DRÁŽKY PRŮŘEZU DO 400MM2 V ASFALTOVÉ VOZOVCE</t>
  </si>
  <si>
    <t>dle sit.: 17,2+11+11,8+4,5=44,50 [A]   
spára dle DIO 30=30,00 [B]  m 
Celkem: A+B=74,50 [C]  B.1.1.2_SO 101 Situace; B.1.3</t>
  </si>
  <si>
    <t>Položka zahrnuje veškerou manipulaci s vybouranou sutí a s vybouranými hmotami vč. uložení na skládku.</t>
  </si>
  <si>
    <t>Plocha stávající zeleně * tl. sejmutí ( 65,6 * 0,15=9,84 [A]   , viz výkres B.1.1.2 a  B.1.1.4</t>
  </si>
  <si>
    <t>123734</t>
  </si>
  <si>
    <t>ODKOP PRO SPOD STAVBU SILNIC A ŽELEZNIC TŘ. I, ODVOZ DO 5KM</t>
  </si>
  <si>
    <t>21,13 =21,13 [A] pro dosypávku krajnice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</si>
  <si>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</si>
  <si>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123738</t>
  </si>
  <si>
    <t>ODKOP PRO SPOD STAVBU SILNIC A ŽELEZNIC TŘ. I, ODVOZ DO 20KM</t>
  </si>
  <si>
    <t>Plocha bourané komunikace * tl. zeminy (261 * 0,08=20,88 [A]  
Plocha dosypu krajnice a voz. vrstev pod obrubou * délka (0,38*(24,8+30,7+10,7+17,7+16,7)=38,23 [B]  
Celkem: A+B-21,13=37,98 [C] , odpočet dosypávky krajnice viz výkres B.1.1.2 a  B.1.1.4</t>
  </si>
  <si>
    <t>125734</t>
  </si>
  <si>
    <t>VYKOPÁVKY ZE ZEMNÍKŮ A SKLÁDEK TŘ. I, ODVOZ DO 5KM</t>
  </si>
  <si>
    <t>21,13 =21,13 [A] pro dosypávku krajnice 
13,02=13,02 [B] ornice 
Celkem: A+B=34,15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</si>
  <si>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</si>
  <si>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132738</t>
  </si>
  <si>
    <t>HLOUBENÍ RÝH ŠÍŘ DO 2M PAŽ I NEPAŽ TŘ. I, ODVOZ DO 20KM</t>
  </si>
  <si>
    <t>Plocha řezu rýhou pro drenáž * délka drenáže 0,2*(22,7+16,9+10,3+19,1)=13,80 [A] , viz výkres B.1.1.2 a  B.1.1.4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</si>
  <si>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</si>
  <si>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21,13 =21,13 [A] pro dosypávku krajnice 
9,84=9,84 [B] ornice 
37,98=37,98 [C] odkop 
13,8=13,80 [D] rýhy 
Celkem: A+B+C+D=82,75 [E]</t>
  </si>
  <si>
    <t>17310</t>
  </si>
  <si>
    <t>ZEMNÍ KRAJNICE A DOSYPÁVKY SE ZHUTNĚNÍM</t>
  </si>
  <si>
    <t>Průměrná plocha dosypávky v řezu*délka dosypávky (0,21*(30,7+24,8+10,7+17,7+16,7) =21,13 [A] , viz výkres B.1.1.2 a  B.1.1.4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</si>
  <si>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</si>
  <si>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</si>
  <si>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</si>
  <si>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Obsyp ŠP 8/32 Délka drenáže * šířka drenáže * hloubka drenáže - objem drenážní trubky 69*0,4*0,5-1,39=12,41 [A] , viz výkres B.1.1.2 a  B.1.1.4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</si>
  <si>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</si>
  <si>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</si>
  <si>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</si>
  <si>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Hlavní komunikace: plocha ŠDA = 299,64=299,64 [A]  m2 
Vedlejší komunikace: plocha ŠDA = 64,9=64,90 [B] m2 
plocha nových chodníků mimo most 213,69=213,69 [C] 
Celkem: A+B+C=578,23 [D] , viz výkres B.1.1.2 a  B.1.1.4</t>
  </si>
  <si>
    <t>položka zahrnuje úpravu pláně včetně vyrovnání výškových rozdílů. Míru zhutnění určuje projekt.</t>
  </si>
  <si>
    <t>18130</t>
  </si>
  <si>
    <t>ÚPRAVA PLÁNĚ BEZ ZHUTNĚNÍ</t>
  </si>
  <si>
    <t>86,8=86,80 [A] plocha nové zeleně, viz výkres B.1.1.2 a  B.1.1.4</t>
  </si>
  <si>
    <t>položka zahrnuje úpravu pláně včetně vyrovnání výškových rozdílů</t>
  </si>
  <si>
    <t>21</t>
  </si>
  <si>
    <t>18230</t>
  </si>
  <si>
    <t>ROZPROSTŘENÍ ORNICE V ROVINĚ</t>
  </si>
  <si>
    <t>plocha nové zeleně * tl. ornice ( 86,8 * 0,15=13,02 [A]   m3, viz výkres B.1.1.2 a  B.1.1.4</t>
  </si>
  <si>
    <t>položka zahrnuje: 
nutné přemístění ornice z dočasných skládek vzdálených do 50m 
rozprostření ornice v předepsané tloušťce v rovině a ve svahu do 1:5</t>
  </si>
  <si>
    <t>22</t>
  </si>
  <si>
    <t>18241</t>
  </si>
  <si>
    <t>ZALOŽENÍ TRÁVNÍKU RUČNÍM VÝSEVEM</t>
  </si>
  <si>
    <t>plocha nové zeleně  86,8=86,80 [A] , viz výkres B.1.1.2</t>
  </si>
  <si>
    <t>Zahrnuje dodání předepsané travní směsi, její výsev na ornici, zalévání, první pokosení, to vše bez ohledu na sklon terénu</t>
  </si>
  <si>
    <t>23</t>
  </si>
  <si>
    <t>18247</t>
  </si>
  <si>
    <t>OŠETŘOVÁNÍ TRÁVNÍKU</t>
  </si>
  <si>
    <t>plocha nové zeleně  86,8=86,80 [A] , viz výkres B.1.1</t>
  </si>
  <si>
    <t>Zahrnuje pokosení se shrabáním, naložení shrabků na dopravní prostředek, s odvozem a se složením, to vše bez ohledu na sklon terénu 
zahrnuje nutné zalití a hnojení</t>
  </si>
  <si>
    <t>24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</si>
  <si>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</si>
  <si>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</si>
  <si>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</si>
  <si>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25</t>
  </si>
  <si>
    <t>18600</t>
  </si>
  <si>
    <t>ZALÉVÁNÍ VODOU</t>
  </si>
  <si>
    <t>plocha nové zeleně  86,8*0,005*5=2,17 [A] , viz výkres B.1.1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</si>
  <si>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</si>
  <si>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</si>
  <si>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26</t>
  </si>
  <si>
    <t>21197</t>
  </si>
  <si>
    <t>OPLÁŠTĚNÍ ODVODŇOVACÍCH ŽEBER Z GEOTEXTILIE</t>
  </si>
  <si>
    <t>Obvod rýhy pro drenáž * délka drenáže (1,8*(22,7+16,9+10,3+19,1)=124,20 [A]  
Separační geotextilie gramáž min. 300 g/m2, viz výkres B.1.1.2 a  B.1.1.4</t>
  </si>
  <si>
    <t>položka zahrnuje dodávku předepsané geotextilie, mimostaveništní a vnitrostaveništní dopravu a její uložení včetně potřebných přesahů (nezapočítávají se do výměry)</t>
  </si>
  <si>
    <t>Vodorovné konstrukce</t>
  </si>
  <si>
    <t>27</t>
  </si>
  <si>
    <t>45157</t>
  </si>
  <si>
    <t>PODKLADNÍ A VÝPLŇOVÉ VRSTVY Z KAMENIVA TĚŽENÉHO</t>
  </si>
  <si>
    <t>fr. 0/22   Délka drenáže * šířka drenáže * tl. podsypu (22,7+16,9+10,3+19,1)*0,4*0,1 =2,76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</si>
  <si>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</si>
  <si>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</si>
  <si>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28</t>
  </si>
  <si>
    <t>56110</t>
  </si>
  <si>
    <t>PODKLADNÍ BETON</t>
  </si>
  <si>
    <t>C 20/25N - XF3 plocha nových chodníků na mostě * tl. betonu (26,14*0,16=4,18 [A]  m3) , viz výkres B.1.1.2 a  B.1.1.4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</si>
  <si>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</si>
  <si>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29</t>
  </si>
  <si>
    <t>56314</t>
  </si>
  <si>
    <t>VOZOVKOVÉ VRSTVY Z MECHANICKY ZPEVNĚNÉHO KAMENIVA TL. DO 200MM</t>
  </si>
  <si>
    <t>tl. 170 mm Hlavní komunikace: 272,4=272,40 [A]  m2 , viz výkres B.1.1.2 a  B.1.1.4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</si>
  <si>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</si>
  <si>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30</t>
  </si>
  <si>
    <t>56333</t>
  </si>
  <si>
    <t>VOZOVKOVÉ VRSTVY ZE ŠTĚRKODRTI TL. DO 150MM</t>
  </si>
  <si>
    <t>Hlavní komunikace: plocha ze sit*1,1(rozšíření podkl. vrstvy) (272,4*1,1=299,64 [A]   
plocha nových chodníků mimo most  213,69=213,69 [B]  
Celkem: A+B=513,33 [C] , viz výkres B.1.1.2 a  B.1.1.4</t>
  </si>
  <si>
    <t>31</t>
  </si>
  <si>
    <t>56334</t>
  </si>
  <si>
    <t>VOZOVKOVÉ VRSTVY ZE ŠTĚRKODRTI TL. DO 200MM</t>
  </si>
  <si>
    <t>Vedlejší komunikace: plocha ze sit *1,1 (rozšíření podkl. vrstvy) (59*1,1=64,90 [A]</t>
  </si>
  <si>
    <t>32</t>
  </si>
  <si>
    <t>572123</t>
  </si>
  <si>
    <t>INFILTRAČNÍ POSTŘIK Z EMULZE DO 1,0KG/M2</t>
  </si>
  <si>
    <t>PI-E (0,8 kg/m2) 
Hlavní komunikace: 356,3=356,30 [A] m2 
Hlavní komunikace: plocha frézované kom. = 123,2=123,20 [B]  m2 
Vedlejší komunikace: plocha ŠDA = 64,9=64,90 [C] m2 
Celkem: A+B+C=544,40 [D] , viz výkres B.1.1.2 a  B.1.1.4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</si>
  <si>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</si>
  <si>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</si>
  <si>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572213</t>
  </si>
  <si>
    <t>SPOJOVACÍ POSTŘIK Z EMULZE DO 0,5KG/M2</t>
  </si>
  <si>
    <t>PS-E (0,5 kg/m2) 
Hlavní komunikace: vrstva pod ACO = 479,4=479,40 [A]  m2 
Hlavní komunikace: vrstva pod ACL = 479,4=479,40 [B]  m2 
Vedlejší komunikace: vrstva pod ACO = 59=59,00 [C]  m2 
Hlavní komunikace na mostě: vrstva pod ACO = 86,7=86,70 [D] m2 
Hlavní komunikace na mostě: vrstva pod ACL = 86,7=86,70 [E] m2 
Celkem: A+B+C+D+E=1 191,20 [F] , viz výkres B.1.1.2 a  B.1.1.4</t>
  </si>
  <si>
    <t>34</t>
  </si>
  <si>
    <t>574A34</t>
  </si>
  <si>
    <t>ASFALTOVÝ BETON PRO OBRUSNÉ VRSTVY ACO 11+, 11S TL. 40MM</t>
  </si>
  <si>
    <t>Hlavní komunikace i s mostem: 566,1=566,10 [A] m2 
Vedlejší komunikace: 59=59,00 [B]  m2 
Celkem: A+B=625,10 [C] , viz výkres B.1.1.2 a  B.1.1.4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</si>
  <si>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</si>
  <si>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</si>
  <si>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574C56</t>
  </si>
  <si>
    <t>ASFALTOVÝ BETON PRO LOŽNÍ VRSTVY ACL 16+, 16S TL. 60MM</t>
  </si>
  <si>
    <t>Hlavní komunikace i s mostem: 566,1=566,10 [A]  m2 , viz výkres B.1.1.2 a  B.1.1.4</t>
  </si>
  <si>
    <t>36</t>
  </si>
  <si>
    <t>574E46</t>
  </si>
  <si>
    <t>ASFALTOVÝ BETON PRO PODKLADNÍ VRSTVY ACP 16+, 16S TL. 50MM</t>
  </si>
  <si>
    <t>Hlavní komunikace: 479,4=479,40 [A]  m2 , viz výkres B.1.1.2 a  B.1.1.4</t>
  </si>
  <si>
    <t>37</t>
  </si>
  <si>
    <t>574E56</t>
  </si>
  <si>
    <t>ASFALTOVÝ BETON PRO PODKLADNÍ VRSTVY ACP 16+, 16S TL. 60MM</t>
  </si>
  <si>
    <t>Vedlejší komunikace: 59=59,00 [A]  m2, viz výkres B.1.1.2 a  B.1.1.4</t>
  </si>
  <si>
    <t>38</t>
  </si>
  <si>
    <t>575C55</t>
  </si>
  <si>
    <t>LITÝ ASFALT MA IV (OCHRANA MOSTNÍ IZOLACE) 16 TL. 40MM</t>
  </si>
  <si>
    <t>Hlavní komunikace na mostě: 86,7=86,70 [A] m2, viz výkres B.1.1.2 a  B.1.1.4</t>
  </si>
  <si>
    <t>39</t>
  </si>
  <si>
    <t>576412</t>
  </si>
  <si>
    <t>POSYP KAMENIVEM OBALOVANÝM 3KG/M2</t>
  </si>
  <si>
    <t>fr. 4/8  Hlavní komunikace na mostě: 86,7=86,70 [A] m2, viz výkres B.1.1.2 a  B.1.1.4</t>
  </si>
  <si>
    <t>- dodání obalovaného kameniva předepsané kvality a zrnitosti 
- posyp předepsaným množstvím</t>
  </si>
  <si>
    <t>40</t>
  </si>
  <si>
    <t>582611</t>
  </si>
  <si>
    <t>KRYTY Z BETON DLAŽDIC SE ZÁMKEM ŠEDÝCH TL 60MM DO LOŽE Z KAM</t>
  </si>
  <si>
    <t>Lože tl. 50 mm, fr. 0/4 
plocha nových chodníků-80%plochy bouraných chodníků (205,29-78,56=126,73 [A]  m2) , viz výkres B.1.1.2 a  B.1.1.4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</si>
  <si>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</si>
  <si>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41</t>
  </si>
  <si>
    <t>58261A</t>
  </si>
  <si>
    <t>KRYTY Z BETON DLAŽDIC SE ZÁMKEM BAREV RELIÉF TL 60MM DO LOŽE Z KAM</t>
  </si>
  <si>
    <t>Lože tl. 50 mm, fr. 0/4 
8,4=8,40 [A] , viz výkres B.1.1.2 a  B.1.1.4</t>
  </si>
  <si>
    <t>42</t>
  </si>
  <si>
    <t>582621</t>
  </si>
  <si>
    <t>KRYTY Z BETON DLAŽDIC SE ZÁMKEM ŠEDÝCH TL 60MM DO LOŽE Z MC</t>
  </si>
  <si>
    <t>plocha nových chodníků na mostě = 26,14=26,14 [A]  m2 , viz výkres B.1.1.2 a  B.1.1.4</t>
  </si>
  <si>
    <t>43</t>
  </si>
  <si>
    <t>587206</t>
  </si>
  <si>
    <t>PŘEDLÁŽDĚNÍ KRYTU Z BETONOVÝCH DLAŽDIC SE ZÁMKEM</t>
  </si>
  <si>
    <t>80% plochy bouraných chodníků ( 98,2 * 0,8=78,56 [A]  m2) , viz výkres B.1.1.2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</si>
  <si>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</si>
  <si>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Přidružená stavební výroba</t>
  </si>
  <si>
    <t>44</t>
  </si>
  <si>
    <t>711502</t>
  </si>
  <si>
    <t>OCHRANA IZOLACE NA POVRCHU ASFALTOVÝMI PÁSY</t>
  </si>
  <si>
    <t>29,1=29,10 [A] , viz výkres B.1.1.2 a  B.1.1.4</t>
  </si>
  <si>
    <t>položka zahrnuje: 
- dodání  předepsaného ochranného materiálu 
- zřízení ochrany izolace</t>
  </si>
  <si>
    <t>Potrubí</t>
  </si>
  <si>
    <t>45</t>
  </si>
  <si>
    <t>875342</t>
  </si>
  <si>
    <t>POTRUBÍ DREN Z TRUB PLAST DN DO 200MM DĚROVANÝCH</t>
  </si>
  <si>
    <t>DN 160 mm 22,7+16,9+10,3+19,1=69,00 [A] , viz výkres B.1.1.2 a  B.1.1.4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</si>
  <si>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</si>
  <si>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46</t>
  </si>
  <si>
    <t>89712</t>
  </si>
  <si>
    <t>VPUSŤ KANALIZAČNÍ ULIČNÍ KOMPLETNÍ Z BETONOVÝCH DÍLCŮ</t>
  </si>
  <si>
    <t>2=2,00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</si>
  <si>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</si>
  <si>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47</t>
  </si>
  <si>
    <t>89921</t>
  </si>
  <si>
    <t>VÝŠKOVÁ ÚPRAVA POKLOPŮ</t>
  </si>
  <si>
    <t>4=4,00 [A] , viz výkres B.1.1.2 a  fotodokumentace stáv. stavu</t>
  </si>
  <si>
    <t>- položka výškové úpravy zahrnuje všechny nutné práce a materiály pro zvýšení nebo snížení zařízení (včetně nutné úpravy stávajícího povrchu vozovky nebo chodníku).</t>
  </si>
  <si>
    <t>48</t>
  </si>
  <si>
    <t>917212</t>
  </si>
  <si>
    <t>ZÁHONOVÉ OBRUBY Z BETONOVÝCH OBRUBNÍKŮ ŠÍŘ 80MM</t>
  </si>
  <si>
    <t>bet. lože C20/25 N XF3  
dle sit.: dle sit.: 18,5+8,6+25,2+21,9+10,6+10,2=95,00 [A] , viz výkres B.1.1.2</t>
  </si>
  <si>
    <t>Položka zahrnuje: 
dodání a pokládku betonových obrubníků o rozměrech předepsaných zadávací dokumentací 
betonové lože i boční betonovou opěrku.</t>
  </si>
  <si>
    <t>49</t>
  </si>
  <si>
    <t>917224</t>
  </si>
  <si>
    <t>SILNIČNÍ A CHODNÍKOVÉ OBRUBY Z BETONOVÝCH OBRUBNÍKŮ ŠÍŘ 150MM</t>
  </si>
  <si>
    <t>bet. lože C20/25 N XF3 
dle sit.:  24,4+12,4+9,3+18,1=64,20 [A] , viz výkres B.1.1.2</t>
  </si>
  <si>
    <t>50</t>
  </si>
  <si>
    <t>917229</t>
  </si>
  <si>
    <t>R</t>
  </si>
  <si>
    <t>Silniční obruby z kamenných obrubníků na mostě osazené do polymerbetonu s kotvením</t>
  </si>
  <si>
    <t>Kotevní trn ( ?14 mm, dl. 0,55 m, po 0,5 m z korozivzdorné oceli),  
vrtání otvoru do obruby pro vlepení trnu (dl. 70 mm), 
rozměr 150x230 , dle VL 4 - 402.32 
13,4+12,9=26,30 [A] , viz výkres B.1.1.2 a  B.1.1.4</t>
  </si>
  <si>
    <t>51</t>
  </si>
  <si>
    <t>917424</t>
  </si>
  <si>
    <t>CHODNÍKOVÉ OBRUBY Z KAMENNÝCH OBRUBNÍKŮ ŠÍŘ 150MM</t>
  </si>
  <si>
    <t>bet. lože C20/25 N XF3 
4,5+15,8+11,4+9,9=41,60 [A]  viz výkres B.1.1.2</t>
  </si>
  <si>
    <t>Položka zahrnuje: 
dodání a pokládku kamenných obrubníků o rozměrech předepsaných zadávací dokumentací 
betonové lože i boční betonovou opěrku.</t>
  </si>
  <si>
    <t>52</t>
  </si>
  <si>
    <t>919113</t>
  </si>
  <si>
    <t>ŘEZÁNÍ ASFALTOVÉHO KRYTU VOZOVEK TL DO 150MM</t>
  </si>
  <si>
    <t>dle sit.: 12+5,6+11+11,8 + 4,5=44,90 [A]   m, viz výkres B.1.1.2</t>
  </si>
  <si>
    <t>položka zahrnuje řezání vozovkové vrstvy v předepsané tloušťce, včetně spotřeby vody</t>
  </si>
  <si>
    <t>53</t>
  </si>
  <si>
    <t>931314</t>
  </si>
  <si>
    <t>TĚSNĚNÍ DILATAČ SPAR ASF ZÁLIVKOU PRŮŘ DO 400MM2</t>
  </si>
  <si>
    <t>položka zahrnuje dodávku a osazení předepsaného materiálu, očištění ploch spáry před úpravou, očištění okolí spáry po úpravě 
nezahrnuje těsnící profil</t>
  </si>
  <si>
    <t>54</t>
  </si>
  <si>
    <t>96687</t>
  </si>
  <si>
    <t>VYBOURÁNÍ ULIČNÍCH VPUSTÍ KOMPLETNÍCH</t>
  </si>
  <si>
    <t>1=1,00 [A] , viz výkres B.1.1.2 a  fotodokumentace stáv. stavu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</si>
  <si>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</si>
  <si>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101.2</t>
  </si>
  <si>
    <t>Definitivní dopravní značení</t>
  </si>
  <si>
    <t>914131</t>
  </si>
  <si>
    <t>DOPRAVNÍ ZNAČKY ZÁKLADNÍ VELIKOSTI OCELOVÉ FÓLIE TŘ 2 - DODÁVKA A MONTÁŽ</t>
  </si>
  <si>
    <t>2=2,00 [A] , viz výkres B.1.2.2</t>
  </si>
  <si>
    <t>položka zahrnuje: 
- dodávku a montáž značek v požadovaném provedení</t>
  </si>
  <si>
    <t>914133</t>
  </si>
  <si>
    <t>DOPRAVNÍ ZNAČKY ZÁKLADNÍ VELIKOSTI OCELOVÉ FÓLIE TŘ 2 - DEMONTÁŽ</t>
  </si>
  <si>
    <t>11=11,00 [A] , viz výkres B.1.2..2 a  fotodokumentace stáv. stavu</t>
  </si>
  <si>
    <t>Položka zahrnuje odstranění, demontáž a odklizení materiálu s odvozem na předepsané místo</t>
  </si>
  <si>
    <t>914633</t>
  </si>
  <si>
    <t>DOPRAV ZNAČKY 150X150CM OCEL FÓLIE TŘ 2 - DEMONTÁŽ</t>
  </si>
  <si>
    <t>1=1,00 [A] , viz výkres B.1.2.2 a  fotodokumentace stáv. stavu</t>
  </si>
  <si>
    <t>914911</t>
  </si>
  <si>
    <t>SLOUPKY A STOJKY DOPRAVNÍCH ZNAČEK Z OCEL TRUBEK SE ZABETONOVÁNÍM - DODÁVKA A MONTÁŽ</t>
  </si>
  <si>
    <t>položka zahrnuje: 
- sloupky a upevňovací zařízení včetně jejich osazení (betonová patka, zemní práce)</t>
  </si>
  <si>
    <t>914913</t>
  </si>
  <si>
    <t>SLOUPKY A STOJKY DZ Z OCEL TRUBEK ZABETON DEMONTÁŽ</t>
  </si>
  <si>
    <t>2+3=5,00 [A] , viz výkres B.1.2.2 a  fotodokumentace stáv. stavu</t>
  </si>
  <si>
    <t>915111</t>
  </si>
  <si>
    <t>VODOROVNÉ DOPRAVNÍ ZNAČENÍ BARVOU HLADKÉ - DODÁVKA A POKLÁDKA</t>
  </si>
  <si>
    <t>57,1*0,25+57,4*0,125*0,66+5,7*0,25+5,3*0,25*0,5+10,7*0,25*0,5+13,6*0,25+15,5*0,25*0,5+4*0,25 =28,77 [A]  , viz výkres B.1.2.2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</si>
  <si>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</si>
  <si>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</si>
  <si>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</si>
  <si>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SO 101.3</t>
  </si>
  <si>
    <t>Přechodné dopravní značení</t>
  </si>
  <si>
    <t>02710</t>
  </si>
  <si>
    <t>POMOC PRÁCE ZŘÍZ NEBO ZAJIŠŤ OBJÍŽĎKY A PŘÍSTUP CESTY</t>
  </si>
  <si>
    <t>1=1,00 [A]</t>
  </si>
  <si>
    <t>zahrnuje veškeré náklady spojené s objednatelem požadovanými zařízeními</t>
  </si>
  <si>
    <t>SO 201</t>
  </si>
  <si>
    <t>Most ev.č.339-004</t>
  </si>
  <si>
    <t>zemina a kamenivo 648,52=648,52 [A] z po. 113328</t>
  </si>
  <si>
    <t>37,22+16,93-25,6=28,55 [A] dokoupení potřebné ornice</t>
  </si>
  <si>
    <t>027421</t>
  </si>
  <si>
    <t>PROVIZORNÍ LÁVKY - MONTÁŽ</t>
  </si>
  <si>
    <t>44,95=44,95 [A]</t>
  </si>
  <si>
    <t>027422</t>
  </si>
  <si>
    <t>PROVIZORNÍ LÁVKY - NÁJEMNÉ</t>
  </si>
  <si>
    <t>KPLMĚSÍC</t>
  </si>
  <si>
    <t>6=6,00 [A]</t>
  </si>
  <si>
    <t>027423</t>
  </si>
  <si>
    <t>PROVIZORNÍ LÁVKY - DEMONTÁŽ</t>
  </si>
  <si>
    <t>11528</t>
  </si>
  <si>
    <t>PŘEV VOD NA POVRCHU POTR DN DO 1600MM NEBO ŽLAB R.O. DO 5,0M</t>
  </si>
  <si>
    <t>36=36,00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</si>
  <si>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</si>
  <si>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1043,05=1 043,05 [A] pro zásyp 
37,22+16,93=54,15 [B] ornice 
Celkem: A+B=1 097,20 [C]</t>
  </si>
  <si>
    <t>131734</t>
  </si>
  <si>
    <t>HLOUBENÍ JAM ZAPAŽ I NEPAŽ TŘ. I, ODVOZ DO 5KM</t>
  </si>
  <si>
    <t>1043,05=1 043,05 [A] pro zásyp</t>
  </si>
  <si>
    <t>131738</t>
  </si>
  <si>
    <t>HLOUBENÍ JAM ZAPAŽ I NEPAŽ TŘ. I, ODVOZ DO 20KM</t>
  </si>
  <si>
    <t>(0,48*2,9+1,51*5)+(51,8*5+7,1*5,5+40,95*4,7)+(32*7,5)+(175,13*3+25,4*16,8)-1043,05=648,52 [A]</t>
  </si>
  <si>
    <t>1043,05=1 043,05 [A] pro zásyp 
648,52=648,52 [B] skládka 
Celkem: A+B=1 691,57 [C]</t>
  </si>
  <si>
    <t>17411</t>
  </si>
  <si>
    <t>ZÁSYP JAM A RÝH ZEMINOU SE ZHUTNĚNÍM</t>
  </si>
  <si>
    <t>zpětný zásyp zeminou(mimo přechodovou oblast) 
((51,8*5+7,1*5,5+40,95*4,7)-17,135-6,141-(29,95*0,5))+((32*7,5)-17,88-2,73)+(40,53*4)=833,77 [A] 
zásyp základu (zemina vhodná) 
(4,46+2,25)*14,67+(4,46+2,25)*16,52=209,28 [B] viz příloha B.2.2.2 a 4 
Celkem: A+B=1 043,05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</si>
  <si>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</si>
  <si>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ochranný zásyp s drenáž. funkcí (štěrkodrť 0-32) 
1,76*14,67+2,67*16,52=69,93 [A]  viz příloha B.2.2.2 a 4</t>
  </si>
  <si>
    <t>17750</t>
  </si>
  <si>
    <t>ZEMNÍ HRÁZKY ZE ZEMIN NEPROPUSTNÝCH</t>
  </si>
  <si>
    <t>2*1,6*5,58*1=17,86 [A]  viz příloha B.2.2.2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</si>
  <si>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</si>
  <si>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16,02+34,5+8,1+54,24+(26,0+88,4+92,4)*1,2=361,02 [A]  plocha nové zeleně, viz výkres B.2.2.3 a B.2.2.6 a B.2.2.10</t>
  </si>
  <si>
    <t>18220</t>
  </si>
  <si>
    <t>ROZPROSTŘENÍ ORNICE VE SVAHU</t>
  </si>
  <si>
    <t>plocha nové zeleně * tl. ornice (26,0+88,40+92,40)*1,2 * 0,15=37,22 [A]   m3, viz výkres B.2.2.3 a B.2.2.6 a B.2.2.10</t>
  </si>
  <si>
    <t>položka zahrnuje: 
nutné přemístění ornice z dočasných skládek vzdálených do 50m 
rozprostření ornice v předepsané tloušťce ve svahu přes 1:5</t>
  </si>
  <si>
    <t>18232</t>
  </si>
  <si>
    <t>ROZPROSTŘENÍ ORNICE V ROVINĚ V TL DO 0,15M</t>
  </si>
  <si>
    <t>plocha nové zeleně * tl. ornice  (16,0+34,56+8,1+54,24)*0,15=16,94 [A]   m3, viz výkres B.2.2.3 a B.2.2.6 a B.2.2.10</t>
  </si>
  <si>
    <t>plocha nové zeleně  361,02=361,02 [A]  , viz výkres B.2.2.3 a B.2.2.6 a B.2.2.10</t>
  </si>
  <si>
    <t>plocha nové zeleně  361,02*0,005*5=9,03 [A]  , viz výkres B.2.2.3 a B.2.2.6 a B.2.2.10</t>
  </si>
  <si>
    <t>21331</t>
  </si>
  <si>
    <t>DRENÁŽNÍ VRSTVY Z BETONU MEZEROVITÉHO (DRENÁŽNÍHO)</t>
  </si>
  <si>
    <t>MCB 0,045*22,62+0,045*18,17=1,84 [A]</t>
  </si>
  <si>
    <t>Položka zahrnuje: 
- dodávku předepsaného materiálu pro drenážní vrstvu, včetně mimostaveništní a vnitrostaveništní dopravy 
- provedení drenážní vrstvy předepsaných rozměrů a předepsaného tvaru</t>
  </si>
  <si>
    <t>224324</t>
  </si>
  <si>
    <t>PILOTY ZE ŽELEZOBETONU C25/30</t>
  </si>
  <si>
    <t>C20/25 XC2 XA1 
19*6*0,363=41,38 [A]  viz příloha B.2.2.7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</si>
  <si>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</si>
  <si>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</si>
  <si>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</si>
  <si>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19*6*0,363*0,15=6,21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</si>
  <si>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</si>
  <si>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22694</t>
  </si>
  <si>
    <t>ZÁPOROVÉ PAŽENÍ Z KOVU DOČASNÉ</t>
  </si>
  <si>
    <t>0,0924*10*17=15,71 [A] viz příloha B.2.2.2 a 4 a 6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</si>
  <si>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</si>
  <si>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</si>
  <si>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</si>
  <si>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32*6,5=208,00 [A] viz příloha B.2.2.2 a 4 a 6</t>
  </si>
  <si>
    <t>položka zahrnuje osazení pažin bez ohledu na druh, jejich opotřebení a jejich odstranění</t>
  </si>
  <si>
    <t>23117A</t>
  </si>
  <si>
    <t>ŠTĚTOVÉ STĚNY BERANĚNÉ Z KOVOVÝCH DÍLCŮ TRVALÉ (PLOCHA)</t>
  </si>
  <si>
    <t>7*7+9*10=139,00 [A]  
A*0,5=69,50 [B] 50 %</t>
  </si>
  <si>
    <t>- zřízení stěny 
- dodání štětovnic v požadované kvalitě,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</si>
  <si>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23217A</t>
  </si>
  <si>
    <t>ŠTĚTOVÉ STĚNY BERANĚNÉ Z KOVOVÝCH DÍLCŮ DOČASNÉ (PLOCHA)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</si>
  <si>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</si>
  <si>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264741</t>
  </si>
  <si>
    <t>VRTY PRO PILOTY TŘ I A II D DO 1000MM</t>
  </si>
  <si>
    <t>19*6=114,00 [A] viz příloha B.2.2.2 a 4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</si>
  <si>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</si>
  <si>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272324</t>
  </si>
  <si>
    <t>ZÁKLADY ZE ŽELEZOBETONU DO C25/30</t>
  </si>
  <si>
    <t>C20/25 XC2 XA1 
rámová konstrukce  
(31,03+26,74)*0,65=37,55 [A]  viz příloha B.2.2.7 
opěrné stěny 
18,32*0,5+15,95*0,5=17,14 [B] viz příloha B.2.2.8 
Celkem: A+B=54,69 [C]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</si>
  <si>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</si>
  <si>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</si>
  <si>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</si>
  <si>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rámová konstrukce 
(31,03+26,74)*0,65*0,15=5,63 [A]  viz příloha B.2.2.7 
opěrné stěny 
(18,32*0,5+15,95*0,5)*0,15=2,57 [B] viz příloha B.2.2.8 
Celkem: A+B=8,20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</si>
  <si>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</si>
  <si>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</si>
  <si>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</si>
  <si>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</si>
  <si>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</si>
  <si>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89*10=890,00 [A]  viz příloha B.2.2.2</t>
  </si>
  <si>
    <t>Položka zahrnuje dodávku (výrobu) kotevního prvku předepsaného tvaru a jeho osazení do předepsané polohy včetně nezbytných prací (vrty, zálivky apod.)</t>
  </si>
  <si>
    <t>317326</t>
  </si>
  <si>
    <t>ŘÍMSY ZE ŽELEZOBETONU DO C40/50</t>
  </si>
  <si>
    <t>C35/45 XC4 XD3 XF4 
0,286*(15,14+29,25)=12,70 [A]  viz příloha B.2.2.7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</si>
  <si>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</si>
  <si>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</si>
  <si>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</si>
  <si>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(0,286*(15,14+29,25))*0,18=2,29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</si>
  <si>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</si>
  <si>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327212</t>
  </si>
  <si>
    <t>ZDI OPĚRNÉ, ZÁRUBNÍ, NÁBŘEŽNÍ Z LOMOVÉHO KAMENE NA MC</t>
  </si>
  <si>
    <t>5,05*2,8=14,14 [A]  viz příloha B.2.2.2  a 6 
přezdění ukončení zídky z lomového kamene po odbourání, přizpůsobení součanému stavu</t>
  </si>
  <si>
    <t>položka zahrnuje dodávku a osazení lomového kamene, jeho výběr a případnou úpravu, dodávku předepsané malty, spárování.</t>
  </si>
  <si>
    <t>327325</t>
  </si>
  <si>
    <t>ZDI OPĚRNÉ, ZÁRUBNÍ, NÁBŘEŽNÍ ZE ŽELEZOVÉHO BETONU DO C30/37</t>
  </si>
  <si>
    <t>stěny šachty 1,95*3,52+2,56*0,271=7,56 [A] 
dříky opěr (7,76+15,22)*0,5=11,49 [B] 
Celkem: A+B=19,05 [C]  viz příloha B.2.2.8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</si>
  <si>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</si>
  <si>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327365</t>
  </si>
  <si>
    <t>VÝZTUŽ ZDÍ OPĚRNÝCH, ZÁRUBNÍCH, NÁBŘEŽNÍCH Z OCELI 10505, B500B</t>
  </si>
  <si>
    <t>stěny šachty (1,95*3,52+2,56*0,271)*0,15=1,13 [A] 
dříky opěr (7,76+15,22)*0,5*0,15=1,72 [B] 
Celkem: A+B=2,85 [C] viz příloha B.2.2.8</t>
  </si>
  <si>
    <t>333325</t>
  </si>
  <si>
    <t>MOSTNÍ OPĚRY A KŘÍDLA ZE ŽELEZOVÉHO BETONU DO C30/37</t>
  </si>
  <si>
    <t>C30/37 XC4 XF2 
(17,88+24,18+28,33)*0,5=35,20 [A] viz příloha B.2.2.7</t>
  </si>
  <si>
    <t>333365</t>
  </si>
  <si>
    <t>VÝZTUŽ MOSTNÍCH OPĚR A KŘÍDEL Z OCELI 10505, B500B</t>
  </si>
  <si>
    <t>(17,88+24,18+28,33)*0,5*0,15=5,28 [A] viz příloha B.2.2.7</t>
  </si>
  <si>
    <t>389325</t>
  </si>
  <si>
    <t>MOSTNÍ RÁMOVÉ KONSTRUKCE ZE ŽELEZOBETONU C30/37</t>
  </si>
  <si>
    <t>(0,7*15,92*4,44)+(0,7*16*4,88)=104,14 [A] 
7,79*8,764=68,27 [B] 
Celkem: A+B=172,41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</si>
  <si>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</si>
  <si>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389365</t>
  </si>
  <si>
    <t>VÝZTUŽ MOSTNÍ RÁMOVÉ KONSTRUKCE Z OCELI 10505, B500B</t>
  </si>
  <si>
    <t>((0,7*15,92*4,44)+(0,7*16*4,88))*0,15=15,62 [A] 
7,79*8,764*0,15=10,24 [B] 
Celkem: A+B=25,86 [C]</t>
  </si>
  <si>
    <t>43111</t>
  </si>
  <si>
    <t>SCHODIŠŤ KONSTR Z DÍLCŮ BETON</t>
  </si>
  <si>
    <t>schodišťové dílce 750/500/170 
19*0,75*0,5*0,17=1,21 [A] viz příloha B.2.2.2  a 6</t>
  </si>
  <si>
    <t>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</si>
  <si>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451311</t>
  </si>
  <si>
    <t>PODKL A VÝPLŇ VRSTVY Z PROST BET DO C8/10</t>
  </si>
  <si>
    <t>podkladní beton pro drenáž C8/10n 
0,415*22,62+0,415*18,17=16,93 [A]</t>
  </si>
  <si>
    <t>451312</t>
  </si>
  <si>
    <t>PODKLADNÍ A VÝPLŇOVÉ VRSTVY Z PROSTÉHO BETONU C12/15</t>
  </si>
  <si>
    <t>C12/15 Xo 
podkladní beton pod rámovými stojkami (40,6+35,09)*0,15=11,35 [A] 
podkladní beton pod opěrnými stěnami 40,94*0,15=6,14 [B] 
Celkem: A+B=17,49 [C]  viz příloha B.2.2.2 a 4 a 6</t>
  </si>
  <si>
    <t>45131A</t>
  </si>
  <si>
    <t>PODKLADNÍ A VÝPLŇOVÉ VRSTVY Z PROSTÉHO BETONU C20/25</t>
  </si>
  <si>
    <t>C20/25n XF3 
podkladní beton pod schodištěm 1,57*1,2=1,88 [A] 
podkladní beton pod lomový kámen (86,59+(1,265*28,22)+(1,265*25,98)+13,32+10,95+(8,13*1,95)+(9,06*3)+10,67)*0,1=23,31 [B] 
Celkem: A+B=25,19 [C] viz příloha B.2.2.2 a 4 a 6</t>
  </si>
  <si>
    <t>45852</t>
  </si>
  <si>
    <t>VÝPLŇ ZA OPĚRAMI A ZDMI Z KAMENIVA DRCENÉHO</t>
  </si>
  <si>
    <t>9,79*14,67+11,93*16,52=340,70 [A]  viz příloha B.2.2.2 a 4</t>
  </si>
  <si>
    <t>45860</t>
  </si>
  <si>
    <t>VÝPLŇ ZA OPĚRAMI A ZDMI Z MEZEROVITÉHO BETONU</t>
  </si>
  <si>
    <t>přechodový klín (mezerovitý beton) 7,93*14,67+4,09*16,52=183,90 [A]</t>
  </si>
  <si>
    <t>položka zahrnuje: 
- dodávku mezerovitého betonu předepsané kvality a zásyp se zhutněním včetně mimostaveništní a vnitrostaveništní dopravy</t>
  </si>
  <si>
    <t>465512</t>
  </si>
  <si>
    <t>DLAŽBY Z LOMOVÉHO KAMENE NA MC</t>
  </si>
  <si>
    <t>(86,59+(1,265*28,22)+(1,265*25,98)+13,32+10,95+(8,13*1,95)+(9,06*3)+10,67)*0,25=58,28 [A]  
viz příloha B.2.2.2 a 4 a 6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</si>
  <si>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</si>
  <si>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467314</t>
  </si>
  <si>
    <t>STUPNĚ A PRAHY VODNÍCH KORYT Z PROSTÉHO BETONU C25/30</t>
  </si>
  <si>
    <t>C25/30 XF3 
0,368*7,5+0,368*7,7=5,59 [A] viz příloha B.2.2.8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</si>
  <si>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</si>
  <si>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56326</t>
  </si>
  <si>
    <t>VOZOVKOVÉ VRSTVY Z VIBROVANÉHO ŠTĚRKU TL. DO 300MM</t>
  </si>
  <si>
    <t>4,7*0,27+0,54*5,1=4,02 [A]   dosypávka/podklad pro rošt-hutněný štěrk</t>
  </si>
  <si>
    <t>56344</t>
  </si>
  <si>
    <t>VOZOVKOVÉ VRSTVY ZE ŠTĚRKOPÍSKU TL. DO 200MM</t>
  </si>
  <si>
    <t>0,48*2,9+0,42*5,1=3,53 [A]</t>
  </si>
  <si>
    <t>58303</t>
  </si>
  <si>
    <t>KRYT ZE SINIČNÍCH DÍLCŮ (PANELŮ) TL 210MM</t>
  </si>
  <si>
    <t>2*2,5*1,5=7,50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</si>
  <si>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</si>
  <si>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711211</t>
  </si>
  <si>
    <t>IZOLACE ZVLÁŠT KONSTR PROTI ZEM VLHK ASFALT NÁTĚRY</t>
  </si>
  <si>
    <t>(0,65+0,35+1,4)*20,7*2+(0,65+0,35+1,4)*18,62*2=188,74 [A] viz příloha B.2.2.2 a 4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</si>
  <si>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</si>
  <si>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711212</t>
  </si>
  <si>
    <t>IZOLACE ZVLÁŠT KONSTR PROTI ZEM VLHK ASFALT PÁSY</t>
  </si>
  <si>
    <t>3,8*20,73+4,3*18,62=158,84 [A] viz příloha B.2.2.2 a 4</t>
  </si>
  <si>
    <t>711237</t>
  </si>
  <si>
    <t>IZOLACE ZVLÁŠT KONSTR PROTI VOL STÉK VODĚ Z PE FÓLIÍ</t>
  </si>
  <si>
    <t>4,1*14,67+4,1*16,52 =127,88 [A] těsnící vrstva (geomembrána) viz příloha B.2.2.2 a 4</t>
  </si>
  <si>
    <t>55</t>
  </si>
  <si>
    <t>711412</t>
  </si>
  <si>
    <t>IZOLACE MOSTOVEK CELOPLOŠNÁ ASFALTOVÝMI PÁSY</t>
  </si>
  <si>
    <t>13,68*8,78=120,11 [A] viz příloha B.2.2.2 a 4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</si>
  <si>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</si>
  <si>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56</t>
  </si>
  <si>
    <t>711519</t>
  </si>
  <si>
    <t>OCHRANA IZOLACE PODZEMNÍCH OBJEKTŮ TEXTILIÍ</t>
  </si>
  <si>
    <t>(4,1*14,67+4,1*16,52)*2=255,76 [A] viz příloha B.2.2.2 a 4</t>
  </si>
  <si>
    <t>57</t>
  </si>
  <si>
    <t>76299</t>
  </si>
  <si>
    <t>OSTATNÍ ATYPICKÉ TESAŘSKÉ KONSTRUKCE</t>
  </si>
  <si>
    <t>dřevěný rošt (trámky 100/100 mm) ((2,2+3+3*1,8)+(2*2,5+3*2,2))*0,1*0,1=0,22 [A] 
dřevěná prkna tl. 24 mm (9,14+5,46)*0,024=0,35 [B] 
dřevěné zábradlí  5*1,1*0,1*0,24+4*2*0,1*0,024=0,15 [C] 
Celkem: A+B+C=0,72 [D] viz příloha B.2.2.10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</si>
  <si>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</si>
  <si>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58</t>
  </si>
  <si>
    <t>87527</t>
  </si>
  <si>
    <t>POTRUBÍ DREN Z TRUB PLAST (I FLEXIBIL) DN DO 100MM</t>
  </si>
  <si>
    <t>0,85*2=1,70 [A]</t>
  </si>
  <si>
    <t>59</t>
  </si>
  <si>
    <t>875332</t>
  </si>
  <si>
    <t>POTRUBÍ DREN Z TRUB PLAST DN DO 150MM DĚROVANÝCH</t>
  </si>
  <si>
    <t>22,62+18,17=40,79 [A]</t>
  </si>
  <si>
    <t>60</t>
  </si>
  <si>
    <t>87634</t>
  </si>
  <si>
    <t>CHRÁNIČKY Z TRUB PLASTOVÝCH DN DO 200MM</t>
  </si>
  <si>
    <t>0,7*2=1,40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</si>
  <si>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</si>
  <si>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61</t>
  </si>
  <si>
    <t>89911E</t>
  </si>
  <si>
    <t>LITINOVÝ POKLOP B125</t>
  </si>
  <si>
    <t>1=1,00 [A] rám + víko</t>
  </si>
  <si>
    <t>Položka zahrnuje dodávku a osazení předepsané mříže včetně rámu</t>
  </si>
  <si>
    <t>62</t>
  </si>
  <si>
    <t>9112B1</t>
  </si>
  <si>
    <t>ZÁBRADLÍ MOSTNÍ SE SVISLOU VÝPLNÍ - DODÁVKA A MONTÁŽ</t>
  </si>
  <si>
    <t>21,43+29,22=50,65 [A] viz příloha B.2.2.2 a 6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</si>
  <si>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</si>
  <si>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63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</si>
  <si>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</si>
  <si>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</si>
  <si>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</si>
  <si>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64</t>
  </si>
  <si>
    <t>917223</t>
  </si>
  <si>
    <t>SILNIČNÍ A CHODNÍKOVÉ OBRUBY Z BETONOVÝCH OBRUBNÍKŮ ŠÍŘ 100MM</t>
  </si>
  <si>
    <t>6,38=6,38 [A] B.2.2.2  a 6</t>
  </si>
  <si>
    <t>65</t>
  </si>
  <si>
    <t>936500</t>
  </si>
  <si>
    <t>LETOPOČET VLYSEM DO BETONU</t>
  </si>
  <si>
    <t>KS</t>
  </si>
  <si>
    <t>66</t>
  </si>
  <si>
    <t>LOGO ZHOTOVITELE VLYSEM DO BETONU</t>
  </si>
  <si>
    <t>SO 202</t>
  </si>
  <si>
    <t>Technologická lávka</t>
  </si>
  <si>
    <t>zemina 158,7=158,70 [A]</t>
  </si>
  <si>
    <t>32,2*3,5+20*2,3=158,70 [A] pochy v půdoryse x průměrná výška</t>
  </si>
  <si>
    <t>15*5+18,5*3,5+20*2,5=189,75 [A]</t>
  </si>
  <si>
    <t>0,0924*10*8=7,39 [A]</t>
  </si>
  <si>
    <t>12,7*6,4=81,28 [A]</t>
  </si>
  <si>
    <t>2*4*10=80,00 [A]</t>
  </si>
  <si>
    <t>317325</t>
  </si>
  <si>
    <t>ŘÍMSY ZE ŽELEZOBETONU DO C30/37</t>
  </si>
  <si>
    <t>1,728=1,73 [A]</t>
  </si>
  <si>
    <t>1,728*0,18=0,31 [A]</t>
  </si>
  <si>
    <t>2,701+0,176+0,374+0,383=3,63 [A] malá - severozápadní 
6,612+12,821=19,43 [B] velká - jihovýchodní 
0,2*0,25*0,07*4=0,01 [C] betonový blok pod ložiska 
Celkem: A+B+C=23,07 [D]</t>
  </si>
  <si>
    <t>(2,701+0,176+0,374+0,383)*0,15=0,55 [A]  Výztuž pro malou opěru 
(6,612+12,821)*0,15=2,91 [B] výztuž pro velkou opěru 
Celkem: A+B=3,46 [C]</t>
  </si>
  <si>
    <t>42194</t>
  </si>
  <si>
    <t>MOSTNÍ NOSNÉ DESKOVÉ KONSTR Z KOVU</t>
  </si>
  <si>
    <t>1,25*14,3*21,5*0,001=0,38 [A]  pochozí ocelový rošt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</si>
  <si>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</si>
  <si>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42417</t>
  </si>
  <si>
    <t>MOSTNÍ NOSNÍKY Z OCELI</t>
  </si>
  <si>
    <t>(((0,009*7850+0,004*7850+0,018*7850+0,002*7850)*8)+((0,005*7850)*70)+(0,115*7850*2))*0,001=6,63 [A]   Ocelová lávka komplet 
(0,018*7850*3+0,0015*7850+0,0034*7850*5)*0,001=0,57 [B] Ocelová konstrukce za opěrou 
Celkem: A+B=7,20 [C]</t>
  </si>
  <si>
    <t>42861</t>
  </si>
  <si>
    <t>MOSTNÍ LOŽISKA ELASTOMEROVÁ PRO ZATÍŽ DO 1,0MN</t>
  </si>
  <si>
    <t>4=4,00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</si>
  <si>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</si>
  <si>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461385</t>
  </si>
  <si>
    <t>PATKY ZE ŽELEZOBETONU DO C30/37 VČET VÝZTUŽE</t>
  </si>
  <si>
    <t>(1*0,22)*(0,8+0,65+0,4)=0,41 [A]</t>
  </si>
  <si>
    <t>položka zahrnuje:  
- nutné zemní práce (hloubení rýh a pod.)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</si>
  <si>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86633</t>
  </si>
  <si>
    <t>CHRÁNIČKY Z TRUB OCELOVÝCH DN DO 150MM</t>
  </si>
  <si>
    <t>ocelové chránička DN 110   2*0,5+2*0,4=1,80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</si>
  <si>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</si>
  <si>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86634</t>
  </si>
  <si>
    <t>CHRÁNIČKY Z TRUB OCELOVÝCH DN DO 200MM</t>
  </si>
  <si>
    <t>ocelové chránička DN 160  1*0,4+1*0,5=0,90 [A]</t>
  </si>
  <si>
    <t>86644</t>
  </si>
  <si>
    <t>CHRÁNIČKY Z TRUB OCELOVÝCH DN DO 250MM</t>
  </si>
  <si>
    <t>ocelové chránička DN 250  1*0,4+1*0,5=0,90 [A]</t>
  </si>
  <si>
    <t>87633</t>
  </si>
  <si>
    <t>CHRÁNIČKY Z TRUB PLASTOVÝCH DN DO 150MM</t>
  </si>
  <si>
    <t>5,05=5,05 [A] plastová chránička DN 110</t>
  </si>
  <si>
    <t>SO 501</t>
  </si>
  <si>
    <t>Přeložka jednotné kanalizace - NEOCEŇUJE SE</t>
  </si>
  <si>
    <t>01441</t>
  </si>
  <si>
    <t>Smlouva o přeložce</t>
  </si>
  <si>
    <t>1=1,00 [A]  
Uchazeč nebude oceňovat - uvádíme jen pro informaci k ocenění položky koordinace. 
cena SO = 0,-Kč (investorem je správce sítě).</t>
  </si>
  <si>
    <t>zahrnuje náklady na náhradní zásobení</t>
  </si>
  <si>
    <t>SO 502</t>
  </si>
  <si>
    <t>Přeložka vodovodu - NEOCEŇUJE SE</t>
  </si>
</sst>
</file>

<file path=xl/styles.xml><?xml version="1.0" encoding="utf-8"?>
<styleSheet xmlns="http://schemas.openxmlformats.org/spreadsheetml/2006/main">
  <numFmts count="2">
    <numFmt numFmtId="177" formatCode="#,##0"/>
    <numFmt numFmtId="178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SUM(C10:C18)</f>
      </c>
      <c r="D6" s="1"/>
      <c r="E6" s="1"/>
    </row>
    <row r="7" spans="1:5" ht="12.75" customHeight="1">
      <c r="A7" s="1"/>
      <c r="B7" s="4" t="s">
        <v>5</v>
      </c>
      <c r="C7" s="7">
        <f>SUM(E10:E18)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99</v>
      </c>
      <c r="B11" s="20" t="s">
        <v>100</v>
      </c>
      <c r="C11" s="21">
        <f>'SO 010'!I3</f>
      </c>
      <c r="D11" s="21">
        <f>'SO 010'!O2</f>
      </c>
      <c r="E11" s="21">
        <f>C11+D11</f>
      </c>
    </row>
    <row r="12" spans="1:5" ht="12.75" customHeight="1">
      <c r="A12" s="20" t="s">
        <v>178</v>
      </c>
      <c r="B12" s="20" t="s">
        <v>179</v>
      </c>
      <c r="C12" s="21">
        <f>'SO 101.1'!I3</f>
      </c>
      <c r="D12" s="21">
        <f>'SO 101.1'!O2</f>
      </c>
      <c r="E12" s="21">
        <f>C12+D12</f>
      </c>
    </row>
    <row r="13" spans="1:5" ht="12.75" customHeight="1">
      <c r="A13" s="20" t="s">
        <v>398</v>
      </c>
      <c r="B13" s="20" t="s">
        <v>399</v>
      </c>
      <c r="C13" s="21">
        <f>'SO 101.2'!I3</f>
      </c>
      <c r="D13" s="21">
        <f>'SO 101.2'!O2</f>
      </c>
      <c r="E13" s="21">
        <f>C13+D13</f>
      </c>
    </row>
    <row r="14" spans="1:5" ht="12.75" customHeight="1">
      <c r="A14" s="20" t="s">
        <v>423</v>
      </c>
      <c r="B14" s="20" t="s">
        <v>424</v>
      </c>
      <c r="C14" s="21">
        <f>'SO 101.3'!I3</f>
      </c>
      <c r="D14" s="21">
        <f>'SO 101.3'!O2</f>
      </c>
      <c r="E14" s="21">
        <f>C14+D14</f>
      </c>
    </row>
    <row r="15" spans="1:5" ht="12.75" customHeight="1">
      <c r="A15" s="20" t="s">
        <v>429</v>
      </c>
      <c r="B15" s="20" t="s">
        <v>430</v>
      </c>
      <c r="C15" s="21">
        <f>'SO 201'!I3</f>
      </c>
      <c r="D15" s="21">
        <f>'SO 201'!O2</f>
      </c>
      <c r="E15" s="21">
        <f>C15+D15</f>
      </c>
    </row>
    <row r="16" spans="1:5" ht="12.75" customHeight="1">
      <c r="A16" s="20" t="s">
        <v>649</v>
      </c>
      <c r="B16" s="20" t="s">
        <v>650</v>
      </c>
      <c r="C16" s="21">
        <f>'SO 202'!I3</f>
      </c>
      <c r="D16" s="21">
        <f>'SO 202'!O2</f>
      </c>
      <c r="E16" s="21">
        <f>C16+D16</f>
      </c>
    </row>
    <row r="17" spans="1:5" ht="12.75" customHeight="1">
      <c r="A17" s="20" t="s">
        <v>691</v>
      </c>
      <c r="B17" s="20" t="s">
        <v>692</v>
      </c>
      <c r="C17" s="21">
        <f>'SO 501'!I3</f>
      </c>
      <c r="D17" s="21">
        <f>'SO 501'!O2</f>
      </c>
      <c r="E17" s="21">
        <f>C17+D17</f>
      </c>
    </row>
    <row r="18" spans="1:5" ht="12.75" customHeight="1">
      <c r="A18" s="20" t="s">
        <v>697</v>
      </c>
      <c r="B18" s="20" t="s">
        <v>698</v>
      </c>
      <c r="C18" s="21">
        <f>'SO 502'!I3</f>
      </c>
      <c r="D18" s="21">
        <f>'SO 502'!O2</f>
      </c>
      <c r="E18" s="21">
        <f>C18+D18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697</v>
      </c>
      <c r="I3" s="39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697</v>
      </c>
      <c r="D4" s="6"/>
      <c r="E4" s="18" t="s">
        <v>698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693</v>
      </c>
      <c r="D9" s="25" t="s">
        <v>47</v>
      </c>
      <c r="E9" s="30" t="s">
        <v>694</v>
      </c>
      <c r="F9" s="31" t="s">
        <v>58</v>
      </c>
      <c r="G9" s="32">
        <v>1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695</v>
      </c>
    </row>
    <row r="12" spans="1:5" ht="12.75">
      <c r="A12" t="s">
        <v>53</v>
      </c>
      <c r="E12" s="36" t="s">
        <v>696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39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52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22</v>
      </c>
      <c r="C13" s="29" t="s">
        <v>54</v>
      </c>
      <c r="D13" s="25" t="s">
        <v>47</v>
      </c>
      <c r="E13" s="30" t="s">
        <v>48</v>
      </c>
      <c r="F13" s="31" t="s">
        <v>49</v>
      </c>
      <c r="G13" s="32">
        <v>1</v>
      </c>
      <c r="H13" s="33">
        <v>0</v>
      </c>
      <c r="I13" s="34">
        <f>ROUND(ROUND(H13,2)*ROUND(G13,2),0)</f>
      </c>
      <c r="O13">
        <f>(I13*21)/100</f>
      </c>
      <c r="P13" t="s">
        <v>22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55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23</v>
      </c>
      <c r="C17" s="29" t="s">
        <v>56</v>
      </c>
      <c r="D17" s="25" t="s">
        <v>47</v>
      </c>
      <c r="E17" s="30" t="s">
        <v>57</v>
      </c>
      <c r="F17" s="31" t="s">
        <v>58</v>
      </c>
      <c r="G17" s="32">
        <v>1</v>
      </c>
      <c r="H17" s="33">
        <v>0</v>
      </c>
      <c r="I17" s="34">
        <f>ROUND(ROUND(H17,2)*ROUND(G17,2),0)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51">
      <c r="A19" s="37" t="s">
        <v>51</v>
      </c>
      <c r="E19" s="38" t="s">
        <v>59</v>
      </c>
    </row>
    <row r="20" spans="1:5" ht="38.25">
      <c r="A20" t="s">
        <v>53</v>
      </c>
      <c r="E20" s="36" t="s">
        <v>60</v>
      </c>
    </row>
    <row r="21" spans="1:16" ht="12.7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63</v>
      </c>
      <c r="G21" s="32">
        <v>1</v>
      </c>
      <c r="H21" s="33">
        <v>0</v>
      </c>
      <c r="I21" s="34">
        <f>ROUND(ROUND(H21,2)*ROUND(G21,2),0)</f>
      </c>
      <c r="O21">
        <f>(I21*21)/100</f>
      </c>
      <c r="P21" t="s">
        <v>22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64</v>
      </c>
    </row>
    <row r="24" spans="1:5" ht="12.75">
      <c r="A24" t="s">
        <v>53</v>
      </c>
      <c r="E24" s="36" t="s">
        <v>65</v>
      </c>
    </row>
    <row r="25" spans="1:16" ht="12.75">
      <c r="A25" s="25" t="s">
        <v>45</v>
      </c>
      <c r="B25" s="29" t="s">
        <v>35</v>
      </c>
      <c r="C25" s="29" t="s">
        <v>66</v>
      </c>
      <c r="D25" s="25" t="s">
        <v>47</v>
      </c>
      <c r="E25" s="30" t="s">
        <v>67</v>
      </c>
      <c r="F25" s="31" t="s">
        <v>58</v>
      </c>
      <c r="G25" s="32">
        <v>1</v>
      </c>
      <c r="H25" s="33">
        <v>0</v>
      </c>
      <c r="I25" s="34">
        <f>ROUND(ROUND(H25,2)*ROUND(G25,2),0)</f>
      </c>
      <c r="O25">
        <f>(I25*21)/100</f>
      </c>
      <c r="P25" t="s">
        <v>22</v>
      </c>
    </row>
    <row r="26" spans="1:5" ht="12.75">
      <c r="A26" s="35" t="s">
        <v>50</v>
      </c>
      <c r="E26" s="36" t="s">
        <v>47</v>
      </c>
    </row>
    <row r="27" spans="1:5" ht="127.5">
      <c r="A27" s="37" t="s">
        <v>51</v>
      </c>
      <c r="E27" s="38" t="s">
        <v>68</v>
      </c>
    </row>
    <row r="28" spans="1:5" ht="12.75">
      <c r="A28" t="s">
        <v>53</v>
      </c>
      <c r="E28" s="36" t="s">
        <v>65</v>
      </c>
    </row>
    <row r="29" spans="1:16" ht="12.75">
      <c r="A29" s="25" t="s">
        <v>45</v>
      </c>
      <c r="B29" s="29" t="s">
        <v>37</v>
      </c>
      <c r="C29" s="29" t="s">
        <v>69</v>
      </c>
      <c r="D29" s="25" t="s">
        <v>47</v>
      </c>
      <c r="E29" s="30" t="s">
        <v>70</v>
      </c>
      <c r="F29" s="31" t="s">
        <v>58</v>
      </c>
      <c r="G29" s="32">
        <v>1</v>
      </c>
      <c r="H29" s="33">
        <v>0</v>
      </c>
      <c r="I29" s="34">
        <f>ROUND(ROUND(H29,2)*ROUND(G29,2),0)</f>
      </c>
      <c r="O29">
        <f>(I29*21)/100</f>
      </c>
      <c r="P29" t="s">
        <v>22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71</v>
      </c>
    </row>
    <row r="32" spans="1:5" ht="12.75">
      <c r="A32" t="s">
        <v>53</v>
      </c>
      <c r="E32" s="36" t="s">
        <v>65</v>
      </c>
    </row>
    <row r="33" spans="1:16" ht="12.75">
      <c r="A33" s="25" t="s">
        <v>45</v>
      </c>
      <c r="B33" s="29" t="s">
        <v>72</v>
      </c>
      <c r="C33" s="29" t="s">
        <v>73</v>
      </c>
      <c r="D33" s="25" t="s">
        <v>47</v>
      </c>
      <c r="E33" s="30" t="s">
        <v>74</v>
      </c>
      <c r="F33" s="31" t="s">
        <v>75</v>
      </c>
      <c r="G33" s="32">
        <v>1.5</v>
      </c>
      <c r="H33" s="33">
        <v>0</v>
      </c>
      <c r="I33" s="34">
        <f>ROUND(ROUND(H33,2)*ROUND(G33,2),0)</f>
      </c>
      <c r="O33">
        <f>(I33*21)/100</f>
      </c>
      <c r="P33" t="s">
        <v>22</v>
      </c>
    </row>
    <row r="34" spans="1:5" ht="12.75">
      <c r="A34" s="35" t="s">
        <v>50</v>
      </c>
      <c r="E34" s="36" t="s">
        <v>47</v>
      </c>
    </row>
    <row r="35" spans="1:5" ht="63.75">
      <c r="A35" s="37" t="s">
        <v>51</v>
      </c>
      <c r="E35" s="38" t="s">
        <v>76</v>
      </c>
    </row>
    <row r="36" spans="1:5" ht="89.25">
      <c r="A36" t="s">
        <v>53</v>
      </c>
      <c r="E36" s="36" t="s">
        <v>77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80</v>
      </c>
      <c r="E37" s="30" t="s">
        <v>81</v>
      </c>
      <c r="F37" s="31" t="s">
        <v>58</v>
      </c>
      <c r="G37" s="32">
        <v>1</v>
      </c>
      <c r="H37" s="33">
        <v>0</v>
      </c>
      <c r="I37" s="34">
        <f>ROUND(ROUND(H37,2)*ROUND(G37,2),0)</f>
      </c>
      <c r="O37">
        <f>(I37*21)/100</f>
      </c>
      <c r="P37" t="s">
        <v>22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82</v>
      </c>
    </row>
    <row r="40" spans="1:5" ht="12.75">
      <c r="A40" t="s">
        <v>53</v>
      </c>
      <c r="E40" s="36" t="s">
        <v>65</v>
      </c>
    </row>
    <row r="41" spans="1:16" ht="12.75">
      <c r="A41" s="25" t="s">
        <v>45</v>
      </c>
      <c r="B41" s="29" t="s">
        <v>40</v>
      </c>
      <c r="C41" s="29" t="s">
        <v>79</v>
      </c>
      <c r="D41" s="25" t="s">
        <v>83</v>
      </c>
      <c r="E41" s="30" t="s">
        <v>81</v>
      </c>
      <c r="F41" s="31" t="s">
        <v>58</v>
      </c>
      <c r="G41" s="32">
        <v>1</v>
      </c>
      <c r="H41" s="33">
        <v>0</v>
      </c>
      <c r="I41" s="34">
        <f>ROUND(ROUND(H41,2)*ROUND(G41,2),0)</f>
      </c>
      <c r="O41">
        <f>(I41*21)/100</f>
      </c>
      <c r="P41" t="s">
        <v>22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84</v>
      </c>
    </row>
    <row r="44" spans="1:5" ht="12.75">
      <c r="A44" t="s">
        <v>53</v>
      </c>
      <c r="E44" s="36" t="s">
        <v>65</v>
      </c>
    </row>
    <row r="45" spans="1:16" ht="12.75">
      <c r="A45" s="25" t="s">
        <v>45</v>
      </c>
      <c r="B45" s="29" t="s">
        <v>42</v>
      </c>
      <c r="C45" s="29" t="s">
        <v>79</v>
      </c>
      <c r="D45" s="25" t="s">
        <v>85</v>
      </c>
      <c r="E45" s="30" t="s">
        <v>81</v>
      </c>
      <c r="F45" s="31" t="s">
        <v>58</v>
      </c>
      <c r="G45" s="32">
        <v>1</v>
      </c>
      <c r="H45" s="33">
        <v>0</v>
      </c>
      <c r="I45" s="34">
        <f>ROUND(ROUND(H45,2)*ROUND(G45,2),0)</f>
      </c>
      <c r="O45">
        <f>(I45*21)/100</f>
      </c>
      <c r="P45" t="s">
        <v>22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86</v>
      </c>
    </row>
    <row r="48" spans="1:5" ht="12.75">
      <c r="A48" t="s">
        <v>53</v>
      </c>
      <c r="E48" s="36" t="s">
        <v>65</v>
      </c>
    </row>
    <row r="49" spans="1:16" ht="12.75">
      <c r="A49" s="25" t="s">
        <v>45</v>
      </c>
      <c r="B49" s="29" t="s">
        <v>87</v>
      </c>
      <c r="C49" s="29" t="s">
        <v>88</v>
      </c>
      <c r="D49" s="25" t="s">
        <v>80</v>
      </c>
      <c r="E49" s="30" t="s">
        <v>89</v>
      </c>
      <c r="F49" s="31" t="s">
        <v>63</v>
      </c>
      <c r="G49" s="32">
        <v>2</v>
      </c>
      <c r="H49" s="33">
        <v>0</v>
      </c>
      <c r="I49" s="34">
        <f>ROUND(ROUND(H49,2)*ROUND(G49,2),0)</f>
      </c>
      <c r="O49">
        <f>(I49*21)/100</f>
      </c>
      <c r="P49" t="s">
        <v>22</v>
      </c>
    </row>
    <row r="50" spans="1:5" ht="12.75">
      <c r="A50" s="35" t="s">
        <v>50</v>
      </c>
      <c r="E50" s="36" t="s">
        <v>47</v>
      </c>
    </row>
    <row r="51" spans="1:5" ht="127.5">
      <c r="A51" s="37" t="s">
        <v>51</v>
      </c>
      <c r="E51" s="38" t="s">
        <v>90</v>
      </c>
    </row>
    <row r="52" spans="1:5" ht="89.25">
      <c r="A52" t="s">
        <v>53</v>
      </c>
      <c r="E52" s="36" t="s">
        <v>91</v>
      </c>
    </row>
    <row r="53" spans="1:16" ht="12.75">
      <c r="A53" s="25" t="s">
        <v>45</v>
      </c>
      <c r="B53" s="29" t="s">
        <v>92</v>
      </c>
      <c r="C53" s="29" t="s">
        <v>88</v>
      </c>
      <c r="D53" s="25" t="s">
        <v>83</v>
      </c>
      <c r="E53" s="30" t="s">
        <v>89</v>
      </c>
      <c r="F53" s="31" t="s">
        <v>63</v>
      </c>
      <c r="G53" s="32">
        <v>1</v>
      </c>
      <c r="H53" s="33">
        <v>0</v>
      </c>
      <c r="I53" s="34">
        <f>ROUND(ROUND(H53,2)*ROUND(G53,2),0)</f>
      </c>
      <c r="O53">
        <f>(I53*21)/100</f>
      </c>
      <c r="P53" t="s">
        <v>22</v>
      </c>
    </row>
    <row r="54" spans="1:5" ht="12.75">
      <c r="A54" s="35" t="s">
        <v>50</v>
      </c>
      <c r="E54" s="36" t="s">
        <v>47</v>
      </c>
    </row>
    <row r="55" spans="1:5" ht="102">
      <c r="A55" s="37" t="s">
        <v>51</v>
      </c>
      <c r="E55" s="38" t="s">
        <v>93</v>
      </c>
    </row>
    <row r="56" spans="1:5" ht="89.25">
      <c r="A56" t="s">
        <v>53</v>
      </c>
      <c r="E56" s="36" t="s">
        <v>91</v>
      </c>
    </row>
    <row r="57" spans="1:16" ht="12.75">
      <c r="A57" s="25" t="s">
        <v>45</v>
      </c>
      <c r="B57" s="29" t="s">
        <v>94</v>
      </c>
      <c r="C57" s="29" t="s">
        <v>95</v>
      </c>
      <c r="D57" s="25" t="s">
        <v>47</v>
      </c>
      <c r="E57" s="30" t="s">
        <v>96</v>
      </c>
      <c r="F57" s="31" t="s">
        <v>58</v>
      </c>
      <c r="G57" s="32">
        <v>1</v>
      </c>
      <c r="H57" s="33">
        <v>0</v>
      </c>
      <c r="I57" s="34">
        <f>ROUND(ROUND(H57,2)*ROUND(G57,2),0)</f>
      </c>
      <c r="O57">
        <f>(I57*21)/100</f>
      </c>
      <c r="P57" t="s">
        <v>22</v>
      </c>
    </row>
    <row r="58" spans="1:5" ht="12.75">
      <c r="A58" s="35" t="s">
        <v>50</v>
      </c>
      <c r="E58" s="36" t="s">
        <v>47</v>
      </c>
    </row>
    <row r="59" spans="1:5" ht="191.25">
      <c r="A59" s="37" t="s">
        <v>51</v>
      </c>
      <c r="E59" s="38" t="s">
        <v>97</v>
      </c>
    </row>
    <row r="60" spans="1:5" ht="25.5">
      <c r="A60" t="s">
        <v>53</v>
      </c>
      <c r="E60" s="36" t="s">
        <v>98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99</v>
      </c>
      <c r="I3" s="39">
        <f>0+I8+I25+I58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99</v>
      </c>
      <c r="D4" s="6"/>
      <c r="E4" s="18" t="s">
        <v>100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101</v>
      </c>
      <c r="D9" s="25" t="s">
        <v>80</v>
      </c>
      <c r="E9" s="30" t="s">
        <v>102</v>
      </c>
      <c r="F9" s="31" t="s">
        <v>103</v>
      </c>
      <c r="G9" s="32">
        <v>69.95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104</v>
      </c>
    </row>
    <row r="12" spans="1:5" ht="25.5">
      <c r="A12" t="s">
        <v>53</v>
      </c>
      <c r="E12" s="36" t="s">
        <v>105</v>
      </c>
    </row>
    <row r="13" spans="1:16" ht="12.75">
      <c r="A13" s="25" t="s">
        <v>45</v>
      </c>
      <c r="B13" s="29" t="s">
        <v>22</v>
      </c>
      <c r="C13" s="29" t="s">
        <v>101</v>
      </c>
      <c r="D13" s="25" t="s">
        <v>83</v>
      </c>
      <c r="E13" s="30" t="s">
        <v>102</v>
      </c>
      <c r="F13" s="31" t="s">
        <v>103</v>
      </c>
      <c r="G13" s="32">
        <v>379.55</v>
      </c>
      <c r="H13" s="33">
        <v>0</v>
      </c>
      <c r="I13" s="34">
        <f>ROUND(ROUND(H13,2)*ROUND(G13,2),0)</f>
      </c>
      <c r="O13">
        <f>(I13*21)/100</f>
      </c>
      <c r="P13" t="s">
        <v>22</v>
      </c>
    </row>
    <row r="14" spans="1:5" ht="12.75">
      <c r="A14" s="35" t="s">
        <v>50</v>
      </c>
      <c r="E14" s="36" t="s">
        <v>47</v>
      </c>
    </row>
    <row r="15" spans="1:5" ht="89.25">
      <c r="A15" s="37" t="s">
        <v>51</v>
      </c>
      <c r="E15" s="38" t="s">
        <v>106</v>
      </c>
    </row>
    <row r="16" spans="1:5" ht="25.5">
      <c r="A16" t="s">
        <v>53</v>
      </c>
      <c r="E16" s="36" t="s">
        <v>105</v>
      </c>
    </row>
    <row r="17" spans="1:16" ht="12.75">
      <c r="A17" s="25" t="s">
        <v>45</v>
      </c>
      <c r="B17" s="29" t="s">
        <v>23</v>
      </c>
      <c r="C17" s="29" t="s">
        <v>101</v>
      </c>
      <c r="D17" s="25" t="s">
        <v>85</v>
      </c>
      <c r="E17" s="30" t="s">
        <v>102</v>
      </c>
      <c r="F17" s="31" t="s">
        <v>103</v>
      </c>
      <c r="G17" s="32">
        <v>6.48</v>
      </c>
      <c r="H17" s="33">
        <v>0</v>
      </c>
      <c r="I17" s="34">
        <f>ROUND(ROUND(H17,2)*ROUND(G17,2),0)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107</v>
      </c>
    </row>
    <row r="20" spans="1:5" ht="25.5">
      <c r="A20" t="s">
        <v>53</v>
      </c>
      <c r="E20" s="36" t="s">
        <v>105</v>
      </c>
    </row>
    <row r="21" spans="1:16" ht="12.75">
      <c r="A21" s="25" t="s">
        <v>45</v>
      </c>
      <c r="B21" s="29" t="s">
        <v>33</v>
      </c>
      <c r="C21" s="29" t="s">
        <v>101</v>
      </c>
      <c r="D21" s="25" t="s">
        <v>108</v>
      </c>
      <c r="E21" s="30" t="s">
        <v>102</v>
      </c>
      <c r="F21" s="31" t="s">
        <v>103</v>
      </c>
      <c r="G21" s="32">
        <v>2.79</v>
      </c>
      <c r="H21" s="33">
        <v>0</v>
      </c>
      <c r="I21" s="34">
        <f>ROUND(ROUND(H21,2)*ROUND(G21,2),0)</f>
      </c>
      <c r="O21">
        <f>(I21*21)/100</f>
      </c>
      <c r="P21" t="s">
        <v>22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109</v>
      </c>
    </row>
    <row r="24" spans="1:5" ht="25.5">
      <c r="A24" t="s">
        <v>53</v>
      </c>
      <c r="E24" s="36" t="s">
        <v>105</v>
      </c>
    </row>
    <row r="25" spans="1:18" ht="12.75" customHeight="1">
      <c r="A25" s="6" t="s">
        <v>43</v>
      </c>
      <c r="B25" s="6"/>
      <c r="C25" s="41" t="s">
        <v>29</v>
      </c>
      <c r="D25" s="6"/>
      <c r="E25" s="27" t="s">
        <v>110</v>
      </c>
      <c r="F25" s="6"/>
      <c r="G25" s="6"/>
      <c r="H25" s="6"/>
      <c r="I25" s="42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111</v>
      </c>
      <c r="D26" s="25" t="s">
        <v>47</v>
      </c>
      <c r="E26" s="30" t="s">
        <v>112</v>
      </c>
      <c r="F26" s="31" t="s">
        <v>63</v>
      </c>
      <c r="G26" s="32">
        <v>3</v>
      </c>
      <c r="H26" s="33">
        <v>0</v>
      </c>
      <c r="I26" s="34">
        <f>ROUND(ROUND(H26,2)*ROUND(G26,2),0)</f>
      </c>
      <c r="O26">
        <f>(I26*21)/100</f>
      </c>
      <c r="P26" t="s">
        <v>22</v>
      </c>
    </row>
    <row r="27" spans="1:5" ht="12.75">
      <c r="A27" s="35" t="s">
        <v>50</v>
      </c>
      <c r="E27" s="36" t="s">
        <v>113</v>
      </c>
    </row>
    <row r="28" spans="1:5" ht="12.75">
      <c r="A28" s="37" t="s">
        <v>51</v>
      </c>
      <c r="E28" s="38" t="s">
        <v>114</v>
      </c>
    </row>
    <row r="29" spans="1:5" ht="165.75">
      <c r="A29" t="s">
        <v>53</v>
      </c>
      <c r="E29" s="36" t="s">
        <v>115</v>
      </c>
    </row>
    <row r="30" spans="1:16" ht="12.75">
      <c r="A30" s="25" t="s">
        <v>45</v>
      </c>
      <c r="B30" s="29" t="s">
        <v>37</v>
      </c>
      <c r="C30" s="29" t="s">
        <v>116</v>
      </c>
      <c r="D30" s="25" t="s">
        <v>47</v>
      </c>
      <c r="E30" s="30" t="s">
        <v>117</v>
      </c>
      <c r="F30" s="31" t="s">
        <v>103</v>
      </c>
      <c r="G30" s="32">
        <v>3.32</v>
      </c>
      <c r="H30" s="33">
        <v>0</v>
      </c>
      <c r="I30" s="34">
        <f>ROUND(ROUND(H30,2)*ROUND(G30,2),0)</f>
      </c>
      <c r="O30">
        <f>(I30*21)/100</f>
      </c>
      <c r="P30" t="s">
        <v>22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118</v>
      </c>
    </row>
    <row r="33" spans="1:5" ht="63.75">
      <c r="A33" t="s">
        <v>53</v>
      </c>
      <c r="E33" s="36" t="s">
        <v>119</v>
      </c>
    </row>
    <row r="34" spans="1:16" ht="25.5">
      <c r="A34" s="25" t="s">
        <v>45</v>
      </c>
      <c r="B34" s="29" t="s">
        <v>72</v>
      </c>
      <c r="C34" s="29" t="s">
        <v>120</v>
      </c>
      <c r="D34" s="25" t="s">
        <v>47</v>
      </c>
      <c r="E34" s="30" t="s">
        <v>121</v>
      </c>
      <c r="F34" s="31" t="s">
        <v>103</v>
      </c>
      <c r="G34" s="32">
        <v>69.95</v>
      </c>
      <c r="H34" s="33">
        <v>0</v>
      </c>
      <c r="I34" s="34">
        <f>ROUND(ROUND(H34,2)*ROUND(G34,2),0)</f>
      </c>
      <c r="O34">
        <f>(I34*21)/100</f>
      </c>
      <c r="P34" t="s">
        <v>22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122</v>
      </c>
    </row>
    <row r="37" spans="1:5" ht="63.75">
      <c r="A37" t="s">
        <v>53</v>
      </c>
      <c r="E37" s="36" t="s">
        <v>119</v>
      </c>
    </row>
    <row r="38" spans="1:16" ht="12.75">
      <c r="A38" s="25" t="s">
        <v>45</v>
      </c>
      <c r="B38" s="29" t="s">
        <v>78</v>
      </c>
      <c r="C38" s="29" t="s">
        <v>123</v>
      </c>
      <c r="D38" s="25" t="s">
        <v>47</v>
      </c>
      <c r="E38" s="30" t="s">
        <v>124</v>
      </c>
      <c r="F38" s="31" t="s">
        <v>125</v>
      </c>
      <c r="G38" s="32">
        <v>28.1</v>
      </c>
      <c r="H38" s="33">
        <v>0</v>
      </c>
      <c r="I38" s="34">
        <f>ROUND(ROUND(H38,2)*ROUND(G38,2),0)</f>
      </c>
      <c r="O38">
        <f>(I38*21)/100</f>
      </c>
      <c r="P38" t="s">
        <v>22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126</v>
      </c>
    </row>
    <row r="41" spans="1:5" ht="63.75">
      <c r="A41" t="s">
        <v>53</v>
      </c>
      <c r="E41" s="36" t="s">
        <v>119</v>
      </c>
    </row>
    <row r="42" spans="1:16" ht="12.75">
      <c r="A42" s="25" t="s">
        <v>45</v>
      </c>
      <c r="B42" s="29" t="s">
        <v>40</v>
      </c>
      <c r="C42" s="29" t="s">
        <v>127</v>
      </c>
      <c r="D42" s="25" t="s">
        <v>47</v>
      </c>
      <c r="E42" s="30" t="s">
        <v>128</v>
      </c>
      <c r="F42" s="31" t="s">
        <v>125</v>
      </c>
      <c r="G42" s="32">
        <v>26.14</v>
      </c>
      <c r="H42" s="33">
        <v>0</v>
      </c>
      <c r="I42" s="34">
        <f>ROUND(ROUND(H42,2)*ROUND(G42,2),0)</f>
      </c>
      <c r="O42">
        <f>(I42*21)/100</f>
      </c>
      <c r="P42" t="s">
        <v>22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129</v>
      </c>
    </row>
    <row r="45" spans="1:5" ht="63.75">
      <c r="A45" t="s">
        <v>53</v>
      </c>
      <c r="E45" s="36" t="s">
        <v>119</v>
      </c>
    </row>
    <row r="46" spans="1:16" ht="12.75">
      <c r="A46" s="25" t="s">
        <v>45</v>
      </c>
      <c r="B46" s="29" t="s">
        <v>42</v>
      </c>
      <c r="C46" s="29" t="s">
        <v>130</v>
      </c>
      <c r="D46" s="25" t="s">
        <v>47</v>
      </c>
      <c r="E46" s="30" t="s">
        <v>131</v>
      </c>
      <c r="F46" s="31" t="s">
        <v>103</v>
      </c>
      <c r="G46" s="32">
        <v>20.98</v>
      </c>
      <c r="H46" s="33">
        <v>0</v>
      </c>
      <c r="I46" s="34">
        <f>ROUND(ROUND(H46,2)*ROUND(G46,2),0)</f>
      </c>
      <c r="O46">
        <f>(I46*21)/100</f>
      </c>
      <c r="P46" t="s">
        <v>22</v>
      </c>
    </row>
    <row r="47" spans="1:5" ht="12.75">
      <c r="A47" s="35" t="s">
        <v>50</v>
      </c>
      <c r="E47" s="36" t="s">
        <v>113</v>
      </c>
    </row>
    <row r="48" spans="1:5" ht="12.75">
      <c r="A48" s="37" t="s">
        <v>51</v>
      </c>
      <c r="E48" s="38" t="s">
        <v>132</v>
      </c>
    </row>
    <row r="49" spans="1:5" ht="63.75">
      <c r="A49" t="s">
        <v>53</v>
      </c>
      <c r="E49" s="36" t="s">
        <v>119</v>
      </c>
    </row>
    <row r="50" spans="1:16" ht="12.75">
      <c r="A50" s="25" t="s">
        <v>45</v>
      </c>
      <c r="B50" s="29" t="s">
        <v>87</v>
      </c>
      <c r="C50" s="29" t="s">
        <v>133</v>
      </c>
      <c r="D50" s="25" t="s">
        <v>47</v>
      </c>
      <c r="E50" s="30" t="s">
        <v>134</v>
      </c>
      <c r="F50" s="31" t="s">
        <v>103</v>
      </c>
      <c r="G50" s="32">
        <v>25.6</v>
      </c>
      <c r="H50" s="33">
        <v>0</v>
      </c>
      <c r="I50" s="34">
        <f>ROUND(ROUND(H50,2)*ROUND(G50,2),0)</f>
      </c>
      <c r="O50">
        <f>(I50*21)/100</f>
      </c>
      <c r="P50" t="s">
        <v>22</v>
      </c>
    </row>
    <row r="51" spans="1:5" ht="12.75">
      <c r="A51" s="35" t="s">
        <v>50</v>
      </c>
      <c r="E51" s="36" t="s">
        <v>135</v>
      </c>
    </row>
    <row r="52" spans="1:5" ht="12.75">
      <c r="A52" s="37" t="s">
        <v>51</v>
      </c>
      <c r="E52" s="38" t="s">
        <v>136</v>
      </c>
    </row>
    <row r="53" spans="1:5" ht="38.25">
      <c r="A53" t="s">
        <v>53</v>
      </c>
      <c r="E53" s="36" t="s">
        <v>137</v>
      </c>
    </row>
    <row r="54" spans="1:16" ht="12.75">
      <c r="A54" s="25" t="s">
        <v>45</v>
      </c>
      <c r="B54" s="29" t="s">
        <v>92</v>
      </c>
      <c r="C54" s="29" t="s">
        <v>138</v>
      </c>
      <c r="D54" s="25" t="s">
        <v>47</v>
      </c>
      <c r="E54" s="30" t="s">
        <v>139</v>
      </c>
      <c r="F54" s="31" t="s">
        <v>103</v>
      </c>
      <c r="G54" s="32">
        <v>25.6</v>
      </c>
      <c r="H54" s="33">
        <v>0</v>
      </c>
      <c r="I54" s="34">
        <f>ROUND(ROUND(H54,2)*ROUND(G54,2),0)</f>
      </c>
      <c r="O54">
        <f>(I54*21)/100</f>
      </c>
      <c r="P54" t="s">
        <v>22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140</v>
      </c>
    </row>
    <row r="57" spans="1:5" ht="191.25">
      <c r="A57" t="s">
        <v>53</v>
      </c>
      <c r="E57" s="36" t="s">
        <v>141</v>
      </c>
    </row>
    <row r="58" spans="1:18" ht="12.75" customHeight="1">
      <c r="A58" s="6" t="s">
        <v>43</v>
      </c>
      <c r="B58" s="6"/>
      <c r="C58" s="41" t="s">
        <v>40</v>
      </c>
      <c r="D58" s="6"/>
      <c r="E58" s="27" t="s">
        <v>142</v>
      </c>
      <c r="F58" s="6"/>
      <c r="G58" s="6"/>
      <c r="H58" s="6"/>
      <c r="I58" s="42">
        <f>0+Q58</f>
      </c>
      <c r="O58">
        <f>0+R58</f>
      </c>
      <c r="Q58">
        <f>0+I59+I63+I67+I71+I75+I79+I83+I87</f>
      </c>
      <c r="R58">
        <f>0+O59+O63+O67+O71+O75+O79+O83+O87</f>
      </c>
    </row>
    <row r="59" spans="1:16" ht="12.75">
      <c r="A59" s="25" t="s">
        <v>45</v>
      </c>
      <c r="B59" s="29" t="s">
        <v>94</v>
      </c>
      <c r="C59" s="29" t="s">
        <v>143</v>
      </c>
      <c r="D59" s="25" t="s">
        <v>47</v>
      </c>
      <c r="E59" s="30" t="s">
        <v>144</v>
      </c>
      <c r="F59" s="31" t="s">
        <v>125</v>
      </c>
      <c r="G59" s="32">
        <v>27.13</v>
      </c>
      <c r="H59" s="33">
        <v>0</v>
      </c>
      <c r="I59" s="34">
        <f>ROUND(ROUND(H59,2)*ROUND(G59,2),0)</f>
      </c>
      <c r="O59">
        <f>(I59*21)/100</f>
      </c>
      <c r="P59" t="s">
        <v>22</v>
      </c>
    </row>
    <row r="60" spans="1:5" ht="12.75">
      <c r="A60" s="35" t="s">
        <v>50</v>
      </c>
      <c r="E60" s="36" t="s">
        <v>113</v>
      </c>
    </row>
    <row r="61" spans="1:5" ht="12.75">
      <c r="A61" s="37" t="s">
        <v>51</v>
      </c>
      <c r="E61" s="38" t="s">
        <v>145</v>
      </c>
    </row>
    <row r="62" spans="1:5" ht="38.25">
      <c r="A62" t="s">
        <v>53</v>
      </c>
      <c r="E62" s="36" t="s">
        <v>146</v>
      </c>
    </row>
    <row r="63" spans="1:16" ht="12.75">
      <c r="A63" s="25" t="s">
        <v>45</v>
      </c>
      <c r="B63" s="29" t="s">
        <v>147</v>
      </c>
      <c r="C63" s="29" t="s">
        <v>148</v>
      </c>
      <c r="D63" s="25" t="s">
        <v>47</v>
      </c>
      <c r="E63" s="30" t="s">
        <v>149</v>
      </c>
      <c r="F63" s="31" t="s">
        <v>125</v>
      </c>
      <c r="G63" s="32">
        <v>68.25</v>
      </c>
      <c r="H63" s="33">
        <v>0</v>
      </c>
      <c r="I63" s="34">
        <f>ROUND(ROUND(H63,2)*ROUND(G63,2),0)</f>
      </c>
      <c r="O63">
        <f>(I63*21)/100</f>
      </c>
      <c r="P63" t="s">
        <v>22</v>
      </c>
    </row>
    <row r="64" spans="1:5" ht="12.75">
      <c r="A64" s="35" t="s">
        <v>50</v>
      </c>
      <c r="E64" s="36" t="s">
        <v>113</v>
      </c>
    </row>
    <row r="65" spans="1:5" ht="12.75">
      <c r="A65" s="37" t="s">
        <v>51</v>
      </c>
      <c r="E65" s="38" t="s">
        <v>150</v>
      </c>
    </row>
    <row r="66" spans="1:5" ht="38.25">
      <c r="A66" t="s">
        <v>53</v>
      </c>
      <c r="E66" s="36" t="s">
        <v>146</v>
      </c>
    </row>
    <row r="67" spans="1:16" ht="12.75">
      <c r="A67" s="25" t="s">
        <v>45</v>
      </c>
      <c r="B67" s="29" t="s">
        <v>151</v>
      </c>
      <c r="C67" s="29" t="s">
        <v>152</v>
      </c>
      <c r="D67" s="25" t="s">
        <v>47</v>
      </c>
      <c r="E67" s="30" t="s">
        <v>153</v>
      </c>
      <c r="F67" s="31" t="s">
        <v>103</v>
      </c>
      <c r="G67" s="32">
        <v>6.48</v>
      </c>
      <c r="H67" s="33">
        <v>0</v>
      </c>
      <c r="I67" s="34">
        <f>ROUND(ROUND(H67,2)*ROUND(G67,2),0)</f>
      </c>
      <c r="O67">
        <f>(I67*21)/100</f>
      </c>
      <c r="P67" t="s">
        <v>22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154</v>
      </c>
    </row>
    <row r="70" spans="1:5" ht="102">
      <c r="A70" t="s">
        <v>53</v>
      </c>
      <c r="E70" s="36" t="s">
        <v>155</v>
      </c>
    </row>
    <row r="71" spans="1:16" ht="12.75">
      <c r="A71" s="25" t="s">
        <v>45</v>
      </c>
      <c r="B71" s="29" t="s">
        <v>156</v>
      </c>
      <c r="C71" s="29" t="s">
        <v>157</v>
      </c>
      <c r="D71" s="25" t="s">
        <v>47</v>
      </c>
      <c r="E71" s="30" t="s">
        <v>158</v>
      </c>
      <c r="F71" s="31" t="s">
        <v>103</v>
      </c>
      <c r="G71" s="32">
        <v>2.79</v>
      </c>
      <c r="H71" s="33">
        <v>0</v>
      </c>
      <c r="I71" s="34">
        <f>ROUND(ROUND(H71,2)*ROUND(G71,2),0)</f>
      </c>
      <c r="O71">
        <f>(I71*21)/100</f>
      </c>
      <c r="P71" t="s">
        <v>22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159</v>
      </c>
    </row>
    <row r="74" spans="1:5" ht="102">
      <c r="A74" t="s">
        <v>53</v>
      </c>
      <c r="E74" s="36" t="s">
        <v>155</v>
      </c>
    </row>
    <row r="75" spans="1:16" ht="12.75">
      <c r="A75" s="25" t="s">
        <v>45</v>
      </c>
      <c r="B75" s="29" t="s">
        <v>160</v>
      </c>
      <c r="C75" s="29" t="s">
        <v>161</v>
      </c>
      <c r="D75" s="25" t="s">
        <v>47</v>
      </c>
      <c r="E75" s="30" t="s">
        <v>162</v>
      </c>
      <c r="F75" s="31" t="s">
        <v>103</v>
      </c>
      <c r="G75" s="32">
        <v>13.91</v>
      </c>
      <c r="H75" s="33">
        <v>0</v>
      </c>
      <c r="I75" s="34">
        <f>ROUND(ROUND(H75,2)*ROUND(G75,2),0)</f>
      </c>
      <c r="O75">
        <f>(I75*21)/100</f>
      </c>
      <c r="P75" t="s">
        <v>22</v>
      </c>
    </row>
    <row r="76" spans="1:5" ht="12.75">
      <c r="A76" s="35" t="s">
        <v>50</v>
      </c>
      <c r="E76" s="36" t="s">
        <v>47</v>
      </c>
    </row>
    <row r="77" spans="1:5" ht="51">
      <c r="A77" s="37" t="s">
        <v>51</v>
      </c>
      <c r="E77" s="38" t="s">
        <v>163</v>
      </c>
    </row>
    <row r="78" spans="1:5" ht="102">
      <c r="A78" t="s">
        <v>53</v>
      </c>
      <c r="E78" s="36" t="s">
        <v>155</v>
      </c>
    </row>
    <row r="79" spans="1:16" ht="12.75">
      <c r="A79" s="25" t="s">
        <v>45</v>
      </c>
      <c r="B79" s="29" t="s">
        <v>164</v>
      </c>
      <c r="C79" s="29" t="s">
        <v>165</v>
      </c>
      <c r="D79" s="25" t="s">
        <v>47</v>
      </c>
      <c r="E79" s="30" t="s">
        <v>166</v>
      </c>
      <c r="F79" s="31" t="s">
        <v>103</v>
      </c>
      <c r="G79" s="32">
        <v>360.78</v>
      </c>
      <c r="H79" s="33">
        <v>0</v>
      </c>
      <c r="I79" s="34">
        <f>ROUND(ROUND(H79,2)*ROUND(G79,2),0)</f>
      </c>
      <c r="O79">
        <f>(I79*21)/100</f>
      </c>
      <c r="P79" t="s">
        <v>22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167</v>
      </c>
    </row>
    <row r="82" spans="1:5" ht="102">
      <c r="A82" t="s">
        <v>53</v>
      </c>
      <c r="E82" s="36" t="s">
        <v>155</v>
      </c>
    </row>
    <row r="83" spans="1:16" ht="12.75">
      <c r="A83" s="25" t="s">
        <v>45</v>
      </c>
      <c r="B83" s="29" t="s">
        <v>168</v>
      </c>
      <c r="C83" s="29" t="s">
        <v>169</v>
      </c>
      <c r="D83" s="25" t="s">
        <v>47</v>
      </c>
      <c r="E83" s="30" t="s">
        <v>170</v>
      </c>
      <c r="F83" s="31" t="s">
        <v>103</v>
      </c>
      <c r="G83" s="32">
        <v>3.11</v>
      </c>
      <c r="H83" s="33">
        <v>0</v>
      </c>
      <c r="I83" s="34">
        <f>ROUND(ROUND(H83,2)*ROUND(G83,2),0)</f>
      </c>
      <c r="O83">
        <f>(I83*21)/100</f>
      </c>
      <c r="P83" t="s">
        <v>22</v>
      </c>
    </row>
    <row r="84" spans="1:5" ht="12.75">
      <c r="A84" s="35" t="s">
        <v>50</v>
      </c>
      <c r="E84" s="36" t="s">
        <v>113</v>
      </c>
    </row>
    <row r="85" spans="1:5" ht="38.25">
      <c r="A85" s="37" t="s">
        <v>51</v>
      </c>
      <c r="E85" s="38" t="s">
        <v>171</v>
      </c>
    </row>
    <row r="86" spans="1:5" ht="102">
      <c r="A86" t="s">
        <v>53</v>
      </c>
      <c r="E86" s="36" t="s">
        <v>155</v>
      </c>
    </row>
    <row r="87" spans="1:16" ht="12.75">
      <c r="A87" s="25" t="s">
        <v>45</v>
      </c>
      <c r="B87" s="29" t="s">
        <v>172</v>
      </c>
      <c r="C87" s="29" t="s">
        <v>173</v>
      </c>
      <c r="D87" s="25" t="s">
        <v>47</v>
      </c>
      <c r="E87" s="30" t="s">
        <v>174</v>
      </c>
      <c r="F87" s="31" t="s">
        <v>175</v>
      </c>
      <c r="G87" s="32">
        <v>5.1</v>
      </c>
      <c r="H87" s="33">
        <v>0</v>
      </c>
      <c r="I87" s="34">
        <f>ROUND(ROUND(H87,2)*ROUND(G87,2),0)</f>
      </c>
      <c r="O87">
        <f>(I87*21)/100</f>
      </c>
      <c r="P87" t="s">
        <v>22</v>
      </c>
    </row>
    <row r="88" spans="1:5" ht="12.75">
      <c r="A88" s="35" t="s">
        <v>50</v>
      </c>
      <c r="E88" s="36" t="s">
        <v>113</v>
      </c>
    </row>
    <row r="89" spans="1:5" ht="38.25">
      <c r="A89" s="37" t="s">
        <v>51</v>
      </c>
      <c r="E89" s="38" t="s">
        <v>176</v>
      </c>
    </row>
    <row r="90" spans="1:5" ht="102">
      <c r="A90" t="s">
        <v>53</v>
      </c>
      <c r="E90" s="36" t="s">
        <v>177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0+O8+O21+O110+O115+O120+O185+O190+O203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178</v>
      </c>
      <c r="I3" s="39">
        <f>0+I8+I21+I110+I115+I120+I185+I190+I203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178</v>
      </c>
      <c r="D4" s="6"/>
      <c r="E4" s="18" t="s">
        <v>179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101</v>
      </c>
      <c r="D9" s="25" t="s">
        <v>80</v>
      </c>
      <c r="E9" s="30" t="s">
        <v>102</v>
      </c>
      <c r="F9" s="31" t="s">
        <v>103</v>
      </c>
      <c r="G9" s="32">
        <v>156.69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63.75">
      <c r="A11" s="37" t="s">
        <v>51</v>
      </c>
      <c r="E11" s="38" t="s">
        <v>180</v>
      </c>
    </row>
    <row r="12" spans="1:5" ht="25.5">
      <c r="A12" t="s">
        <v>53</v>
      </c>
      <c r="E12" s="36" t="s">
        <v>105</v>
      </c>
    </row>
    <row r="13" spans="1:16" ht="12.75">
      <c r="A13" s="25" t="s">
        <v>45</v>
      </c>
      <c r="B13" s="29" t="s">
        <v>22</v>
      </c>
      <c r="C13" s="29" t="s">
        <v>101</v>
      </c>
      <c r="D13" s="25" t="s">
        <v>83</v>
      </c>
      <c r="E13" s="30" t="s">
        <v>102</v>
      </c>
      <c r="F13" s="31" t="s">
        <v>103</v>
      </c>
      <c r="G13" s="32">
        <v>5.51</v>
      </c>
      <c r="H13" s="33">
        <v>0</v>
      </c>
      <c r="I13" s="34">
        <f>ROUND(ROUND(H13,2)*ROUND(G13,2),0)</f>
      </c>
      <c r="O13">
        <f>(I13*21)/100</f>
      </c>
      <c r="P13" t="s">
        <v>22</v>
      </c>
    </row>
    <row r="14" spans="1:5" ht="12.75">
      <c r="A14" s="35" t="s">
        <v>50</v>
      </c>
      <c r="E14" s="36" t="s">
        <v>47</v>
      </c>
    </row>
    <row r="15" spans="1:5" ht="76.5">
      <c r="A15" s="37" t="s">
        <v>51</v>
      </c>
      <c r="E15" s="38" t="s">
        <v>181</v>
      </c>
    </row>
    <row r="16" spans="1:5" ht="25.5">
      <c r="A16" t="s">
        <v>53</v>
      </c>
      <c r="E16" s="36" t="s">
        <v>105</v>
      </c>
    </row>
    <row r="17" spans="1:16" ht="12.75">
      <c r="A17" s="25" t="s">
        <v>45</v>
      </c>
      <c r="B17" s="29" t="s">
        <v>23</v>
      </c>
      <c r="C17" s="29" t="s">
        <v>182</v>
      </c>
      <c r="D17" s="25" t="s">
        <v>47</v>
      </c>
      <c r="E17" s="30" t="s">
        <v>183</v>
      </c>
      <c r="F17" s="31" t="s">
        <v>103</v>
      </c>
      <c r="G17" s="32">
        <v>3.18</v>
      </c>
      <c r="H17" s="33">
        <v>0</v>
      </c>
      <c r="I17" s="34">
        <f>ROUND(ROUND(H17,2)*ROUND(G17,2),0)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184</v>
      </c>
    </row>
    <row r="20" spans="1:5" ht="25.5">
      <c r="A20" t="s">
        <v>53</v>
      </c>
      <c r="E20" s="36" t="s">
        <v>185</v>
      </c>
    </row>
    <row r="21" spans="1:18" ht="12.75" customHeight="1">
      <c r="A21" s="6" t="s">
        <v>43</v>
      </c>
      <c r="B21" s="6"/>
      <c r="C21" s="41" t="s">
        <v>29</v>
      </c>
      <c r="D21" s="6"/>
      <c r="E21" s="27" t="s">
        <v>110</v>
      </c>
      <c r="F21" s="6"/>
      <c r="G21" s="6"/>
      <c r="H21" s="6"/>
      <c r="I21" s="42">
        <f>0+Q21</f>
      </c>
      <c r="O21">
        <f>0+R21</f>
      </c>
      <c r="Q21">
        <f>0+I22+I26+I30+I34+I38+I42+I46+I50+I54+I58+I62+I66+I70+I74+I78+I82+I86+I90+I94+I98+I102+I106</f>
      </c>
      <c r="R21">
        <f>0+O22+O26+O30+O34+O38+O42+O46+O50+O54+O58+O62+O66+O70+O74+O78+O82+O86+O90+O94+O98+O102+O106</f>
      </c>
    </row>
    <row r="22" spans="1:16" ht="12.75">
      <c r="A22" s="25" t="s">
        <v>45</v>
      </c>
      <c r="B22" s="29" t="s">
        <v>33</v>
      </c>
      <c r="C22" s="29" t="s">
        <v>186</v>
      </c>
      <c r="D22" s="25" t="s">
        <v>47</v>
      </c>
      <c r="E22" s="30" t="s">
        <v>187</v>
      </c>
      <c r="F22" s="31" t="s">
        <v>188</v>
      </c>
      <c r="G22" s="32">
        <v>20</v>
      </c>
      <c r="H22" s="33">
        <v>0</v>
      </c>
      <c r="I22" s="34">
        <f>ROUND(ROUND(H22,2)*ROUND(G22,2),0)</f>
      </c>
      <c r="O22">
        <f>(I22*21)/100</f>
      </c>
      <c r="P22" t="s">
        <v>22</v>
      </c>
    </row>
    <row r="23" spans="1:5" ht="12.75">
      <c r="A23" s="35" t="s">
        <v>50</v>
      </c>
      <c r="E23" s="36" t="s">
        <v>189</v>
      </c>
    </row>
    <row r="24" spans="1:5" ht="12.75">
      <c r="A24" s="37" t="s">
        <v>51</v>
      </c>
      <c r="E24" s="38" t="s">
        <v>190</v>
      </c>
    </row>
    <row r="25" spans="1:5" ht="38.25">
      <c r="A25" t="s">
        <v>53</v>
      </c>
      <c r="E25" s="36" t="s">
        <v>191</v>
      </c>
    </row>
    <row r="26" spans="1:16" ht="12.75">
      <c r="A26" s="25" t="s">
        <v>45</v>
      </c>
      <c r="B26" s="29" t="s">
        <v>35</v>
      </c>
      <c r="C26" s="29" t="s">
        <v>116</v>
      </c>
      <c r="D26" s="25" t="s">
        <v>47</v>
      </c>
      <c r="E26" s="30" t="s">
        <v>117</v>
      </c>
      <c r="F26" s="31" t="s">
        <v>103</v>
      </c>
      <c r="G26" s="32">
        <v>1.18</v>
      </c>
      <c r="H26" s="33">
        <v>0</v>
      </c>
      <c r="I26" s="34">
        <f>ROUND(ROUND(H26,2)*ROUND(G26,2),0)</f>
      </c>
      <c r="O26">
        <f>(I26*21)/100</f>
      </c>
      <c r="P26" t="s">
        <v>22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192</v>
      </c>
    </row>
    <row r="29" spans="1:5" ht="63.75">
      <c r="A29" t="s">
        <v>53</v>
      </c>
      <c r="E29" s="36" t="s">
        <v>119</v>
      </c>
    </row>
    <row r="30" spans="1:16" ht="25.5">
      <c r="A30" s="25" t="s">
        <v>45</v>
      </c>
      <c r="B30" s="29" t="s">
        <v>37</v>
      </c>
      <c r="C30" s="29" t="s">
        <v>120</v>
      </c>
      <c r="D30" s="25" t="s">
        <v>47</v>
      </c>
      <c r="E30" s="30" t="s">
        <v>121</v>
      </c>
      <c r="F30" s="31" t="s">
        <v>103</v>
      </c>
      <c r="G30" s="32">
        <v>104.91</v>
      </c>
      <c r="H30" s="33">
        <v>0</v>
      </c>
      <c r="I30" s="34">
        <f>ROUND(ROUND(H30,2)*ROUND(G30,2),0)</f>
      </c>
      <c r="O30">
        <f>(I30*21)/100</f>
      </c>
      <c r="P30" t="s">
        <v>22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193</v>
      </c>
    </row>
    <row r="33" spans="1:5" ht="63.75">
      <c r="A33" t="s">
        <v>53</v>
      </c>
      <c r="E33" s="36" t="s">
        <v>119</v>
      </c>
    </row>
    <row r="34" spans="1:16" ht="12.75">
      <c r="A34" s="25" t="s">
        <v>45</v>
      </c>
      <c r="B34" s="29" t="s">
        <v>72</v>
      </c>
      <c r="C34" s="29" t="s">
        <v>123</v>
      </c>
      <c r="D34" s="25" t="s">
        <v>47</v>
      </c>
      <c r="E34" s="30" t="s">
        <v>124</v>
      </c>
      <c r="F34" s="31" t="s">
        <v>125</v>
      </c>
      <c r="G34" s="32">
        <v>74.7</v>
      </c>
      <c r="H34" s="33">
        <v>0</v>
      </c>
      <c r="I34" s="34">
        <f>ROUND(ROUND(H34,2)*ROUND(G34,2),0)</f>
      </c>
      <c r="O34">
        <f>(I34*21)/100</f>
      </c>
      <c r="P34" t="s">
        <v>22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194</v>
      </c>
    </row>
    <row r="37" spans="1:5" ht="63.75">
      <c r="A37" t="s">
        <v>53</v>
      </c>
      <c r="E37" s="36" t="s">
        <v>119</v>
      </c>
    </row>
    <row r="38" spans="1:16" ht="12.75">
      <c r="A38" s="25" t="s">
        <v>45</v>
      </c>
      <c r="B38" s="29" t="s">
        <v>78</v>
      </c>
      <c r="C38" s="29" t="s">
        <v>127</v>
      </c>
      <c r="D38" s="25" t="s">
        <v>47</v>
      </c>
      <c r="E38" s="30" t="s">
        <v>195</v>
      </c>
      <c r="F38" s="31" t="s">
        <v>125</v>
      </c>
      <c r="G38" s="32">
        <v>60.5</v>
      </c>
      <c r="H38" s="33">
        <v>0</v>
      </c>
      <c r="I38" s="34">
        <f>ROUND(ROUND(H38,2)*ROUND(G38,2),0)</f>
      </c>
      <c r="O38">
        <f>(I38*21)/100</f>
      </c>
      <c r="P38" t="s">
        <v>22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196</v>
      </c>
    </row>
    <row r="41" spans="1:5" ht="63.75">
      <c r="A41" t="s">
        <v>53</v>
      </c>
      <c r="E41" s="36" t="s">
        <v>119</v>
      </c>
    </row>
    <row r="42" spans="1:16" ht="12.75">
      <c r="A42" s="25" t="s">
        <v>45</v>
      </c>
      <c r="B42" s="29" t="s">
        <v>40</v>
      </c>
      <c r="C42" s="29" t="s">
        <v>130</v>
      </c>
      <c r="D42" s="25" t="s">
        <v>47</v>
      </c>
      <c r="E42" s="30" t="s">
        <v>131</v>
      </c>
      <c r="F42" s="31" t="s">
        <v>103</v>
      </c>
      <c r="G42" s="32">
        <v>34.57</v>
      </c>
      <c r="H42" s="33">
        <v>0</v>
      </c>
      <c r="I42" s="34">
        <f>ROUND(ROUND(H42,2)*ROUND(G42,2),0)</f>
      </c>
      <c r="O42">
        <f>(I42*21)/100</f>
      </c>
      <c r="P42" t="s">
        <v>22</v>
      </c>
    </row>
    <row r="43" spans="1:5" ht="12.75">
      <c r="A43" s="35" t="s">
        <v>50</v>
      </c>
      <c r="E43" s="36" t="s">
        <v>113</v>
      </c>
    </row>
    <row r="44" spans="1:5" ht="51">
      <c r="A44" s="37" t="s">
        <v>51</v>
      </c>
      <c r="E44" s="38" t="s">
        <v>197</v>
      </c>
    </row>
    <row r="45" spans="1:5" ht="63.75">
      <c r="A45" t="s">
        <v>53</v>
      </c>
      <c r="E45" s="36" t="s">
        <v>119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125</v>
      </c>
      <c r="G46" s="32">
        <v>74.5</v>
      </c>
      <c r="H46" s="33">
        <v>0</v>
      </c>
      <c r="I46" s="34">
        <f>ROUND(ROUND(H46,2)*ROUND(G46,2),0)</f>
      </c>
      <c r="O46">
        <f>(I46*21)/100</f>
      </c>
      <c r="P46" t="s">
        <v>22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200</v>
      </c>
    </row>
    <row r="49" spans="1:5" ht="25.5">
      <c r="A49" t="s">
        <v>53</v>
      </c>
      <c r="E49" s="36" t="s">
        <v>201</v>
      </c>
    </row>
    <row r="50" spans="1:16" ht="12.75">
      <c r="A50" s="25" t="s">
        <v>45</v>
      </c>
      <c r="B50" s="29" t="s">
        <v>87</v>
      </c>
      <c r="C50" s="29" t="s">
        <v>133</v>
      </c>
      <c r="D50" s="25" t="s">
        <v>47</v>
      </c>
      <c r="E50" s="30" t="s">
        <v>134</v>
      </c>
      <c r="F50" s="31" t="s">
        <v>103</v>
      </c>
      <c r="G50" s="32">
        <v>9.84</v>
      </c>
      <c r="H50" s="33">
        <v>0</v>
      </c>
      <c r="I50" s="34">
        <f>ROUND(ROUND(H50,2)*ROUND(G50,2),0)</f>
      </c>
      <c r="O50">
        <f>(I50*21)/100</f>
      </c>
      <c r="P50" t="s">
        <v>22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202</v>
      </c>
    </row>
    <row r="53" spans="1:5" ht="38.25">
      <c r="A53" t="s">
        <v>53</v>
      </c>
      <c r="E53" s="36" t="s">
        <v>137</v>
      </c>
    </row>
    <row r="54" spans="1:16" ht="12.75">
      <c r="A54" s="25" t="s">
        <v>45</v>
      </c>
      <c r="B54" s="29" t="s">
        <v>92</v>
      </c>
      <c r="C54" s="29" t="s">
        <v>203</v>
      </c>
      <c r="D54" s="25" t="s">
        <v>47</v>
      </c>
      <c r="E54" s="30" t="s">
        <v>204</v>
      </c>
      <c r="F54" s="31" t="s">
        <v>103</v>
      </c>
      <c r="G54" s="32">
        <v>21.13</v>
      </c>
      <c r="H54" s="33">
        <v>0</v>
      </c>
      <c r="I54" s="34">
        <f>ROUND(ROUND(H54,2)*ROUND(G54,2),0)</f>
      </c>
      <c r="O54">
        <f>(I54*21)/100</f>
      </c>
      <c r="P54" t="s">
        <v>22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205</v>
      </c>
    </row>
    <row r="57" spans="1:5" ht="369.75">
      <c r="A57" t="s">
        <v>53</v>
      </c>
      <c r="E57" s="36" t="s">
        <v>206</v>
      </c>
    </row>
    <row r="58" spans="1:16" ht="12.75">
      <c r="A58" s="25" t="s">
        <v>45</v>
      </c>
      <c r="B58" s="29" t="s">
        <v>94</v>
      </c>
      <c r="C58" s="29" t="s">
        <v>207</v>
      </c>
      <c r="D58" s="25" t="s">
        <v>47</v>
      </c>
      <c r="E58" s="30" t="s">
        <v>208</v>
      </c>
      <c r="F58" s="31" t="s">
        <v>103</v>
      </c>
      <c r="G58" s="32">
        <v>37.98</v>
      </c>
      <c r="H58" s="33">
        <v>0</v>
      </c>
      <c r="I58" s="34">
        <f>ROUND(ROUND(H58,2)*ROUND(G58,2),0)</f>
      </c>
      <c r="O58">
        <f>(I58*21)/100</f>
      </c>
      <c r="P58" t="s">
        <v>22</v>
      </c>
    </row>
    <row r="59" spans="1:5" ht="12.75">
      <c r="A59" s="35" t="s">
        <v>50</v>
      </c>
      <c r="E59" s="36" t="s">
        <v>47</v>
      </c>
    </row>
    <row r="60" spans="1:5" ht="63.75">
      <c r="A60" s="37" t="s">
        <v>51</v>
      </c>
      <c r="E60" s="38" t="s">
        <v>209</v>
      </c>
    </row>
    <row r="61" spans="1:5" ht="369.75">
      <c r="A61" t="s">
        <v>53</v>
      </c>
      <c r="E61" s="36" t="s">
        <v>206</v>
      </c>
    </row>
    <row r="62" spans="1:16" ht="12.75">
      <c r="A62" s="25" t="s">
        <v>45</v>
      </c>
      <c r="B62" s="29" t="s">
        <v>147</v>
      </c>
      <c r="C62" s="29" t="s">
        <v>210</v>
      </c>
      <c r="D62" s="25" t="s">
        <v>47</v>
      </c>
      <c r="E62" s="30" t="s">
        <v>211</v>
      </c>
      <c r="F62" s="31" t="s">
        <v>103</v>
      </c>
      <c r="G62" s="32">
        <v>34.15</v>
      </c>
      <c r="H62" s="33">
        <v>0</v>
      </c>
      <c r="I62" s="34">
        <f>ROUND(ROUND(H62,2)*ROUND(G62,2),0)</f>
      </c>
      <c r="O62">
        <f>(I62*21)/100</f>
      </c>
      <c r="P62" t="s">
        <v>22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212</v>
      </c>
    </row>
    <row r="65" spans="1:5" ht="306">
      <c r="A65" t="s">
        <v>53</v>
      </c>
      <c r="E65" s="36" t="s">
        <v>213</v>
      </c>
    </row>
    <row r="66" spans="1:16" ht="12.75">
      <c r="A66" s="25" t="s">
        <v>45</v>
      </c>
      <c r="B66" s="29" t="s">
        <v>151</v>
      </c>
      <c r="C66" s="29" t="s">
        <v>214</v>
      </c>
      <c r="D66" s="25" t="s">
        <v>47</v>
      </c>
      <c r="E66" s="30" t="s">
        <v>215</v>
      </c>
      <c r="F66" s="31" t="s">
        <v>103</v>
      </c>
      <c r="G66" s="32">
        <v>13.8</v>
      </c>
      <c r="H66" s="33">
        <v>0</v>
      </c>
      <c r="I66" s="34">
        <f>ROUND(ROUND(H66,2)*ROUND(G66,2),0)</f>
      </c>
      <c r="O66">
        <f>(I66*21)/100</f>
      </c>
      <c r="P66" t="s">
        <v>22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216</v>
      </c>
    </row>
    <row r="69" spans="1:5" ht="318.75">
      <c r="A69" t="s">
        <v>53</v>
      </c>
      <c r="E69" s="36" t="s">
        <v>217</v>
      </c>
    </row>
    <row r="70" spans="1:16" ht="12.75">
      <c r="A70" s="25" t="s">
        <v>45</v>
      </c>
      <c r="B70" s="29" t="s">
        <v>156</v>
      </c>
      <c r="C70" s="29" t="s">
        <v>138</v>
      </c>
      <c r="D70" s="25" t="s">
        <v>47</v>
      </c>
      <c r="E70" s="30" t="s">
        <v>139</v>
      </c>
      <c r="F70" s="31" t="s">
        <v>103</v>
      </c>
      <c r="G70" s="32">
        <v>82.75</v>
      </c>
      <c r="H70" s="33">
        <v>0</v>
      </c>
      <c r="I70" s="34">
        <f>ROUND(ROUND(H70,2)*ROUND(G70,2),0)</f>
      </c>
      <c r="O70">
        <f>(I70*21)/100</f>
      </c>
      <c r="P70" t="s">
        <v>22</v>
      </c>
    </row>
    <row r="71" spans="1:5" ht="12.75">
      <c r="A71" s="35" t="s">
        <v>50</v>
      </c>
      <c r="E71" s="36" t="s">
        <v>47</v>
      </c>
    </row>
    <row r="72" spans="1:5" ht="63.75">
      <c r="A72" s="37" t="s">
        <v>51</v>
      </c>
      <c r="E72" s="38" t="s">
        <v>218</v>
      </c>
    </row>
    <row r="73" spans="1:5" ht="191.25">
      <c r="A73" t="s">
        <v>53</v>
      </c>
      <c r="E73" s="36" t="s">
        <v>141</v>
      </c>
    </row>
    <row r="74" spans="1:16" ht="12.75">
      <c r="A74" s="25" t="s">
        <v>45</v>
      </c>
      <c r="B74" s="29" t="s">
        <v>160</v>
      </c>
      <c r="C74" s="29" t="s">
        <v>219</v>
      </c>
      <c r="D74" s="25" t="s">
        <v>47</v>
      </c>
      <c r="E74" s="30" t="s">
        <v>220</v>
      </c>
      <c r="F74" s="31" t="s">
        <v>103</v>
      </c>
      <c r="G74" s="32">
        <v>21.13</v>
      </c>
      <c r="H74" s="33">
        <v>0</v>
      </c>
      <c r="I74" s="34">
        <f>ROUND(ROUND(H74,2)*ROUND(G74,2),0)</f>
      </c>
      <c r="O74">
        <f>(I74*21)/100</f>
      </c>
      <c r="P74" t="s">
        <v>22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221</v>
      </c>
    </row>
    <row r="77" spans="1:5" ht="242.25">
      <c r="A77" t="s">
        <v>53</v>
      </c>
      <c r="E77" s="36" t="s">
        <v>222</v>
      </c>
    </row>
    <row r="78" spans="1:16" ht="12.75">
      <c r="A78" s="25" t="s">
        <v>45</v>
      </c>
      <c r="B78" s="29" t="s">
        <v>164</v>
      </c>
      <c r="C78" s="29" t="s">
        <v>223</v>
      </c>
      <c r="D78" s="25" t="s">
        <v>47</v>
      </c>
      <c r="E78" s="30" t="s">
        <v>224</v>
      </c>
      <c r="F78" s="31" t="s">
        <v>103</v>
      </c>
      <c r="G78" s="32">
        <v>12.41</v>
      </c>
      <c r="H78" s="33">
        <v>0</v>
      </c>
      <c r="I78" s="34">
        <f>ROUND(ROUND(H78,2)*ROUND(G78,2),0)</f>
      </c>
      <c r="O78">
        <f>(I78*21)/100</f>
      </c>
      <c r="P78" t="s">
        <v>22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225</v>
      </c>
    </row>
    <row r="81" spans="1:5" ht="229.5">
      <c r="A81" t="s">
        <v>53</v>
      </c>
      <c r="E81" s="36" t="s">
        <v>226</v>
      </c>
    </row>
    <row r="82" spans="1:16" ht="12.75">
      <c r="A82" s="25" t="s">
        <v>45</v>
      </c>
      <c r="B82" s="29" t="s">
        <v>168</v>
      </c>
      <c r="C82" s="29" t="s">
        <v>227</v>
      </c>
      <c r="D82" s="25" t="s">
        <v>47</v>
      </c>
      <c r="E82" s="30" t="s">
        <v>228</v>
      </c>
      <c r="F82" s="31" t="s">
        <v>188</v>
      </c>
      <c r="G82" s="32">
        <v>578.23</v>
      </c>
      <c r="H82" s="33">
        <v>0</v>
      </c>
      <c r="I82" s="34">
        <f>ROUND(ROUND(H82,2)*ROUND(G82,2),0)</f>
      </c>
      <c r="O82">
        <f>(I82*21)/100</f>
      </c>
      <c r="P82" t="s">
        <v>22</v>
      </c>
    </row>
    <row r="83" spans="1:5" ht="12.75">
      <c r="A83" s="35" t="s">
        <v>50</v>
      </c>
      <c r="E83" s="36" t="s">
        <v>47</v>
      </c>
    </row>
    <row r="84" spans="1:5" ht="51">
      <c r="A84" s="37" t="s">
        <v>51</v>
      </c>
      <c r="E84" s="38" t="s">
        <v>229</v>
      </c>
    </row>
    <row r="85" spans="1:5" ht="25.5">
      <c r="A85" t="s">
        <v>53</v>
      </c>
      <c r="E85" s="36" t="s">
        <v>230</v>
      </c>
    </row>
    <row r="86" spans="1:16" ht="12.75">
      <c r="A86" s="25" t="s">
        <v>45</v>
      </c>
      <c r="B86" s="29" t="s">
        <v>172</v>
      </c>
      <c r="C86" s="29" t="s">
        <v>231</v>
      </c>
      <c r="D86" s="25" t="s">
        <v>47</v>
      </c>
      <c r="E86" s="30" t="s">
        <v>232</v>
      </c>
      <c r="F86" s="31" t="s">
        <v>188</v>
      </c>
      <c r="G86" s="32">
        <v>86.8</v>
      </c>
      <c r="H86" s="33">
        <v>0</v>
      </c>
      <c r="I86" s="34">
        <f>ROUND(ROUND(H86,2)*ROUND(G86,2),0)</f>
      </c>
      <c r="O86">
        <f>(I86*21)/100</f>
      </c>
      <c r="P86" t="s">
        <v>22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233</v>
      </c>
    </row>
    <row r="89" spans="1:5" ht="12.75">
      <c r="A89" t="s">
        <v>53</v>
      </c>
      <c r="E89" s="36" t="s">
        <v>234</v>
      </c>
    </row>
    <row r="90" spans="1:16" ht="12.75">
      <c r="A90" s="25" t="s">
        <v>45</v>
      </c>
      <c r="B90" s="29" t="s">
        <v>235</v>
      </c>
      <c r="C90" s="29" t="s">
        <v>236</v>
      </c>
      <c r="D90" s="25" t="s">
        <v>47</v>
      </c>
      <c r="E90" s="30" t="s">
        <v>237</v>
      </c>
      <c r="F90" s="31" t="s">
        <v>103</v>
      </c>
      <c r="G90" s="32">
        <v>13.02</v>
      </c>
      <c r="H90" s="33">
        <v>0</v>
      </c>
      <c r="I90" s="34">
        <f>ROUND(ROUND(H90,2)*ROUND(G90,2),0)</f>
      </c>
      <c r="O90">
        <f>(I90*21)/100</f>
      </c>
      <c r="P90" t="s">
        <v>22</v>
      </c>
    </row>
    <row r="91" spans="1:5" ht="12.75">
      <c r="A91" s="35" t="s">
        <v>50</v>
      </c>
      <c r="E91" s="36" t="s">
        <v>47</v>
      </c>
    </row>
    <row r="92" spans="1:5" ht="25.5">
      <c r="A92" s="37" t="s">
        <v>51</v>
      </c>
      <c r="E92" s="38" t="s">
        <v>238</v>
      </c>
    </row>
    <row r="93" spans="1:5" ht="38.25">
      <c r="A93" t="s">
        <v>53</v>
      </c>
      <c r="E93" s="36" t="s">
        <v>239</v>
      </c>
    </row>
    <row r="94" spans="1:16" ht="12.75">
      <c r="A94" s="25" t="s">
        <v>45</v>
      </c>
      <c r="B94" s="29" t="s">
        <v>240</v>
      </c>
      <c r="C94" s="29" t="s">
        <v>241</v>
      </c>
      <c r="D94" s="25" t="s">
        <v>47</v>
      </c>
      <c r="E94" s="30" t="s">
        <v>242</v>
      </c>
      <c r="F94" s="31" t="s">
        <v>188</v>
      </c>
      <c r="G94" s="32">
        <v>86.8</v>
      </c>
      <c r="H94" s="33">
        <v>0</v>
      </c>
      <c r="I94" s="34">
        <f>ROUND(ROUND(H94,2)*ROUND(G94,2),0)</f>
      </c>
      <c r="O94">
        <f>(I94*21)/100</f>
      </c>
      <c r="P94" t="s">
        <v>22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243</v>
      </c>
    </row>
    <row r="97" spans="1:5" ht="25.5">
      <c r="A97" t="s">
        <v>53</v>
      </c>
      <c r="E97" s="36" t="s">
        <v>244</v>
      </c>
    </row>
    <row r="98" spans="1:16" ht="12.75">
      <c r="A98" s="25" t="s">
        <v>45</v>
      </c>
      <c r="B98" s="29" t="s">
        <v>245</v>
      </c>
      <c r="C98" s="29" t="s">
        <v>246</v>
      </c>
      <c r="D98" s="25" t="s">
        <v>47</v>
      </c>
      <c r="E98" s="30" t="s">
        <v>247</v>
      </c>
      <c r="F98" s="31" t="s">
        <v>188</v>
      </c>
      <c r="G98" s="32">
        <v>86.8</v>
      </c>
      <c r="H98" s="33">
        <v>0</v>
      </c>
      <c r="I98" s="34">
        <f>ROUND(ROUND(H98,2)*ROUND(G98,2),0)</f>
      </c>
      <c r="O98">
        <f>(I98*21)/100</f>
      </c>
      <c r="P98" t="s">
        <v>22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248</v>
      </c>
    </row>
    <row r="101" spans="1:5" ht="38.25">
      <c r="A101" t="s">
        <v>53</v>
      </c>
      <c r="E101" s="36" t="s">
        <v>249</v>
      </c>
    </row>
    <row r="102" spans="1:16" ht="12.75">
      <c r="A102" s="25" t="s">
        <v>45</v>
      </c>
      <c r="B102" s="29" t="s">
        <v>250</v>
      </c>
      <c r="C102" s="29" t="s">
        <v>251</v>
      </c>
      <c r="D102" s="25" t="s">
        <v>47</v>
      </c>
      <c r="E102" s="30" t="s">
        <v>252</v>
      </c>
      <c r="F102" s="31" t="s">
        <v>188</v>
      </c>
      <c r="G102" s="32">
        <v>86.8</v>
      </c>
      <c r="H102" s="33">
        <v>0</v>
      </c>
      <c r="I102" s="34">
        <f>ROUND(ROUND(H102,2)*ROUND(G102,2),0)</f>
      </c>
      <c r="O102">
        <f>(I102*21)/100</f>
      </c>
      <c r="P102" t="s">
        <v>22</v>
      </c>
    </row>
    <row r="103" spans="1:5" ht="12.75">
      <c r="A103" s="35" t="s">
        <v>50</v>
      </c>
      <c r="E103" s="36" t="s">
        <v>47</v>
      </c>
    </row>
    <row r="104" spans="1:5" ht="12.75">
      <c r="A104" s="37" t="s">
        <v>51</v>
      </c>
      <c r="E104" s="38" t="s">
        <v>248</v>
      </c>
    </row>
    <row r="105" spans="1:5" ht="25.5">
      <c r="A105" t="s">
        <v>53</v>
      </c>
      <c r="E105" s="36" t="s">
        <v>253</v>
      </c>
    </row>
    <row r="106" spans="1:16" ht="12.75">
      <c r="A106" s="25" t="s">
        <v>45</v>
      </c>
      <c r="B106" s="29" t="s">
        <v>254</v>
      </c>
      <c r="C106" s="29" t="s">
        <v>255</v>
      </c>
      <c r="D106" s="25" t="s">
        <v>47</v>
      </c>
      <c r="E106" s="30" t="s">
        <v>256</v>
      </c>
      <c r="F106" s="31" t="s">
        <v>103</v>
      </c>
      <c r="G106" s="32">
        <v>2.17</v>
      </c>
      <c r="H106" s="33">
        <v>0</v>
      </c>
      <c r="I106" s="34">
        <f>ROUND(ROUND(H106,2)*ROUND(G106,2),0)</f>
      </c>
      <c r="O106">
        <f>(I106*21)/100</f>
      </c>
      <c r="P106" t="s">
        <v>22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51</v>
      </c>
      <c r="E108" s="38" t="s">
        <v>257</v>
      </c>
    </row>
    <row r="109" spans="1:5" ht="38.25">
      <c r="A109" t="s">
        <v>53</v>
      </c>
      <c r="E109" s="36" t="s">
        <v>258</v>
      </c>
    </row>
    <row r="110" spans="1:18" ht="12.75" customHeight="1">
      <c r="A110" s="6" t="s">
        <v>43</v>
      </c>
      <c r="B110" s="6"/>
      <c r="C110" s="41" t="s">
        <v>22</v>
      </c>
      <c r="D110" s="6"/>
      <c r="E110" s="27" t="s">
        <v>259</v>
      </c>
      <c r="F110" s="6"/>
      <c r="G110" s="6"/>
      <c r="H110" s="6"/>
      <c r="I110" s="42">
        <f>0+Q110</f>
      </c>
      <c r="O110">
        <f>0+R110</f>
      </c>
      <c r="Q110">
        <f>0+I111</f>
      </c>
      <c r="R110">
        <f>0+O111</f>
      </c>
    </row>
    <row r="111" spans="1:16" ht="12.75">
      <c r="A111" s="25" t="s">
        <v>45</v>
      </c>
      <c r="B111" s="29" t="s">
        <v>260</v>
      </c>
      <c r="C111" s="29" t="s">
        <v>261</v>
      </c>
      <c r="D111" s="25" t="s">
        <v>47</v>
      </c>
      <c r="E111" s="30" t="s">
        <v>262</v>
      </c>
      <c r="F111" s="31" t="s">
        <v>188</v>
      </c>
      <c r="G111" s="32">
        <v>124.2</v>
      </c>
      <c r="H111" s="33">
        <v>0</v>
      </c>
      <c r="I111" s="34">
        <f>ROUND(ROUND(H111,2)*ROUND(G111,2),0)</f>
      </c>
      <c r="O111">
        <f>(I111*21)/100</f>
      </c>
      <c r="P111" t="s">
        <v>22</v>
      </c>
    </row>
    <row r="112" spans="1:5" ht="12.75">
      <c r="A112" s="35" t="s">
        <v>50</v>
      </c>
      <c r="E112" s="36" t="s">
        <v>47</v>
      </c>
    </row>
    <row r="113" spans="1:5" ht="25.5">
      <c r="A113" s="37" t="s">
        <v>51</v>
      </c>
      <c r="E113" s="38" t="s">
        <v>263</v>
      </c>
    </row>
    <row r="114" spans="1:5" ht="25.5">
      <c r="A114" t="s">
        <v>53</v>
      </c>
      <c r="E114" s="36" t="s">
        <v>264</v>
      </c>
    </row>
    <row r="115" spans="1:18" ht="12.75" customHeight="1">
      <c r="A115" s="6" t="s">
        <v>43</v>
      </c>
      <c r="B115" s="6"/>
      <c r="C115" s="41" t="s">
        <v>33</v>
      </c>
      <c r="D115" s="6"/>
      <c r="E115" s="27" t="s">
        <v>265</v>
      </c>
      <c r="F115" s="6"/>
      <c r="G115" s="6"/>
      <c r="H115" s="6"/>
      <c r="I115" s="42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266</v>
      </c>
      <c r="C116" s="29" t="s">
        <v>267</v>
      </c>
      <c r="D116" s="25" t="s">
        <v>47</v>
      </c>
      <c r="E116" s="30" t="s">
        <v>268</v>
      </c>
      <c r="F116" s="31" t="s">
        <v>103</v>
      </c>
      <c r="G116" s="32">
        <v>2.76</v>
      </c>
      <c r="H116" s="33">
        <v>0</v>
      </c>
      <c r="I116" s="34">
        <f>ROUND(ROUND(H116,2)*ROUND(G116,2),0)</f>
      </c>
      <c r="O116">
        <f>(I116*21)/100</f>
      </c>
      <c r="P116" t="s">
        <v>22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269</v>
      </c>
    </row>
    <row r="119" spans="1:5" ht="38.25">
      <c r="A119" t="s">
        <v>53</v>
      </c>
      <c r="E119" s="36" t="s">
        <v>270</v>
      </c>
    </row>
    <row r="120" spans="1:18" ht="12.75" customHeight="1">
      <c r="A120" s="6" t="s">
        <v>43</v>
      </c>
      <c r="B120" s="6"/>
      <c r="C120" s="41" t="s">
        <v>35</v>
      </c>
      <c r="D120" s="6"/>
      <c r="E120" s="27" t="s">
        <v>271</v>
      </c>
      <c r="F120" s="6"/>
      <c r="G120" s="6"/>
      <c r="H120" s="6"/>
      <c r="I120" s="42">
        <f>0+Q120</f>
      </c>
      <c r="O120">
        <f>0+R120</f>
      </c>
      <c r="Q120">
        <f>0+I121+I125+I129+I133+I137+I141+I145+I149+I153+I157+I161+I165+I169+I173+I177+I181</f>
      </c>
      <c r="R120">
        <f>0+O121+O125+O129+O133+O137+O141+O145+O149+O153+O157+O161+O165+O169+O173+O177+O181</f>
      </c>
    </row>
    <row r="121" spans="1:16" ht="12.75">
      <c r="A121" s="25" t="s">
        <v>45</v>
      </c>
      <c r="B121" s="29" t="s">
        <v>272</v>
      </c>
      <c r="C121" s="29" t="s">
        <v>273</v>
      </c>
      <c r="D121" s="25" t="s">
        <v>47</v>
      </c>
      <c r="E121" s="30" t="s">
        <v>274</v>
      </c>
      <c r="F121" s="31" t="s">
        <v>103</v>
      </c>
      <c r="G121" s="32">
        <v>4.18</v>
      </c>
      <c r="H121" s="33">
        <v>0</v>
      </c>
      <c r="I121" s="34">
        <f>ROUND(ROUND(H121,2)*ROUND(G121,2),0)</f>
      </c>
      <c r="O121">
        <f>(I121*21)/100</f>
      </c>
      <c r="P121" t="s">
        <v>22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275</v>
      </c>
    </row>
    <row r="124" spans="1:5" ht="127.5">
      <c r="A124" t="s">
        <v>53</v>
      </c>
      <c r="E124" s="36" t="s">
        <v>276</v>
      </c>
    </row>
    <row r="125" spans="1:16" ht="25.5">
      <c r="A125" s="25" t="s">
        <v>45</v>
      </c>
      <c r="B125" s="29" t="s">
        <v>277</v>
      </c>
      <c r="C125" s="29" t="s">
        <v>278</v>
      </c>
      <c r="D125" s="25" t="s">
        <v>47</v>
      </c>
      <c r="E125" s="30" t="s">
        <v>279</v>
      </c>
      <c r="F125" s="31" t="s">
        <v>188</v>
      </c>
      <c r="G125" s="32">
        <v>272.4</v>
      </c>
      <c r="H125" s="33">
        <v>0</v>
      </c>
      <c r="I125" s="34">
        <f>ROUND(ROUND(H125,2)*ROUND(G125,2),0)</f>
      </c>
      <c r="O125">
        <f>(I125*21)/100</f>
      </c>
      <c r="P125" t="s">
        <v>22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280</v>
      </c>
    </row>
    <row r="128" spans="1:5" ht="51">
      <c r="A128" t="s">
        <v>53</v>
      </c>
      <c r="E128" s="36" t="s">
        <v>281</v>
      </c>
    </row>
    <row r="129" spans="1:16" ht="12.75">
      <c r="A129" s="25" t="s">
        <v>45</v>
      </c>
      <c r="B129" s="29" t="s">
        <v>282</v>
      </c>
      <c r="C129" s="29" t="s">
        <v>283</v>
      </c>
      <c r="D129" s="25" t="s">
        <v>47</v>
      </c>
      <c r="E129" s="30" t="s">
        <v>284</v>
      </c>
      <c r="F129" s="31" t="s">
        <v>188</v>
      </c>
      <c r="G129" s="32">
        <v>513.33</v>
      </c>
      <c r="H129" s="33">
        <v>0</v>
      </c>
      <c r="I129" s="34">
        <f>ROUND(ROUND(H129,2)*ROUND(G129,2),0)</f>
      </c>
      <c r="O129">
        <f>(I129*21)/100</f>
      </c>
      <c r="P129" t="s">
        <v>22</v>
      </c>
    </row>
    <row r="130" spans="1:5" ht="12.75">
      <c r="A130" s="35" t="s">
        <v>50</v>
      </c>
      <c r="E130" s="36" t="s">
        <v>47</v>
      </c>
    </row>
    <row r="131" spans="1:5" ht="51">
      <c r="A131" s="37" t="s">
        <v>51</v>
      </c>
      <c r="E131" s="38" t="s">
        <v>285</v>
      </c>
    </row>
    <row r="132" spans="1:5" ht="51">
      <c r="A132" t="s">
        <v>53</v>
      </c>
      <c r="E132" s="36" t="s">
        <v>281</v>
      </c>
    </row>
    <row r="133" spans="1:16" ht="12.75">
      <c r="A133" s="25" t="s">
        <v>45</v>
      </c>
      <c r="B133" s="29" t="s">
        <v>286</v>
      </c>
      <c r="C133" s="29" t="s">
        <v>287</v>
      </c>
      <c r="D133" s="25" t="s">
        <v>47</v>
      </c>
      <c r="E133" s="30" t="s">
        <v>288</v>
      </c>
      <c r="F133" s="31" t="s">
        <v>188</v>
      </c>
      <c r="G133" s="32">
        <v>64.9</v>
      </c>
      <c r="H133" s="33">
        <v>0</v>
      </c>
      <c r="I133" s="34">
        <f>ROUND(ROUND(H133,2)*ROUND(G133,2),0)</f>
      </c>
      <c r="O133">
        <f>(I133*21)/100</f>
      </c>
      <c r="P133" t="s">
        <v>22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289</v>
      </c>
    </row>
    <row r="136" spans="1:5" ht="51">
      <c r="A136" t="s">
        <v>53</v>
      </c>
      <c r="E136" s="36" t="s">
        <v>281</v>
      </c>
    </row>
    <row r="137" spans="1:16" ht="12.75">
      <c r="A137" s="25" t="s">
        <v>45</v>
      </c>
      <c r="B137" s="29" t="s">
        <v>290</v>
      </c>
      <c r="C137" s="29" t="s">
        <v>291</v>
      </c>
      <c r="D137" s="25" t="s">
        <v>47</v>
      </c>
      <c r="E137" s="30" t="s">
        <v>292</v>
      </c>
      <c r="F137" s="31" t="s">
        <v>188</v>
      </c>
      <c r="G137" s="32">
        <v>544.4</v>
      </c>
      <c r="H137" s="33">
        <v>0</v>
      </c>
      <c r="I137" s="34">
        <f>ROUND(ROUND(H137,2)*ROUND(G137,2),0)</f>
      </c>
      <c r="O137">
        <f>(I137*21)/100</f>
      </c>
      <c r="P137" t="s">
        <v>22</v>
      </c>
    </row>
    <row r="138" spans="1:5" ht="12.75">
      <c r="A138" s="35" t="s">
        <v>50</v>
      </c>
      <c r="E138" s="36" t="s">
        <v>47</v>
      </c>
    </row>
    <row r="139" spans="1:5" ht="63.75">
      <c r="A139" s="37" t="s">
        <v>51</v>
      </c>
      <c r="E139" s="38" t="s">
        <v>293</v>
      </c>
    </row>
    <row r="140" spans="1:5" ht="51">
      <c r="A140" t="s">
        <v>53</v>
      </c>
      <c r="E140" s="36" t="s">
        <v>294</v>
      </c>
    </row>
    <row r="141" spans="1:16" ht="12.75">
      <c r="A141" s="25" t="s">
        <v>45</v>
      </c>
      <c r="B141" s="29" t="s">
        <v>295</v>
      </c>
      <c r="C141" s="29" t="s">
        <v>296</v>
      </c>
      <c r="D141" s="25" t="s">
        <v>47</v>
      </c>
      <c r="E141" s="30" t="s">
        <v>297</v>
      </c>
      <c r="F141" s="31" t="s">
        <v>188</v>
      </c>
      <c r="G141" s="32">
        <v>1191.2</v>
      </c>
      <c r="H141" s="33">
        <v>0</v>
      </c>
      <c r="I141" s="34">
        <f>ROUND(ROUND(H141,2)*ROUND(G141,2),0)</f>
      </c>
      <c r="O141">
        <f>(I141*21)/100</f>
      </c>
      <c r="P141" t="s">
        <v>22</v>
      </c>
    </row>
    <row r="142" spans="1:5" ht="12.75">
      <c r="A142" s="35" t="s">
        <v>50</v>
      </c>
      <c r="E142" s="36" t="s">
        <v>47</v>
      </c>
    </row>
    <row r="143" spans="1:5" ht="89.25">
      <c r="A143" s="37" t="s">
        <v>51</v>
      </c>
      <c r="E143" s="38" t="s">
        <v>298</v>
      </c>
    </row>
    <row r="144" spans="1:5" ht="51">
      <c r="A144" t="s">
        <v>53</v>
      </c>
      <c r="E144" s="36" t="s">
        <v>294</v>
      </c>
    </row>
    <row r="145" spans="1:16" ht="12.75">
      <c r="A145" s="25" t="s">
        <v>45</v>
      </c>
      <c r="B145" s="29" t="s">
        <v>299</v>
      </c>
      <c r="C145" s="29" t="s">
        <v>300</v>
      </c>
      <c r="D145" s="25" t="s">
        <v>47</v>
      </c>
      <c r="E145" s="30" t="s">
        <v>301</v>
      </c>
      <c r="F145" s="31" t="s">
        <v>188</v>
      </c>
      <c r="G145" s="32">
        <v>625.1</v>
      </c>
      <c r="H145" s="33">
        <v>0</v>
      </c>
      <c r="I145" s="34">
        <f>ROUND(ROUND(H145,2)*ROUND(G145,2),0)</f>
      </c>
      <c r="O145">
        <f>(I145*21)/100</f>
      </c>
      <c r="P145" t="s">
        <v>22</v>
      </c>
    </row>
    <row r="146" spans="1:5" ht="12.75">
      <c r="A146" s="35" t="s">
        <v>50</v>
      </c>
      <c r="E146" s="36" t="s">
        <v>47</v>
      </c>
    </row>
    <row r="147" spans="1:5" ht="38.25">
      <c r="A147" s="37" t="s">
        <v>51</v>
      </c>
      <c r="E147" s="38" t="s">
        <v>302</v>
      </c>
    </row>
    <row r="148" spans="1:5" ht="140.25">
      <c r="A148" t="s">
        <v>53</v>
      </c>
      <c r="E148" s="36" t="s">
        <v>303</v>
      </c>
    </row>
    <row r="149" spans="1:16" ht="12.75">
      <c r="A149" s="25" t="s">
        <v>45</v>
      </c>
      <c r="B149" s="29" t="s">
        <v>304</v>
      </c>
      <c r="C149" s="29" t="s">
        <v>305</v>
      </c>
      <c r="D149" s="25" t="s">
        <v>47</v>
      </c>
      <c r="E149" s="30" t="s">
        <v>306</v>
      </c>
      <c r="F149" s="31" t="s">
        <v>188</v>
      </c>
      <c r="G149" s="32">
        <v>566.1</v>
      </c>
      <c r="H149" s="33">
        <v>0</v>
      </c>
      <c r="I149" s="34">
        <f>ROUND(ROUND(H149,2)*ROUND(G149,2),0)</f>
      </c>
      <c r="O149">
        <f>(I149*21)/100</f>
      </c>
      <c r="P149" t="s">
        <v>22</v>
      </c>
    </row>
    <row r="150" spans="1:5" ht="12.75">
      <c r="A150" s="35" t="s">
        <v>50</v>
      </c>
      <c r="E150" s="36" t="s">
        <v>47</v>
      </c>
    </row>
    <row r="151" spans="1:5" ht="25.5">
      <c r="A151" s="37" t="s">
        <v>51</v>
      </c>
      <c r="E151" s="38" t="s">
        <v>307</v>
      </c>
    </row>
    <row r="152" spans="1:5" ht="140.25">
      <c r="A152" t="s">
        <v>53</v>
      </c>
      <c r="E152" s="36" t="s">
        <v>303</v>
      </c>
    </row>
    <row r="153" spans="1:16" ht="12.75">
      <c r="A153" s="25" t="s">
        <v>45</v>
      </c>
      <c r="B153" s="29" t="s">
        <v>308</v>
      </c>
      <c r="C153" s="29" t="s">
        <v>309</v>
      </c>
      <c r="D153" s="25" t="s">
        <v>47</v>
      </c>
      <c r="E153" s="30" t="s">
        <v>310</v>
      </c>
      <c r="F153" s="31" t="s">
        <v>188</v>
      </c>
      <c r="G153" s="32">
        <v>479.4</v>
      </c>
      <c r="H153" s="33">
        <v>0</v>
      </c>
      <c r="I153" s="34">
        <f>ROUND(ROUND(H153,2)*ROUND(G153,2),0)</f>
      </c>
      <c r="O153">
        <f>(I153*21)/100</f>
      </c>
      <c r="P153" t="s">
        <v>22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311</v>
      </c>
    </row>
    <row r="156" spans="1:5" ht="140.25">
      <c r="A156" t="s">
        <v>53</v>
      </c>
      <c r="E156" s="36" t="s">
        <v>303</v>
      </c>
    </row>
    <row r="157" spans="1:16" ht="12.75">
      <c r="A157" s="25" t="s">
        <v>45</v>
      </c>
      <c r="B157" s="29" t="s">
        <v>312</v>
      </c>
      <c r="C157" s="29" t="s">
        <v>313</v>
      </c>
      <c r="D157" s="25" t="s">
        <v>47</v>
      </c>
      <c r="E157" s="30" t="s">
        <v>314</v>
      </c>
      <c r="F157" s="31" t="s">
        <v>188</v>
      </c>
      <c r="G157" s="32">
        <v>59</v>
      </c>
      <c r="H157" s="33">
        <v>0</v>
      </c>
      <c r="I157" s="34">
        <f>ROUND(ROUND(H157,2)*ROUND(G157,2),0)</f>
      </c>
      <c r="O157">
        <f>(I157*21)/100</f>
      </c>
      <c r="P157" t="s">
        <v>22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315</v>
      </c>
    </row>
    <row r="160" spans="1:5" ht="140.25">
      <c r="A160" t="s">
        <v>53</v>
      </c>
      <c r="E160" s="36" t="s">
        <v>303</v>
      </c>
    </row>
    <row r="161" spans="1:16" ht="12.75">
      <c r="A161" s="25" t="s">
        <v>45</v>
      </c>
      <c r="B161" s="29" t="s">
        <v>316</v>
      </c>
      <c r="C161" s="29" t="s">
        <v>317</v>
      </c>
      <c r="D161" s="25" t="s">
        <v>47</v>
      </c>
      <c r="E161" s="30" t="s">
        <v>318</v>
      </c>
      <c r="F161" s="31" t="s">
        <v>188</v>
      </c>
      <c r="G161" s="32">
        <v>86.7</v>
      </c>
      <c r="H161" s="33">
        <v>0</v>
      </c>
      <c r="I161" s="34">
        <f>ROUND(ROUND(H161,2)*ROUND(G161,2),0)</f>
      </c>
      <c r="O161">
        <f>(I161*21)/100</f>
      </c>
      <c r="P161" t="s">
        <v>22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319</v>
      </c>
    </row>
    <row r="164" spans="1:5" ht="140.25">
      <c r="A164" t="s">
        <v>53</v>
      </c>
      <c r="E164" s="36" t="s">
        <v>303</v>
      </c>
    </row>
    <row r="165" spans="1:16" ht="12.75">
      <c r="A165" s="25" t="s">
        <v>45</v>
      </c>
      <c r="B165" s="29" t="s">
        <v>320</v>
      </c>
      <c r="C165" s="29" t="s">
        <v>321</v>
      </c>
      <c r="D165" s="25" t="s">
        <v>47</v>
      </c>
      <c r="E165" s="30" t="s">
        <v>322</v>
      </c>
      <c r="F165" s="31" t="s">
        <v>188</v>
      </c>
      <c r="G165" s="32">
        <v>86.7</v>
      </c>
      <c r="H165" s="33">
        <v>0</v>
      </c>
      <c r="I165" s="34">
        <f>ROUND(ROUND(H165,2)*ROUND(G165,2),0)</f>
      </c>
      <c r="O165">
        <f>(I165*21)/100</f>
      </c>
      <c r="P165" t="s">
        <v>22</v>
      </c>
    </row>
    <row r="166" spans="1:5" ht="12.75">
      <c r="A166" s="35" t="s">
        <v>50</v>
      </c>
      <c r="E166" s="36" t="s">
        <v>47</v>
      </c>
    </row>
    <row r="167" spans="1:5" ht="25.5">
      <c r="A167" s="37" t="s">
        <v>51</v>
      </c>
      <c r="E167" s="38" t="s">
        <v>323</v>
      </c>
    </row>
    <row r="168" spans="1:5" ht="25.5">
      <c r="A168" t="s">
        <v>53</v>
      </c>
      <c r="E168" s="36" t="s">
        <v>324</v>
      </c>
    </row>
    <row r="169" spans="1:16" ht="12.75">
      <c r="A169" s="25" t="s">
        <v>45</v>
      </c>
      <c r="B169" s="29" t="s">
        <v>325</v>
      </c>
      <c r="C169" s="29" t="s">
        <v>326</v>
      </c>
      <c r="D169" s="25" t="s">
        <v>47</v>
      </c>
      <c r="E169" s="30" t="s">
        <v>327</v>
      </c>
      <c r="F169" s="31" t="s">
        <v>188</v>
      </c>
      <c r="G169" s="32">
        <v>126.73</v>
      </c>
      <c r="H169" s="33">
        <v>0</v>
      </c>
      <c r="I169" s="34">
        <f>ROUND(ROUND(H169,2)*ROUND(G169,2),0)</f>
      </c>
      <c r="O169">
        <f>(I169*21)/100</f>
      </c>
      <c r="P169" t="s">
        <v>22</v>
      </c>
    </row>
    <row r="170" spans="1:5" ht="12.75">
      <c r="A170" s="35" t="s">
        <v>50</v>
      </c>
      <c r="E170" s="36" t="s">
        <v>47</v>
      </c>
    </row>
    <row r="171" spans="1:5" ht="38.25">
      <c r="A171" s="37" t="s">
        <v>51</v>
      </c>
      <c r="E171" s="38" t="s">
        <v>328</v>
      </c>
    </row>
    <row r="172" spans="1:5" ht="153">
      <c r="A172" t="s">
        <v>53</v>
      </c>
      <c r="E172" s="36" t="s">
        <v>329</v>
      </c>
    </row>
    <row r="173" spans="1:16" ht="25.5">
      <c r="A173" s="25" t="s">
        <v>45</v>
      </c>
      <c r="B173" s="29" t="s">
        <v>330</v>
      </c>
      <c r="C173" s="29" t="s">
        <v>331</v>
      </c>
      <c r="D173" s="25" t="s">
        <v>47</v>
      </c>
      <c r="E173" s="30" t="s">
        <v>332</v>
      </c>
      <c r="F173" s="31" t="s">
        <v>188</v>
      </c>
      <c r="G173" s="32">
        <v>8.4</v>
      </c>
      <c r="H173" s="33">
        <v>0</v>
      </c>
      <c r="I173" s="34">
        <f>ROUND(ROUND(H173,2)*ROUND(G173,2),0)</f>
      </c>
      <c r="O173">
        <f>(I173*21)/100</f>
      </c>
      <c r="P173" t="s">
        <v>22</v>
      </c>
    </row>
    <row r="174" spans="1:5" ht="12.75">
      <c r="A174" s="35" t="s">
        <v>50</v>
      </c>
      <c r="E174" s="36" t="s">
        <v>47</v>
      </c>
    </row>
    <row r="175" spans="1:5" ht="25.5">
      <c r="A175" s="37" t="s">
        <v>51</v>
      </c>
      <c r="E175" s="38" t="s">
        <v>333</v>
      </c>
    </row>
    <row r="176" spans="1:5" ht="153">
      <c r="A176" t="s">
        <v>53</v>
      </c>
      <c r="E176" s="36" t="s">
        <v>329</v>
      </c>
    </row>
    <row r="177" spans="1:16" ht="12.75">
      <c r="A177" s="25" t="s">
        <v>45</v>
      </c>
      <c r="B177" s="29" t="s">
        <v>334</v>
      </c>
      <c r="C177" s="29" t="s">
        <v>335</v>
      </c>
      <c r="D177" s="25" t="s">
        <v>47</v>
      </c>
      <c r="E177" s="30" t="s">
        <v>336</v>
      </c>
      <c r="F177" s="31" t="s">
        <v>188</v>
      </c>
      <c r="G177" s="32">
        <v>26.14</v>
      </c>
      <c r="H177" s="33">
        <v>0</v>
      </c>
      <c r="I177" s="34">
        <f>ROUND(ROUND(H177,2)*ROUND(G177,2),0)</f>
      </c>
      <c r="O177">
        <f>(I177*21)/100</f>
      </c>
      <c r="P177" t="s">
        <v>22</v>
      </c>
    </row>
    <row r="178" spans="1:5" ht="12.75">
      <c r="A178" s="35" t="s">
        <v>50</v>
      </c>
      <c r="E178" s="36" t="s">
        <v>47</v>
      </c>
    </row>
    <row r="179" spans="1:5" ht="25.5">
      <c r="A179" s="37" t="s">
        <v>51</v>
      </c>
      <c r="E179" s="38" t="s">
        <v>337</v>
      </c>
    </row>
    <row r="180" spans="1:5" ht="153">
      <c r="A180" t="s">
        <v>53</v>
      </c>
      <c r="E180" s="36" t="s">
        <v>329</v>
      </c>
    </row>
    <row r="181" spans="1:16" ht="12.75">
      <c r="A181" s="25" t="s">
        <v>45</v>
      </c>
      <c r="B181" s="29" t="s">
        <v>338</v>
      </c>
      <c r="C181" s="29" t="s">
        <v>339</v>
      </c>
      <c r="D181" s="25" t="s">
        <v>47</v>
      </c>
      <c r="E181" s="30" t="s">
        <v>340</v>
      </c>
      <c r="F181" s="31" t="s">
        <v>188</v>
      </c>
      <c r="G181" s="32">
        <v>78.56</v>
      </c>
      <c r="H181" s="33">
        <v>0</v>
      </c>
      <c r="I181" s="34">
        <f>ROUND(ROUND(H181,2)*ROUND(G181,2),0)</f>
      </c>
      <c r="O181">
        <f>(I181*21)/100</f>
      </c>
      <c r="P181" t="s">
        <v>22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341</v>
      </c>
    </row>
    <row r="184" spans="1:5" ht="89.25">
      <c r="A184" t="s">
        <v>53</v>
      </c>
      <c r="E184" s="36" t="s">
        <v>342</v>
      </c>
    </row>
    <row r="185" spans="1:18" ht="12.75" customHeight="1">
      <c r="A185" s="6" t="s">
        <v>43</v>
      </c>
      <c r="B185" s="6"/>
      <c r="C185" s="41" t="s">
        <v>72</v>
      </c>
      <c r="D185" s="6"/>
      <c r="E185" s="27" t="s">
        <v>343</v>
      </c>
      <c r="F185" s="6"/>
      <c r="G185" s="6"/>
      <c r="H185" s="6"/>
      <c r="I185" s="42">
        <f>0+Q185</f>
      </c>
      <c r="O185">
        <f>0+R185</f>
      </c>
      <c r="Q185">
        <f>0+I186</f>
      </c>
      <c r="R185">
        <f>0+O186</f>
      </c>
    </row>
    <row r="186" spans="1:16" ht="12.75">
      <c r="A186" s="25" t="s">
        <v>45</v>
      </c>
      <c r="B186" s="29" t="s">
        <v>344</v>
      </c>
      <c r="C186" s="29" t="s">
        <v>345</v>
      </c>
      <c r="D186" s="25" t="s">
        <v>47</v>
      </c>
      <c r="E186" s="30" t="s">
        <v>346</v>
      </c>
      <c r="F186" s="31" t="s">
        <v>188</v>
      </c>
      <c r="G186" s="32">
        <v>29.1</v>
      </c>
      <c r="H186" s="33">
        <v>0</v>
      </c>
      <c r="I186" s="34">
        <f>ROUND(ROUND(H186,2)*ROUND(G186,2),0)</f>
      </c>
      <c r="O186">
        <f>(I186*21)/100</f>
      </c>
      <c r="P186" t="s">
        <v>22</v>
      </c>
    </row>
    <row r="187" spans="1:5" ht="12.75">
      <c r="A187" s="35" t="s">
        <v>50</v>
      </c>
      <c r="E187" s="36" t="s">
        <v>47</v>
      </c>
    </row>
    <row r="188" spans="1:5" ht="12.75">
      <c r="A188" s="37" t="s">
        <v>51</v>
      </c>
      <c r="E188" s="38" t="s">
        <v>347</v>
      </c>
    </row>
    <row r="189" spans="1:5" ht="38.25">
      <c r="A189" t="s">
        <v>53</v>
      </c>
      <c r="E189" s="36" t="s">
        <v>348</v>
      </c>
    </row>
    <row r="190" spans="1:18" ht="12.75" customHeight="1">
      <c r="A190" s="6" t="s">
        <v>43</v>
      </c>
      <c r="B190" s="6"/>
      <c r="C190" s="41" t="s">
        <v>78</v>
      </c>
      <c r="D190" s="6"/>
      <c r="E190" s="27" t="s">
        <v>349</v>
      </c>
      <c r="F190" s="6"/>
      <c r="G190" s="6"/>
      <c r="H190" s="6"/>
      <c r="I190" s="42">
        <f>0+Q190</f>
      </c>
      <c r="O190">
        <f>0+R190</f>
      </c>
      <c r="Q190">
        <f>0+I191+I195+I199</f>
      </c>
      <c r="R190">
        <f>0+O191+O195+O199</f>
      </c>
    </row>
    <row r="191" spans="1:16" ht="12.75">
      <c r="A191" s="25" t="s">
        <v>45</v>
      </c>
      <c r="B191" s="29" t="s">
        <v>350</v>
      </c>
      <c r="C191" s="29" t="s">
        <v>351</v>
      </c>
      <c r="D191" s="25" t="s">
        <v>47</v>
      </c>
      <c r="E191" s="30" t="s">
        <v>352</v>
      </c>
      <c r="F191" s="31" t="s">
        <v>125</v>
      </c>
      <c r="G191" s="32">
        <v>69</v>
      </c>
      <c r="H191" s="33">
        <v>0</v>
      </c>
      <c r="I191" s="34">
        <f>ROUND(ROUND(H191,2)*ROUND(G191,2),0)</f>
      </c>
      <c r="O191">
        <f>(I191*21)/100</f>
      </c>
      <c r="P191" t="s">
        <v>22</v>
      </c>
    </row>
    <row r="192" spans="1:5" ht="12.75">
      <c r="A192" s="35" t="s">
        <v>50</v>
      </c>
      <c r="E192" s="36" t="s">
        <v>47</v>
      </c>
    </row>
    <row r="193" spans="1:5" ht="12.75">
      <c r="A193" s="37" t="s">
        <v>51</v>
      </c>
      <c r="E193" s="38" t="s">
        <v>353</v>
      </c>
    </row>
    <row r="194" spans="1:5" ht="242.25">
      <c r="A194" t="s">
        <v>53</v>
      </c>
      <c r="E194" s="36" t="s">
        <v>354</v>
      </c>
    </row>
    <row r="195" spans="1:16" ht="12.75">
      <c r="A195" s="25" t="s">
        <v>45</v>
      </c>
      <c r="B195" s="29" t="s">
        <v>355</v>
      </c>
      <c r="C195" s="29" t="s">
        <v>356</v>
      </c>
      <c r="D195" s="25" t="s">
        <v>47</v>
      </c>
      <c r="E195" s="30" t="s">
        <v>357</v>
      </c>
      <c r="F195" s="31" t="s">
        <v>63</v>
      </c>
      <c r="G195" s="32">
        <v>2</v>
      </c>
      <c r="H195" s="33">
        <v>0</v>
      </c>
      <c r="I195" s="34">
        <f>ROUND(ROUND(H195,2)*ROUND(G195,2),0)</f>
      </c>
      <c r="O195">
        <f>(I195*21)/100</f>
      </c>
      <c r="P195" t="s">
        <v>22</v>
      </c>
    </row>
    <row r="196" spans="1:5" ht="12.75">
      <c r="A196" s="35" t="s">
        <v>50</v>
      </c>
      <c r="E196" s="36" t="s">
        <v>47</v>
      </c>
    </row>
    <row r="197" spans="1:5" ht="12.75">
      <c r="A197" s="37" t="s">
        <v>51</v>
      </c>
      <c r="E197" s="38" t="s">
        <v>358</v>
      </c>
    </row>
    <row r="198" spans="1:5" ht="76.5">
      <c r="A198" t="s">
        <v>53</v>
      </c>
      <c r="E198" s="36" t="s">
        <v>359</v>
      </c>
    </row>
    <row r="199" spans="1:16" ht="12.75">
      <c r="A199" s="25" t="s">
        <v>45</v>
      </c>
      <c r="B199" s="29" t="s">
        <v>360</v>
      </c>
      <c r="C199" s="29" t="s">
        <v>361</v>
      </c>
      <c r="D199" s="25" t="s">
        <v>47</v>
      </c>
      <c r="E199" s="30" t="s">
        <v>362</v>
      </c>
      <c r="F199" s="31" t="s">
        <v>63</v>
      </c>
      <c r="G199" s="32">
        <v>4</v>
      </c>
      <c r="H199" s="33">
        <v>0</v>
      </c>
      <c r="I199" s="34">
        <f>ROUND(ROUND(H199,2)*ROUND(G199,2),0)</f>
      </c>
      <c r="O199">
        <f>(I199*21)/100</f>
      </c>
      <c r="P199" t="s">
        <v>22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363</v>
      </c>
    </row>
    <row r="202" spans="1:5" ht="25.5">
      <c r="A202" t="s">
        <v>53</v>
      </c>
      <c r="E202" s="36" t="s">
        <v>364</v>
      </c>
    </row>
    <row r="203" spans="1:18" ht="12.75" customHeight="1">
      <c r="A203" s="6" t="s">
        <v>43</v>
      </c>
      <c r="B203" s="6"/>
      <c r="C203" s="41" t="s">
        <v>40</v>
      </c>
      <c r="D203" s="6"/>
      <c r="E203" s="27" t="s">
        <v>142</v>
      </c>
      <c r="F203" s="6"/>
      <c r="G203" s="6"/>
      <c r="H203" s="6"/>
      <c r="I203" s="42">
        <f>0+Q203</f>
      </c>
      <c r="O203">
        <f>0+R203</f>
      </c>
      <c r="Q203">
        <f>0+I204+I208+I212+I216+I220+I224+I228</f>
      </c>
      <c r="R203">
        <f>0+O204+O208+O212+O216+O220+O224+O228</f>
      </c>
    </row>
    <row r="204" spans="1:16" ht="12.75">
      <c r="A204" s="25" t="s">
        <v>45</v>
      </c>
      <c r="B204" s="29" t="s">
        <v>365</v>
      </c>
      <c r="C204" s="29" t="s">
        <v>366</v>
      </c>
      <c r="D204" s="25" t="s">
        <v>47</v>
      </c>
      <c r="E204" s="30" t="s">
        <v>367</v>
      </c>
      <c r="F204" s="31" t="s">
        <v>125</v>
      </c>
      <c r="G204" s="32">
        <v>95</v>
      </c>
      <c r="H204" s="33">
        <v>0</v>
      </c>
      <c r="I204" s="34">
        <f>ROUND(ROUND(H204,2)*ROUND(G204,2),0)</f>
      </c>
      <c r="O204">
        <f>(I204*21)/100</f>
      </c>
      <c r="P204" t="s">
        <v>22</v>
      </c>
    </row>
    <row r="205" spans="1:5" ht="12.75">
      <c r="A205" s="35" t="s">
        <v>50</v>
      </c>
      <c r="E205" s="36" t="s">
        <v>47</v>
      </c>
    </row>
    <row r="206" spans="1:5" ht="25.5">
      <c r="A206" s="37" t="s">
        <v>51</v>
      </c>
      <c r="E206" s="38" t="s">
        <v>368</v>
      </c>
    </row>
    <row r="207" spans="1:5" ht="51">
      <c r="A207" t="s">
        <v>53</v>
      </c>
      <c r="E207" s="36" t="s">
        <v>369</v>
      </c>
    </row>
    <row r="208" spans="1:16" ht="12.75">
      <c r="A208" s="25" t="s">
        <v>45</v>
      </c>
      <c r="B208" s="29" t="s">
        <v>370</v>
      </c>
      <c r="C208" s="29" t="s">
        <v>371</v>
      </c>
      <c r="D208" s="25" t="s">
        <v>47</v>
      </c>
      <c r="E208" s="30" t="s">
        <v>372</v>
      </c>
      <c r="F208" s="31" t="s">
        <v>125</v>
      </c>
      <c r="G208" s="32">
        <v>64.2</v>
      </c>
      <c r="H208" s="33">
        <v>0</v>
      </c>
      <c r="I208" s="34">
        <f>ROUND(ROUND(H208,2)*ROUND(G208,2),0)</f>
      </c>
      <c r="O208">
        <f>(I208*21)/100</f>
      </c>
      <c r="P208" t="s">
        <v>22</v>
      </c>
    </row>
    <row r="209" spans="1:5" ht="12.75">
      <c r="A209" s="35" t="s">
        <v>50</v>
      </c>
      <c r="E209" s="36" t="s">
        <v>47</v>
      </c>
    </row>
    <row r="210" spans="1:5" ht="25.5">
      <c r="A210" s="37" t="s">
        <v>51</v>
      </c>
      <c r="E210" s="38" t="s">
        <v>373</v>
      </c>
    </row>
    <row r="211" spans="1:5" ht="51">
      <c r="A211" t="s">
        <v>53</v>
      </c>
      <c r="E211" s="36" t="s">
        <v>369</v>
      </c>
    </row>
    <row r="212" spans="1:16" ht="25.5">
      <c r="A212" s="25" t="s">
        <v>45</v>
      </c>
      <c r="B212" s="29" t="s">
        <v>374</v>
      </c>
      <c r="C212" s="29" t="s">
        <v>375</v>
      </c>
      <c r="D212" s="25" t="s">
        <v>376</v>
      </c>
      <c r="E212" s="30" t="s">
        <v>377</v>
      </c>
      <c r="F212" s="31" t="s">
        <v>125</v>
      </c>
      <c r="G212" s="32">
        <v>26.3</v>
      </c>
      <c r="H212" s="33">
        <v>0</v>
      </c>
      <c r="I212" s="34">
        <f>ROUND(ROUND(H212,2)*ROUND(G212,2),0)</f>
      </c>
      <c r="O212">
        <f>(I212*21)/100</f>
      </c>
      <c r="P212" t="s">
        <v>22</v>
      </c>
    </row>
    <row r="213" spans="1:5" ht="12.75">
      <c r="A213" s="35" t="s">
        <v>50</v>
      </c>
      <c r="E213" s="36" t="s">
        <v>47</v>
      </c>
    </row>
    <row r="214" spans="1:5" ht="51">
      <c r="A214" s="37" t="s">
        <v>51</v>
      </c>
      <c r="E214" s="38" t="s">
        <v>378</v>
      </c>
    </row>
    <row r="215" spans="1:5" ht="12.75">
      <c r="A215" t="s">
        <v>53</v>
      </c>
      <c r="E215" s="36" t="s">
        <v>47</v>
      </c>
    </row>
    <row r="216" spans="1:16" ht="12.75">
      <c r="A216" s="25" t="s">
        <v>45</v>
      </c>
      <c r="B216" s="29" t="s">
        <v>379</v>
      </c>
      <c r="C216" s="29" t="s">
        <v>380</v>
      </c>
      <c r="D216" s="25" t="s">
        <v>47</v>
      </c>
      <c r="E216" s="30" t="s">
        <v>381</v>
      </c>
      <c r="F216" s="31" t="s">
        <v>125</v>
      </c>
      <c r="G216" s="32">
        <v>41.6</v>
      </c>
      <c r="H216" s="33">
        <v>0</v>
      </c>
      <c r="I216" s="34">
        <f>ROUND(ROUND(H216,2)*ROUND(G216,2),0)</f>
      </c>
      <c r="O216">
        <f>(I216*21)/100</f>
      </c>
      <c r="P216" t="s">
        <v>22</v>
      </c>
    </row>
    <row r="217" spans="1:5" ht="12.75">
      <c r="A217" s="35" t="s">
        <v>50</v>
      </c>
      <c r="E217" s="36" t="s">
        <v>47</v>
      </c>
    </row>
    <row r="218" spans="1:5" ht="25.5">
      <c r="A218" s="37" t="s">
        <v>51</v>
      </c>
      <c r="E218" s="38" t="s">
        <v>382</v>
      </c>
    </row>
    <row r="219" spans="1:5" ht="51">
      <c r="A219" t="s">
        <v>53</v>
      </c>
      <c r="E219" s="36" t="s">
        <v>383</v>
      </c>
    </row>
    <row r="220" spans="1:16" ht="12.75">
      <c r="A220" s="25" t="s">
        <v>45</v>
      </c>
      <c r="B220" s="29" t="s">
        <v>384</v>
      </c>
      <c r="C220" s="29" t="s">
        <v>385</v>
      </c>
      <c r="D220" s="25" t="s">
        <v>47</v>
      </c>
      <c r="E220" s="30" t="s">
        <v>386</v>
      </c>
      <c r="F220" s="31" t="s">
        <v>125</v>
      </c>
      <c r="G220" s="32">
        <v>44.9</v>
      </c>
      <c r="H220" s="33">
        <v>0</v>
      </c>
      <c r="I220" s="34">
        <f>ROUND(ROUND(H220,2)*ROUND(G220,2),0)</f>
      </c>
      <c r="O220">
        <f>(I220*21)/100</f>
      </c>
      <c r="P220" t="s">
        <v>22</v>
      </c>
    </row>
    <row r="221" spans="1:5" ht="12.75">
      <c r="A221" s="35" t="s">
        <v>50</v>
      </c>
      <c r="E221" s="36" t="s">
        <v>47</v>
      </c>
    </row>
    <row r="222" spans="1:5" ht="12.75">
      <c r="A222" s="37" t="s">
        <v>51</v>
      </c>
      <c r="E222" s="38" t="s">
        <v>387</v>
      </c>
    </row>
    <row r="223" spans="1:5" ht="25.5">
      <c r="A223" t="s">
        <v>53</v>
      </c>
      <c r="E223" s="36" t="s">
        <v>388</v>
      </c>
    </row>
    <row r="224" spans="1:16" ht="12.75">
      <c r="A224" s="25" t="s">
        <v>45</v>
      </c>
      <c r="B224" s="29" t="s">
        <v>389</v>
      </c>
      <c r="C224" s="29" t="s">
        <v>390</v>
      </c>
      <c r="D224" s="25" t="s">
        <v>47</v>
      </c>
      <c r="E224" s="30" t="s">
        <v>391</v>
      </c>
      <c r="F224" s="31" t="s">
        <v>125</v>
      </c>
      <c r="G224" s="32">
        <v>74.5</v>
      </c>
      <c r="H224" s="33">
        <v>0</v>
      </c>
      <c r="I224" s="34">
        <f>ROUND(ROUND(H224,2)*ROUND(G224,2),0)</f>
      </c>
      <c r="O224">
        <f>(I224*21)/100</f>
      </c>
      <c r="P224" t="s">
        <v>22</v>
      </c>
    </row>
    <row r="225" spans="1:5" ht="12.75">
      <c r="A225" s="35" t="s">
        <v>50</v>
      </c>
      <c r="E225" s="36" t="s">
        <v>47</v>
      </c>
    </row>
    <row r="226" spans="1:5" ht="38.25">
      <c r="A226" s="37" t="s">
        <v>51</v>
      </c>
      <c r="E226" s="38" t="s">
        <v>200</v>
      </c>
    </row>
    <row r="227" spans="1:5" ht="38.25">
      <c r="A227" t="s">
        <v>53</v>
      </c>
      <c r="E227" s="36" t="s">
        <v>392</v>
      </c>
    </row>
    <row r="228" spans="1:16" ht="12.75">
      <c r="A228" s="25" t="s">
        <v>45</v>
      </c>
      <c r="B228" s="29" t="s">
        <v>393</v>
      </c>
      <c r="C228" s="29" t="s">
        <v>394</v>
      </c>
      <c r="D228" s="25" t="s">
        <v>47</v>
      </c>
      <c r="E228" s="30" t="s">
        <v>395</v>
      </c>
      <c r="F228" s="31" t="s">
        <v>63</v>
      </c>
      <c r="G228" s="32">
        <v>1</v>
      </c>
      <c r="H228" s="33">
        <v>0</v>
      </c>
      <c r="I228" s="34">
        <f>ROUND(ROUND(H228,2)*ROUND(G228,2),0)</f>
      </c>
      <c r="O228">
        <f>(I228*21)/100</f>
      </c>
      <c r="P228" t="s">
        <v>22</v>
      </c>
    </row>
    <row r="229" spans="1:5" ht="12.75">
      <c r="A229" s="35" t="s">
        <v>50</v>
      </c>
      <c r="E229" s="36" t="s">
        <v>47</v>
      </c>
    </row>
    <row r="230" spans="1:5" ht="12.75">
      <c r="A230" s="37" t="s">
        <v>51</v>
      </c>
      <c r="E230" s="38" t="s">
        <v>396</v>
      </c>
    </row>
    <row r="231" spans="1:5" ht="76.5">
      <c r="A231" t="s">
        <v>53</v>
      </c>
      <c r="E231" s="36" t="s">
        <v>397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398</v>
      </c>
      <c r="I3" s="39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398</v>
      </c>
      <c r="D4" s="6"/>
      <c r="E4" s="18" t="s">
        <v>399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142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25.5">
      <c r="A9" s="25" t="s">
        <v>45</v>
      </c>
      <c r="B9" s="29" t="s">
        <v>29</v>
      </c>
      <c r="C9" s="29" t="s">
        <v>400</v>
      </c>
      <c r="D9" s="25" t="s">
        <v>47</v>
      </c>
      <c r="E9" s="30" t="s">
        <v>401</v>
      </c>
      <c r="F9" s="31" t="s">
        <v>63</v>
      </c>
      <c r="G9" s="32">
        <v>2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402</v>
      </c>
    </row>
    <row r="12" spans="1:5" ht="25.5">
      <c r="A12" t="s">
        <v>53</v>
      </c>
      <c r="E12" s="36" t="s">
        <v>403</v>
      </c>
    </row>
    <row r="13" spans="1:16" ht="12.75">
      <c r="A13" s="25" t="s">
        <v>45</v>
      </c>
      <c r="B13" s="29" t="s">
        <v>22</v>
      </c>
      <c r="C13" s="29" t="s">
        <v>404</v>
      </c>
      <c r="D13" s="25" t="s">
        <v>47</v>
      </c>
      <c r="E13" s="30" t="s">
        <v>405</v>
      </c>
      <c r="F13" s="31" t="s">
        <v>63</v>
      </c>
      <c r="G13" s="32">
        <v>11</v>
      </c>
      <c r="H13" s="33">
        <v>0</v>
      </c>
      <c r="I13" s="34">
        <f>ROUND(ROUND(H13,2)*ROUND(G13,2),0)</f>
      </c>
      <c r="O13">
        <f>(I13*21)/100</f>
      </c>
      <c r="P13" t="s">
        <v>22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406</v>
      </c>
    </row>
    <row r="16" spans="1:5" ht="25.5">
      <c r="A16" t="s">
        <v>53</v>
      </c>
      <c r="E16" s="36" t="s">
        <v>407</v>
      </c>
    </row>
    <row r="17" spans="1:16" ht="12.75">
      <c r="A17" s="25" t="s">
        <v>45</v>
      </c>
      <c r="B17" s="29" t="s">
        <v>23</v>
      </c>
      <c r="C17" s="29" t="s">
        <v>408</v>
      </c>
      <c r="D17" s="25" t="s">
        <v>47</v>
      </c>
      <c r="E17" s="30" t="s">
        <v>409</v>
      </c>
      <c r="F17" s="31" t="s">
        <v>63</v>
      </c>
      <c r="G17" s="32">
        <v>1</v>
      </c>
      <c r="H17" s="33">
        <v>0</v>
      </c>
      <c r="I17" s="34">
        <f>ROUND(ROUND(H17,2)*ROUND(G17,2),0)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410</v>
      </c>
    </row>
    <row r="20" spans="1:5" ht="25.5">
      <c r="A20" t="s">
        <v>53</v>
      </c>
      <c r="E20" s="36" t="s">
        <v>407</v>
      </c>
    </row>
    <row r="21" spans="1:16" ht="25.5">
      <c r="A21" s="25" t="s">
        <v>45</v>
      </c>
      <c r="B21" s="29" t="s">
        <v>33</v>
      </c>
      <c r="C21" s="29" t="s">
        <v>411</v>
      </c>
      <c r="D21" s="25" t="s">
        <v>47</v>
      </c>
      <c r="E21" s="30" t="s">
        <v>412</v>
      </c>
      <c r="F21" s="31" t="s">
        <v>63</v>
      </c>
      <c r="G21" s="32">
        <v>2</v>
      </c>
      <c r="H21" s="33">
        <v>0</v>
      </c>
      <c r="I21" s="34">
        <f>ROUND(ROUND(H21,2)*ROUND(G21,2),0)</f>
      </c>
      <c r="O21">
        <f>(I21*21)/100</f>
      </c>
      <c r="P21" t="s">
        <v>22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402</v>
      </c>
    </row>
    <row r="24" spans="1:5" ht="25.5">
      <c r="A24" t="s">
        <v>53</v>
      </c>
      <c r="E24" s="36" t="s">
        <v>413</v>
      </c>
    </row>
    <row r="25" spans="1:16" ht="12.75">
      <c r="A25" s="25" t="s">
        <v>45</v>
      </c>
      <c r="B25" s="29" t="s">
        <v>35</v>
      </c>
      <c r="C25" s="29" t="s">
        <v>414</v>
      </c>
      <c r="D25" s="25" t="s">
        <v>47</v>
      </c>
      <c r="E25" s="30" t="s">
        <v>415</v>
      </c>
      <c r="F25" s="31" t="s">
        <v>63</v>
      </c>
      <c r="G25" s="32">
        <v>5</v>
      </c>
      <c r="H25" s="33">
        <v>0</v>
      </c>
      <c r="I25" s="34">
        <f>ROUND(ROUND(H25,2)*ROUND(G25,2),0)</f>
      </c>
      <c r="O25">
        <f>(I25*21)/100</f>
      </c>
      <c r="P25" t="s">
        <v>22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416</v>
      </c>
    </row>
    <row r="28" spans="1:5" ht="25.5">
      <c r="A28" t="s">
        <v>53</v>
      </c>
      <c r="E28" s="36" t="s">
        <v>407</v>
      </c>
    </row>
    <row r="29" spans="1:16" ht="25.5">
      <c r="A29" s="25" t="s">
        <v>45</v>
      </c>
      <c r="B29" s="29" t="s">
        <v>37</v>
      </c>
      <c r="C29" s="29" t="s">
        <v>417</v>
      </c>
      <c r="D29" s="25" t="s">
        <v>47</v>
      </c>
      <c r="E29" s="30" t="s">
        <v>418</v>
      </c>
      <c r="F29" s="31" t="s">
        <v>188</v>
      </c>
      <c r="G29" s="32">
        <v>28.77</v>
      </c>
      <c r="H29" s="33">
        <v>0</v>
      </c>
      <c r="I29" s="34">
        <f>ROUND(ROUND(H29,2)*ROUND(G29,2),0)</f>
      </c>
      <c r="O29">
        <f>(I29*21)/100</f>
      </c>
      <c r="P29" t="s">
        <v>22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419</v>
      </c>
    </row>
    <row r="32" spans="1:5" ht="38.25">
      <c r="A32" t="s">
        <v>53</v>
      </c>
      <c r="E32" s="36" t="s">
        <v>420</v>
      </c>
    </row>
    <row r="33" spans="1:16" ht="25.5">
      <c r="A33" s="25" t="s">
        <v>45</v>
      </c>
      <c r="B33" s="29" t="s">
        <v>72</v>
      </c>
      <c r="C33" s="29" t="s">
        <v>421</v>
      </c>
      <c r="D33" s="25" t="s">
        <v>47</v>
      </c>
      <c r="E33" s="30" t="s">
        <v>422</v>
      </c>
      <c r="F33" s="31" t="s">
        <v>188</v>
      </c>
      <c r="G33" s="32">
        <v>28.77</v>
      </c>
      <c r="H33" s="33">
        <v>0</v>
      </c>
      <c r="I33" s="34">
        <f>ROUND(ROUND(H33,2)*ROUND(G33,2),0)</f>
      </c>
      <c r="O33">
        <f>(I33*21)/100</f>
      </c>
      <c r="P33" t="s">
        <v>22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419</v>
      </c>
    </row>
    <row r="36" spans="1:5" ht="38.25">
      <c r="A36" t="s">
        <v>53</v>
      </c>
      <c r="E36" s="36" t="s">
        <v>420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423</v>
      </c>
      <c r="I3" s="39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423</v>
      </c>
      <c r="D4" s="6"/>
      <c r="E4" s="18" t="s">
        <v>424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425</v>
      </c>
      <c r="D9" s="25" t="s">
        <v>47</v>
      </c>
      <c r="E9" s="30" t="s">
        <v>426</v>
      </c>
      <c r="F9" s="31" t="s">
        <v>58</v>
      </c>
      <c r="G9" s="32">
        <v>1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427</v>
      </c>
    </row>
    <row r="12" spans="1:5" ht="12.75">
      <c r="A12" t="s">
        <v>53</v>
      </c>
      <c r="E12" s="36" t="s">
        <v>428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0+O8+O29+O90+O131+O172+O205+O218+O243+O260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429</v>
      </c>
      <c r="I3" s="39">
        <f>0+I8+I29+I90+I131+I172+I205+I218+I243+I260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429</v>
      </c>
      <c r="D4" s="6"/>
      <c r="E4" s="18" t="s">
        <v>430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101</v>
      </c>
      <c r="D9" s="25" t="s">
        <v>80</v>
      </c>
      <c r="E9" s="30" t="s">
        <v>102</v>
      </c>
      <c r="F9" s="31" t="s">
        <v>103</v>
      </c>
      <c r="G9" s="32">
        <v>648.52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431</v>
      </c>
    </row>
    <row r="12" spans="1:5" ht="25.5">
      <c r="A12" t="s">
        <v>53</v>
      </c>
      <c r="E12" s="36" t="s">
        <v>105</v>
      </c>
    </row>
    <row r="13" spans="1:16" ht="12.75">
      <c r="A13" s="25" t="s">
        <v>45</v>
      </c>
      <c r="B13" s="29" t="s">
        <v>22</v>
      </c>
      <c r="C13" s="29" t="s">
        <v>182</v>
      </c>
      <c r="D13" s="25" t="s">
        <v>47</v>
      </c>
      <c r="E13" s="30" t="s">
        <v>183</v>
      </c>
      <c r="F13" s="31" t="s">
        <v>103</v>
      </c>
      <c r="G13" s="32">
        <v>28.55</v>
      </c>
      <c r="H13" s="33">
        <v>0</v>
      </c>
      <c r="I13" s="34">
        <f>ROUND(ROUND(H13,2)*ROUND(G13,2),0)</f>
      </c>
      <c r="O13">
        <f>(I13*21)/100</f>
      </c>
      <c r="P13" t="s">
        <v>22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432</v>
      </c>
    </row>
    <row r="16" spans="1:5" ht="25.5">
      <c r="A16" t="s">
        <v>53</v>
      </c>
      <c r="E16" s="36" t="s">
        <v>185</v>
      </c>
    </row>
    <row r="17" spans="1:16" ht="12.75">
      <c r="A17" s="25" t="s">
        <v>45</v>
      </c>
      <c r="B17" s="29" t="s">
        <v>23</v>
      </c>
      <c r="C17" s="29" t="s">
        <v>433</v>
      </c>
      <c r="D17" s="25" t="s">
        <v>376</v>
      </c>
      <c r="E17" s="30" t="s">
        <v>434</v>
      </c>
      <c r="F17" s="31" t="s">
        <v>188</v>
      </c>
      <c r="G17" s="32">
        <v>44.95</v>
      </c>
      <c r="H17" s="33">
        <v>0</v>
      </c>
      <c r="I17" s="34">
        <f>ROUND(ROUND(H17,2)*ROUND(G17,2),0)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435</v>
      </c>
    </row>
    <row r="20" spans="1:5" ht="12.75">
      <c r="A20" t="s">
        <v>53</v>
      </c>
      <c r="E20" s="36" t="s">
        <v>428</v>
      </c>
    </row>
    <row r="21" spans="1:16" ht="12.75">
      <c r="A21" s="25" t="s">
        <v>45</v>
      </c>
      <c r="B21" s="29" t="s">
        <v>33</v>
      </c>
      <c r="C21" s="29" t="s">
        <v>436</v>
      </c>
      <c r="D21" s="25" t="s">
        <v>376</v>
      </c>
      <c r="E21" s="30" t="s">
        <v>437</v>
      </c>
      <c r="F21" s="31" t="s">
        <v>438</v>
      </c>
      <c r="G21" s="32">
        <v>6</v>
      </c>
      <c r="H21" s="33">
        <v>0</v>
      </c>
      <c r="I21" s="34">
        <f>ROUND(ROUND(H21,2)*ROUND(G21,2),0)</f>
      </c>
      <c r="O21">
        <f>(I21*21)/100</f>
      </c>
      <c r="P21" t="s">
        <v>22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439</v>
      </c>
    </row>
    <row r="24" spans="1:5" ht="12.75">
      <c r="A24" t="s">
        <v>53</v>
      </c>
      <c r="E24" s="36" t="s">
        <v>428</v>
      </c>
    </row>
    <row r="25" spans="1:16" ht="12.75">
      <c r="A25" s="25" t="s">
        <v>45</v>
      </c>
      <c r="B25" s="29" t="s">
        <v>35</v>
      </c>
      <c r="C25" s="29" t="s">
        <v>440</v>
      </c>
      <c r="D25" s="25" t="s">
        <v>376</v>
      </c>
      <c r="E25" s="30" t="s">
        <v>441</v>
      </c>
      <c r="F25" s="31" t="s">
        <v>188</v>
      </c>
      <c r="G25" s="32">
        <v>44.95</v>
      </c>
      <c r="H25" s="33">
        <v>0</v>
      </c>
      <c r="I25" s="34">
        <f>ROUND(ROUND(H25,2)*ROUND(G25,2),0)</f>
      </c>
      <c r="O25">
        <f>(I25*21)/100</f>
      </c>
      <c r="P25" t="s">
        <v>22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435</v>
      </c>
    </row>
    <row r="28" spans="1:5" ht="12.75">
      <c r="A28" t="s">
        <v>53</v>
      </c>
      <c r="E28" s="36" t="s">
        <v>428</v>
      </c>
    </row>
    <row r="29" spans="1:18" ht="12.75" customHeight="1">
      <c r="A29" s="6" t="s">
        <v>43</v>
      </c>
      <c r="B29" s="6"/>
      <c r="C29" s="41" t="s">
        <v>29</v>
      </c>
      <c r="D29" s="6"/>
      <c r="E29" s="27" t="s">
        <v>110</v>
      </c>
      <c r="F29" s="6"/>
      <c r="G29" s="6"/>
      <c r="H29" s="6"/>
      <c r="I29" s="42">
        <f>0+Q29</f>
      </c>
      <c r="O29">
        <f>0+R29</f>
      </c>
      <c r="Q29">
        <f>0+I30+I34+I38+I42+I46+I50+I54+I58+I62+I66+I70+I74+I78+I82+I86</f>
      </c>
      <c r="R29">
        <f>0+O30+O34+O38+O42+O46+O50+O54+O58+O62+O66+O70+O74+O78+O82+O86</f>
      </c>
    </row>
    <row r="30" spans="1:16" ht="12.75">
      <c r="A30" s="25" t="s">
        <v>45</v>
      </c>
      <c r="B30" s="29" t="s">
        <v>37</v>
      </c>
      <c r="C30" s="29" t="s">
        <v>442</v>
      </c>
      <c r="D30" s="25" t="s">
        <v>47</v>
      </c>
      <c r="E30" s="30" t="s">
        <v>443</v>
      </c>
      <c r="F30" s="31" t="s">
        <v>125</v>
      </c>
      <c r="G30" s="32">
        <v>36</v>
      </c>
      <c r="H30" s="33">
        <v>0</v>
      </c>
      <c r="I30" s="34">
        <f>ROUND(ROUND(H30,2)*ROUND(G30,2),0)</f>
      </c>
      <c r="O30">
        <f>(I30*21)/100</f>
      </c>
      <c r="P30" t="s">
        <v>22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444</v>
      </c>
    </row>
    <row r="33" spans="1:5" ht="38.25">
      <c r="A33" t="s">
        <v>53</v>
      </c>
      <c r="E33" s="36" t="s">
        <v>445</v>
      </c>
    </row>
    <row r="34" spans="1:16" ht="12.75">
      <c r="A34" s="25" t="s">
        <v>45</v>
      </c>
      <c r="B34" s="29" t="s">
        <v>72</v>
      </c>
      <c r="C34" s="29" t="s">
        <v>210</v>
      </c>
      <c r="D34" s="25" t="s">
        <v>47</v>
      </c>
      <c r="E34" s="30" t="s">
        <v>211</v>
      </c>
      <c r="F34" s="31" t="s">
        <v>103</v>
      </c>
      <c r="G34" s="32">
        <v>1097.2</v>
      </c>
      <c r="H34" s="33">
        <v>0</v>
      </c>
      <c r="I34" s="34">
        <f>ROUND(ROUND(H34,2)*ROUND(G34,2),0)</f>
      </c>
      <c r="O34">
        <f>(I34*21)/100</f>
      </c>
      <c r="P34" t="s">
        <v>22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446</v>
      </c>
    </row>
    <row r="37" spans="1:5" ht="306">
      <c r="A37" t="s">
        <v>53</v>
      </c>
      <c r="E37" s="36" t="s">
        <v>213</v>
      </c>
    </row>
    <row r="38" spans="1:16" ht="12.75">
      <c r="A38" s="25" t="s">
        <v>45</v>
      </c>
      <c r="B38" s="29" t="s">
        <v>78</v>
      </c>
      <c r="C38" s="29" t="s">
        <v>447</v>
      </c>
      <c r="D38" s="25" t="s">
        <v>47</v>
      </c>
      <c r="E38" s="30" t="s">
        <v>448</v>
      </c>
      <c r="F38" s="31" t="s">
        <v>103</v>
      </c>
      <c r="G38" s="32">
        <v>1043.05</v>
      </c>
      <c r="H38" s="33">
        <v>0</v>
      </c>
      <c r="I38" s="34">
        <f>ROUND(ROUND(H38,2)*ROUND(G38,2),0)</f>
      </c>
      <c r="O38">
        <f>(I38*21)/100</f>
      </c>
      <c r="P38" t="s">
        <v>22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449</v>
      </c>
    </row>
    <row r="41" spans="1:5" ht="318.75">
      <c r="A41" t="s">
        <v>53</v>
      </c>
      <c r="E41" s="36" t="s">
        <v>217</v>
      </c>
    </row>
    <row r="42" spans="1:16" ht="12.75">
      <c r="A42" s="25" t="s">
        <v>45</v>
      </c>
      <c r="B42" s="29" t="s">
        <v>40</v>
      </c>
      <c r="C42" s="29" t="s">
        <v>450</v>
      </c>
      <c r="D42" s="25" t="s">
        <v>47</v>
      </c>
      <c r="E42" s="30" t="s">
        <v>451</v>
      </c>
      <c r="F42" s="31" t="s">
        <v>103</v>
      </c>
      <c r="G42" s="32">
        <v>648.52</v>
      </c>
      <c r="H42" s="33">
        <v>0</v>
      </c>
      <c r="I42" s="34">
        <f>ROUND(ROUND(H42,2)*ROUND(G42,2),0)</f>
      </c>
      <c r="O42">
        <f>(I42*21)/100</f>
      </c>
      <c r="P42" t="s">
        <v>22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452</v>
      </c>
    </row>
    <row r="45" spans="1:5" ht="318.75">
      <c r="A45" t="s">
        <v>53</v>
      </c>
      <c r="E45" s="36" t="s">
        <v>217</v>
      </c>
    </row>
    <row r="46" spans="1:16" ht="12.75">
      <c r="A46" s="25" t="s">
        <v>45</v>
      </c>
      <c r="B46" s="29" t="s">
        <v>42</v>
      </c>
      <c r="C46" s="29" t="s">
        <v>138</v>
      </c>
      <c r="D46" s="25" t="s">
        <v>47</v>
      </c>
      <c r="E46" s="30" t="s">
        <v>139</v>
      </c>
      <c r="F46" s="31" t="s">
        <v>103</v>
      </c>
      <c r="G46" s="32">
        <v>1691.57</v>
      </c>
      <c r="H46" s="33">
        <v>0</v>
      </c>
      <c r="I46" s="34">
        <f>ROUND(ROUND(H46,2)*ROUND(G46,2),0)</f>
      </c>
      <c r="O46">
        <f>(I46*21)/100</f>
      </c>
      <c r="P46" t="s">
        <v>22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453</v>
      </c>
    </row>
    <row r="49" spans="1:5" ht="191.25">
      <c r="A49" t="s">
        <v>53</v>
      </c>
      <c r="E49" s="36" t="s">
        <v>141</v>
      </c>
    </row>
    <row r="50" spans="1:16" ht="12.75">
      <c r="A50" s="25" t="s">
        <v>45</v>
      </c>
      <c r="B50" s="29" t="s">
        <v>87</v>
      </c>
      <c r="C50" s="29" t="s">
        <v>454</v>
      </c>
      <c r="D50" s="25" t="s">
        <v>47</v>
      </c>
      <c r="E50" s="30" t="s">
        <v>455</v>
      </c>
      <c r="F50" s="31" t="s">
        <v>103</v>
      </c>
      <c r="G50" s="32">
        <v>1043.05</v>
      </c>
      <c r="H50" s="33">
        <v>0</v>
      </c>
      <c r="I50" s="34">
        <f>ROUND(ROUND(H50,2)*ROUND(G50,2),0)</f>
      </c>
      <c r="O50">
        <f>(I50*21)/100</f>
      </c>
      <c r="P50" t="s">
        <v>22</v>
      </c>
    </row>
    <row r="51" spans="1:5" ht="12.75">
      <c r="A51" s="35" t="s">
        <v>50</v>
      </c>
      <c r="E51" s="36" t="s">
        <v>47</v>
      </c>
    </row>
    <row r="52" spans="1:5" ht="76.5">
      <c r="A52" s="37" t="s">
        <v>51</v>
      </c>
      <c r="E52" s="38" t="s">
        <v>456</v>
      </c>
    </row>
    <row r="53" spans="1:5" ht="229.5">
      <c r="A53" t="s">
        <v>53</v>
      </c>
      <c r="E53" s="36" t="s">
        <v>457</v>
      </c>
    </row>
    <row r="54" spans="1:16" ht="12.75">
      <c r="A54" s="25" t="s">
        <v>45</v>
      </c>
      <c r="B54" s="29" t="s">
        <v>92</v>
      </c>
      <c r="C54" s="29" t="s">
        <v>223</v>
      </c>
      <c r="D54" s="25" t="s">
        <v>47</v>
      </c>
      <c r="E54" s="30" t="s">
        <v>224</v>
      </c>
      <c r="F54" s="31" t="s">
        <v>103</v>
      </c>
      <c r="G54" s="32">
        <v>69.93</v>
      </c>
      <c r="H54" s="33">
        <v>0</v>
      </c>
      <c r="I54" s="34">
        <f>ROUND(ROUND(H54,2)*ROUND(G54,2),0)</f>
      </c>
      <c r="O54">
        <f>(I54*21)/100</f>
      </c>
      <c r="P54" t="s">
        <v>22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458</v>
      </c>
    </row>
    <row r="57" spans="1:5" ht="229.5">
      <c r="A57" t="s">
        <v>53</v>
      </c>
      <c r="E57" s="36" t="s">
        <v>226</v>
      </c>
    </row>
    <row r="58" spans="1:16" ht="12.75">
      <c r="A58" s="25" t="s">
        <v>45</v>
      </c>
      <c r="B58" s="29" t="s">
        <v>94</v>
      </c>
      <c r="C58" s="29" t="s">
        <v>459</v>
      </c>
      <c r="D58" s="25" t="s">
        <v>47</v>
      </c>
      <c r="E58" s="30" t="s">
        <v>460</v>
      </c>
      <c r="F58" s="31" t="s">
        <v>103</v>
      </c>
      <c r="G58" s="32">
        <v>17.86</v>
      </c>
      <c r="H58" s="33">
        <v>0</v>
      </c>
      <c r="I58" s="34">
        <f>ROUND(ROUND(H58,2)*ROUND(G58,2),0)</f>
      </c>
      <c r="O58">
        <f>(I58*21)/100</f>
      </c>
      <c r="P58" t="s">
        <v>22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461</v>
      </c>
    </row>
    <row r="61" spans="1:5" ht="267.75">
      <c r="A61" t="s">
        <v>53</v>
      </c>
      <c r="E61" s="36" t="s">
        <v>462</v>
      </c>
    </row>
    <row r="62" spans="1:16" ht="12.75">
      <c r="A62" s="25" t="s">
        <v>45</v>
      </c>
      <c r="B62" s="29" t="s">
        <v>147</v>
      </c>
      <c r="C62" s="29" t="s">
        <v>231</v>
      </c>
      <c r="D62" s="25" t="s">
        <v>47</v>
      </c>
      <c r="E62" s="30" t="s">
        <v>232</v>
      </c>
      <c r="F62" s="31" t="s">
        <v>188</v>
      </c>
      <c r="G62" s="32">
        <v>361.02</v>
      </c>
      <c r="H62" s="33">
        <v>0</v>
      </c>
      <c r="I62" s="34">
        <f>ROUND(ROUND(H62,2)*ROUND(G62,2),0)</f>
      </c>
      <c r="O62">
        <f>(I62*21)/100</f>
      </c>
      <c r="P62" t="s">
        <v>22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463</v>
      </c>
    </row>
    <row r="65" spans="1:5" ht="12.75">
      <c r="A65" t="s">
        <v>53</v>
      </c>
      <c r="E65" s="36" t="s">
        <v>234</v>
      </c>
    </row>
    <row r="66" spans="1:16" ht="12.75">
      <c r="A66" s="25" t="s">
        <v>45</v>
      </c>
      <c r="B66" s="29" t="s">
        <v>151</v>
      </c>
      <c r="C66" s="29" t="s">
        <v>464</v>
      </c>
      <c r="D66" s="25" t="s">
        <v>47</v>
      </c>
      <c r="E66" s="30" t="s">
        <v>465</v>
      </c>
      <c r="F66" s="31" t="s">
        <v>103</v>
      </c>
      <c r="G66" s="32">
        <v>37.22</v>
      </c>
      <c r="H66" s="33">
        <v>0</v>
      </c>
      <c r="I66" s="34">
        <f>ROUND(ROUND(H66,2)*ROUND(G66,2),0)</f>
      </c>
      <c r="O66">
        <f>(I66*21)/100</f>
      </c>
      <c r="P66" t="s">
        <v>22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466</v>
      </c>
    </row>
    <row r="69" spans="1:5" ht="38.25">
      <c r="A69" t="s">
        <v>53</v>
      </c>
      <c r="E69" s="36" t="s">
        <v>467</v>
      </c>
    </row>
    <row r="70" spans="1:16" ht="12.75">
      <c r="A70" s="25" t="s">
        <v>45</v>
      </c>
      <c r="B70" s="29" t="s">
        <v>156</v>
      </c>
      <c r="C70" s="29" t="s">
        <v>468</v>
      </c>
      <c r="D70" s="25" t="s">
        <v>47</v>
      </c>
      <c r="E70" s="30" t="s">
        <v>469</v>
      </c>
      <c r="F70" s="31" t="s">
        <v>188</v>
      </c>
      <c r="G70" s="32">
        <v>16.93</v>
      </c>
      <c r="H70" s="33">
        <v>0</v>
      </c>
      <c r="I70" s="34">
        <f>ROUND(ROUND(H70,2)*ROUND(G70,2),0)</f>
      </c>
      <c r="O70">
        <f>(I70*21)/100</f>
      </c>
      <c r="P70" t="s">
        <v>22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470</v>
      </c>
    </row>
    <row r="73" spans="1:5" ht="38.25">
      <c r="A73" t="s">
        <v>53</v>
      </c>
      <c r="E73" s="36" t="s">
        <v>239</v>
      </c>
    </row>
    <row r="74" spans="1:16" ht="12.75">
      <c r="A74" s="25" t="s">
        <v>45</v>
      </c>
      <c r="B74" s="29" t="s">
        <v>160</v>
      </c>
      <c r="C74" s="29" t="s">
        <v>241</v>
      </c>
      <c r="D74" s="25" t="s">
        <v>47</v>
      </c>
      <c r="E74" s="30" t="s">
        <v>242</v>
      </c>
      <c r="F74" s="31" t="s">
        <v>188</v>
      </c>
      <c r="G74" s="32">
        <v>361.02</v>
      </c>
      <c r="H74" s="33">
        <v>0</v>
      </c>
      <c r="I74" s="34">
        <f>ROUND(ROUND(H74,2)*ROUND(G74,2),0)</f>
      </c>
      <c r="O74">
        <f>(I74*21)/100</f>
      </c>
      <c r="P74" t="s">
        <v>22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471</v>
      </c>
    </row>
    <row r="77" spans="1:5" ht="25.5">
      <c r="A77" t="s">
        <v>53</v>
      </c>
      <c r="E77" s="36" t="s">
        <v>244</v>
      </c>
    </row>
    <row r="78" spans="1:16" ht="12.75">
      <c r="A78" s="25" t="s">
        <v>45</v>
      </c>
      <c r="B78" s="29" t="s">
        <v>164</v>
      </c>
      <c r="C78" s="29" t="s">
        <v>246</v>
      </c>
      <c r="D78" s="25" t="s">
        <v>47</v>
      </c>
      <c r="E78" s="30" t="s">
        <v>247</v>
      </c>
      <c r="F78" s="31" t="s">
        <v>188</v>
      </c>
      <c r="G78" s="32">
        <v>361.02</v>
      </c>
      <c r="H78" s="33">
        <v>0</v>
      </c>
      <c r="I78" s="34">
        <f>ROUND(ROUND(H78,2)*ROUND(G78,2),0)</f>
      </c>
      <c r="O78">
        <f>(I78*21)/100</f>
      </c>
      <c r="P78" t="s">
        <v>22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471</v>
      </c>
    </row>
    <row r="81" spans="1:5" ht="38.25">
      <c r="A81" t="s">
        <v>53</v>
      </c>
      <c r="E81" s="36" t="s">
        <v>249</v>
      </c>
    </row>
    <row r="82" spans="1:16" ht="12.75">
      <c r="A82" s="25" t="s">
        <v>45</v>
      </c>
      <c r="B82" s="29" t="s">
        <v>168</v>
      </c>
      <c r="C82" s="29" t="s">
        <v>251</v>
      </c>
      <c r="D82" s="25" t="s">
        <v>47</v>
      </c>
      <c r="E82" s="30" t="s">
        <v>252</v>
      </c>
      <c r="F82" s="31" t="s">
        <v>188</v>
      </c>
      <c r="G82" s="32">
        <v>361.02</v>
      </c>
      <c r="H82" s="33">
        <v>0</v>
      </c>
      <c r="I82" s="34">
        <f>ROUND(ROUND(H82,2)*ROUND(G82,2),0)</f>
      </c>
      <c r="O82">
        <f>(I82*21)/100</f>
      </c>
      <c r="P82" t="s">
        <v>22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471</v>
      </c>
    </row>
    <row r="85" spans="1:5" ht="25.5">
      <c r="A85" t="s">
        <v>53</v>
      </c>
      <c r="E85" s="36" t="s">
        <v>253</v>
      </c>
    </row>
    <row r="86" spans="1:16" ht="12.75">
      <c r="A86" s="25" t="s">
        <v>45</v>
      </c>
      <c r="B86" s="29" t="s">
        <v>172</v>
      </c>
      <c r="C86" s="29" t="s">
        <v>255</v>
      </c>
      <c r="D86" s="25" t="s">
        <v>47</v>
      </c>
      <c r="E86" s="30" t="s">
        <v>256</v>
      </c>
      <c r="F86" s="31" t="s">
        <v>103</v>
      </c>
      <c r="G86" s="32">
        <v>9.03</v>
      </c>
      <c r="H86" s="33">
        <v>0</v>
      </c>
      <c r="I86" s="34">
        <f>ROUND(ROUND(H86,2)*ROUND(G86,2),0)</f>
      </c>
      <c r="O86">
        <f>(I86*21)/100</f>
      </c>
      <c r="P86" t="s">
        <v>22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472</v>
      </c>
    </row>
    <row r="89" spans="1:5" ht="38.25">
      <c r="A89" t="s">
        <v>53</v>
      </c>
      <c r="E89" s="36" t="s">
        <v>258</v>
      </c>
    </row>
    <row r="90" spans="1:18" ht="12.75" customHeight="1">
      <c r="A90" s="6" t="s">
        <v>43</v>
      </c>
      <c r="B90" s="6"/>
      <c r="C90" s="41" t="s">
        <v>22</v>
      </c>
      <c r="D90" s="6"/>
      <c r="E90" s="27" t="s">
        <v>259</v>
      </c>
      <c r="F90" s="6"/>
      <c r="G90" s="6"/>
      <c r="H90" s="6"/>
      <c r="I90" s="42">
        <f>0+Q90</f>
      </c>
      <c r="O90">
        <f>0+R90</f>
      </c>
      <c r="Q90">
        <f>0+I91+I95+I99+I103+I107+I111+I115+I119+I123+I127</f>
      </c>
      <c r="R90">
        <f>0+O91+O95+O99+O103+O107+O111+O115+O119+O123+O127</f>
      </c>
    </row>
    <row r="91" spans="1:16" ht="12.75">
      <c r="A91" s="25" t="s">
        <v>45</v>
      </c>
      <c r="B91" s="29" t="s">
        <v>235</v>
      </c>
      <c r="C91" s="29" t="s">
        <v>473</v>
      </c>
      <c r="D91" s="25" t="s">
        <v>47</v>
      </c>
      <c r="E91" s="30" t="s">
        <v>474</v>
      </c>
      <c r="F91" s="31" t="s">
        <v>103</v>
      </c>
      <c r="G91" s="32">
        <v>1.84</v>
      </c>
      <c r="H91" s="33">
        <v>0</v>
      </c>
      <c r="I91" s="34">
        <f>ROUND(ROUND(H91,2)*ROUND(G91,2),0)</f>
      </c>
      <c r="O91">
        <f>(I91*21)/100</f>
      </c>
      <c r="P91" t="s">
        <v>22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475</v>
      </c>
    </row>
    <row r="94" spans="1:5" ht="51">
      <c r="A94" t="s">
        <v>53</v>
      </c>
      <c r="E94" s="36" t="s">
        <v>476</v>
      </c>
    </row>
    <row r="95" spans="1:16" ht="12.75">
      <c r="A95" s="25" t="s">
        <v>45</v>
      </c>
      <c r="B95" s="29" t="s">
        <v>240</v>
      </c>
      <c r="C95" s="29" t="s">
        <v>477</v>
      </c>
      <c r="D95" s="25" t="s">
        <v>47</v>
      </c>
      <c r="E95" s="30" t="s">
        <v>478</v>
      </c>
      <c r="F95" s="31" t="s">
        <v>103</v>
      </c>
      <c r="G95" s="32">
        <v>41.38</v>
      </c>
      <c r="H95" s="33">
        <v>0</v>
      </c>
      <c r="I95" s="34">
        <f>ROUND(ROUND(H95,2)*ROUND(G95,2),0)</f>
      </c>
      <c r="O95">
        <f>(I95*21)/100</f>
      </c>
      <c r="P95" t="s">
        <v>22</v>
      </c>
    </row>
    <row r="96" spans="1:5" ht="12.75">
      <c r="A96" s="35" t="s">
        <v>50</v>
      </c>
      <c r="E96" s="36" t="s">
        <v>47</v>
      </c>
    </row>
    <row r="97" spans="1:5" ht="25.5">
      <c r="A97" s="37" t="s">
        <v>51</v>
      </c>
      <c r="E97" s="38" t="s">
        <v>479</v>
      </c>
    </row>
    <row r="98" spans="1:5" ht="409.5">
      <c r="A98" t="s">
        <v>53</v>
      </c>
      <c r="E98" s="36" t="s">
        <v>480</v>
      </c>
    </row>
    <row r="99" spans="1:16" ht="12.75">
      <c r="A99" s="25" t="s">
        <v>45</v>
      </c>
      <c r="B99" s="29" t="s">
        <v>245</v>
      </c>
      <c r="C99" s="29" t="s">
        <v>481</v>
      </c>
      <c r="D99" s="25" t="s">
        <v>47</v>
      </c>
      <c r="E99" s="30" t="s">
        <v>482</v>
      </c>
      <c r="F99" s="31" t="s">
        <v>175</v>
      </c>
      <c r="G99" s="32">
        <v>6.21</v>
      </c>
      <c r="H99" s="33">
        <v>0</v>
      </c>
      <c r="I99" s="34">
        <f>ROUND(ROUND(H99,2)*ROUND(G99,2),0)</f>
      </c>
      <c r="O99">
        <f>(I99*21)/100</f>
      </c>
      <c r="P99" t="s">
        <v>22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483</v>
      </c>
    </row>
    <row r="102" spans="1:5" ht="255">
      <c r="A102" t="s">
        <v>53</v>
      </c>
      <c r="E102" s="36" t="s">
        <v>484</v>
      </c>
    </row>
    <row r="103" spans="1:16" ht="12.75">
      <c r="A103" s="25" t="s">
        <v>45</v>
      </c>
      <c r="B103" s="29" t="s">
        <v>250</v>
      </c>
      <c r="C103" s="29" t="s">
        <v>485</v>
      </c>
      <c r="D103" s="25" t="s">
        <v>47</v>
      </c>
      <c r="E103" s="30" t="s">
        <v>486</v>
      </c>
      <c r="F103" s="31" t="s">
        <v>175</v>
      </c>
      <c r="G103" s="32">
        <v>15.71</v>
      </c>
      <c r="H103" s="33">
        <v>0</v>
      </c>
      <c r="I103" s="34">
        <f>ROUND(ROUND(H103,2)*ROUND(G103,2),0)</f>
      </c>
      <c r="O103">
        <f>(I103*21)/100</f>
      </c>
      <c r="P103" t="s">
        <v>22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487</v>
      </c>
    </row>
    <row r="106" spans="1:5" ht="38.25">
      <c r="A106" t="s">
        <v>53</v>
      </c>
      <c r="E106" s="36" t="s">
        <v>488</v>
      </c>
    </row>
    <row r="107" spans="1:16" ht="12.75">
      <c r="A107" s="25" t="s">
        <v>45</v>
      </c>
      <c r="B107" s="29" t="s">
        <v>254</v>
      </c>
      <c r="C107" s="29" t="s">
        <v>489</v>
      </c>
      <c r="D107" s="25" t="s">
        <v>47</v>
      </c>
      <c r="E107" s="30" t="s">
        <v>490</v>
      </c>
      <c r="F107" s="31" t="s">
        <v>188</v>
      </c>
      <c r="G107" s="32">
        <v>208</v>
      </c>
      <c r="H107" s="33">
        <v>0</v>
      </c>
      <c r="I107" s="34">
        <f>ROUND(ROUND(H107,2)*ROUND(G107,2),0)</f>
      </c>
      <c r="O107">
        <f>(I107*21)/100</f>
      </c>
      <c r="P107" t="s">
        <v>22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491</v>
      </c>
    </row>
    <row r="110" spans="1:5" ht="25.5">
      <c r="A110" t="s">
        <v>53</v>
      </c>
      <c r="E110" s="36" t="s">
        <v>492</v>
      </c>
    </row>
    <row r="111" spans="1:16" ht="12.75">
      <c r="A111" s="25" t="s">
        <v>45</v>
      </c>
      <c r="B111" s="29" t="s">
        <v>260</v>
      </c>
      <c r="C111" s="29" t="s">
        <v>493</v>
      </c>
      <c r="D111" s="25" t="s">
        <v>47</v>
      </c>
      <c r="E111" s="30" t="s">
        <v>494</v>
      </c>
      <c r="F111" s="31" t="s">
        <v>188</v>
      </c>
      <c r="G111" s="32">
        <v>69.5</v>
      </c>
      <c r="H111" s="33">
        <v>0</v>
      </c>
      <c r="I111" s="34">
        <f>ROUND(ROUND(H111,2)*ROUND(G111,2),0)</f>
      </c>
      <c r="O111">
        <f>(I111*21)/100</f>
      </c>
      <c r="P111" t="s">
        <v>22</v>
      </c>
    </row>
    <row r="112" spans="1:5" ht="12.75">
      <c r="A112" s="35" t="s">
        <v>50</v>
      </c>
      <c r="E112" s="36" t="s">
        <v>47</v>
      </c>
    </row>
    <row r="113" spans="1:5" ht="25.5">
      <c r="A113" s="37" t="s">
        <v>51</v>
      </c>
      <c r="E113" s="38" t="s">
        <v>495</v>
      </c>
    </row>
    <row r="114" spans="1:5" ht="344.25">
      <c r="A114" t="s">
        <v>53</v>
      </c>
      <c r="E114" s="36" t="s">
        <v>496</v>
      </c>
    </row>
    <row r="115" spans="1:16" ht="12.75">
      <c r="A115" s="25" t="s">
        <v>45</v>
      </c>
      <c r="B115" s="29" t="s">
        <v>266</v>
      </c>
      <c r="C115" s="29" t="s">
        <v>497</v>
      </c>
      <c r="D115" s="25" t="s">
        <v>47</v>
      </c>
      <c r="E115" s="30" t="s">
        <v>498</v>
      </c>
      <c r="F115" s="31" t="s">
        <v>188</v>
      </c>
      <c r="G115" s="32">
        <v>69.5</v>
      </c>
      <c r="H115" s="33">
        <v>0</v>
      </c>
      <c r="I115" s="34">
        <f>ROUND(ROUND(H115,2)*ROUND(G115,2),0)</f>
      </c>
      <c r="O115">
        <f>(I115*21)/100</f>
      </c>
      <c r="P115" t="s">
        <v>22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495</v>
      </c>
    </row>
    <row r="118" spans="1:5" ht="331.5">
      <c r="A118" t="s">
        <v>53</v>
      </c>
      <c r="E118" s="36" t="s">
        <v>499</v>
      </c>
    </row>
    <row r="119" spans="1:16" ht="12.75">
      <c r="A119" s="25" t="s">
        <v>45</v>
      </c>
      <c r="B119" s="29" t="s">
        <v>272</v>
      </c>
      <c r="C119" s="29" t="s">
        <v>500</v>
      </c>
      <c r="D119" s="25" t="s">
        <v>47</v>
      </c>
      <c r="E119" s="30" t="s">
        <v>501</v>
      </c>
      <c r="F119" s="31" t="s">
        <v>125</v>
      </c>
      <c r="G119" s="32">
        <v>114</v>
      </c>
      <c r="H119" s="33">
        <v>0</v>
      </c>
      <c r="I119" s="34">
        <f>ROUND(ROUND(H119,2)*ROUND(G119,2),0)</f>
      </c>
      <c r="O119">
        <f>(I119*21)/100</f>
      </c>
      <c r="P119" t="s">
        <v>22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502</v>
      </c>
    </row>
    <row r="122" spans="1:5" ht="191.25">
      <c r="A122" t="s">
        <v>53</v>
      </c>
      <c r="E122" s="36" t="s">
        <v>503</v>
      </c>
    </row>
    <row r="123" spans="1:16" ht="12.75">
      <c r="A123" s="25" t="s">
        <v>45</v>
      </c>
      <c r="B123" s="29" t="s">
        <v>277</v>
      </c>
      <c r="C123" s="29" t="s">
        <v>504</v>
      </c>
      <c r="D123" s="25" t="s">
        <v>47</v>
      </c>
      <c r="E123" s="30" t="s">
        <v>505</v>
      </c>
      <c r="F123" s="31" t="s">
        <v>103</v>
      </c>
      <c r="G123" s="32">
        <v>54.69</v>
      </c>
      <c r="H123" s="33">
        <v>0</v>
      </c>
      <c r="I123" s="34">
        <f>ROUND(ROUND(H123,2)*ROUND(G123,2),0)</f>
      </c>
      <c r="O123">
        <f>(I123*21)/100</f>
      </c>
      <c r="P123" t="s">
        <v>22</v>
      </c>
    </row>
    <row r="124" spans="1:5" ht="12.75">
      <c r="A124" s="35" t="s">
        <v>50</v>
      </c>
      <c r="E124" s="36" t="s">
        <v>47</v>
      </c>
    </row>
    <row r="125" spans="1:5" ht="76.5">
      <c r="A125" s="37" t="s">
        <v>51</v>
      </c>
      <c r="E125" s="38" t="s">
        <v>506</v>
      </c>
    </row>
    <row r="126" spans="1:5" ht="369.75">
      <c r="A126" t="s">
        <v>53</v>
      </c>
      <c r="E126" s="36" t="s">
        <v>507</v>
      </c>
    </row>
    <row r="127" spans="1:16" ht="12.75">
      <c r="A127" s="25" t="s">
        <v>45</v>
      </c>
      <c r="B127" s="29" t="s">
        <v>282</v>
      </c>
      <c r="C127" s="29" t="s">
        <v>508</v>
      </c>
      <c r="D127" s="25" t="s">
        <v>47</v>
      </c>
      <c r="E127" s="30" t="s">
        <v>509</v>
      </c>
      <c r="F127" s="31" t="s">
        <v>175</v>
      </c>
      <c r="G127" s="32">
        <v>8.2</v>
      </c>
      <c r="H127" s="33">
        <v>0</v>
      </c>
      <c r="I127" s="34">
        <f>ROUND(ROUND(H127,2)*ROUND(G127,2),0)</f>
      </c>
      <c r="O127">
        <f>(I127*21)/100</f>
      </c>
      <c r="P127" t="s">
        <v>22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510</v>
      </c>
    </row>
    <row r="130" spans="1:5" ht="267.75">
      <c r="A130" t="s">
        <v>53</v>
      </c>
      <c r="E130" s="36" t="s">
        <v>511</v>
      </c>
    </row>
    <row r="131" spans="1:18" ht="12.75" customHeight="1">
      <c r="A131" s="6" t="s">
        <v>43</v>
      </c>
      <c r="B131" s="6"/>
      <c r="C131" s="41" t="s">
        <v>23</v>
      </c>
      <c r="D131" s="6"/>
      <c r="E131" s="27" t="s">
        <v>512</v>
      </c>
      <c r="F131" s="6"/>
      <c r="G131" s="6"/>
      <c r="H131" s="6"/>
      <c r="I131" s="42">
        <f>0+Q131</f>
      </c>
      <c r="O131">
        <f>0+R131</f>
      </c>
      <c r="Q131">
        <f>0+I132+I136+I140+I144+I148+I152+I156+I160+I164+I168</f>
      </c>
      <c r="R131">
        <f>0+O132+O136+O140+O144+O148+O152+O156+O160+O164+O168</f>
      </c>
    </row>
    <row r="132" spans="1:16" ht="12.75">
      <c r="A132" s="25" t="s">
        <v>45</v>
      </c>
      <c r="B132" s="29" t="s">
        <v>286</v>
      </c>
      <c r="C132" s="29" t="s">
        <v>513</v>
      </c>
      <c r="D132" s="25" t="s">
        <v>47</v>
      </c>
      <c r="E132" s="30" t="s">
        <v>514</v>
      </c>
      <c r="F132" s="31" t="s">
        <v>515</v>
      </c>
      <c r="G132" s="32">
        <v>890</v>
      </c>
      <c r="H132" s="33">
        <v>0</v>
      </c>
      <c r="I132" s="34">
        <f>ROUND(ROUND(H132,2)*ROUND(G132,2),0)</f>
      </c>
      <c r="O132">
        <f>(I132*21)/100</f>
      </c>
      <c r="P132" t="s">
        <v>22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516</v>
      </c>
    </row>
    <row r="135" spans="1:5" ht="25.5">
      <c r="A135" t="s">
        <v>53</v>
      </c>
      <c r="E135" s="36" t="s">
        <v>517</v>
      </c>
    </row>
    <row r="136" spans="1:16" ht="12.75">
      <c r="A136" s="25" t="s">
        <v>45</v>
      </c>
      <c r="B136" s="29" t="s">
        <v>290</v>
      </c>
      <c r="C136" s="29" t="s">
        <v>518</v>
      </c>
      <c r="D136" s="25" t="s">
        <v>47</v>
      </c>
      <c r="E136" s="30" t="s">
        <v>519</v>
      </c>
      <c r="F136" s="31" t="s">
        <v>103</v>
      </c>
      <c r="G136" s="32">
        <v>12.7</v>
      </c>
      <c r="H136" s="33">
        <v>0</v>
      </c>
      <c r="I136" s="34">
        <f>ROUND(ROUND(H136,2)*ROUND(G136,2),0)</f>
      </c>
      <c r="O136">
        <f>(I136*21)/100</f>
      </c>
      <c r="P136" t="s">
        <v>22</v>
      </c>
    </row>
    <row r="137" spans="1:5" ht="12.75">
      <c r="A137" s="35" t="s">
        <v>50</v>
      </c>
      <c r="E137" s="36" t="s">
        <v>47</v>
      </c>
    </row>
    <row r="138" spans="1:5" ht="25.5">
      <c r="A138" s="37" t="s">
        <v>51</v>
      </c>
      <c r="E138" s="38" t="s">
        <v>520</v>
      </c>
    </row>
    <row r="139" spans="1:5" ht="382.5">
      <c r="A139" t="s">
        <v>53</v>
      </c>
      <c r="E139" s="36" t="s">
        <v>521</v>
      </c>
    </row>
    <row r="140" spans="1:16" ht="12.75">
      <c r="A140" s="25" t="s">
        <v>45</v>
      </c>
      <c r="B140" s="29" t="s">
        <v>295</v>
      </c>
      <c r="C140" s="29" t="s">
        <v>522</v>
      </c>
      <c r="D140" s="25" t="s">
        <v>47</v>
      </c>
      <c r="E140" s="30" t="s">
        <v>523</v>
      </c>
      <c r="F140" s="31" t="s">
        <v>175</v>
      </c>
      <c r="G140" s="32">
        <v>2.29</v>
      </c>
      <c r="H140" s="33">
        <v>0</v>
      </c>
      <c r="I140" s="34">
        <f>ROUND(ROUND(H140,2)*ROUND(G140,2),0)</f>
      </c>
      <c r="O140">
        <f>(I140*21)/100</f>
      </c>
      <c r="P140" t="s">
        <v>22</v>
      </c>
    </row>
    <row r="141" spans="1:5" ht="12.75">
      <c r="A141" s="35" t="s">
        <v>50</v>
      </c>
      <c r="E141" s="36" t="s">
        <v>47</v>
      </c>
    </row>
    <row r="142" spans="1:5" ht="12.75">
      <c r="A142" s="37" t="s">
        <v>51</v>
      </c>
      <c r="E142" s="38" t="s">
        <v>524</v>
      </c>
    </row>
    <row r="143" spans="1:5" ht="242.25">
      <c r="A143" t="s">
        <v>53</v>
      </c>
      <c r="E143" s="36" t="s">
        <v>525</v>
      </c>
    </row>
    <row r="144" spans="1:16" ht="12.75">
      <c r="A144" s="25" t="s">
        <v>45</v>
      </c>
      <c r="B144" s="29" t="s">
        <v>299</v>
      </c>
      <c r="C144" s="29" t="s">
        <v>526</v>
      </c>
      <c r="D144" s="25" t="s">
        <v>376</v>
      </c>
      <c r="E144" s="30" t="s">
        <v>527</v>
      </c>
      <c r="F144" s="31" t="s">
        <v>103</v>
      </c>
      <c r="G144" s="32">
        <v>14.14</v>
      </c>
      <c r="H144" s="33">
        <v>0</v>
      </c>
      <c r="I144" s="34">
        <f>ROUND(ROUND(H144,2)*ROUND(G144,2),0)</f>
      </c>
      <c r="O144">
        <f>(I144*21)/100</f>
      </c>
      <c r="P144" t="s">
        <v>22</v>
      </c>
    </row>
    <row r="145" spans="1:5" ht="12.75">
      <c r="A145" s="35" t="s">
        <v>50</v>
      </c>
      <c r="E145" s="36" t="s">
        <v>47</v>
      </c>
    </row>
    <row r="146" spans="1:5" ht="38.25">
      <c r="A146" s="37" t="s">
        <v>51</v>
      </c>
      <c r="E146" s="38" t="s">
        <v>528</v>
      </c>
    </row>
    <row r="147" spans="1:5" ht="25.5">
      <c r="A147" t="s">
        <v>53</v>
      </c>
      <c r="E147" s="36" t="s">
        <v>529</v>
      </c>
    </row>
    <row r="148" spans="1:16" ht="12.75">
      <c r="A148" s="25" t="s">
        <v>45</v>
      </c>
      <c r="B148" s="29" t="s">
        <v>304</v>
      </c>
      <c r="C148" s="29" t="s">
        <v>530</v>
      </c>
      <c r="D148" s="25" t="s">
        <v>47</v>
      </c>
      <c r="E148" s="30" t="s">
        <v>531</v>
      </c>
      <c r="F148" s="31" t="s">
        <v>103</v>
      </c>
      <c r="G148" s="32">
        <v>19.05</v>
      </c>
      <c r="H148" s="33">
        <v>0</v>
      </c>
      <c r="I148" s="34">
        <f>ROUND(ROUND(H148,2)*ROUND(G148,2),0)</f>
      </c>
      <c r="O148">
        <f>(I148*21)/100</f>
      </c>
      <c r="P148" t="s">
        <v>22</v>
      </c>
    </row>
    <row r="149" spans="1:5" ht="12.75">
      <c r="A149" s="35" t="s">
        <v>50</v>
      </c>
      <c r="E149" s="36" t="s">
        <v>47</v>
      </c>
    </row>
    <row r="150" spans="1:5" ht="38.25">
      <c r="A150" s="37" t="s">
        <v>51</v>
      </c>
      <c r="E150" s="38" t="s">
        <v>532</v>
      </c>
    </row>
    <row r="151" spans="1:5" ht="369.75">
      <c r="A151" t="s">
        <v>53</v>
      </c>
      <c r="E151" s="36" t="s">
        <v>533</v>
      </c>
    </row>
    <row r="152" spans="1:16" ht="12.75">
      <c r="A152" s="25" t="s">
        <v>45</v>
      </c>
      <c r="B152" s="29" t="s">
        <v>308</v>
      </c>
      <c r="C152" s="29" t="s">
        <v>534</v>
      </c>
      <c r="D152" s="25" t="s">
        <v>47</v>
      </c>
      <c r="E152" s="30" t="s">
        <v>535</v>
      </c>
      <c r="F152" s="31" t="s">
        <v>175</v>
      </c>
      <c r="G152" s="32">
        <v>2.85</v>
      </c>
      <c r="H152" s="33">
        <v>0</v>
      </c>
      <c r="I152" s="34">
        <f>ROUND(ROUND(H152,2)*ROUND(G152,2),0)</f>
      </c>
      <c r="O152">
        <f>(I152*21)/100</f>
      </c>
      <c r="P152" t="s">
        <v>22</v>
      </c>
    </row>
    <row r="153" spans="1:5" ht="12.75">
      <c r="A153" s="35" t="s">
        <v>50</v>
      </c>
      <c r="E153" s="36" t="s">
        <v>47</v>
      </c>
    </row>
    <row r="154" spans="1:5" ht="38.25">
      <c r="A154" s="37" t="s">
        <v>51</v>
      </c>
      <c r="E154" s="38" t="s">
        <v>536</v>
      </c>
    </row>
    <row r="155" spans="1:5" ht="267.75">
      <c r="A155" t="s">
        <v>53</v>
      </c>
      <c r="E155" s="36" t="s">
        <v>511</v>
      </c>
    </row>
    <row r="156" spans="1:16" ht="12.75">
      <c r="A156" s="25" t="s">
        <v>45</v>
      </c>
      <c r="B156" s="29" t="s">
        <v>312</v>
      </c>
      <c r="C156" s="29" t="s">
        <v>537</v>
      </c>
      <c r="D156" s="25" t="s">
        <v>47</v>
      </c>
      <c r="E156" s="30" t="s">
        <v>538</v>
      </c>
      <c r="F156" s="31" t="s">
        <v>103</v>
      </c>
      <c r="G156" s="32">
        <v>35.2</v>
      </c>
      <c r="H156" s="33">
        <v>0</v>
      </c>
      <c r="I156" s="34">
        <f>ROUND(ROUND(H156,2)*ROUND(G156,2),0)</f>
      </c>
      <c r="O156">
        <f>(I156*21)/100</f>
      </c>
      <c r="P156" t="s">
        <v>22</v>
      </c>
    </row>
    <row r="157" spans="1:5" ht="12.75">
      <c r="A157" s="35" t="s">
        <v>50</v>
      </c>
      <c r="E157" s="36" t="s">
        <v>47</v>
      </c>
    </row>
    <row r="158" spans="1:5" ht="25.5">
      <c r="A158" s="37" t="s">
        <v>51</v>
      </c>
      <c r="E158" s="38" t="s">
        <v>539</v>
      </c>
    </row>
    <row r="159" spans="1:5" ht="369.75">
      <c r="A159" t="s">
        <v>53</v>
      </c>
      <c r="E159" s="36" t="s">
        <v>533</v>
      </c>
    </row>
    <row r="160" spans="1:16" ht="12.75">
      <c r="A160" s="25" t="s">
        <v>45</v>
      </c>
      <c r="B160" s="29" t="s">
        <v>316</v>
      </c>
      <c r="C160" s="29" t="s">
        <v>540</v>
      </c>
      <c r="D160" s="25" t="s">
        <v>47</v>
      </c>
      <c r="E160" s="30" t="s">
        <v>541</v>
      </c>
      <c r="F160" s="31" t="s">
        <v>175</v>
      </c>
      <c r="G160" s="32">
        <v>5.28</v>
      </c>
      <c r="H160" s="33">
        <v>0</v>
      </c>
      <c r="I160" s="34">
        <f>ROUND(ROUND(H160,2)*ROUND(G160,2),0)</f>
      </c>
      <c r="O160">
        <f>(I160*21)/100</f>
      </c>
      <c r="P160" t="s">
        <v>22</v>
      </c>
    </row>
    <row r="161" spans="1:5" ht="12.75">
      <c r="A161" s="35" t="s">
        <v>50</v>
      </c>
      <c r="E161" s="36" t="s">
        <v>47</v>
      </c>
    </row>
    <row r="162" spans="1:5" ht="12.75">
      <c r="A162" s="37" t="s">
        <v>51</v>
      </c>
      <c r="E162" s="38" t="s">
        <v>542</v>
      </c>
    </row>
    <row r="163" spans="1:5" ht="267.75">
      <c r="A163" t="s">
        <v>53</v>
      </c>
      <c r="E163" s="36" t="s">
        <v>511</v>
      </c>
    </row>
    <row r="164" spans="1:16" ht="12.75">
      <c r="A164" s="25" t="s">
        <v>45</v>
      </c>
      <c r="B164" s="29" t="s">
        <v>320</v>
      </c>
      <c r="C164" s="29" t="s">
        <v>543</v>
      </c>
      <c r="D164" s="25" t="s">
        <v>47</v>
      </c>
      <c r="E164" s="30" t="s">
        <v>544</v>
      </c>
      <c r="F164" s="31" t="s">
        <v>103</v>
      </c>
      <c r="G164" s="32">
        <v>172.41</v>
      </c>
      <c r="H164" s="33">
        <v>0</v>
      </c>
      <c r="I164" s="34">
        <f>ROUND(ROUND(H164,2)*ROUND(G164,2),0)</f>
      </c>
      <c r="O164">
        <f>(I164*21)/100</f>
      </c>
      <c r="P164" t="s">
        <v>22</v>
      </c>
    </row>
    <row r="165" spans="1:5" ht="12.75">
      <c r="A165" s="35" t="s">
        <v>50</v>
      </c>
      <c r="E165" s="36" t="s">
        <v>47</v>
      </c>
    </row>
    <row r="166" spans="1:5" ht="38.25">
      <c r="A166" s="37" t="s">
        <v>51</v>
      </c>
      <c r="E166" s="38" t="s">
        <v>545</v>
      </c>
    </row>
    <row r="167" spans="1:5" ht="369.75">
      <c r="A167" t="s">
        <v>53</v>
      </c>
      <c r="E167" s="36" t="s">
        <v>546</v>
      </c>
    </row>
    <row r="168" spans="1:16" ht="12.75">
      <c r="A168" s="25" t="s">
        <v>45</v>
      </c>
      <c r="B168" s="29" t="s">
        <v>325</v>
      </c>
      <c r="C168" s="29" t="s">
        <v>547</v>
      </c>
      <c r="D168" s="25" t="s">
        <v>47</v>
      </c>
      <c r="E168" s="30" t="s">
        <v>548</v>
      </c>
      <c r="F168" s="31" t="s">
        <v>175</v>
      </c>
      <c r="G168" s="32">
        <v>25.86</v>
      </c>
      <c r="H168" s="33">
        <v>0</v>
      </c>
      <c r="I168" s="34">
        <f>ROUND(ROUND(H168,2)*ROUND(G168,2),0)</f>
      </c>
      <c r="O168">
        <f>(I168*21)/100</f>
      </c>
      <c r="P168" t="s">
        <v>22</v>
      </c>
    </row>
    <row r="169" spans="1:5" ht="12.75">
      <c r="A169" s="35" t="s">
        <v>50</v>
      </c>
      <c r="E169" s="36" t="s">
        <v>47</v>
      </c>
    </row>
    <row r="170" spans="1:5" ht="38.25">
      <c r="A170" s="37" t="s">
        <v>51</v>
      </c>
      <c r="E170" s="38" t="s">
        <v>549</v>
      </c>
    </row>
    <row r="171" spans="1:5" ht="267.75">
      <c r="A171" t="s">
        <v>53</v>
      </c>
      <c r="E171" s="36" t="s">
        <v>511</v>
      </c>
    </row>
    <row r="172" spans="1:18" ht="12.75" customHeight="1">
      <c r="A172" s="6" t="s">
        <v>43</v>
      </c>
      <c r="B172" s="6"/>
      <c r="C172" s="41" t="s">
        <v>33</v>
      </c>
      <c r="D172" s="6"/>
      <c r="E172" s="27" t="s">
        <v>265</v>
      </c>
      <c r="F172" s="6"/>
      <c r="G172" s="6"/>
      <c r="H172" s="6"/>
      <c r="I172" s="42">
        <f>0+Q172</f>
      </c>
      <c r="O172">
        <f>0+R172</f>
      </c>
      <c r="Q172">
        <f>0+I173+I177+I181+I185+I189+I193+I197+I201</f>
      </c>
      <c r="R172">
        <f>0+O173+O177+O181+O185+O189+O193+O197+O201</f>
      </c>
    </row>
    <row r="173" spans="1:16" ht="12.75">
      <c r="A173" s="25" t="s">
        <v>45</v>
      </c>
      <c r="B173" s="29" t="s">
        <v>330</v>
      </c>
      <c r="C173" s="29" t="s">
        <v>550</v>
      </c>
      <c r="D173" s="25" t="s">
        <v>47</v>
      </c>
      <c r="E173" s="30" t="s">
        <v>551</v>
      </c>
      <c r="F173" s="31" t="s">
        <v>103</v>
      </c>
      <c r="G173" s="32">
        <v>1.21</v>
      </c>
      <c r="H173" s="33">
        <v>0</v>
      </c>
      <c r="I173" s="34">
        <f>ROUND(ROUND(H173,2)*ROUND(G173,2),0)</f>
      </c>
      <c r="O173">
        <f>(I173*21)/100</f>
      </c>
      <c r="P173" t="s">
        <v>22</v>
      </c>
    </row>
    <row r="174" spans="1:5" ht="12.75">
      <c r="A174" s="35" t="s">
        <v>50</v>
      </c>
      <c r="E174" s="36" t="s">
        <v>47</v>
      </c>
    </row>
    <row r="175" spans="1:5" ht="25.5">
      <c r="A175" s="37" t="s">
        <v>51</v>
      </c>
      <c r="E175" s="38" t="s">
        <v>552</v>
      </c>
    </row>
    <row r="176" spans="1:5" ht="229.5">
      <c r="A176" t="s">
        <v>53</v>
      </c>
      <c r="E176" s="36" t="s">
        <v>553</v>
      </c>
    </row>
    <row r="177" spans="1:16" ht="12.75">
      <c r="A177" s="25" t="s">
        <v>45</v>
      </c>
      <c r="B177" s="29" t="s">
        <v>334</v>
      </c>
      <c r="C177" s="29" t="s">
        <v>554</v>
      </c>
      <c r="D177" s="25" t="s">
        <v>47</v>
      </c>
      <c r="E177" s="30" t="s">
        <v>555</v>
      </c>
      <c r="F177" s="31" t="s">
        <v>103</v>
      </c>
      <c r="G177" s="32">
        <v>16.93</v>
      </c>
      <c r="H177" s="33">
        <v>0</v>
      </c>
      <c r="I177" s="34">
        <f>ROUND(ROUND(H177,2)*ROUND(G177,2),0)</f>
      </c>
      <c r="O177">
        <f>(I177*21)/100</f>
      </c>
      <c r="P177" t="s">
        <v>22</v>
      </c>
    </row>
    <row r="178" spans="1:5" ht="12.75">
      <c r="A178" s="35" t="s">
        <v>50</v>
      </c>
      <c r="E178" s="36" t="s">
        <v>47</v>
      </c>
    </row>
    <row r="179" spans="1:5" ht="25.5">
      <c r="A179" s="37" t="s">
        <v>51</v>
      </c>
      <c r="E179" s="38" t="s">
        <v>556</v>
      </c>
    </row>
    <row r="180" spans="1:5" ht="369.75">
      <c r="A180" t="s">
        <v>53</v>
      </c>
      <c r="E180" s="36" t="s">
        <v>533</v>
      </c>
    </row>
    <row r="181" spans="1:16" ht="12.75">
      <c r="A181" s="25" t="s">
        <v>45</v>
      </c>
      <c r="B181" s="29" t="s">
        <v>338</v>
      </c>
      <c r="C181" s="29" t="s">
        <v>557</v>
      </c>
      <c r="D181" s="25" t="s">
        <v>47</v>
      </c>
      <c r="E181" s="30" t="s">
        <v>558</v>
      </c>
      <c r="F181" s="31" t="s">
        <v>103</v>
      </c>
      <c r="G181" s="32">
        <v>17.49</v>
      </c>
      <c r="H181" s="33">
        <v>0</v>
      </c>
      <c r="I181" s="34">
        <f>ROUND(ROUND(H181,2)*ROUND(G181,2),0)</f>
      </c>
      <c r="O181">
        <f>(I181*21)/100</f>
      </c>
      <c r="P181" t="s">
        <v>22</v>
      </c>
    </row>
    <row r="182" spans="1:5" ht="12.75">
      <c r="A182" s="35" t="s">
        <v>50</v>
      </c>
      <c r="E182" s="36" t="s">
        <v>47</v>
      </c>
    </row>
    <row r="183" spans="1:5" ht="51">
      <c r="A183" s="37" t="s">
        <v>51</v>
      </c>
      <c r="E183" s="38" t="s">
        <v>559</v>
      </c>
    </row>
    <row r="184" spans="1:5" ht="369.75">
      <c r="A184" t="s">
        <v>53</v>
      </c>
      <c r="E184" s="36" t="s">
        <v>546</v>
      </c>
    </row>
    <row r="185" spans="1:16" ht="12.75">
      <c r="A185" s="25" t="s">
        <v>45</v>
      </c>
      <c r="B185" s="29" t="s">
        <v>344</v>
      </c>
      <c r="C185" s="29" t="s">
        <v>560</v>
      </c>
      <c r="D185" s="25" t="s">
        <v>47</v>
      </c>
      <c r="E185" s="30" t="s">
        <v>561</v>
      </c>
      <c r="F185" s="31" t="s">
        <v>103</v>
      </c>
      <c r="G185" s="32">
        <v>25.19</v>
      </c>
      <c r="H185" s="33">
        <v>0</v>
      </c>
      <c r="I185" s="34">
        <f>ROUND(ROUND(H185,2)*ROUND(G185,2),0)</f>
      </c>
      <c r="O185">
        <f>(I185*21)/100</f>
      </c>
      <c r="P185" t="s">
        <v>22</v>
      </c>
    </row>
    <row r="186" spans="1:5" ht="12.75">
      <c r="A186" s="35" t="s">
        <v>50</v>
      </c>
      <c r="E186" s="36" t="s">
        <v>47</v>
      </c>
    </row>
    <row r="187" spans="1:5" ht="76.5">
      <c r="A187" s="37" t="s">
        <v>51</v>
      </c>
      <c r="E187" s="38" t="s">
        <v>562</v>
      </c>
    </row>
    <row r="188" spans="1:5" ht="369.75">
      <c r="A188" t="s">
        <v>53</v>
      </c>
      <c r="E188" s="36" t="s">
        <v>533</v>
      </c>
    </row>
    <row r="189" spans="1:16" ht="12.75">
      <c r="A189" s="25" t="s">
        <v>45</v>
      </c>
      <c r="B189" s="29" t="s">
        <v>350</v>
      </c>
      <c r="C189" s="29" t="s">
        <v>563</v>
      </c>
      <c r="D189" s="25" t="s">
        <v>47</v>
      </c>
      <c r="E189" s="30" t="s">
        <v>564</v>
      </c>
      <c r="F189" s="31" t="s">
        <v>103</v>
      </c>
      <c r="G189" s="32">
        <v>340.7</v>
      </c>
      <c r="H189" s="33">
        <v>0</v>
      </c>
      <c r="I189" s="34">
        <f>ROUND(ROUND(H189,2)*ROUND(G189,2),0)</f>
      </c>
      <c r="O189">
        <f>(I189*21)/100</f>
      </c>
      <c r="P189" t="s">
        <v>22</v>
      </c>
    </row>
    <row r="190" spans="1:5" ht="12.75">
      <c r="A190" s="35" t="s">
        <v>50</v>
      </c>
      <c r="E190" s="36" t="s">
        <v>47</v>
      </c>
    </row>
    <row r="191" spans="1:5" ht="12.75">
      <c r="A191" s="37" t="s">
        <v>51</v>
      </c>
      <c r="E191" s="38" t="s">
        <v>565</v>
      </c>
    </row>
    <row r="192" spans="1:5" ht="38.25">
      <c r="A192" t="s">
        <v>53</v>
      </c>
      <c r="E192" s="36" t="s">
        <v>270</v>
      </c>
    </row>
    <row r="193" spans="1:16" ht="12.75">
      <c r="A193" s="25" t="s">
        <v>45</v>
      </c>
      <c r="B193" s="29" t="s">
        <v>355</v>
      </c>
      <c r="C193" s="29" t="s">
        <v>566</v>
      </c>
      <c r="D193" s="25" t="s">
        <v>47</v>
      </c>
      <c r="E193" s="30" t="s">
        <v>567</v>
      </c>
      <c r="F193" s="31" t="s">
        <v>103</v>
      </c>
      <c r="G193" s="32">
        <v>183.9</v>
      </c>
      <c r="H193" s="33">
        <v>0</v>
      </c>
      <c r="I193" s="34">
        <f>ROUND(ROUND(H193,2)*ROUND(G193,2),0)</f>
      </c>
      <c r="O193">
        <f>(I193*21)/100</f>
      </c>
      <c r="P193" t="s">
        <v>22</v>
      </c>
    </row>
    <row r="194" spans="1:5" ht="12.75">
      <c r="A194" s="35" t="s">
        <v>50</v>
      </c>
      <c r="E194" s="36" t="s">
        <v>47</v>
      </c>
    </row>
    <row r="195" spans="1:5" ht="12.75">
      <c r="A195" s="37" t="s">
        <v>51</v>
      </c>
      <c r="E195" s="38" t="s">
        <v>568</v>
      </c>
    </row>
    <row r="196" spans="1:5" ht="38.25">
      <c r="A196" t="s">
        <v>53</v>
      </c>
      <c r="E196" s="36" t="s">
        <v>569</v>
      </c>
    </row>
    <row r="197" spans="1:16" ht="12.75">
      <c r="A197" s="25" t="s">
        <v>45</v>
      </c>
      <c r="B197" s="29" t="s">
        <v>360</v>
      </c>
      <c r="C197" s="29" t="s">
        <v>570</v>
      </c>
      <c r="D197" s="25" t="s">
        <v>47</v>
      </c>
      <c r="E197" s="30" t="s">
        <v>571</v>
      </c>
      <c r="F197" s="31" t="s">
        <v>103</v>
      </c>
      <c r="G197" s="32">
        <v>58.28</v>
      </c>
      <c r="H197" s="33">
        <v>0</v>
      </c>
      <c r="I197" s="34">
        <f>ROUND(ROUND(H197,2)*ROUND(G197,2),0)</f>
      </c>
      <c r="O197">
        <f>(I197*21)/100</f>
      </c>
      <c r="P197" t="s">
        <v>22</v>
      </c>
    </row>
    <row r="198" spans="1:5" ht="12.75">
      <c r="A198" s="35" t="s">
        <v>50</v>
      </c>
      <c r="E198" s="36" t="s">
        <v>47</v>
      </c>
    </row>
    <row r="199" spans="1:5" ht="38.25">
      <c r="A199" s="37" t="s">
        <v>51</v>
      </c>
      <c r="E199" s="38" t="s">
        <v>572</v>
      </c>
    </row>
    <row r="200" spans="1:5" ht="102">
      <c r="A200" t="s">
        <v>53</v>
      </c>
      <c r="E200" s="36" t="s">
        <v>573</v>
      </c>
    </row>
    <row r="201" spans="1:16" ht="12.75">
      <c r="A201" s="25" t="s">
        <v>45</v>
      </c>
      <c r="B201" s="29" t="s">
        <v>365</v>
      </c>
      <c r="C201" s="29" t="s">
        <v>574</v>
      </c>
      <c r="D201" s="25" t="s">
        <v>47</v>
      </c>
      <c r="E201" s="30" t="s">
        <v>575</v>
      </c>
      <c r="F201" s="31" t="s">
        <v>103</v>
      </c>
      <c r="G201" s="32">
        <v>5.59</v>
      </c>
      <c r="H201" s="33">
        <v>0</v>
      </c>
      <c r="I201" s="34">
        <f>ROUND(ROUND(H201,2)*ROUND(G201,2),0)</f>
      </c>
      <c r="O201">
        <f>(I201*21)/100</f>
      </c>
      <c r="P201" t="s">
        <v>22</v>
      </c>
    </row>
    <row r="202" spans="1:5" ht="12.75">
      <c r="A202" s="35" t="s">
        <v>50</v>
      </c>
      <c r="E202" s="36" t="s">
        <v>47</v>
      </c>
    </row>
    <row r="203" spans="1:5" ht="25.5">
      <c r="A203" s="37" t="s">
        <v>51</v>
      </c>
      <c r="E203" s="38" t="s">
        <v>576</v>
      </c>
    </row>
    <row r="204" spans="1:5" ht="357">
      <c r="A204" t="s">
        <v>53</v>
      </c>
      <c r="E204" s="36" t="s">
        <v>577</v>
      </c>
    </row>
    <row r="205" spans="1:18" ht="12.75" customHeight="1">
      <c r="A205" s="6" t="s">
        <v>43</v>
      </c>
      <c r="B205" s="6"/>
      <c r="C205" s="41" t="s">
        <v>35</v>
      </c>
      <c r="D205" s="6"/>
      <c r="E205" s="27" t="s">
        <v>271</v>
      </c>
      <c r="F205" s="6"/>
      <c r="G205" s="6"/>
      <c r="H205" s="6"/>
      <c r="I205" s="42">
        <f>0+Q205</f>
      </c>
      <c r="O205">
        <f>0+R205</f>
      </c>
      <c r="Q205">
        <f>0+I206+I210+I214</f>
      </c>
      <c r="R205">
        <f>0+O206+O210+O214</f>
      </c>
    </row>
    <row r="206" spans="1:16" ht="12.75">
      <c r="A206" s="25" t="s">
        <v>45</v>
      </c>
      <c r="B206" s="29" t="s">
        <v>370</v>
      </c>
      <c r="C206" s="29" t="s">
        <v>578</v>
      </c>
      <c r="D206" s="25" t="s">
        <v>47</v>
      </c>
      <c r="E206" s="30" t="s">
        <v>579</v>
      </c>
      <c r="F206" s="31" t="s">
        <v>188</v>
      </c>
      <c r="G206" s="32">
        <v>4.02</v>
      </c>
      <c r="H206" s="33">
        <v>0</v>
      </c>
      <c r="I206" s="34">
        <f>ROUND(ROUND(H206,2)*ROUND(G206,2),0)</f>
      </c>
      <c r="O206">
        <f>(I206*21)/100</f>
      </c>
      <c r="P206" t="s">
        <v>22</v>
      </c>
    </row>
    <row r="207" spans="1:5" ht="12.75">
      <c r="A207" s="35" t="s">
        <v>50</v>
      </c>
      <c r="E207" s="36" t="s">
        <v>47</v>
      </c>
    </row>
    <row r="208" spans="1:5" ht="12.75">
      <c r="A208" s="37" t="s">
        <v>51</v>
      </c>
      <c r="E208" s="38" t="s">
        <v>580</v>
      </c>
    </row>
    <row r="209" spans="1:5" ht="51">
      <c r="A209" t="s">
        <v>53</v>
      </c>
      <c r="E209" s="36" t="s">
        <v>281</v>
      </c>
    </row>
    <row r="210" spans="1:16" ht="12.75">
      <c r="A210" s="25" t="s">
        <v>45</v>
      </c>
      <c r="B210" s="29" t="s">
        <v>374</v>
      </c>
      <c r="C210" s="29" t="s">
        <v>581</v>
      </c>
      <c r="D210" s="25" t="s">
        <v>47</v>
      </c>
      <c r="E210" s="30" t="s">
        <v>582</v>
      </c>
      <c r="F210" s="31" t="s">
        <v>188</v>
      </c>
      <c r="G210" s="32">
        <v>3.53</v>
      </c>
      <c r="H210" s="33">
        <v>0</v>
      </c>
      <c r="I210" s="34">
        <f>ROUND(ROUND(H210,2)*ROUND(G210,2),0)</f>
      </c>
      <c r="O210">
        <f>(I210*21)/100</f>
      </c>
      <c r="P210" t="s">
        <v>22</v>
      </c>
    </row>
    <row r="211" spans="1:5" ht="12.75">
      <c r="A211" s="35" t="s">
        <v>50</v>
      </c>
      <c r="E211" s="36" t="s">
        <v>47</v>
      </c>
    </row>
    <row r="212" spans="1:5" ht="12.75">
      <c r="A212" s="37" t="s">
        <v>51</v>
      </c>
      <c r="E212" s="38" t="s">
        <v>583</v>
      </c>
    </row>
    <row r="213" spans="1:5" ht="51">
      <c r="A213" t="s">
        <v>53</v>
      </c>
      <c r="E213" s="36" t="s">
        <v>281</v>
      </c>
    </row>
    <row r="214" spans="1:16" ht="12.75">
      <c r="A214" s="25" t="s">
        <v>45</v>
      </c>
      <c r="B214" s="29" t="s">
        <v>379</v>
      </c>
      <c r="C214" s="29" t="s">
        <v>584</v>
      </c>
      <c r="D214" s="25" t="s">
        <v>47</v>
      </c>
      <c r="E214" s="30" t="s">
        <v>585</v>
      </c>
      <c r="F214" s="31" t="s">
        <v>188</v>
      </c>
      <c r="G214" s="32">
        <v>7.5</v>
      </c>
      <c r="H214" s="33">
        <v>0</v>
      </c>
      <c r="I214" s="34">
        <f>ROUND(ROUND(H214,2)*ROUND(G214,2),0)</f>
      </c>
      <c r="O214">
        <f>(I214*21)/100</f>
      </c>
      <c r="P214" t="s">
        <v>22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51</v>
      </c>
      <c r="E216" s="38" t="s">
        <v>586</v>
      </c>
    </row>
    <row r="217" spans="1:5" ht="153">
      <c r="A217" t="s">
        <v>53</v>
      </c>
      <c r="E217" s="36" t="s">
        <v>587</v>
      </c>
    </row>
    <row r="218" spans="1:18" ht="12.75" customHeight="1">
      <c r="A218" s="6" t="s">
        <v>43</v>
      </c>
      <c r="B218" s="6"/>
      <c r="C218" s="41" t="s">
        <v>72</v>
      </c>
      <c r="D218" s="6"/>
      <c r="E218" s="27" t="s">
        <v>343</v>
      </c>
      <c r="F218" s="6"/>
      <c r="G218" s="6"/>
      <c r="H218" s="6"/>
      <c r="I218" s="42">
        <f>0+Q218</f>
      </c>
      <c r="O218">
        <f>0+R218</f>
      </c>
      <c r="Q218">
        <f>0+I219+I223+I227+I231+I235+I239</f>
      </c>
      <c r="R218">
        <f>0+O219+O223+O227+O231+O235+O239</f>
      </c>
    </row>
    <row r="219" spans="1:16" ht="12.75">
      <c r="A219" s="25" t="s">
        <v>45</v>
      </c>
      <c r="B219" s="29" t="s">
        <v>384</v>
      </c>
      <c r="C219" s="29" t="s">
        <v>588</v>
      </c>
      <c r="D219" s="25" t="s">
        <v>47</v>
      </c>
      <c r="E219" s="30" t="s">
        <v>589</v>
      </c>
      <c r="F219" s="31" t="s">
        <v>188</v>
      </c>
      <c r="G219" s="32">
        <v>188.74</v>
      </c>
      <c r="H219" s="33">
        <v>0</v>
      </c>
      <c r="I219" s="34">
        <f>ROUND(ROUND(H219,2)*ROUND(G219,2),0)</f>
      </c>
      <c r="O219">
        <f>(I219*21)/100</f>
      </c>
      <c r="P219" t="s">
        <v>22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590</v>
      </c>
    </row>
    <row r="222" spans="1:5" ht="191.25">
      <c r="A222" t="s">
        <v>53</v>
      </c>
      <c r="E222" s="36" t="s">
        <v>591</v>
      </c>
    </row>
    <row r="223" spans="1:16" ht="12.75">
      <c r="A223" s="25" t="s">
        <v>45</v>
      </c>
      <c r="B223" s="29" t="s">
        <v>389</v>
      </c>
      <c r="C223" s="29" t="s">
        <v>592</v>
      </c>
      <c r="D223" s="25" t="s">
        <v>47</v>
      </c>
      <c r="E223" s="30" t="s">
        <v>593</v>
      </c>
      <c r="F223" s="31" t="s">
        <v>188</v>
      </c>
      <c r="G223" s="32">
        <v>158.84</v>
      </c>
      <c r="H223" s="33">
        <v>0</v>
      </c>
      <c r="I223" s="34">
        <f>ROUND(ROUND(H223,2)*ROUND(G223,2),0)</f>
      </c>
      <c r="O223">
        <f>(I223*21)/100</f>
      </c>
      <c r="P223" t="s">
        <v>22</v>
      </c>
    </row>
    <row r="224" spans="1:5" ht="12.75">
      <c r="A224" s="35" t="s">
        <v>50</v>
      </c>
      <c r="E224" s="36" t="s">
        <v>47</v>
      </c>
    </row>
    <row r="225" spans="1:5" ht="12.75">
      <c r="A225" s="37" t="s">
        <v>51</v>
      </c>
      <c r="E225" s="38" t="s">
        <v>594</v>
      </c>
    </row>
    <row r="226" spans="1:5" ht="191.25">
      <c r="A226" t="s">
        <v>53</v>
      </c>
      <c r="E226" s="36" t="s">
        <v>591</v>
      </c>
    </row>
    <row r="227" spans="1:16" ht="12.75">
      <c r="A227" s="25" t="s">
        <v>45</v>
      </c>
      <c r="B227" s="29" t="s">
        <v>393</v>
      </c>
      <c r="C227" s="29" t="s">
        <v>595</v>
      </c>
      <c r="D227" s="25" t="s">
        <v>47</v>
      </c>
      <c r="E227" s="30" t="s">
        <v>596</v>
      </c>
      <c r="F227" s="31" t="s">
        <v>188</v>
      </c>
      <c r="G227" s="32">
        <v>127.88</v>
      </c>
      <c r="H227" s="33">
        <v>0</v>
      </c>
      <c r="I227" s="34">
        <f>ROUND(ROUND(H227,2)*ROUND(G227,2),0)</f>
      </c>
      <c r="O227">
        <f>(I227*21)/100</f>
      </c>
      <c r="P227" t="s">
        <v>22</v>
      </c>
    </row>
    <row r="228" spans="1:5" ht="12.75">
      <c r="A228" s="35" t="s">
        <v>50</v>
      </c>
      <c r="E228" s="36" t="s">
        <v>47</v>
      </c>
    </row>
    <row r="229" spans="1:5" ht="25.5">
      <c r="A229" s="37" t="s">
        <v>51</v>
      </c>
      <c r="E229" s="38" t="s">
        <v>597</v>
      </c>
    </row>
    <row r="230" spans="1:5" ht="191.25">
      <c r="A230" t="s">
        <v>53</v>
      </c>
      <c r="E230" s="36" t="s">
        <v>591</v>
      </c>
    </row>
    <row r="231" spans="1:16" ht="12.75">
      <c r="A231" s="25" t="s">
        <v>45</v>
      </c>
      <c r="B231" s="29" t="s">
        <v>598</v>
      </c>
      <c r="C231" s="29" t="s">
        <v>599</v>
      </c>
      <c r="D231" s="25" t="s">
        <v>47</v>
      </c>
      <c r="E231" s="30" t="s">
        <v>600</v>
      </c>
      <c r="F231" s="31" t="s">
        <v>188</v>
      </c>
      <c r="G231" s="32">
        <v>120.11</v>
      </c>
      <c r="H231" s="33">
        <v>0</v>
      </c>
      <c r="I231" s="34">
        <f>ROUND(ROUND(H231,2)*ROUND(G231,2),0)</f>
      </c>
      <c r="O231">
        <f>(I231*21)/100</f>
      </c>
      <c r="P231" t="s">
        <v>22</v>
      </c>
    </row>
    <row r="232" spans="1:5" ht="12.75">
      <c r="A232" s="35" t="s">
        <v>50</v>
      </c>
      <c r="E232" s="36" t="s">
        <v>47</v>
      </c>
    </row>
    <row r="233" spans="1:5" ht="12.75">
      <c r="A233" s="37" t="s">
        <v>51</v>
      </c>
      <c r="E233" s="38" t="s">
        <v>601</v>
      </c>
    </row>
    <row r="234" spans="1:5" ht="204">
      <c r="A234" t="s">
        <v>53</v>
      </c>
      <c r="E234" s="36" t="s">
        <v>602</v>
      </c>
    </row>
    <row r="235" spans="1:16" ht="12.75">
      <c r="A235" s="25" t="s">
        <v>45</v>
      </c>
      <c r="B235" s="29" t="s">
        <v>603</v>
      </c>
      <c r="C235" s="29" t="s">
        <v>604</v>
      </c>
      <c r="D235" s="25" t="s">
        <v>47</v>
      </c>
      <c r="E235" s="30" t="s">
        <v>605</v>
      </c>
      <c r="F235" s="31" t="s">
        <v>188</v>
      </c>
      <c r="G235" s="32">
        <v>255.76</v>
      </c>
      <c r="H235" s="33">
        <v>0</v>
      </c>
      <c r="I235" s="34">
        <f>ROUND(ROUND(H235,2)*ROUND(G235,2),0)</f>
      </c>
      <c r="O235">
        <f>(I235*21)/100</f>
      </c>
      <c r="P235" t="s">
        <v>22</v>
      </c>
    </row>
    <row r="236" spans="1:5" ht="12.75">
      <c r="A236" s="35" t="s">
        <v>50</v>
      </c>
      <c r="E236" s="36" t="s">
        <v>47</v>
      </c>
    </row>
    <row r="237" spans="1:5" ht="12.75">
      <c r="A237" s="37" t="s">
        <v>51</v>
      </c>
      <c r="E237" s="38" t="s">
        <v>606</v>
      </c>
    </row>
    <row r="238" spans="1:5" ht="38.25">
      <c r="A238" t="s">
        <v>53</v>
      </c>
      <c r="E238" s="36" t="s">
        <v>348</v>
      </c>
    </row>
    <row r="239" spans="1:16" ht="12.75">
      <c r="A239" s="25" t="s">
        <v>45</v>
      </c>
      <c r="B239" s="29" t="s">
        <v>607</v>
      </c>
      <c r="C239" s="29" t="s">
        <v>608</v>
      </c>
      <c r="D239" s="25" t="s">
        <v>47</v>
      </c>
      <c r="E239" s="30" t="s">
        <v>609</v>
      </c>
      <c r="F239" s="31" t="s">
        <v>103</v>
      </c>
      <c r="G239" s="32">
        <v>0.72</v>
      </c>
      <c r="H239" s="33">
        <v>0</v>
      </c>
      <c r="I239" s="34">
        <f>ROUND(ROUND(H239,2)*ROUND(G239,2),0)</f>
      </c>
      <c r="O239">
        <f>(I239*21)/100</f>
      </c>
      <c r="P239" t="s">
        <v>22</v>
      </c>
    </row>
    <row r="240" spans="1:5" ht="12.75">
      <c r="A240" s="35" t="s">
        <v>50</v>
      </c>
      <c r="E240" s="36" t="s">
        <v>47</v>
      </c>
    </row>
    <row r="241" spans="1:5" ht="51">
      <c r="A241" s="37" t="s">
        <v>51</v>
      </c>
      <c r="E241" s="38" t="s">
        <v>610</v>
      </c>
    </row>
    <row r="242" spans="1:5" ht="51">
      <c r="A242" t="s">
        <v>53</v>
      </c>
      <c r="E242" s="36" t="s">
        <v>611</v>
      </c>
    </row>
    <row r="243" spans="1:18" ht="12.75" customHeight="1">
      <c r="A243" s="6" t="s">
        <v>43</v>
      </c>
      <c r="B243" s="6"/>
      <c r="C243" s="41" t="s">
        <v>78</v>
      </c>
      <c r="D243" s="6"/>
      <c r="E243" s="27" t="s">
        <v>349</v>
      </c>
      <c r="F243" s="6"/>
      <c r="G243" s="6"/>
      <c r="H243" s="6"/>
      <c r="I243" s="42">
        <f>0+Q243</f>
      </c>
      <c r="O243">
        <f>0+R243</f>
      </c>
      <c r="Q243">
        <f>0+I244+I248+I252+I256</f>
      </c>
      <c r="R243">
        <f>0+O244+O248+O252+O256</f>
      </c>
    </row>
    <row r="244" spans="1:16" ht="12.75">
      <c r="A244" s="25" t="s">
        <v>45</v>
      </c>
      <c r="B244" s="29" t="s">
        <v>612</v>
      </c>
      <c r="C244" s="29" t="s">
        <v>613</v>
      </c>
      <c r="D244" s="25" t="s">
        <v>47</v>
      </c>
      <c r="E244" s="30" t="s">
        <v>614</v>
      </c>
      <c r="F244" s="31" t="s">
        <v>125</v>
      </c>
      <c r="G244" s="32">
        <v>1.7</v>
      </c>
      <c r="H244" s="33">
        <v>0</v>
      </c>
      <c r="I244" s="34">
        <f>ROUND(ROUND(H244,2)*ROUND(G244,2),0)</f>
      </c>
      <c r="O244">
        <f>(I244*21)/100</f>
      </c>
      <c r="P244" t="s">
        <v>22</v>
      </c>
    </row>
    <row r="245" spans="1:5" ht="12.75">
      <c r="A245" s="35" t="s">
        <v>50</v>
      </c>
      <c r="E245" s="36" t="s">
        <v>47</v>
      </c>
    </row>
    <row r="246" spans="1:5" ht="12.75">
      <c r="A246" s="37" t="s">
        <v>51</v>
      </c>
      <c r="E246" s="38" t="s">
        <v>615</v>
      </c>
    </row>
    <row r="247" spans="1:5" ht="242.25">
      <c r="A247" t="s">
        <v>53</v>
      </c>
      <c r="E247" s="36" t="s">
        <v>354</v>
      </c>
    </row>
    <row r="248" spans="1:16" ht="12.75">
      <c r="A248" s="25" t="s">
        <v>45</v>
      </c>
      <c r="B248" s="29" t="s">
        <v>616</v>
      </c>
      <c r="C248" s="29" t="s">
        <v>617</v>
      </c>
      <c r="D248" s="25" t="s">
        <v>47</v>
      </c>
      <c r="E248" s="30" t="s">
        <v>618</v>
      </c>
      <c r="F248" s="31" t="s">
        <v>125</v>
      </c>
      <c r="G248" s="32">
        <v>40.79</v>
      </c>
      <c r="H248" s="33">
        <v>0</v>
      </c>
      <c r="I248" s="34">
        <f>ROUND(ROUND(H248,2)*ROUND(G248,2),0)</f>
      </c>
      <c r="O248">
        <f>(I248*21)/100</f>
      </c>
      <c r="P248" t="s">
        <v>22</v>
      </c>
    </row>
    <row r="249" spans="1:5" ht="12.75">
      <c r="A249" s="35" t="s">
        <v>50</v>
      </c>
      <c r="E249" s="36" t="s">
        <v>47</v>
      </c>
    </row>
    <row r="250" spans="1:5" ht="12.75">
      <c r="A250" s="37" t="s">
        <v>51</v>
      </c>
      <c r="E250" s="38" t="s">
        <v>619</v>
      </c>
    </row>
    <row r="251" spans="1:5" ht="242.25">
      <c r="A251" t="s">
        <v>53</v>
      </c>
      <c r="E251" s="36" t="s">
        <v>354</v>
      </c>
    </row>
    <row r="252" spans="1:16" ht="12.75">
      <c r="A252" s="25" t="s">
        <v>45</v>
      </c>
      <c r="B252" s="29" t="s">
        <v>620</v>
      </c>
      <c r="C252" s="29" t="s">
        <v>621</v>
      </c>
      <c r="D252" s="25" t="s">
        <v>47</v>
      </c>
      <c r="E252" s="30" t="s">
        <v>622</v>
      </c>
      <c r="F252" s="31" t="s">
        <v>125</v>
      </c>
      <c r="G252" s="32">
        <v>1.4</v>
      </c>
      <c r="H252" s="33">
        <v>0</v>
      </c>
      <c r="I252" s="34">
        <f>ROUND(ROUND(H252,2)*ROUND(G252,2),0)</f>
      </c>
      <c r="O252">
        <f>(I252*21)/100</f>
      </c>
      <c r="P252" t="s">
        <v>22</v>
      </c>
    </row>
    <row r="253" spans="1:5" ht="12.75">
      <c r="A253" s="35" t="s">
        <v>50</v>
      </c>
      <c r="E253" s="36" t="s">
        <v>47</v>
      </c>
    </row>
    <row r="254" spans="1:5" ht="12.75">
      <c r="A254" s="37" t="s">
        <v>51</v>
      </c>
      <c r="E254" s="38" t="s">
        <v>623</v>
      </c>
    </row>
    <row r="255" spans="1:5" ht="242.25">
      <c r="A255" t="s">
        <v>53</v>
      </c>
      <c r="E255" s="36" t="s">
        <v>624</v>
      </c>
    </row>
    <row r="256" spans="1:16" ht="12.75">
      <c r="A256" s="25" t="s">
        <v>45</v>
      </c>
      <c r="B256" s="29" t="s">
        <v>625</v>
      </c>
      <c r="C256" s="29" t="s">
        <v>626</v>
      </c>
      <c r="D256" s="25" t="s">
        <v>47</v>
      </c>
      <c r="E256" s="30" t="s">
        <v>627</v>
      </c>
      <c r="F256" s="31" t="s">
        <v>63</v>
      </c>
      <c r="G256" s="32">
        <v>1</v>
      </c>
      <c r="H256" s="33">
        <v>0</v>
      </c>
      <c r="I256" s="34">
        <f>ROUND(ROUND(H256,2)*ROUND(G256,2),0)</f>
      </c>
      <c r="O256">
        <f>(I256*21)/100</f>
      </c>
      <c r="P256" t="s">
        <v>22</v>
      </c>
    </row>
    <row r="257" spans="1:5" ht="12.75">
      <c r="A257" s="35" t="s">
        <v>50</v>
      </c>
      <c r="E257" s="36" t="s">
        <v>47</v>
      </c>
    </row>
    <row r="258" spans="1:5" ht="12.75">
      <c r="A258" s="37" t="s">
        <v>51</v>
      </c>
      <c r="E258" s="38" t="s">
        <v>628</v>
      </c>
    </row>
    <row r="259" spans="1:5" ht="12.75">
      <c r="A259" t="s">
        <v>53</v>
      </c>
      <c r="E259" s="36" t="s">
        <v>629</v>
      </c>
    </row>
    <row r="260" spans="1:18" ht="12.75" customHeight="1">
      <c r="A260" s="6" t="s">
        <v>43</v>
      </c>
      <c r="B260" s="6"/>
      <c r="C260" s="41" t="s">
        <v>40</v>
      </c>
      <c r="D260" s="6"/>
      <c r="E260" s="27" t="s">
        <v>142</v>
      </c>
      <c r="F260" s="6"/>
      <c r="G260" s="6"/>
      <c r="H260" s="6"/>
      <c r="I260" s="42">
        <f>0+Q260</f>
      </c>
      <c r="O260">
        <f>0+R260</f>
      </c>
      <c r="Q260">
        <f>0+I261+I265+I269+I273+I277</f>
      </c>
      <c r="R260">
        <f>0+O261+O265+O269+O273+O277</f>
      </c>
    </row>
    <row r="261" spans="1:16" ht="12.75">
      <c r="A261" s="25" t="s">
        <v>45</v>
      </c>
      <c r="B261" s="29" t="s">
        <v>630</v>
      </c>
      <c r="C261" s="29" t="s">
        <v>631</v>
      </c>
      <c r="D261" s="25" t="s">
        <v>47</v>
      </c>
      <c r="E261" s="30" t="s">
        <v>632</v>
      </c>
      <c r="F261" s="31" t="s">
        <v>125</v>
      </c>
      <c r="G261" s="32">
        <v>50.65</v>
      </c>
      <c r="H261" s="33">
        <v>0</v>
      </c>
      <c r="I261" s="34">
        <f>ROUND(ROUND(H261,2)*ROUND(G261,2),0)</f>
      </c>
      <c r="O261">
        <f>(I261*21)/100</f>
      </c>
      <c r="P261" t="s">
        <v>22</v>
      </c>
    </row>
    <row r="262" spans="1:5" ht="12.75">
      <c r="A262" s="35" t="s">
        <v>50</v>
      </c>
      <c r="E262" s="36" t="s">
        <v>47</v>
      </c>
    </row>
    <row r="263" spans="1:5" ht="12.75">
      <c r="A263" s="37" t="s">
        <v>51</v>
      </c>
      <c r="E263" s="38" t="s">
        <v>633</v>
      </c>
    </row>
    <row r="264" spans="1:5" ht="63.75">
      <c r="A264" t="s">
        <v>53</v>
      </c>
      <c r="E264" s="36" t="s">
        <v>634</v>
      </c>
    </row>
    <row r="265" spans="1:16" ht="12.75">
      <c r="A265" s="25" t="s">
        <v>45</v>
      </c>
      <c r="B265" s="29" t="s">
        <v>635</v>
      </c>
      <c r="C265" s="29" t="s">
        <v>636</v>
      </c>
      <c r="D265" s="25" t="s">
        <v>47</v>
      </c>
      <c r="E265" s="30" t="s">
        <v>637</v>
      </c>
      <c r="F265" s="31" t="s">
        <v>63</v>
      </c>
      <c r="G265" s="32">
        <v>2</v>
      </c>
      <c r="H265" s="33">
        <v>0</v>
      </c>
      <c r="I265" s="34">
        <f>ROUND(ROUND(H265,2)*ROUND(G265,2),0)</f>
      </c>
      <c r="O265">
        <f>(I265*21)/100</f>
      </c>
      <c r="P265" t="s">
        <v>22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358</v>
      </c>
    </row>
    <row r="268" spans="1:5" ht="25.5">
      <c r="A268" t="s">
        <v>53</v>
      </c>
      <c r="E268" s="36" t="s">
        <v>638</v>
      </c>
    </row>
    <row r="269" spans="1:16" ht="12.75">
      <c r="A269" s="25" t="s">
        <v>45</v>
      </c>
      <c r="B269" s="29" t="s">
        <v>639</v>
      </c>
      <c r="C269" s="29" t="s">
        <v>640</v>
      </c>
      <c r="D269" s="25" t="s">
        <v>47</v>
      </c>
      <c r="E269" s="30" t="s">
        <v>641</v>
      </c>
      <c r="F269" s="31" t="s">
        <v>125</v>
      </c>
      <c r="G269" s="32">
        <v>6.38</v>
      </c>
      <c r="H269" s="33">
        <v>0</v>
      </c>
      <c r="I269" s="34">
        <f>ROUND(ROUND(H269,2)*ROUND(G269,2),0)</f>
      </c>
      <c r="O269">
        <f>(I269*21)/100</f>
      </c>
      <c r="P269" t="s">
        <v>22</v>
      </c>
    </row>
    <row r="270" spans="1:5" ht="12.75">
      <c r="A270" s="35" t="s">
        <v>50</v>
      </c>
      <c r="E270" s="36" t="s">
        <v>47</v>
      </c>
    </row>
    <row r="271" spans="1:5" ht="12.75">
      <c r="A271" s="37" t="s">
        <v>51</v>
      </c>
      <c r="E271" s="38" t="s">
        <v>642</v>
      </c>
    </row>
    <row r="272" spans="1:5" ht="51">
      <c r="A272" t="s">
        <v>53</v>
      </c>
      <c r="E272" s="36" t="s">
        <v>369</v>
      </c>
    </row>
    <row r="273" spans="1:16" ht="12.75">
      <c r="A273" s="25" t="s">
        <v>45</v>
      </c>
      <c r="B273" s="29" t="s">
        <v>643</v>
      </c>
      <c r="C273" s="29" t="s">
        <v>644</v>
      </c>
      <c r="D273" s="25" t="s">
        <v>80</v>
      </c>
      <c r="E273" s="30" t="s">
        <v>645</v>
      </c>
      <c r="F273" s="31" t="s">
        <v>646</v>
      </c>
      <c r="G273" s="32">
        <v>1</v>
      </c>
      <c r="H273" s="33">
        <v>0</v>
      </c>
      <c r="I273" s="34">
        <f>ROUND(ROUND(H273,2)*ROUND(G273,2),0)</f>
      </c>
      <c r="O273">
        <f>(I273*21)/100</f>
      </c>
      <c r="P273" t="s">
        <v>22</v>
      </c>
    </row>
    <row r="274" spans="1:5" ht="12.75">
      <c r="A274" s="35" t="s">
        <v>50</v>
      </c>
      <c r="E274" s="36" t="s">
        <v>47</v>
      </c>
    </row>
    <row r="275" spans="1:5" ht="12.75">
      <c r="A275" s="37" t="s">
        <v>51</v>
      </c>
      <c r="E275" s="38" t="s">
        <v>427</v>
      </c>
    </row>
    <row r="276" spans="1:5" ht="12.75">
      <c r="A276" t="s">
        <v>53</v>
      </c>
      <c r="E276" s="36" t="s">
        <v>47</v>
      </c>
    </row>
    <row r="277" spans="1:16" ht="12.75">
      <c r="A277" s="25" t="s">
        <v>45</v>
      </c>
      <c r="B277" s="29" t="s">
        <v>647</v>
      </c>
      <c r="C277" s="29" t="s">
        <v>644</v>
      </c>
      <c r="D277" s="25" t="s">
        <v>83</v>
      </c>
      <c r="E277" s="30" t="s">
        <v>648</v>
      </c>
      <c r="F277" s="31" t="s">
        <v>646</v>
      </c>
      <c r="G277" s="32">
        <v>1</v>
      </c>
      <c r="H277" s="33">
        <v>0</v>
      </c>
      <c r="I277" s="34">
        <f>ROUND(ROUND(H277,2)*ROUND(G277,2),0)</f>
      </c>
      <c r="O277">
        <f>(I277*21)/100</f>
      </c>
      <c r="P277" t="s">
        <v>22</v>
      </c>
    </row>
    <row r="278" spans="1:5" ht="12.75">
      <c r="A278" s="35" t="s">
        <v>50</v>
      </c>
      <c r="E278" s="36" t="s">
        <v>47</v>
      </c>
    </row>
    <row r="279" spans="1:5" ht="12.75">
      <c r="A279" s="37" t="s">
        <v>51</v>
      </c>
      <c r="E279" s="38" t="s">
        <v>427</v>
      </c>
    </row>
    <row r="280" spans="1:5" ht="12.75">
      <c r="A280" t="s">
        <v>53</v>
      </c>
      <c r="E280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0+O8+O13+O22+O31+O52+O69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649</v>
      </c>
      <c r="I3" s="39">
        <f>0+I8+I13+I22+I31+I52+I69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649</v>
      </c>
      <c r="D4" s="6"/>
      <c r="E4" s="18" t="s">
        <v>650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101</v>
      </c>
      <c r="D9" s="25" t="s">
        <v>80</v>
      </c>
      <c r="E9" s="30" t="s">
        <v>102</v>
      </c>
      <c r="F9" s="31" t="s">
        <v>103</v>
      </c>
      <c r="G9" s="32">
        <v>158.7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651</v>
      </c>
    </row>
    <row r="12" spans="1:5" ht="25.5">
      <c r="A12" t="s">
        <v>53</v>
      </c>
      <c r="E12" s="36" t="s">
        <v>105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110</v>
      </c>
      <c r="F13" s="6"/>
      <c r="G13" s="6"/>
      <c r="H13" s="6"/>
      <c r="I13" s="42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22</v>
      </c>
      <c r="C14" s="29" t="s">
        <v>450</v>
      </c>
      <c r="D14" s="25" t="s">
        <v>47</v>
      </c>
      <c r="E14" s="30" t="s">
        <v>451</v>
      </c>
      <c r="F14" s="31" t="s">
        <v>103</v>
      </c>
      <c r="G14" s="32">
        <v>158.7</v>
      </c>
      <c r="H14" s="33">
        <v>0</v>
      </c>
      <c r="I14" s="34">
        <f>ROUND(ROUND(H14,2)*ROUND(G14,2),0)</f>
      </c>
      <c r="O14">
        <f>(I14*21)/100</f>
      </c>
      <c r="P14" t="s">
        <v>22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652</v>
      </c>
    </row>
    <row r="17" spans="1:5" ht="318.75">
      <c r="A17" t="s">
        <v>53</v>
      </c>
      <c r="E17" s="36" t="s">
        <v>217</v>
      </c>
    </row>
    <row r="18" spans="1:16" ht="12.75">
      <c r="A18" s="25" t="s">
        <v>45</v>
      </c>
      <c r="B18" s="29" t="s">
        <v>23</v>
      </c>
      <c r="C18" s="29" t="s">
        <v>223</v>
      </c>
      <c r="D18" s="25" t="s">
        <v>47</v>
      </c>
      <c r="E18" s="30" t="s">
        <v>224</v>
      </c>
      <c r="F18" s="31" t="s">
        <v>103</v>
      </c>
      <c r="G18" s="32">
        <v>189.75</v>
      </c>
      <c r="H18" s="33">
        <v>0</v>
      </c>
      <c r="I18" s="34">
        <f>ROUND(ROUND(H18,2)*ROUND(G18,2),0)</f>
      </c>
      <c r="O18">
        <f>(I18*21)/100</f>
      </c>
      <c r="P18" t="s">
        <v>22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653</v>
      </c>
    </row>
    <row r="21" spans="1:5" ht="229.5">
      <c r="A21" t="s">
        <v>53</v>
      </c>
      <c r="E21" s="36" t="s">
        <v>226</v>
      </c>
    </row>
    <row r="22" spans="1:18" ht="12.75" customHeight="1">
      <c r="A22" s="6" t="s">
        <v>43</v>
      </c>
      <c r="B22" s="6"/>
      <c r="C22" s="41" t="s">
        <v>22</v>
      </c>
      <c r="D22" s="6"/>
      <c r="E22" s="27" t="s">
        <v>259</v>
      </c>
      <c r="F22" s="6"/>
      <c r="G22" s="6"/>
      <c r="H22" s="6"/>
      <c r="I22" s="42">
        <f>0+Q22</f>
      </c>
      <c r="O22">
        <f>0+R22</f>
      </c>
      <c r="Q22">
        <f>0+I23+I27</f>
      </c>
      <c r="R22">
        <f>0+O23+O27</f>
      </c>
    </row>
    <row r="23" spans="1:16" ht="12.75">
      <c r="A23" s="25" t="s">
        <v>45</v>
      </c>
      <c r="B23" s="29" t="s">
        <v>33</v>
      </c>
      <c r="C23" s="29" t="s">
        <v>485</v>
      </c>
      <c r="D23" s="25" t="s">
        <v>47</v>
      </c>
      <c r="E23" s="30" t="s">
        <v>486</v>
      </c>
      <c r="F23" s="31" t="s">
        <v>175</v>
      </c>
      <c r="G23" s="32">
        <v>7.39</v>
      </c>
      <c r="H23" s="33">
        <v>0</v>
      </c>
      <c r="I23" s="34">
        <f>ROUND(ROUND(H23,2)*ROUND(G23,2),0)</f>
      </c>
      <c r="O23">
        <f>(I23*21)/100</f>
      </c>
      <c r="P23" t="s">
        <v>22</v>
      </c>
    </row>
    <row r="24" spans="1:5" ht="12.75">
      <c r="A24" s="35" t="s">
        <v>50</v>
      </c>
      <c r="E24" s="36" t="s">
        <v>47</v>
      </c>
    </row>
    <row r="25" spans="1:5" ht="12.75">
      <c r="A25" s="37" t="s">
        <v>51</v>
      </c>
      <c r="E25" s="38" t="s">
        <v>654</v>
      </c>
    </row>
    <row r="26" spans="1:5" ht="38.25">
      <c r="A26" t="s">
        <v>53</v>
      </c>
      <c r="E26" s="36" t="s">
        <v>488</v>
      </c>
    </row>
    <row r="27" spans="1:16" ht="12.75">
      <c r="A27" s="25" t="s">
        <v>45</v>
      </c>
      <c r="B27" s="29" t="s">
        <v>35</v>
      </c>
      <c r="C27" s="29" t="s">
        <v>489</v>
      </c>
      <c r="D27" s="25" t="s">
        <v>47</v>
      </c>
      <c r="E27" s="30" t="s">
        <v>490</v>
      </c>
      <c r="F27" s="31" t="s">
        <v>188</v>
      </c>
      <c r="G27" s="32">
        <v>81.28</v>
      </c>
      <c r="H27" s="33">
        <v>0</v>
      </c>
      <c r="I27" s="34">
        <f>ROUND(ROUND(H27,2)*ROUND(G27,2),0)</f>
      </c>
      <c r="O27">
        <f>(I27*21)/100</f>
      </c>
      <c r="P27" t="s">
        <v>22</v>
      </c>
    </row>
    <row r="28" spans="1:5" ht="12.75">
      <c r="A28" s="35" t="s">
        <v>50</v>
      </c>
      <c r="E28" s="36" t="s">
        <v>47</v>
      </c>
    </row>
    <row r="29" spans="1:5" ht="12.75">
      <c r="A29" s="37" t="s">
        <v>51</v>
      </c>
      <c r="E29" s="38" t="s">
        <v>655</v>
      </c>
    </row>
    <row r="30" spans="1:5" ht="25.5">
      <c r="A30" t="s">
        <v>53</v>
      </c>
      <c r="E30" s="36" t="s">
        <v>492</v>
      </c>
    </row>
    <row r="31" spans="1:18" ht="12.75" customHeight="1">
      <c r="A31" s="6" t="s">
        <v>43</v>
      </c>
      <c r="B31" s="6"/>
      <c r="C31" s="41" t="s">
        <v>23</v>
      </c>
      <c r="D31" s="6"/>
      <c r="E31" s="27" t="s">
        <v>512</v>
      </c>
      <c r="F31" s="6"/>
      <c r="G31" s="6"/>
      <c r="H31" s="6"/>
      <c r="I31" s="42">
        <f>0+Q31</f>
      </c>
      <c r="O31">
        <f>0+R31</f>
      </c>
      <c r="Q31">
        <f>0+I32+I36+I40+I44+I48</f>
      </c>
      <c r="R31">
        <f>0+O32+O36+O40+O44+O48</f>
      </c>
    </row>
    <row r="32" spans="1:16" ht="12.75">
      <c r="A32" s="25" t="s">
        <v>45</v>
      </c>
      <c r="B32" s="29" t="s">
        <v>37</v>
      </c>
      <c r="C32" s="29" t="s">
        <v>513</v>
      </c>
      <c r="D32" s="25" t="s">
        <v>47</v>
      </c>
      <c r="E32" s="30" t="s">
        <v>514</v>
      </c>
      <c r="F32" s="31" t="s">
        <v>515</v>
      </c>
      <c r="G32" s="32">
        <v>80</v>
      </c>
      <c r="H32" s="33">
        <v>0</v>
      </c>
      <c r="I32" s="34">
        <f>ROUND(ROUND(H32,2)*ROUND(G32,2),0)</f>
      </c>
      <c r="O32">
        <f>(I32*21)/100</f>
      </c>
      <c r="P32" t="s">
        <v>22</v>
      </c>
    </row>
    <row r="33" spans="1:5" ht="12.75">
      <c r="A33" s="35" t="s">
        <v>50</v>
      </c>
      <c r="E33" s="36" t="s">
        <v>47</v>
      </c>
    </row>
    <row r="34" spans="1:5" ht="12.75">
      <c r="A34" s="37" t="s">
        <v>51</v>
      </c>
      <c r="E34" s="38" t="s">
        <v>656</v>
      </c>
    </row>
    <row r="35" spans="1:5" ht="25.5">
      <c r="A35" t="s">
        <v>53</v>
      </c>
      <c r="E35" s="36" t="s">
        <v>517</v>
      </c>
    </row>
    <row r="36" spans="1:16" ht="12.75">
      <c r="A36" s="25" t="s">
        <v>45</v>
      </c>
      <c r="B36" s="29" t="s">
        <v>72</v>
      </c>
      <c r="C36" s="29" t="s">
        <v>657</v>
      </c>
      <c r="D36" s="25" t="s">
        <v>47</v>
      </c>
      <c r="E36" s="30" t="s">
        <v>658</v>
      </c>
      <c r="F36" s="31" t="s">
        <v>103</v>
      </c>
      <c r="G36" s="32">
        <v>1.73</v>
      </c>
      <c r="H36" s="33">
        <v>0</v>
      </c>
      <c r="I36" s="34">
        <f>ROUND(ROUND(H36,2)*ROUND(G36,2),0)</f>
      </c>
      <c r="O36">
        <f>(I36*21)/100</f>
      </c>
      <c r="P36" t="s">
        <v>22</v>
      </c>
    </row>
    <row r="37" spans="1:5" ht="12.75">
      <c r="A37" s="35" t="s">
        <v>50</v>
      </c>
      <c r="E37" s="36" t="s">
        <v>47</v>
      </c>
    </row>
    <row r="38" spans="1:5" ht="12.75">
      <c r="A38" s="37" t="s">
        <v>51</v>
      </c>
      <c r="E38" s="38" t="s">
        <v>659</v>
      </c>
    </row>
    <row r="39" spans="1:5" ht="382.5">
      <c r="A39" t="s">
        <v>53</v>
      </c>
      <c r="E39" s="36" t="s">
        <v>521</v>
      </c>
    </row>
    <row r="40" spans="1:16" ht="12.75">
      <c r="A40" s="25" t="s">
        <v>45</v>
      </c>
      <c r="B40" s="29" t="s">
        <v>78</v>
      </c>
      <c r="C40" s="29" t="s">
        <v>522</v>
      </c>
      <c r="D40" s="25" t="s">
        <v>47</v>
      </c>
      <c r="E40" s="30" t="s">
        <v>523</v>
      </c>
      <c r="F40" s="31" t="s">
        <v>175</v>
      </c>
      <c r="G40" s="32">
        <v>0.31</v>
      </c>
      <c r="H40" s="33">
        <v>0</v>
      </c>
      <c r="I40" s="34">
        <f>ROUND(ROUND(H40,2)*ROUND(G40,2),0)</f>
      </c>
      <c r="O40">
        <f>(I40*21)/100</f>
      </c>
      <c r="P40" t="s">
        <v>22</v>
      </c>
    </row>
    <row r="41" spans="1:5" ht="12.75">
      <c r="A41" s="35" t="s">
        <v>50</v>
      </c>
      <c r="E41" s="36" t="s">
        <v>47</v>
      </c>
    </row>
    <row r="42" spans="1:5" ht="12.75">
      <c r="A42" s="37" t="s">
        <v>51</v>
      </c>
      <c r="E42" s="38" t="s">
        <v>660</v>
      </c>
    </row>
    <row r="43" spans="1:5" ht="242.25">
      <c r="A43" t="s">
        <v>53</v>
      </c>
      <c r="E43" s="36" t="s">
        <v>525</v>
      </c>
    </row>
    <row r="44" spans="1:16" ht="12.75">
      <c r="A44" s="25" t="s">
        <v>45</v>
      </c>
      <c r="B44" s="29" t="s">
        <v>40</v>
      </c>
      <c r="C44" s="29" t="s">
        <v>537</v>
      </c>
      <c r="D44" s="25" t="s">
        <v>47</v>
      </c>
      <c r="E44" s="30" t="s">
        <v>538</v>
      </c>
      <c r="F44" s="31" t="s">
        <v>103</v>
      </c>
      <c r="G44" s="32">
        <v>23.07</v>
      </c>
      <c r="H44" s="33">
        <v>0</v>
      </c>
      <c r="I44" s="34">
        <f>ROUND(ROUND(H44,2)*ROUND(G44,2),0)</f>
      </c>
      <c r="O44">
        <f>(I44*21)/100</f>
      </c>
      <c r="P44" t="s">
        <v>22</v>
      </c>
    </row>
    <row r="45" spans="1:5" ht="12.75">
      <c r="A45" s="35" t="s">
        <v>50</v>
      </c>
      <c r="E45" s="36" t="s">
        <v>47</v>
      </c>
    </row>
    <row r="46" spans="1:5" ht="51">
      <c r="A46" s="37" t="s">
        <v>51</v>
      </c>
      <c r="E46" s="38" t="s">
        <v>661</v>
      </c>
    </row>
    <row r="47" spans="1:5" ht="369.75">
      <c r="A47" t="s">
        <v>53</v>
      </c>
      <c r="E47" s="36" t="s">
        <v>533</v>
      </c>
    </row>
    <row r="48" spans="1:16" ht="12.75">
      <c r="A48" s="25" t="s">
        <v>45</v>
      </c>
      <c r="B48" s="29" t="s">
        <v>42</v>
      </c>
      <c r="C48" s="29" t="s">
        <v>540</v>
      </c>
      <c r="D48" s="25" t="s">
        <v>47</v>
      </c>
      <c r="E48" s="30" t="s">
        <v>541</v>
      </c>
      <c r="F48" s="31" t="s">
        <v>175</v>
      </c>
      <c r="G48" s="32">
        <v>3.46</v>
      </c>
      <c r="H48" s="33">
        <v>0</v>
      </c>
      <c r="I48" s="34">
        <f>ROUND(ROUND(H48,2)*ROUND(G48,2),0)</f>
      </c>
      <c r="O48">
        <f>(I48*21)/100</f>
      </c>
      <c r="P48" t="s">
        <v>22</v>
      </c>
    </row>
    <row r="49" spans="1:5" ht="12.75">
      <c r="A49" s="35" t="s">
        <v>50</v>
      </c>
      <c r="E49" s="36" t="s">
        <v>47</v>
      </c>
    </row>
    <row r="50" spans="1:5" ht="38.25">
      <c r="A50" s="37" t="s">
        <v>51</v>
      </c>
      <c r="E50" s="38" t="s">
        <v>662</v>
      </c>
    </row>
    <row r="51" spans="1:5" ht="267.75">
      <c r="A51" t="s">
        <v>53</v>
      </c>
      <c r="E51" s="36" t="s">
        <v>511</v>
      </c>
    </row>
    <row r="52" spans="1:18" ht="12.75" customHeight="1">
      <c r="A52" s="6" t="s">
        <v>43</v>
      </c>
      <c r="B52" s="6"/>
      <c r="C52" s="41" t="s">
        <v>33</v>
      </c>
      <c r="D52" s="6"/>
      <c r="E52" s="27" t="s">
        <v>265</v>
      </c>
      <c r="F52" s="6"/>
      <c r="G52" s="6"/>
      <c r="H52" s="6"/>
      <c r="I52" s="42">
        <f>0+Q52</f>
      </c>
      <c r="O52">
        <f>0+R52</f>
      </c>
      <c r="Q52">
        <f>0+I53+I57+I61+I65</f>
      </c>
      <c r="R52">
        <f>0+O53+O57+O61+O65</f>
      </c>
    </row>
    <row r="53" spans="1:16" ht="12.75">
      <c r="A53" s="25" t="s">
        <v>45</v>
      </c>
      <c r="B53" s="29" t="s">
        <v>87</v>
      </c>
      <c r="C53" s="29" t="s">
        <v>663</v>
      </c>
      <c r="D53" s="25" t="s">
        <v>47</v>
      </c>
      <c r="E53" s="30" t="s">
        <v>664</v>
      </c>
      <c r="F53" s="31" t="s">
        <v>175</v>
      </c>
      <c r="G53" s="32">
        <v>0.38</v>
      </c>
      <c r="H53" s="33">
        <v>0</v>
      </c>
      <c r="I53" s="34">
        <f>ROUND(ROUND(H53,2)*ROUND(G53,2),0)</f>
      </c>
      <c r="O53">
        <f>(I53*21)/100</f>
      </c>
      <c r="P53" t="s">
        <v>22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665</v>
      </c>
    </row>
    <row r="56" spans="1:5" ht="344.25">
      <c r="A56" t="s">
        <v>53</v>
      </c>
      <c r="E56" s="36" t="s">
        <v>666</v>
      </c>
    </row>
    <row r="57" spans="1:16" ht="12.75">
      <c r="A57" s="25" t="s">
        <v>45</v>
      </c>
      <c r="B57" s="29" t="s">
        <v>92</v>
      </c>
      <c r="C57" s="29" t="s">
        <v>667</v>
      </c>
      <c r="D57" s="25" t="s">
        <v>47</v>
      </c>
      <c r="E57" s="30" t="s">
        <v>668</v>
      </c>
      <c r="F57" s="31" t="s">
        <v>175</v>
      </c>
      <c r="G57" s="32">
        <v>7.2</v>
      </c>
      <c r="H57" s="33">
        <v>0</v>
      </c>
      <c r="I57" s="34">
        <f>ROUND(ROUND(H57,2)*ROUND(G57,2),0)</f>
      </c>
      <c r="O57">
        <f>(I57*21)/100</f>
      </c>
      <c r="P57" t="s">
        <v>22</v>
      </c>
    </row>
    <row r="58" spans="1:5" ht="12.75">
      <c r="A58" s="35" t="s">
        <v>50</v>
      </c>
      <c r="E58" s="36" t="s">
        <v>47</v>
      </c>
    </row>
    <row r="59" spans="1:5" ht="63.75">
      <c r="A59" s="37" t="s">
        <v>51</v>
      </c>
      <c r="E59" s="38" t="s">
        <v>669</v>
      </c>
    </row>
    <row r="60" spans="1:5" ht="344.25">
      <c r="A60" t="s">
        <v>53</v>
      </c>
      <c r="E60" s="36" t="s">
        <v>666</v>
      </c>
    </row>
    <row r="61" spans="1:16" ht="12.75">
      <c r="A61" s="25" t="s">
        <v>45</v>
      </c>
      <c r="B61" s="29" t="s">
        <v>94</v>
      </c>
      <c r="C61" s="29" t="s">
        <v>670</v>
      </c>
      <c r="D61" s="25" t="s">
        <v>47</v>
      </c>
      <c r="E61" s="30" t="s">
        <v>671</v>
      </c>
      <c r="F61" s="31" t="s">
        <v>63</v>
      </c>
      <c r="G61" s="32">
        <v>4</v>
      </c>
      <c r="H61" s="33">
        <v>0</v>
      </c>
      <c r="I61" s="34">
        <f>ROUND(ROUND(H61,2)*ROUND(G61,2),0)</f>
      </c>
      <c r="O61">
        <f>(I61*21)/100</f>
      </c>
      <c r="P61" t="s">
        <v>22</v>
      </c>
    </row>
    <row r="62" spans="1:5" ht="12.75">
      <c r="A62" s="35" t="s">
        <v>50</v>
      </c>
      <c r="E62" s="36" t="s">
        <v>47</v>
      </c>
    </row>
    <row r="63" spans="1:5" ht="12.75">
      <c r="A63" s="37" t="s">
        <v>51</v>
      </c>
      <c r="E63" s="38" t="s">
        <v>672</v>
      </c>
    </row>
    <row r="64" spans="1:5" ht="229.5">
      <c r="A64" t="s">
        <v>53</v>
      </c>
      <c r="E64" s="36" t="s">
        <v>673</v>
      </c>
    </row>
    <row r="65" spans="1:16" ht="12.75">
      <c r="A65" s="25" t="s">
        <v>45</v>
      </c>
      <c r="B65" s="29" t="s">
        <v>147</v>
      </c>
      <c r="C65" s="29" t="s">
        <v>674</v>
      </c>
      <c r="D65" s="25" t="s">
        <v>47</v>
      </c>
      <c r="E65" s="30" t="s">
        <v>675</v>
      </c>
      <c r="F65" s="31" t="s">
        <v>103</v>
      </c>
      <c r="G65" s="32">
        <v>0.41</v>
      </c>
      <c r="H65" s="33">
        <v>0</v>
      </c>
      <c r="I65" s="34">
        <f>ROUND(ROUND(H65,2)*ROUND(G65,2),0)</f>
      </c>
      <c r="O65">
        <f>(I65*21)/100</f>
      </c>
      <c r="P65" t="s">
        <v>22</v>
      </c>
    </row>
    <row r="66" spans="1:5" ht="12.75">
      <c r="A66" s="35" t="s">
        <v>50</v>
      </c>
      <c r="E66" s="36" t="s">
        <v>47</v>
      </c>
    </row>
    <row r="67" spans="1:5" ht="12.75">
      <c r="A67" s="37" t="s">
        <v>51</v>
      </c>
      <c r="E67" s="38" t="s">
        <v>676</v>
      </c>
    </row>
    <row r="68" spans="1:5" ht="409.5">
      <c r="A68" t="s">
        <v>53</v>
      </c>
      <c r="E68" s="36" t="s">
        <v>677</v>
      </c>
    </row>
    <row r="69" spans="1:18" ht="12.75" customHeight="1">
      <c r="A69" s="6" t="s">
        <v>43</v>
      </c>
      <c r="B69" s="6"/>
      <c r="C69" s="41" t="s">
        <v>78</v>
      </c>
      <c r="D69" s="6"/>
      <c r="E69" s="27" t="s">
        <v>349</v>
      </c>
      <c r="F69" s="6"/>
      <c r="G69" s="6"/>
      <c r="H69" s="6"/>
      <c r="I69" s="42">
        <f>0+Q69</f>
      </c>
      <c r="O69">
        <f>0+R69</f>
      </c>
      <c r="Q69">
        <f>0+I70+I74+I78+I82</f>
      </c>
      <c r="R69">
        <f>0+O70+O74+O78+O82</f>
      </c>
    </row>
    <row r="70" spans="1:16" ht="12.75">
      <c r="A70" s="25" t="s">
        <v>45</v>
      </c>
      <c r="B70" s="29" t="s">
        <v>151</v>
      </c>
      <c r="C70" s="29" t="s">
        <v>678</v>
      </c>
      <c r="D70" s="25" t="s">
        <v>47</v>
      </c>
      <c r="E70" s="30" t="s">
        <v>679</v>
      </c>
      <c r="F70" s="31" t="s">
        <v>125</v>
      </c>
      <c r="G70" s="32">
        <v>1.8</v>
      </c>
      <c r="H70" s="33">
        <v>0</v>
      </c>
      <c r="I70" s="34">
        <f>ROUND(ROUND(H70,2)*ROUND(G70,2),0)</f>
      </c>
      <c r="O70">
        <f>(I70*21)/100</f>
      </c>
      <c r="P70" t="s">
        <v>22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680</v>
      </c>
    </row>
    <row r="73" spans="1:5" ht="255">
      <c r="A73" t="s">
        <v>53</v>
      </c>
      <c r="E73" s="36" t="s">
        <v>681</v>
      </c>
    </row>
    <row r="74" spans="1:16" ht="12.75">
      <c r="A74" s="25" t="s">
        <v>45</v>
      </c>
      <c r="B74" s="29" t="s">
        <v>156</v>
      </c>
      <c r="C74" s="29" t="s">
        <v>682</v>
      </c>
      <c r="D74" s="25" t="s">
        <v>47</v>
      </c>
      <c r="E74" s="30" t="s">
        <v>683</v>
      </c>
      <c r="F74" s="31" t="s">
        <v>125</v>
      </c>
      <c r="G74" s="32">
        <v>0.9</v>
      </c>
      <c r="H74" s="33">
        <v>0</v>
      </c>
      <c r="I74" s="34">
        <f>ROUND(ROUND(H74,2)*ROUND(G74,2),0)</f>
      </c>
      <c r="O74">
        <f>(I74*21)/100</f>
      </c>
      <c r="P74" t="s">
        <v>22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684</v>
      </c>
    </row>
    <row r="77" spans="1:5" ht="255">
      <c r="A77" t="s">
        <v>53</v>
      </c>
      <c r="E77" s="36" t="s">
        <v>681</v>
      </c>
    </row>
    <row r="78" spans="1:16" ht="12.75">
      <c r="A78" s="25" t="s">
        <v>45</v>
      </c>
      <c r="B78" s="29" t="s">
        <v>160</v>
      </c>
      <c r="C78" s="29" t="s">
        <v>685</v>
      </c>
      <c r="D78" s="25" t="s">
        <v>47</v>
      </c>
      <c r="E78" s="30" t="s">
        <v>686</v>
      </c>
      <c r="F78" s="31" t="s">
        <v>125</v>
      </c>
      <c r="G78" s="32">
        <v>0.9</v>
      </c>
      <c r="H78" s="33">
        <v>0</v>
      </c>
      <c r="I78" s="34">
        <f>ROUND(ROUND(H78,2)*ROUND(G78,2),0)</f>
      </c>
      <c r="O78">
        <f>(I78*21)/100</f>
      </c>
      <c r="P78" t="s">
        <v>22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687</v>
      </c>
    </row>
    <row r="81" spans="1:5" ht="255">
      <c r="A81" t="s">
        <v>53</v>
      </c>
      <c r="E81" s="36" t="s">
        <v>681</v>
      </c>
    </row>
    <row r="82" spans="1:16" ht="12.75">
      <c r="A82" s="25" t="s">
        <v>45</v>
      </c>
      <c r="B82" s="29" t="s">
        <v>164</v>
      </c>
      <c r="C82" s="29" t="s">
        <v>688</v>
      </c>
      <c r="D82" s="25" t="s">
        <v>47</v>
      </c>
      <c r="E82" s="30" t="s">
        <v>689</v>
      </c>
      <c r="F82" s="31" t="s">
        <v>125</v>
      </c>
      <c r="G82" s="32">
        <v>5.05</v>
      </c>
      <c r="H82" s="33">
        <v>0</v>
      </c>
      <c r="I82" s="34">
        <f>ROUND(ROUND(H82,2)*ROUND(G82,2),0)</f>
      </c>
      <c r="O82">
        <f>(I82*21)/100</f>
      </c>
      <c r="P82" t="s">
        <v>22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690</v>
      </c>
    </row>
    <row r="85" spans="1:5" ht="242.25">
      <c r="A85" t="s">
        <v>53</v>
      </c>
      <c r="E85" s="36" t="s">
        <v>624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691</v>
      </c>
      <c r="I3" s="39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691</v>
      </c>
      <c r="D4" s="6"/>
      <c r="E4" s="18" t="s">
        <v>692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24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693</v>
      </c>
      <c r="D9" s="25" t="s">
        <v>47</v>
      </c>
      <c r="E9" s="30" t="s">
        <v>694</v>
      </c>
      <c r="F9" s="31" t="s">
        <v>58</v>
      </c>
      <c r="G9" s="32">
        <v>1</v>
      </c>
      <c r="H9" s="33">
        <v>0</v>
      </c>
      <c r="I9" s="34">
        <f>ROUND(ROUND(H9,2)*ROUND(G9,2),0)</f>
      </c>
      <c r="O9">
        <f>(I9*21)/100</f>
      </c>
      <c r="P9" t="s">
        <v>22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695</v>
      </c>
    </row>
    <row r="12" spans="1:5" ht="12.75">
      <c r="A12" t="s">
        <v>53</v>
      </c>
      <c r="E12" s="36" t="s">
        <v>696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