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4" lowestEdited="4" rupBuild="9302"/>
  <mc:AlternateContent xmlns:mc="http://schemas.openxmlformats.org/markup-compatibility/2006">
    <mc:Choice Requires="x15">
      <x15ac:absPath xmlns:x15ac="http://schemas.microsoft.com/office/spreadsheetml/2010/11/ac" url="J:\Dana\BRNO-rozpočty-2021\Tvoršovice Jirka Kučera-09-21\výstupy 01-2022\"/>
    </mc:Choice>
  </mc:AlternateContent>
  <bookViews>
    <workbookView xWindow="240" yWindow="120" windowWidth="14940" windowHeight="9225"/>
  </bookViews>
  <sheets>
    <sheet name="Souhrn" sheetId="1" r:id="rId1"/>
    <sheet name="0 - SO201" sheetId="2" r:id="rId2"/>
  </sheets>
  <definedNames>
    <definedName name="_xlnm.Print_Area" localSheetId="0">Souhrn!$A$1:$G$24</definedName>
    <definedName name="_xlnm.Print_Titles" localSheetId="0">Souhrn!$17:$19</definedName>
    <definedName name="_xlnm.Print_Area" localSheetId="1">'0 - SO201'!$A$1:$M$313</definedName>
    <definedName name="_xlnm.Print_Titles" localSheetId="1">'0 - SO201'!$31:$33</definedName>
  </definedNames>
  <calcPr/>
</workbook>
</file>

<file path=xl/calcChain.xml><?xml version="1.0" encoding="utf-8"?>
<calcChain xmlns="http://schemas.openxmlformats.org/spreadsheetml/2006/main">
  <c i="2" l="1" r="R293"/>
  <c r="Q293"/>
  <c r="I293"/>
  <c r="J293"/>
  <c r="L293"/>
  <c r="R290"/>
  <c r="I290"/>
  <c r="J290"/>
  <c r="L290"/>
  <c r="R287"/>
  <c r="I287"/>
  <c r="Q287"/>
  <c r="R284"/>
  <c r="Q284"/>
  <c r="I284"/>
  <c r="J284"/>
  <c r="L284"/>
  <c r="R281"/>
  <c r="I281"/>
  <c r="Q281"/>
  <c r="R278"/>
  <c r="I278"/>
  <c r="Q278"/>
  <c r="R275"/>
  <c r="I275"/>
  <c r="J275"/>
  <c r="L275"/>
  <c r="R272"/>
  <c r="I272"/>
  <c r="Q272"/>
  <c r="R269"/>
  <c r="I269"/>
  <c r="J269"/>
  <c r="L269"/>
  <c r="R266"/>
  <c r="I266"/>
  <c r="Q266"/>
  <c r="R263"/>
  <c r="I263"/>
  <c r="Q263"/>
  <c r="R260"/>
  <c r="R296"/>
  <c r="I260"/>
  <c r="Q260"/>
  <c r="R254"/>
  <c r="R257"/>
  <c r="I254"/>
  <c r="Q254"/>
  <c r="Q257"/>
  <c r="R248"/>
  <c r="I248"/>
  <c r="Q248"/>
  <c r="R245"/>
  <c r="I245"/>
  <c r="J245"/>
  <c r="L245"/>
  <c r="R242"/>
  <c r="I242"/>
  <c r="Q242"/>
  <c r="R239"/>
  <c r="I239"/>
  <c r="Q239"/>
  <c r="R236"/>
  <c r="R251"/>
  <c r="I236"/>
  <c r="Q236"/>
  <c r="R230"/>
  <c r="R233"/>
  <c r="I230"/>
  <c r="Q230"/>
  <c r="Q233"/>
  <c r="R224"/>
  <c r="Q224"/>
  <c r="I224"/>
  <c r="J224"/>
  <c r="L224"/>
  <c r="R221"/>
  <c r="I221"/>
  <c r="J221"/>
  <c r="L221"/>
  <c r="R218"/>
  <c r="Q218"/>
  <c r="I218"/>
  <c r="J218"/>
  <c r="L218"/>
  <c r="R215"/>
  <c r="I215"/>
  <c r="J215"/>
  <c r="L215"/>
  <c r="R212"/>
  <c r="I212"/>
  <c r="J212"/>
  <c r="L212"/>
  <c r="R209"/>
  <c r="Q209"/>
  <c r="I209"/>
  <c r="J209"/>
  <c r="L209"/>
  <c r="R206"/>
  <c r="I206"/>
  <c r="J206"/>
  <c r="L206"/>
  <c r="R203"/>
  <c r="I203"/>
  <c r="Q203"/>
  <c r="R200"/>
  <c r="I200"/>
  <c r="Q200"/>
  <c r="R197"/>
  <c r="R227"/>
  <c r="I197"/>
  <c r="Q197"/>
  <c r="R191"/>
  <c r="I191"/>
  <c r="J191"/>
  <c r="L191"/>
  <c r="R188"/>
  <c r="I188"/>
  <c r="Q188"/>
  <c r="R185"/>
  <c r="Q185"/>
  <c r="I185"/>
  <c r="J185"/>
  <c r="L185"/>
  <c r="R182"/>
  <c r="I182"/>
  <c r="Q182"/>
  <c r="R179"/>
  <c r="I179"/>
  <c r="J179"/>
  <c r="L179"/>
  <c r="R176"/>
  <c r="I176"/>
  <c r="J176"/>
  <c r="L176"/>
  <c r="R173"/>
  <c r="I173"/>
  <c r="J173"/>
  <c r="L173"/>
  <c r="R170"/>
  <c r="I170"/>
  <c r="J170"/>
  <c r="L170"/>
  <c r="R167"/>
  <c r="R194"/>
  <c r="I167"/>
  <c r="Q167"/>
  <c r="R161"/>
  <c r="I161"/>
  <c r="Q161"/>
  <c r="R158"/>
  <c r="I158"/>
  <c r="Q158"/>
  <c r="R155"/>
  <c r="I155"/>
  <c r="J155"/>
  <c r="L155"/>
  <c r="R152"/>
  <c r="I152"/>
  <c r="Q152"/>
  <c r="R149"/>
  <c r="I149"/>
  <c r="Q149"/>
  <c r="R146"/>
  <c r="I146"/>
  <c r="J146"/>
  <c r="L146"/>
  <c r="R143"/>
  <c r="R164"/>
  <c r="I143"/>
  <c r="J143"/>
  <c r="L143"/>
  <c r="R137"/>
  <c r="I137"/>
  <c r="J137"/>
  <c r="L137"/>
  <c r="R134"/>
  <c r="I134"/>
  <c r="Q134"/>
  <c r="R131"/>
  <c r="I131"/>
  <c r="Q131"/>
  <c r="R128"/>
  <c r="I128"/>
  <c r="J128"/>
  <c r="L128"/>
  <c r="R125"/>
  <c r="I125"/>
  <c r="J125"/>
  <c r="L125"/>
  <c r="R122"/>
  <c r="I122"/>
  <c r="Q122"/>
  <c r="R119"/>
  <c r="I119"/>
  <c r="J119"/>
  <c r="L119"/>
  <c r="R116"/>
  <c r="I116"/>
  <c r="J116"/>
  <c r="L116"/>
  <c r="R113"/>
  <c r="R140"/>
  <c r="I113"/>
  <c r="Q113"/>
  <c r="R107"/>
  <c r="I107"/>
  <c r="Q107"/>
  <c r="R104"/>
  <c r="I104"/>
  <c r="J104"/>
  <c r="L104"/>
  <c r="R101"/>
  <c r="I101"/>
  <c r="J101"/>
  <c r="L101"/>
  <c r="R98"/>
  <c r="I98"/>
  <c r="Q98"/>
  <c r="R95"/>
  <c r="I95"/>
  <c r="J95"/>
  <c r="L95"/>
  <c r="R92"/>
  <c r="I92"/>
  <c r="Q92"/>
  <c r="R89"/>
  <c r="I89"/>
  <c r="Q89"/>
  <c r="R86"/>
  <c r="I86"/>
  <c r="Q86"/>
  <c r="R83"/>
  <c r="I83"/>
  <c r="Q83"/>
  <c r="R80"/>
  <c r="I80"/>
  <c r="Q80"/>
  <c r="R77"/>
  <c r="I77"/>
  <c r="J77"/>
  <c r="L77"/>
  <c r="R74"/>
  <c r="I74"/>
  <c r="J74"/>
  <c r="L74"/>
  <c r="R71"/>
  <c r="I71"/>
  <c r="J71"/>
  <c r="L71"/>
  <c r="R68"/>
  <c r="R110"/>
  <c r="I68"/>
  <c r="Q68"/>
  <c r="R62"/>
  <c r="I62"/>
  <c r="Q62"/>
  <c r="R59"/>
  <c r="Q59"/>
  <c r="I59"/>
  <c r="J59"/>
  <c r="L59"/>
  <c r="R56"/>
  <c r="I56"/>
  <c r="Q56"/>
  <c r="R53"/>
  <c r="I53"/>
  <c r="Q53"/>
  <c r="R50"/>
  <c r="I50"/>
  <c r="Q50"/>
  <c r="R47"/>
  <c r="I47"/>
  <c r="Q47"/>
  <c r="R44"/>
  <c r="I44"/>
  <c r="Q44"/>
  <c r="R41"/>
  <c r="I41"/>
  <c r="J41"/>
  <c r="L41"/>
  <c r="R38"/>
  <c r="I38"/>
  <c r="J38"/>
  <c r="L38"/>
  <c r="R35"/>
  <c r="R65"/>
  <c r="I35"/>
  <c r="J35"/>
  <c r="A13"/>
  <c l="1" r="J47"/>
  <c r="L47"/>
  <c r="J62"/>
  <c r="L62"/>
  <c r="Q74"/>
  <c r="J89"/>
  <c r="L89"/>
  <c r="Q104"/>
  <c r="J149"/>
  <c r="L149"/>
  <c r="L164"/>
  <c r="J164"/>
  <c r="J165"/>
  <c r="J152"/>
  <c r="L152"/>
  <c r="J158"/>
  <c r="L158"/>
  <c r="Q170"/>
  <c r="Q194"/>
  <c r="J200"/>
  <c r="L200"/>
  <c r="Q206"/>
  <c r="Q227"/>
  <c r="Q212"/>
  <c r="J239"/>
  <c r="L239"/>
  <c r="J248"/>
  <c r="L248"/>
  <c r="L35"/>
  <c r="J50"/>
  <c r="L50"/>
  <c r="J53"/>
  <c r="L53"/>
  <c r="J83"/>
  <c r="L83"/>
  <c r="J98"/>
  <c r="L98"/>
  <c r="J122"/>
  <c r="L122"/>
  <c r="J161"/>
  <c r="L161"/>
  <c r="J182"/>
  <c r="L182"/>
  <c r="J188"/>
  <c r="L188"/>
  <c r="J203"/>
  <c r="L203"/>
  <c r="J230"/>
  <c r="H234"/>
  <c r="K26"/>
  <c r="J242"/>
  <c r="L242"/>
  <c r="Q245"/>
  <c r="Q251"/>
  <c r="J263"/>
  <c r="L263"/>
  <c r="Q41"/>
  <c r="J56"/>
  <c r="L56"/>
  <c r="J80"/>
  <c r="L80"/>
  <c r="J92"/>
  <c r="L92"/>
  <c r="Q128"/>
  <c r="J131"/>
  <c r="L131"/>
  <c r="J134"/>
  <c r="L134"/>
  <c r="Q137"/>
  <c r="Q143"/>
  <c r="Q155"/>
  <c r="H165"/>
  <c r="K23"/>
  <c r="Q215"/>
  <c r="J236"/>
  <c r="L236"/>
  <c r="L252"/>
  <c r="L27"/>
  <c r="J254"/>
  <c r="L254"/>
  <c r="L257"/>
  <c r="J266"/>
  <c r="L266"/>
  <c r="Q269"/>
  <c r="Q296"/>
  <c r="J272"/>
  <c r="L272"/>
  <c r="J287"/>
  <c r="L287"/>
  <c r="Q35"/>
  <c r="Q38"/>
  <c r="Q71"/>
  <c r="Q110"/>
  <c r="Q116"/>
  <c r="Q140"/>
  <c r="H164"/>
  <c r="J197"/>
  <c r="H228"/>
  <c r="K25"/>
  <c r="Q221"/>
  <c r="J44"/>
  <c r="L44"/>
  <c r="J86"/>
  <c r="L86"/>
  <c r="Q95"/>
  <c r="J107"/>
  <c r="L107"/>
  <c r="J113"/>
  <c r="H140"/>
  <c r="Q119"/>
  <c r="Q146"/>
  <c r="L165"/>
  <c r="L23"/>
  <c r="Q173"/>
  <c r="Q179"/>
  <c r="Q191"/>
  <c r="J260"/>
  <c r="H297"/>
  <c r="K29"/>
  <c r="J281"/>
  <c r="L281"/>
  <c r="Q101"/>
  <c r="J167"/>
  <c r="H195"/>
  <c r="K24"/>
  <c r="Q275"/>
  <c r="J278"/>
  <c r="L278"/>
  <c r="Q290"/>
  <c r="J68"/>
  <c r="H110"/>
  <c r="Q77"/>
  <c r="Q125"/>
  <c r="Q176"/>
  <c l="1" r="Q164"/>
  <c r="S164"/>
  <c r="S23"/>
  <c r="L65"/>
  <c r="Q65"/>
  <c r="H66"/>
  <c r="H65"/>
  <c r="L113"/>
  <c r="L140"/>
  <c r="J140"/>
  <c r="J141"/>
  <c r="H194"/>
  <c r="H233"/>
  <c r="H251"/>
  <c r="H252"/>
  <c r="K27"/>
  <c r="L258"/>
  <c r="L28"/>
  <c r="L260"/>
  <c r="L297"/>
  <c r="L29"/>
  <c r="L66"/>
  <c r="L20"/>
  <c r="H141"/>
  <c r="K22"/>
  <c r="L167"/>
  <c r="L195"/>
  <c r="L24"/>
  <c r="H227"/>
  <c r="L251"/>
  <c r="J251"/>
  <c r="J252"/>
  <c r="L68"/>
  <c r="L111"/>
  <c r="L21"/>
  <c r="H111"/>
  <c r="K21"/>
  <c r="H258"/>
  <c r="K28"/>
  <c r="L230"/>
  <c r="L234"/>
  <c r="L26"/>
  <c r="H257"/>
  <c r="J257"/>
  <c r="J258"/>
  <c r="H296"/>
  <c r="L197"/>
  <c r="L228"/>
  <c r="L25"/>
  <c l="1" r="J65"/>
  <c r="J66"/>
  <c r="J10"/>
  <c r="S140"/>
  <c r="S22"/>
  <c r="S251"/>
  <c r="S27"/>
  <c r="K20"/>
  <c r="Q11"/>
  <c r="S257"/>
  <c r="S28"/>
  <c r="L194"/>
  <c r="J194"/>
  <c r="J195"/>
  <c r="L227"/>
  <c r="J227"/>
  <c r="J228"/>
  <c r="L110"/>
  <c r="J110"/>
  <c r="J111"/>
  <c r="L141"/>
  <c r="L22"/>
  <c r="L233"/>
  <c r="J233"/>
  <c r="J234"/>
  <c r="L296"/>
  <c r="J296"/>
  <c r="J297"/>
  <c l="1" r="S11"/>
  <c i="1" r="S20"/>
  <c i="2" r="J11"/>
  <c i="1" r="F20"/>
  <c r="F13"/>
  <c i="2" r="S65"/>
  <c r="S20"/>
  <c i="1" r="D20"/>
  <c r="F11"/>
  <c i="2" r="S227"/>
  <c r="S25"/>
  <c r="S233"/>
  <c r="S26"/>
  <c r="S194"/>
  <c r="S24"/>
  <c r="R11"/>
  <c r="S296"/>
  <c r="S29"/>
  <c r="S110"/>
  <c r="S21"/>
</calcChain>
</file>

<file path=xl/sharedStrings.xml><?xml version="1.0" encoding="utf-8"?>
<sst xmlns="http://schemas.openxmlformats.org/spreadsheetml/2006/main">
  <si>
    <t>v.2.0.7921.19860</t>
  </si>
  <si>
    <t>SOUHRNNÝ LIST STAVBY</t>
  </si>
  <si>
    <t>STAVBA</t>
  </si>
  <si>
    <t>06 - III/11456, TVORŠOVICE, MOST EV.Č. 11456-1 PŘES POTOK - OPRAVA</t>
  </si>
  <si>
    <t/>
  </si>
  <si>
    <t>ZÁKLADNÍ ÚDAJE</t>
  </si>
  <si>
    <t xml:space="preserve">Objednatel: </t>
  </si>
  <si>
    <t xml:space="preserve">Cena (bez DPH): </t>
  </si>
  <si>
    <t>Krajská správa a údržba silnic Středočeského kraje</t>
  </si>
  <si>
    <t xml:space="preserve">Zhotovitel: </t>
  </si>
  <si>
    <t xml:space="preserve">Cena (s DPH): </t>
  </si>
  <si>
    <t xml:space="preserve">IČ: </t>
  </si>
  <si>
    <t xml:space="preserve">Nabídku vypracoval: </t>
  </si>
  <si>
    <t xml:space="preserve">DIČ: </t>
  </si>
  <si>
    <t xml:space="preserve">, </t>
  </si>
  <si>
    <t>SKUPINY STAVEBNÍCH DÍLŮ</t>
  </si>
  <si>
    <t>Objekt</t>
  </si>
  <si>
    <t>Popis</t>
  </si>
  <si>
    <t>Cena (bez DPH)</t>
  </si>
  <si>
    <t>Cena (s DPH)</t>
  </si>
  <si>
    <t>SO201</t>
  </si>
  <si>
    <t xml:space="preserve">Most ev.č. 11456-1 </t>
  </si>
  <si>
    <t>SOUPIS PRACÍ</t>
  </si>
  <si>
    <t xml:space="preserve">Objekt: </t>
  </si>
  <si>
    <t xml:space="preserve">Celková cena (bez DPH): </t>
  </si>
  <si>
    <t xml:space="preserve">SO201 - Most ev.č. 11456-1 </t>
  </si>
  <si>
    <t xml:space="preserve">Celková cena (s DPH): </t>
  </si>
  <si>
    <t>SOUHRN</t>
  </si>
  <si>
    <t>Kód</t>
  </si>
  <si>
    <t>Název</t>
  </si>
  <si>
    <t>všoebecné podmínky</t>
  </si>
  <si>
    <t>zemní práce</t>
  </si>
  <si>
    <t>základy</t>
  </si>
  <si>
    <t>svislé konstrukce (a kompletní)</t>
  </si>
  <si>
    <t>vodorovné konstrukce</t>
  </si>
  <si>
    <t>komunikace</t>
  </si>
  <si>
    <t>úpravy povrchů, podlahy, výplně otvorů</t>
  </si>
  <si>
    <t>přidružená stavební výroba</t>
  </si>
  <si>
    <t>potrubí</t>
  </si>
  <si>
    <t>ostatní práce</t>
  </si>
  <si>
    <t>POLOŽKY ROZPOČTU</t>
  </si>
  <si>
    <t>P.č.</t>
  </si>
  <si>
    <t>Var</t>
  </si>
  <si>
    <t>Skupina měření</t>
  </si>
  <si>
    <t>MJ</t>
  </si>
  <si>
    <t>Množství MJ</t>
  </si>
  <si>
    <t>JOC</t>
  </si>
  <si>
    <t>DPH %</t>
  </si>
  <si>
    <t>0 - všoebecné podmínky</t>
  </si>
  <si>
    <t>014102</t>
  </si>
  <si>
    <t>a</t>
  </si>
  <si>
    <t>POPLATKY ZA SKLÁDKU</t>
  </si>
  <si>
    <t>T</t>
  </si>
  <si>
    <t>doplňující popis</t>
  </si>
  <si>
    <t>kámen, kamenivo, zemina nevhodná k zásypům</t>
  </si>
  <si>
    <t>výměra</t>
  </si>
  <si>
    <t>viz pol. 966138-bourání ko z kamene:24,4*2,6 = 63,440000 =&gt; A _x000d_
viz pol. 113328-kamenivo nestmel.:55,0*2,6 = 143,000000 =&gt; B _x000d_
viz pol. 131738-výkopy: 230,0*2,0 = 460,000000 =&gt; C _x000d_
A+B+C = 666,440000 =&gt; D</t>
  </si>
  <si>
    <t>b</t>
  </si>
  <si>
    <t>betonová suť</t>
  </si>
  <si>
    <t>viz pol. 966158-966148-bourání ko z PB, cihel a tvárnic:(107,18+34,32)*2,2 = 311,300000 =&gt; B</t>
  </si>
  <si>
    <t>014132</t>
  </si>
  <si>
    <t>POPLATKY ZA SKLÁDKU TYP S-NO (NEBEZPEČNÝ ODPAD)</t>
  </si>
  <si>
    <t>viz pol. 113138-kryt zpev.ploch s asfaltovým pojivem: 40,6*2,2 = 89,320000 =&gt; A</t>
  </si>
  <si>
    <t>014201</t>
  </si>
  <si>
    <t>POPLATKY ZA ZEMNÍK - ZEMINA</t>
  </si>
  <si>
    <t>M3</t>
  </si>
  <si>
    <t>zemina k násypům</t>
  </si>
  <si>
    <t>02520</t>
  </si>
  <si>
    <t>ZKOUŠENÍ MATERIÁLŮ NEZÁVISLOU ZKUŠEBNOU</t>
  </si>
  <si>
    <t>KPL</t>
  </si>
  <si>
    <t>02620</t>
  </si>
  <si>
    <t>ZKOUŠENÍ KONSTRUKCÍ A PRACÍ NEZÁVISLOU ZKUŠEBNOU</t>
  </si>
  <si>
    <t>02720</t>
  </si>
  <si>
    <t>POMOC PRÁCE ZŘÍZ NEBO ZAJIŠŤ REGULACI A OCHRANU DOPRAVY</t>
  </si>
  <si>
    <t>02911</t>
  </si>
  <si>
    <t>OSTATNÍ POŽADAVKY - GEODETICKÉ ZAMĚŘENÍ</t>
  </si>
  <si>
    <t>02940</t>
  </si>
  <si>
    <t>OSTATNÍ POŽADAVKY - VYPRACOVÁNÍ DOKUMENTACE</t>
  </si>
  <si>
    <t>RDS, VTD, DSPS, DD, mostní list vč. Výpočtu zatížitelnosti</t>
  </si>
  <si>
    <t>029711</t>
  </si>
  <si>
    <t>OSTAT POŽADAVKY - GEOT MONIT NA POVRCHU - MĚŘ (GEODET) BODY</t>
  </si>
  <si>
    <t>KUS</t>
  </si>
  <si>
    <t>plus geodetický monitoring záporového pažení v průběhu výstavby</t>
  </si>
  <si>
    <t xml:space="preserve">Celkem (bez DPH): </t>
  </si>
  <si>
    <t xml:space="preserve">za DPH 21 %: </t>
  </si>
  <si>
    <t xml:space="preserve">Celkem (s DPH): </t>
  </si>
  <si>
    <t>Celkový součet (bez DPH):</t>
  </si>
  <si>
    <t>Celkový součet DPH:</t>
  </si>
  <si>
    <t>Celkový součet (s DPH):</t>
  </si>
  <si>
    <t>1 - zemní práce</t>
  </si>
  <si>
    <t>11120</t>
  </si>
  <si>
    <t>ODSTRANĚNÍ KŘOVIN</t>
  </si>
  <si>
    <t>M2</t>
  </si>
  <si>
    <t>odhad</t>
  </si>
  <si>
    <t>11130</t>
  </si>
  <si>
    <t>SEJMUTÍ DRNU</t>
  </si>
  <si>
    <t>tl. 0,15, včetně vodorovné dopravy a uložení na skládku</t>
  </si>
  <si>
    <t>113138</t>
  </si>
  <si>
    <t>ODSTRANĚNÍ KRYTU ZPEVNĚNÝCH PLOCH S ASFALT POJIVEM, ODVOZ DO 20KM</t>
  </si>
  <si>
    <t>Položka zahrnuje veškerou manipulaci s vybouranou sutí a s vybouranými hmotami vč. uložení na skládku. Nezahrnuje poplatek za skládku, který se vykazuje v položce 014102</t>
  </si>
  <si>
    <t>7,8*5,2 = 40,560000 =&gt; A</t>
  </si>
  <si>
    <t>113328</t>
  </si>
  <si>
    <t>ODSTRAN PODKL ZPEVNĚNÝCH PLOCH Z KAMENIVA NESTMEL, ODVOZ DO 20KM</t>
  </si>
  <si>
    <t>vybourání sil. podloží pod živicí - přechodové klíny_x000d_
Položka zahrnuje veškerou manipulaci s vybouranou sutí a s vybouranými hmotami vč. uložení na skládku. Nezahrnuje poplatek za skládku, který se vykazuje v položce 014102</t>
  </si>
  <si>
    <t>2,2*25,0 = 55,000000 =&gt; A</t>
  </si>
  <si>
    <t>11348</t>
  </si>
  <si>
    <t>ODSTRANĚNÍ KRYTU ZPEVNĚNÝCH PLOCH Z DLAŽDIC VČETNĚ PODKLADU</t>
  </si>
  <si>
    <t>rozebrání zámkové dlažby - terasa</t>
  </si>
  <si>
    <t>11511</t>
  </si>
  <si>
    <t>ČERPÁNÍ VODY DO 500 L/MIN</t>
  </si>
  <si>
    <t>HOD</t>
  </si>
  <si>
    <t>čerpání vody z výkopové jámy</t>
  </si>
  <si>
    <t>11528</t>
  </si>
  <si>
    <t>PŘEV VOD NA POVRCHU POTR DN DO 1600MM NEBO ŽLAB R.O. DO 5,0M</t>
  </si>
  <si>
    <t>M</t>
  </si>
  <si>
    <t>provizorní zatrubnění potoků</t>
  </si>
  <si>
    <t>trouba DN 1400 mm : 14,0 = 14,000000 =&gt; A</t>
  </si>
  <si>
    <t>131738</t>
  </si>
  <si>
    <t>HLOUBENÍ JAM ZAPAŽ I NEPAŽ TŘ. I, ODVOZ DO 20KM</t>
  </si>
  <si>
    <t>včetně čerpání vody</t>
  </si>
  <si>
    <t>(54,0-(12,0+8,0+11,0))*10,0 = 230,000000 =&gt; A</t>
  </si>
  <si>
    <t>17110</t>
  </si>
  <si>
    <t>ULOŽENÍ SYPANINY DO NÁSYPŮ SE ZHUTNĚNÍM</t>
  </si>
  <si>
    <t>včetně provizorních hrázek</t>
  </si>
  <si>
    <t>1,6*9,0*3,0*2,0+(20,0*0,6) = 98,400000 =&gt; A</t>
  </si>
  <si>
    <t>17310</t>
  </si>
  <si>
    <t>ZEMNÍ KRAJNICE A DOSYPÁVKY SE ZHUTNĚNÍM</t>
  </si>
  <si>
    <t>0,3*20,0 = 6,000000 =&gt; A</t>
  </si>
  <si>
    <t>17511</t>
  </si>
  <si>
    <t>OBSYP POTRUBÍ A OBJEKTŮ SE ZHUTNĚNÍM</t>
  </si>
  <si>
    <t>násyp svahových kuželů, obsyp základů opěr v líci			_x000d_
včetně natěžení, dovozu a případného poplatku za materiál</t>
  </si>
  <si>
    <t>(3,8+5,2+3,0+2,2)*9,0+(1,7*10,0*2,0) = 161,800000 =&gt; A</t>
  </si>
  <si>
    <t>17581</t>
  </si>
  <si>
    <t>OBSYP POTRUBÍ A OBJEKTŮ Z NAKUPOVANÝCH MATERIÁLŮ</t>
  </si>
  <si>
    <t>včetně natěžení</t>
  </si>
  <si>
    <t>obsyp klenby:1,1*9,0*3,0 = 29,700000 =&gt; A _x000d_
obsyp fólie:0,8*6,0*2,0 = 9,600000 =&gt; B _x000d_
A+B = 39,300000 =&gt; C</t>
  </si>
  <si>
    <t>18221</t>
  </si>
  <si>
    <t>ROZPROSTŘENÍ ORNICE VE SVAHU V TL DO 0,10M</t>
  </si>
  <si>
    <t>úprava svahů_x000d_
odhad</t>
  </si>
  <si>
    <t>(1,0+1,0)*30,0 = 60,000000 =&gt; A</t>
  </si>
  <si>
    <t>18241</t>
  </si>
  <si>
    <t>ZALOŽENÍ TRÁVNÍKU RUČNÍM VÝSEVEM</t>
  </si>
  <si>
    <t>2 - základy</t>
  </si>
  <si>
    <t>224314</t>
  </si>
  <si>
    <t>PILOTY Z PROST BETONU DO C25/30 (B30)</t>
  </si>
  <si>
    <t xml:space="preserve">obetonování  sloupků HEB - založení záporových stěn , resp. provizorní protihlukové clonící zástěny</t>
  </si>
  <si>
    <t xml:space="preserve">provizorní zástěna(délka betonáže*plocha vývrtu):  (8*1,7+3,0+2,2)*0,13 = 2,444000 =&gt; A _x000d_
záporové stěny (délka betonáže*plocha vývrtu):  (31,0+2,0)*0,13 = 4,290000 =&gt; B _x000d_
A+B = 6,734000 =&gt; C</t>
  </si>
  <si>
    <t>22594</t>
  </si>
  <si>
    <t>ZÁPOROVÉ PAŽENÍ Z KOVU TRVALÉ</t>
  </si>
  <si>
    <t>ocelové zápory - dodání, osazení do vrtů včetně zabetonování a obsypu, příp.zaberanění_x000d_
ocelová převázka se započítá do výsledné hmotnosti_x000d_
HEB 160 + převázky 2x U120 a rozpěry HEB 160</t>
  </si>
  <si>
    <t>HEB 160 (dl. HEB + rozepření) : ((12,0+63,0+7,0)+(11*6,0+20*4,0)+5,0)*0,0613 = 14,282900 =&gt; A _x000d_
tj. (82,0+146,0+5,0)*0,0613_x000d_
převázka a pro zemní kotvy 2x U120 : 14,0*0,0134 = 0,187600 =&gt; B _x000d_
A+B = 14,470500 =&gt; C _x000d_
C*1,1 = 15,917550 =&gt; D (plus spoje)</t>
  </si>
  <si>
    <t>22595A</t>
  </si>
  <si>
    <t>VÝDŘEVA ZÁPOROVÉHO PAŽENÍ TRVALÁ (PLOCHA)</t>
  </si>
  <si>
    <t>10,0*3,5+9,0*1,5+9,0*1,0 = 57,500000 =&gt; A</t>
  </si>
  <si>
    <t>26122</t>
  </si>
  <si>
    <t>VRTY PRO KOTVENÍ, INJEKTÁŽ A MIKROPILOTY NA POVRCHU TŘ. II D DO 100MM</t>
  </si>
  <si>
    <t>zemní kotvy - záporová stěna</t>
  </si>
  <si>
    <t>6*6,0 = 36,000000 =&gt; A</t>
  </si>
  <si>
    <t>264216</t>
  </si>
  <si>
    <t>VRTY PRO PILOTY TŘ. II D DO 400MM</t>
  </si>
  <si>
    <t>provizorní neprůhledná zástěna :2,8+2,4+4,8+3,7*6+2,2 = 34,400000 =&gt; A _x000d_
záporová stěna :11*6,0+20*4,0 = 146,000000 =&gt; B _x000d_
A+B = 180,400000 =&gt; C</t>
  </si>
  <si>
    <t>272325</t>
  </si>
  <si>
    <t>ZÁKLADY ZE ŽELEZOBETONU DO C30/37</t>
  </si>
  <si>
    <t>podkladní beton viz pol. č. 451312</t>
  </si>
  <si>
    <t>3*1,6*8,4 = 40,320000 =&gt; A</t>
  </si>
  <si>
    <t>272365</t>
  </si>
  <si>
    <t>VÝZTUŽ ZÁKLADŮ Z OCELI 10505, B500B</t>
  </si>
  <si>
    <t>4,3+2,2 = 6,500000 =&gt; A</t>
  </si>
  <si>
    <t>285378</t>
  </si>
  <si>
    <t>KOTVENÍ NA POVRCHU Z PŘEDPÍNACÍ VÝZTUŽE DL. DO 10M</t>
  </si>
  <si>
    <t>Kotvy VSL Y1030H26.5R-R dočasné _x000d_
dodání a osazení kotev do vrtu, zainjektování a napnutí kotev, včetně opěrných desek_x000d_
vrty viz pol. č. 26122_x000d_
dl. kořenů kotev : 6*2,0=12,0m</t>
  </si>
  <si>
    <t>289971</t>
  </si>
  <si>
    <t>OPLÁŠTĚNÍ (ZPEVNĚNÍ) Z GEOTEXTILIE</t>
  </si>
  <si>
    <t>dodávka geotextilie, úprava a očištění podkladu, přichycení k podkladu, úpravy spojů _x000d_
včetně nutných přesahů</t>
  </si>
  <si>
    <t>opláštění provizorní clonící stěny (odečteno z Cad) : 80,0 = 80,000000 =&gt; A</t>
  </si>
  <si>
    <t>3 - svislé konstrukce (a kompletní)</t>
  </si>
  <si>
    <t>311213</t>
  </si>
  <si>
    <t>ZDI A STĚNY PODPĚR A VOLNÉ Z KAMENE A LOM VÝROBKŮ - OBKLAD</t>
  </si>
  <si>
    <t>včetně ocelových kotev vlepených do vývrtu 6 ks/m2</t>
  </si>
  <si>
    <t>vtok:(21,0+7,1+7,10)*0,2 = 7,040000 =&gt; A _x000d_
výtok:(26,0+5,0)*0,2 = 6,200000 =&gt; B _x000d_
A+B = 13,240000 =&gt; C</t>
  </si>
  <si>
    <t>31712</t>
  </si>
  <si>
    <t>R</t>
  </si>
  <si>
    <t>ŘÍMSY Z DÍLCŮ ŽELEZOBETONOVÝCH</t>
  </si>
  <si>
    <t>krycí desky ze železobetonových prefabrikátů na sloupech : 3*0,6*0,6*0,1 = 0,108000 =&gt; A _x000d_
krycí desky ze železobetonových prefabrikátů na zdi:0,5*0,1*16,5 = 0,825000 =&gt; B _x000d_
A+B = 0,933000 =&gt; C</t>
  </si>
  <si>
    <t>31722</t>
  </si>
  <si>
    <t>ŘÍMSY Z KAMENIC VÝROBKŮ</t>
  </si>
  <si>
    <t>krycí kamenné desky z žuly na parapetní zdi : 0,62*0,12*16,0 = 1,190400 =&gt; A</t>
  </si>
  <si>
    <t>327325</t>
  </si>
  <si>
    <t>ZDI OPĚRNÉ, ZÁRUBNÍ, NÁBŘEŽNÍ ZE ŽELEZOVÉHO BETONU DO C30/37</t>
  </si>
  <si>
    <t>zeď na výtoku podél terasy s krbem</t>
  </si>
  <si>
    <t>3,0*3,0 = 9,000000 =&gt; A</t>
  </si>
  <si>
    <t>32736</t>
  </si>
  <si>
    <t>VÝZTUŽ ZDÍ OPĚR, ZÁRUB, NÁBŘEŽ Z OCELI</t>
  </si>
  <si>
    <t>9,0*0,08 = 0,720000 =&gt; A</t>
  </si>
  <si>
    <t>333325</t>
  </si>
  <si>
    <t>MOSTNÍ OPĚRY A KŘÍDLA ZE ŽELEZOVÉHO BETONU DO C30/37</t>
  </si>
  <si>
    <t>dobetonávky_x000d_
včetně bednění a úpravy povrchu (u betonových zdí bednění z dřevěných desek s přiznáním letorostu a s lištami ve sparách, celkem 34,0+17,0=51,0 m2)</t>
  </si>
  <si>
    <t xml:space="preserve">podpěry:4,0*7,8 = 31,200000 =&gt; A _x000d_
křídla a zdi vtok: _x000d_
20,7*0,8 = 16,560000 =&gt; B _x000d_
(3,1+3,3)*1,0 = 6,400000 =&gt; C _x000d_
1,5*0,7 = 1,050000 =&gt; D podstavec_x000d_
(7,1+7,1)*0,3 = 4,260000 =&gt; E parapet_x000d_
křídla a zdi výtok:_x000d_
25,9*0,8 = 20,720000 =&gt; F _x000d_
(2,6+1,84)*1,0 = 4,440000 =&gt; G _x000d_
29,4*0,4 = 11,760000 =&gt; H   zeď_x000d_
3,4*0,5 = 1,700000 =&gt; I   sloupy_x000d_
A+B+C+D+E+F+G+H+I = 98,090000 =&gt; J</t>
  </si>
  <si>
    <t>333365</t>
  </si>
  <si>
    <t>VÝZTUŽ MOSTNÍCH OPĚR A KŘÍDEL Z OCELI 10505, B500B</t>
  </si>
  <si>
    <t>dobetonávka křídel</t>
  </si>
  <si>
    <t>99,9*0,13155 = 13,141845 =&gt; A</t>
  </si>
  <si>
    <t>4 - vodorovné konstrukce</t>
  </si>
  <si>
    <t>421325</t>
  </si>
  <si>
    <t>MOSTNÍ NOSNÉ DESKOVÉ KONSTRUKCE ZE ŽELEZOBETONU C30/37</t>
  </si>
  <si>
    <t>klenba</t>
  </si>
  <si>
    <t>(2,2+2,2)*7,8 = 34,320000 =&gt; A</t>
  </si>
  <si>
    <t>421365</t>
  </si>
  <si>
    <t>VÝZTUŽ MOSTNÍ DESKOVÉ KONSTRUKCE Z OCELI 10505, B500B</t>
  </si>
  <si>
    <t>34,32*0,13155 = 4,514796 =&gt; A</t>
  </si>
  <si>
    <t>451312</t>
  </si>
  <si>
    <t>PODKLADNÍ A VÝPLŇOVÉ VRSTVY Z PROSTÉHO BETONU C12/15</t>
  </si>
  <si>
    <t>podkladní beton základů</t>
  </si>
  <si>
    <t>0,22*8,6*3 = 5,676000 =&gt; A</t>
  </si>
  <si>
    <t>451522</t>
  </si>
  <si>
    <t>VÝPLŇ VRSTVY Z KAMENIVA DRCENÉHO, INDEX ZHUTNĚNÍ ID DO 0,8</t>
  </si>
  <si>
    <t>ložná vrstva pod zpevněním koryta</t>
  </si>
  <si>
    <t>(0,5*11,0)+(0,35*8,0) = 8,300000 =&gt; A</t>
  </si>
  <si>
    <t>45168</t>
  </si>
  <si>
    <t>PODKL A VÝPLŇ VRSTVY Z NEPROPUSTNÉ ZEMINY</t>
  </si>
  <si>
    <t>výplň provizorních hrázek</t>
  </si>
  <si>
    <t>plocha jílu:20,0*0,5 = 10,000000 =&gt; A _x000d_
dotěsnění k troubě:12,0*1,0 = 12,000000 =&gt; B _x000d_
A+B = 22,000000 =&gt; C</t>
  </si>
  <si>
    <t>45860</t>
  </si>
  <si>
    <t>VÝPLŇ ZA OPĚRAMI A ZDMI Z MEZEROVITÉHO BETONU</t>
  </si>
  <si>
    <t>část násypu a obsyp drenáže</t>
  </si>
  <si>
    <t>část násypu, kužely:(4,3+3,3)*5,0 = 38,000000 =&gt; A _x000d_
obsyp drenáže:0,4*6,0 = 2,400000 =&gt; B _x000d_
A+B = 40,400000 =&gt; C</t>
  </si>
  <si>
    <t>46251</t>
  </si>
  <si>
    <t>ZÁHOZ Z LOMOVÉHO KAMENE</t>
  </si>
  <si>
    <t>u betonových prahů v korytě potoka</t>
  </si>
  <si>
    <t>465512</t>
  </si>
  <si>
    <t>DLAŽBY Z LOMOVÉHO KAMENE NA MC</t>
  </si>
  <si>
    <t>lom. kámen tl. 200mm do betonu tl. 150mm v celk. tl. 350 mm</t>
  </si>
  <si>
    <t>střední pilíř:(173,6-9,4)*1,2*0,35 = 68,964000 =&gt; A _x000d_
zpevnění za římsami:8,0*0,35 = 2,800000 =&gt; B _x000d_
A+B = 71,764000 =&gt; C</t>
  </si>
  <si>
    <t>467384</t>
  </si>
  <si>
    <t>STUPNĚ A PRAHY VOD KORYT ZE ŽELBET DO C25/30 VČET VÝZT</t>
  </si>
  <si>
    <t>(3,4+3,7+10,0)*1,2*0,5*1,0 = 10,260000 =&gt; A</t>
  </si>
  <si>
    <t>5 - komunikace</t>
  </si>
  <si>
    <t>56110</t>
  </si>
  <si>
    <t>PODKLADNÍ BETON</t>
  </si>
  <si>
    <t>pod drenážemi</t>
  </si>
  <si>
    <t>(0,33+0,2+0,33)*6,5 = 5,590000 =&gt; A</t>
  </si>
  <si>
    <t>56315</t>
  </si>
  <si>
    <t>VOZOVKOVÉ VRSTVY Z MECHANICKY ZPEVNĚNÉHO KAMENIVA TL. DO 250MM</t>
  </si>
  <si>
    <t>56335</t>
  </si>
  <si>
    <t>VOZOVKOVÉ VRSTVY ZE ŠTĚRKODRTI TL. DO 250MM</t>
  </si>
  <si>
    <t>572121</t>
  </si>
  <si>
    <t>INFILTRAČNÍ POSTŘIK ASFALTOVÝ DO 1,0KG/M2</t>
  </si>
  <si>
    <t>0,8 kg/m2_x000d_
1 vrstva</t>
  </si>
  <si>
    <t>572212</t>
  </si>
  <si>
    <t>SPOJOVACÍ POSTŘIK Z MODIFIK ASFALTU DO 0,5KG/M2</t>
  </si>
  <si>
    <t>0,35 kg/m2_x000d_
2 vrstvy</t>
  </si>
  <si>
    <t>2*150,2 = 300,400000 =&gt; A</t>
  </si>
  <si>
    <t>574D58</t>
  </si>
  <si>
    <t>ASFALTOVÝ BETON PRO LOŽNÍ VRSTVY MODIFIK ACL 22+, 22S TL. 60MM</t>
  </si>
  <si>
    <t>574F58</t>
  </si>
  <si>
    <t>ASFALTOVÝ BETON PRO PODKLADNÍ VRSTVY MODIFIK ACP 22+, 22S TL. 60MM</t>
  </si>
  <si>
    <t>574J54</t>
  </si>
  <si>
    <t>ASFALTOVÝ KOBEREC MASTIXOVÝ MODIFIK SMA 11+, 11S TL. 40MM</t>
  </si>
  <si>
    <t>582611</t>
  </si>
  <si>
    <t>KRYTY Z BETON DLAŽDIC SE ZÁMKEM ŠEDÝCH TL 60MM DO LOŽE Z KAM</t>
  </si>
  <si>
    <t>oprava rozebrané zámkové dlažby - terasa, včetně dodání materiálu pro předepsané lože</t>
  </si>
  <si>
    <t>58920</t>
  </si>
  <si>
    <t>VÝPLŇ SPAR MODIFIKOVANÝM ASFALTEM</t>
  </si>
  <si>
    <t>zálivka prac spar ZÚ a KÚ</t>
  </si>
  <si>
    <t>2*7,0 = 14,000000 =&gt; A</t>
  </si>
  <si>
    <t>6 - úpravy povrchů, podlahy, výplně otvorů</t>
  </si>
  <si>
    <t>62543</t>
  </si>
  <si>
    <t>ÚPRAVA POVRCHŮ VNĚJŠ KONSTR BETON OMÍTKOU Z UMĚL KAMENE</t>
  </si>
  <si>
    <t>dodání materiálu, nutné vyspravení podkladu, potřebné lešení a podpěrné konstrukce_x000d_
úprava povrchu betonové zdi</t>
  </si>
  <si>
    <t>výtok : 31,0 = 31,000000 =&gt; A</t>
  </si>
  <si>
    <t>7 - přidružená stavební výroba</t>
  </si>
  <si>
    <t>711111</t>
  </si>
  <si>
    <t>IZOLACE BĚŽNÝCH KONSTRUKCÍ PROTI ZEMNÍ VLHKOSTI ASFALTOVÝMI NÁTĚRY</t>
  </si>
  <si>
    <t>5,2+4,1+8,5+34,4+25,0+34,4 = 111,600000 =&gt; A</t>
  </si>
  <si>
    <t>711117</t>
  </si>
  <si>
    <t>IZOLACE BĚŽNÝCH KONSTRUKCÍ PROTI ZEMNÍ VLHKOSTI Z PE FÓLIÍ</t>
  </si>
  <si>
    <t>izolace HDPE v přech oblasti za opěrami</t>
  </si>
  <si>
    <t>2*3,5*5,8 = 40,600000 =&gt; A</t>
  </si>
  <si>
    <t>711132</t>
  </si>
  <si>
    <t>IZOLACE BĚŽNÝCH KONSTRUKCÍ PROTI VOLNĚ STÉKAJÍCÍ VODĚ ASFALTOVÝMI PÁSY</t>
  </si>
  <si>
    <t>na rubu klenby a na bocích křídel a parapetní zdi</t>
  </si>
  <si>
    <t>2*30,0 = 60,000000 =&gt; A</t>
  </si>
  <si>
    <t>711519</t>
  </si>
  <si>
    <t>OCHRANA IZOLACE PODZEMNÍCH OBJEKTŮ TEXTILIÍ</t>
  </si>
  <si>
    <t xml:space="preserve">ochrana izolace na NK:75,4 = 75,400000 =&gt; A _x000d_
ochrana izoace rubu opěry:60,0 = 60,000000 =&gt; B _x000d_
ochrana izolační folie HDPE  2x:2*40,6 = 81,200000 =&gt; C _x000d_
A+B+C = 216,600000 =&gt; D</t>
  </si>
  <si>
    <t>78383</t>
  </si>
  <si>
    <t>NÁTĚRY BETON KONSTR TYP S4 (OS-C)</t>
  </si>
  <si>
    <t>ochranný nátěr na římsách</t>
  </si>
  <si>
    <t>(17,06+17,63)*0,8 = 27,752000 =&gt; A</t>
  </si>
  <si>
    <t>8 - potrubí</t>
  </si>
  <si>
    <t>875332</t>
  </si>
  <si>
    <t>POTRUBÍ DREN Z TRUB PLAST DN DO 150MM DĚROVANÝCH</t>
  </si>
  <si>
    <t>3*9,0 = 27,000000 =&gt; A</t>
  </si>
  <si>
    <t>9 - ostatní práce</t>
  </si>
  <si>
    <t>91238</t>
  </si>
  <si>
    <t>SMĚROVÉ SLOUPKY Z PLAST HMOT - NÁSTAVCE NA SVODIDLA VČETNĚ ODRAZNÉHO PÁSKU</t>
  </si>
  <si>
    <t>6 ks bílé barvy_x000d_
6 ks modré barvy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</si>
  <si>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</si>
  <si>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</si>
  <si>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</si>
  <si>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</si>
  <si>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</si>
  <si>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obrubníky C30/37 - XF4 + XD3, lemování dlažeb za římsami obrubník 100/250</t>
  </si>
  <si>
    <t>3,0+3,0+1,0+1,0+33,0+14,0 = 55,000000 =&gt; A</t>
  </si>
  <si>
    <t>917224</t>
  </si>
  <si>
    <t>SILNIČNÍ A CHODNÍKOVÉ OBRUBY Z BETONOVÝCH OBRUBNÍKŮ ŠÍŘ 150MM</t>
  </si>
  <si>
    <t>obrubníky C30/37 - XF4 + XD3, lemování dlažeb za římsami podél vozovky, obrubník 150/250</t>
  </si>
  <si>
    <t>4*2,0 = 8,000000 =&gt; A</t>
  </si>
  <si>
    <t>919112</t>
  </si>
  <si>
    <t>ŘEZÁNÍ ASFALTOVÉHO KRYTU VOZOVEK TL DO 100MM</t>
  </si>
  <si>
    <t>na ZÚ a KÚ</t>
  </si>
  <si>
    <t>931181</t>
  </si>
  <si>
    <t>VÝPLŇ DILATAČ SPAR Z POLYSTYRENU TL DO 10MM</t>
  </si>
  <si>
    <t>těsnění spáry na konci zdí</t>
  </si>
  <si>
    <t>2*0,5*3,5 = 3,500000 =&gt; A</t>
  </si>
  <si>
    <t>931321</t>
  </si>
  <si>
    <t>TĚSNĚNÍ DILATAČ SPAR ASF ZÁLIVKOU MODIFIK PRŮŘ DO 100MM2</t>
  </si>
  <si>
    <t>podél říms</t>
  </si>
  <si>
    <t>17,0+18,0 = 35,000000 =&gt; A</t>
  </si>
  <si>
    <t>93135</t>
  </si>
  <si>
    <t>TĚSNĚNÍ DILATAČ SPAR PRYŽ PÁSKOU NEBO KRUH PROFILEM</t>
  </si>
  <si>
    <t>předtěsnění zálivek v obrusné vrstvě podl říms</t>
  </si>
  <si>
    <t>935212</t>
  </si>
  <si>
    <t>PŘÍKOPOVÉ ŽLABY Z BETON TVÁRNIC ŠÍŘ DO 600MM DO BETONU TL 100MM</t>
  </si>
  <si>
    <t>skluz z kaskádových betonových žlabovek</t>
  </si>
  <si>
    <t>3,0+5,0 = 8,000000 =&gt; A</t>
  </si>
  <si>
    <t>966138</t>
  </si>
  <si>
    <t>BOURÁNÍ KONSTRUKCÍ Z KAMENE NA MC S ODVOZEM DO 20KM</t>
  </si>
  <si>
    <t>bourání konstrukcí, vč. potřebných pomocných konstrukcí_x000d_
manipulace s vybouranou sutí včetně uložení na skládku_x000d_
poplatek za skládku viz pol. 014102a</t>
  </si>
  <si>
    <t>(36,0+25,0)*0,4 = 24,400000 =&gt; A</t>
  </si>
  <si>
    <t>966148</t>
  </si>
  <si>
    <t>BOURÁNÍ KONSTRUKCÍ Z CIHEL A TVÁRNIC S ODVOZEM DO 20KM</t>
  </si>
  <si>
    <t>bourání konstrukcí, vč. potřebných pomocných konstrukcí_x000d_
manipulace s vybouranou sutí včetně uložení na skládku_x000d_
poplatek za skládku viz pol. 014102b</t>
  </si>
  <si>
    <t>4,4*7,8 = 34,320000 =&gt; A</t>
  </si>
  <si>
    <t>966158</t>
  </si>
  <si>
    <t>BOURÁNÍ KONSTRUKCÍ Z PROST BETONU S ODVOZEM DO 20KM</t>
  </si>
  <si>
    <t>bourání konstrukcí, vč. potřebných pomocných konstrukcí_x000d_
manipulace s vybouranou sutí včetně uložení na skládku_x000d_
poplatek za skládku viz pol. 014102b_x000d_
_x000d_
jde o předpoklad rozsahu zasypaných částí</t>
  </si>
  <si>
    <t>základy :6,8+30,6 = 37,400000 =&gt; A _x000d_
opěry, podpěry a NK:3,6*7,8 = 28,080000 =&gt; B _x000d_
čelní zdi a křídla:21,0*0,5 = 10,500000 =&gt; C _x000d_
parapetní zídky a zdi:(14,3+48,1)*0,5 = 31,200000 =&gt; D _x000d_
A+B+C+D = 107,180000 =&gt; E</t>
  </si>
</sst>
</file>

<file path=xl/styles.xml><?xml version="1.0" encoding="utf-8"?>
<styleSheet xmlns="http://schemas.openxmlformats.org/spreadsheetml/2006/main">
  <numFmts count="1">
    <numFmt numFmtId="164" formatCode="#,##0.00 Kč;[Red]-#,##0.00 Kč"/>
  </numFmts>
  <fonts count="10">
    <font>
      <sz val="10"/>
      <color theme="1"/>
      <name val="Arial"/>
      <family val="2"/>
    </font>
    <font>
      <i/>
      <sz val="8"/>
      <color rgb="FF808080"/>
      <name val="Roboto"/>
    </font>
    <font>
      <b/>
      <sz val="16"/>
      <color rgb="FF2B2E91"/>
      <name val="Roboto"/>
    </font>
    <font>
      <sz val="10"/>
      <color rgb="FF2B2E91"/>
      <name val="Roboto"/>
    </font>
    <font>
      <b/>
      <sz val="20"/>
      <color theme="1"/>
      <name val="Roboto"/>
    </font>
    <font>
      <sz val="10"/>
      <color theme="1"/>
      <name val="Roboto"/>
    </font>
    <font>
      <sz val="8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5">
    <border/>
    <border>
      <bottom style="thin">
        <color rgb="FF2B2E91"/>
      </bottom>
    </border>
    <border>
      <left style="thin">
        <color rgb="FF2B2E91"/>
      </left>
      <top style="thin">
        <color rgb="FF2B2E91"/>
      </top>
    </border>
    <border>
      <top style="thin">
        <color rgb="FF2B2E91"/>
      </top>
    </border>
    <border>
      <right style="thin">
        <color rgb="FF2B2E91"/>
      </right>
      <top style="thin">
        <color rgb="FF2B2E91"/>
      </top>
    </border>
    <border>
      <left style="thin">
        <color rgb="FF2B2E91"/>
      </left>
    </border>
    <border>
      <right style="thin">
        <color rgb="FF2B2E91"/>
      </right>
    </border>
    <border>
      <left style="thin">
        <color rgb="FF2B2E91"/>
      </left>
      <bottom style="thin">
        <color rgb="FF2B2E91"/>
      </bottom>
    </border>
    <border>
      <right style="thin">
        <color rgb="FF2B2E91"/>
      </right>
      <bottom style="thin">
        <color rgb="FF2B2E91"/>
      </bottom>
    </border>
    <border>
      <bottom style="thin">
        <color auto="1"/>
      </bottom>
    </border>
    <border>
      <bottom style="thick">
        <color rgb="FFF2F2F2"/>
      </bottom>
    </border>
    <border>
      <top style="thick">
        <color rgb="FFF2F2F2"/>
      </top>
    </border>
    <border>
      <bottom style="medium">
        <color auto="1"/>
      </bottom>
    </border>
    <border>
      <top style="thick">
        <color rgb="FFF2F2F2"/>
      </top>
      <bottom style="medium">
        <color auto="1"/>
      </bottom>
    </border>
    <border>
      <top style="medium">
        <color auto="1"/>
      </top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horizontal="left" vertical="center"/>
    </xf>
    <xf numFmtId="0" fontId="0" fillId="0" borderId="0" xfId="0" applyProtection="1"/>
    <xf numFmtId="0" fontId="2" fillId="2" borderId="0" xfId="0" applyFont="1" applyFill="1" applyProtection="1"/>
    <xf numFmtId="0" fontId="0" fillId="2" borderId="1" xfId="0" applyFill="1" applyBorder="1" applyProtection="1"/>
    <xf numFmtId="0" fontId="3" fillId="2" borderId="1" xfId="0" applyFont="1" applyFill="1" applyBorder="1" applyAlignment="1" applyProtection="1">
      <alignment horizontal="center" shrinkToFi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4" fillId="2" borderId="0" xfId="0" applyFont="1" applyFill="1" applyAlignment="1" applyProtection="1">
      <alignment shrinkToFit="1"/>
    </xf>
    <xf numFmtId="0" fontId="5" fillId="2" borderId="0" xfId="0" applyFont="1" applyFill="1" applyAlignment="1" applyProtection="1">
      <alignment horizontal="right" vertical="top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6" fillId="2" borderId="5" xfId="0" applyFont="1" applyFill="1" applyBorder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</xf>
    <xf numFmtId="0" fontId="6" fillId="2" borderId="0" xfId="0" applyFont="1" applyFill="1" applyAlignment="1" applyProtection="1">
      <alignment horizontal="left" indent="1"/>
    </xf>
    <xf numFmtId="0" fontId="7" fillId="2" borderId="5" xfId="0" applyFont="1" applyFill="1" applyBorder="1" applyAlignment="1" applyProtection="1">
      <alignment horizontal="left" indent="3"/>
    </xf>
    <xf numFmtId="164" fontId="7" fillId="2" borderId="0" xfId="0" applyNumberFormat="1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center" wrapText="1"/>
    </xf>
    <xf numFmtId="0" fontId="7" fillId="2" borderId="9" xfId="0" applyFont="1" applyFill="1" applyBorder="1" applyProtection="1"/>
    <xf numFmtId="0" fontId="7" fillId="2" borderId="9" xfId="0" applyFont="1" applyFill="1" applyBorder="1" applyAlignment="1" applyProtection="1">
      <alignment horizontal="right"/>
    </xf>
    <xf numFmtId="0" fontId="7" fillId="3" borderId="0" xfId="0" quotePrefix="1" applyFont="1" applyFill="1" applyProtection="1"/>
    <xf numFmtId="164" fontId="5" fillId="3" borderId="0" xfId="0" applyNumberFormat="1" applyFont="1" applyFill="1" applyProtection="1"/>
    <xf numFmtId="0" fontId="0" fillId="3" borderId="0" xfId="0" applyFill="1" applyProtection="1"/>
    <xf numFmtId="164" fontId="5" fillId="0" borderId="0" xfId="0" applyNumberFormat="1" applyFont="1"/>
    <xf numFmtId="0" fontId="3" fillId="2" borderId="0" xfId="0" applyFont="1" applyFill="1" applyAlignment="1" applyProtection="1">
      <alignment horizontal="center" wrapText="1" shrinkToFit="1"/>
    </xf>
    <xf numFmtId="0" fontId="4" fillId="2" borderId="0" xfId="0" applyFont="1" applyFill="1" applyProtection="1"/>
    <xf numFmtId="0" fontId="3" fillId="2" borderId="1" xfId="0" applyFont="1" applyFill="1" applyBorder="1" applyAlignment="1" applyProtection="1">
      <alignment horizontal="center" wrapText="1" shrinkToFit="1"/>
    </xf>
    <xf numFmtId="0" fontId="7" fillId="2" borderId="0" xfId="0" applyFont="1" applyFill="1" applyAlignment="1" applyProtection="1">
      <alignment horizontal="right"/>
    </xf>
    <xf numFmtId="164" fontId="5" fillId="2" borderId="0" xfId="0" applyNumberFormat="1" applyFont="1" applyFill="1" applyAlignment="1" applyProtection="1">
      <alignment horizontal="left" indent="1"/>
    </xf>
    <xf numFmtId="164" fontId="5" fillId="0" borderId="0" xfId="0" applyNumberFormat="1" applyFont="1" applyProtection="1"/>
    <xf numFmtId="0" fontId="7" fillId="2" borderId="9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164" fontId="5" fillId="2" borderId="0" xfId="0" applyNumberFormat="1" applyFont="1" applyFill="1" applyProtection="1"/>
    <xf numFmtId="0" fontId="0" fillId="0" borderId="6" xfId="0" applyBorder="1" applyProtection="1"/>
    <xf numFmtId="0" fontId="0" fillId="0" borderId="8" xfId="0" applyBorder="1" applyProtection="1"/>
    <xf numFmtId="0" fontId="0" fillId="0" borderId="4" xfId="0" applyBorder="1" applyProtection="1"/>
    <xf numFmtId="0" fontId="8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5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center"/>
    </xf>
    <xf numFmtId="4" fontId="5" fillId="3" borderId="0" xfId="0" applyNumberFormat="1" applyFont="1" applyFill="1" applyProtection="1">
      <protection locked="0"/>
    </xf>
    <xf numFmtId="164" fontId="5" fillId="3" borderId="0" xfId="0" applyNumberFormat="1" applyFont="1" applyFill="1" applyAlignment="1" applyProtection="1">
      <alignment horizontal="right"/>
      <protection locked="0"/>
    </xf>
    <xf numFmtId="9" fontId="5" fillId="3" borderId="0" xfId="0" applyNumberFormat="1" applyFont="1" applyFill="1" applyAlignment="1" applyProtection="1">
      <alignment horizontal="center"/>
    </xf>
    <xf numFmtId="164" fontId="5" fillId="3" borderId="0" xfId="0" applyNumberFormat="1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wrapText="1"/>
    </xf>
    <xf numFmtId="0" fontId="9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/>
    <xf numFmtId="0" fontId="5" fillId="2" borderId="10" xfId="0" applyFont="1" applyFill="1" applyBorder="1" applyAlignment="1" applyProtection="1">
      <alignment wrapText="1"/>
    </xf>
    <xf numFmtId="0" fontId="0" fillId="2" borderId="10" xfId="0" applyFill="1" applyBorder="1" applyProtection="1">
      <protection locked="0"/>
    </xf>
    <xf numFmtId="4" fontId="5" fillId="3" borderId="11" xfId="0" applyNumberFormat="1" applyFont="1" applyFill="1" applyBorder="1" applyProtection="1">
      <protection locked="0"/>
    </xf>
    <xf numFmtId="164" fontId="5" fillId="3" borderId="11" xfId="0" applyNumberFormat="1" applyFont="1" applyFill="1" applyBorder="1" applyProtection="1"/>
    <xf numFmtId="164" fontId="5" fillId="3" borderId="11" xfId="0" applyNumberFormat="1" applyFont="1" applyFill="1" applyBorder="1" applyAlignment="1" applyProtection="1">
      <alignment horizontal="right"/>
      <protection locked="0"/>
    </xf>
    <xf numFmtId="9" fontId="5" fillId="3" borderId="11" xfId="0" applyNumberFormat="1" applyFont="1" applyFill="1" applyBorder="1" applyAlignment="1" applyProtection="1">
      <alignment horizontal="center"/>
    </xf>
    <xf numFmtId="164" fontId="5" fillId="3" borderId="11" xfId="0" applyNumberFormat="1" applyFont="1" applyFill="1" applyBorder="1" applyAlignment="1" applyProtection="1">
      <alignment horizontal="right"/>
    </xf>
    <xf numFmtId="0" fontId="7" fillId="2" borderId="11" xfId="0" applyFont="1" applyFill="1" applyBorder="1" applyProtection="1"/>
    <xf numFmtId="0" fontId="7" fillId="2" borderId="11" xfId="0" applyFont="1" applyFill="1" applyBorder="1" applyAlignment="1" applyProtection="1">
      <alignment wrapText="1"/>
    </xf>
    <xf numFmtId="0" fontId="7" fillId="2" borderId="11" xfId="0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left"/>
      <protection locked="0"/>
    </xf>
    <xf numFmtId="164" fontId="7" fillId="2" borderId="11" xfId="0" applyNumberFormat="1" applyFont="1" applyFill="1" applyBorder="1" applyProtection="1">
      <protection locked="0"/>
    </xf>
    <xf numFmtId="164" fontId="7" fillId="2" borderId="11" xfId="0" applyNumberFormat="1" applyFont="1" applyFill="1" applyBorder="1" applyAlignment="1" applyProtection="1">
      <alignment horizontal="left"/>
    </xf>
    <xf numFmtId="164" fontId="7" fillId="0" borderId="0" xfId="0" applyNumberFormat="1" applyFont="1"/>
    <xf numFmtId="0" fontId="0" fillId="2" borderId="12" xfId="0" applyFill="1" applyBorder="1" applyProtection="1"/>
    <xf numFmtId="0" fontId="5" fillId="2" borderId="12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horizontal="right"/>
    </xf>
    <xf numFmtId="164" fontId="7" fillId="2" borderId="13" xfId="0" applyNumberFormat="1" applyFont="1" applyFill="1" applyBorder="1" applyAlignment="1" applyProtection="1">
      <alignment horizontal="left"/>
      <protection locked="0"/>
    </xf>
    <xf numFmtId="164" fontId="7" fillId="2" borderId="12" xfId="0" applyNumberFormat="1" applyFont="1" applyFill="1" applyBorder="1" applyProtection="1">
      <protection locked="0"/>
    </xf>
    <xf numFmtId="164" fontId="7" fillId="2" borderId="13" xfId="0" applyNumberFormat="1" applyFont="1" applyFill="1" applyBorder="1" applyAlignment="1" applyProtection="1">
      <alignment horizontal="left"/>
    </xf>
    <xf numFmtId="0" fontId="8" fillId="2" borderId="14" xfId="0" applyFont="1" applyFill="1" applyBorder="1" applyAlignment="1" applyProtection="1">
      <alignment horizontal="center"/>
    </xf>
    <xf numFmtId="0" fontId="0" fillId="2" borderId="1" xfId="0" applyFill="1" applyBorder="1" applyProtection="1">
      <protection locked="0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>
      <pane activePane="bottomLeft" state="frozen" topLeftCell="A20" ySplit="19"/>
      <selection pane="bottomLeft" activeCell="A20" sqref="A20"/>
    </sheetView>
  </sheetViews>
  <sheetFormatPr defaultRowHeight="12.75"/>
  <cols>
    <col min="1" max="1" width="4.710938"/>
    <col min="2" max="2" width="21.71094"/>
    <col min="3" max="3" width="140.7109"/>
    <col min="4" max="6" width="17.71094"/>
    <col min="7" max="7" width="4.710938"/>
    <col min="19" max="19" width="9.140625" hidden="1"/>
  </cols>
  <sheetData>
    <row r="1">
      <c r="A1" s="1"/>
      <c r="B1" s="1"/>
      <c r="C1" s="2" t="s">
        <v>0</v>
      </c>
      <c r="D1" s="1"/>
      <c r="E1" s="1"/>
      <c r="F1" s="1"/>
      <c r="G1" s="1"/>
      <c r="H1" s="3"/>
      <c r="I1" s="3"/>
    </row>
    <row r="2">
      <c r="A2" s="1"/>
      <c r="B2" s="1"/>
      <c r="C2" s="1"/>
      <c r="D2" s="1"/>
      <c r="E2" s="1"/>
      <c r="F2" s="1"/>
      <c r="G2" s="1"/>
      <c r="H2" s="3"/>
      <c r="I2" s="3"/>
    </row>
    <row r="3" ht="24" customHeight="1">
      <c r="A3" s="4" t="s">
        <v>1</v>
      </c>
      <c r="B3" s="1"/>
      <c r="C3" s="1"/>
      <c r="D3" s="1"/>
      <c r="E3" s="1"/>
      <c r="F3" s="1"/>
      <c r="G3" s="1"/>
      <c r="H3" s="3"/>
      <c r="I3" s="3"/>
    </row>
    <row r="4" ht="6" customHeight="1">
      <c r="A4" s="5"/>
      <c r="B4" s="6" t="s">
        <v>2</v>
      </c>
      <c r="C4" s="5"/>
      <c r="D4" s="5"/>
      <c r="E4" s="5"/>
      <c r="F4" s="5"/>
      <c r="G4" s="5"/>
      <c r="H4" s="3"/>
      <c r="I4" s="3"/>
    </row>
    <row r="5" ht="6" customHeight="1">
      <c r="A5" s="7"/>
      <c r="B5" s="8"/>
      <c r="C5" s="8"/>
      <c r="D5" s="8"/>
      <c r="E5" s="8"/>
      <c r="F5" s="8"/>
      <c r="G5" s="9"/>
      <c r="H5" s="3"/>
      <c r="I5" s="3"/>
    </row>
    <row r="6" ht="34" customHeight="1">
      <c r="A6" s="10"/>
      <c r="B6" s="11" t="s">
        <v>3</v>
      </c>
      <c r="C6" s="1"/>
      <c r="D6" s="1"/>
      <c r="E6" s="1"/>
      <c r="F6" s="12" t="s">
        <v>4</v>
      </c>
      <c r="G6" s="13"/>
      <c r="H6" s="3"/>
      <c r="I6" s="3"/>
    </row>
    <row r="7">
      <c r="A7" s="14"/>
      <c r="B7" s="5"/>
      <c r="C7" s="5"/>
      <c r="D7" s="5"/>
      <c r="E7" s="5"/>
      <c r="F7" s="5"/>
      <c r="G7" s="15"/>
      <c r="H7" s="3"/>
      <c r="I7" s="3"/>
    </row>
    <row r="8" ht="14" customHeight="1">
      <c r="A8" s="5"/>
      <c r="B8" s="6" t="s">
        <v>5</v>
      </c>
      <c r="C8" s="5"/>
      <c r="D8" s="5"/>
      <c r="E8" s="5"/>
      <c r="F8" s="5"/>
      <c r="G8" s="5"/>
      <c r="H8" s="3"/>
      <c r="I8" s="3"/>
    </row>
    <row r="9" ht="6" customHeight="1">
      <c r="A9" s="7"/>
      <c r="B9" s="8"/>
      <c r="C9" s="8"/>
      <c r="D9" s="8"/>
      <c r="E9" s="8"/>
      <c r="F9" s="8"/>
      <c r="G9" s="9"/>
      <c r="H9" s="3"/>
      <c r="I9" s="3"/>
    </row>
    <row r="10">
      <c r="A10" s="16" t="s">
        <v>6</v>
      </c>
      <c r="B10" s="1"/>
      <c r="C10" s="17"/>
      <c r="D10" s="1"/>
      <c r="E10" s="1"/>
      <c r="F10" s="18" t="s">
        <v>7</v>
      </c>
      <c r="G10" s="13"/>
      <c r="H10" s="3"/>
      <c r="I10" s="3"/>
    </row>
    <row r="11" ht="16" customHeight="1">
      <c r="A11" s="19" t="s">
        <v>8</v>
      </c>
      <c r="B11" s="1"/>
      <c r="C11" s="1"/>
      <c r="D11" s="1"/>
      <c r="E11" s="1"/>
      <c r="F11" s="20">
        <f>SUM(D20)</f>
        <v>0</v>
      </c>
      <c r="G11" s="13"/>
      <c r="H11" s="3"/>
      <c r="I11" s="3"/>
    </row>
    <row r="12">
      <c r="A12" s="16" t="s">
        <v>9</v>
      </c>
      <c r="B12" s="1"/>
      <c r="C12" s="17"/>
      <c r="D12" s="1"/>
      <c r="E12" s="18"/>
      <c r="F12" s="18" t="s">
        <v>10</v>
      </c>
      <c r="G12" s="13"/>
      <c r="H12" s="3"/>
      <c r="I12" s="3"/>
    </row>
    <row r="13" ht="16" customHeight="1">
      <c r="A13" s="19" t="s">
        <v>4</v>
      </c>
      <c r="B13" s="1"/>
      <c r="C13" s="1"/>
      <c r="D13" s="20" t="s">
        <v>11</v>
      </c>
      <c r="E13" s="17"/>
      <c r="F13" s="20">
        <f>SUM(F20)</f>
        <v>0</v>
      </c>
      <c r="G13" s="13"/>
      <c r="H13" s="3"/>
      <c r="I13" s="3"/>
    </row>
    <row r="14">
      <c r="A14" s="16" t="s">
        <v>12</v>
      </c>
      <c r="B14" s="1"/>
      <c r="C14" s="1"/>
      <c r="D14" s="20" t="s">
        <v>13</v>
      </c>
      <c r="E14" s="17"/>
      <c r="F14" s="1"/>
      <c r="G14" s="13"/>
      <c r="H14" s="3"/>
      <c r="I14" s="3"/>
    </row>
    <row r="15" ht="14" customHeight="1">
      <c r="A15" s="19" t="s">
        <v>14</v>
      </c>
      <c r="B15" s="1"/>
      <c r="C15" s="1"/>
      <c r="D15" s="1"/>
      <c r="E15" s="1"/>
      <c r="F15" s="1"/>
      <c r="G15" s="13"/>
      <c r="H15" s="3"/>
      <c r="I15" s="3"/>
    </row>
    <row r="16" ht="10" customHeight="1">
      <c r="A16" s="14"/>
      <c r="B16" s="5"/>
      <c r="C16" s="5"/>
      <c r="D16" s="5"/>
      <c r="E16" s="5"/>
      <c r="F16" s="5"/>
      <c r="G16" s="15"/>
      <c r="H16" s="3"/>
      <c r="I16" s="3"/>
    </row>
    <row r="17" ht="14" customHeight="1">
      <c r="A17" s="5"/>
      <c r="B17" s="21" t="s">
        <v>15</v>
      </c>
      <c r="C17" s="5"/>
      <c r="D17" s="5"/>
      <c r="E17" s="5"/>
      <c r="F17" s="5"/>
      <c r="G17" s="5"/>
      <c r="H17" s="3"/>
      <c r="I17" s="3"/>
    </row>
    <row r="18" ht="18" customHeight="1">
      <c r="A18" s="7"/>
      <c r="B18" s="8"/>
      <c r="C18" s="8"/>
      <c r="D18" s="8"/>
      <c r="E18" s="8"/>
      <c r="F18" s="8"/>
      <c r="G18" s="9"/>
      <c r="H18" s="3"/>
      <c r="I18" s="3"/>
    </row>
    <row r="19" ht="18" customHeight="1">
      <c r="A19" s="10"/>
      <c r="B19" s="22" t="s">
        <v>16</v>
      </c>
      <c r="C19" s="22" t="s">
        <v>17</v>
      </c>
      <c r="D19" s="23" t="s">
        <v>18</v>
      </c>
      <c r="E19" s="23"/>
      <c r="F19" s="23" t="s">
        <v>19</v>
      </c>
      <c r="G19" s="13"/>
      <c r="H19" s="3"/>
      <c r="I19" s="3"/>
    </row>
    <row r="20">
      <c r="A20" s="10"/>
      <c r="B20" s="24" t="s">
        <v>20</v>
      </c>
      <c r="C20" s="24" t="s">
        <v>21</v>
      </c>
      <c r="D20" s="25">
        <f>'0 - SO201'!J10</f>
        <v>0</v>
      </c>
      <c r="E20" s="26"/>
      <c r="F20" s="25">
        <f>('0 - SO201'!J11)</f>
        <v>0</v>
      </c>
      <c r="G20" s="13"/>
      <c r="H20" s="3"/>
      <c r="I20" s="3"/>
      <c r="S20" s="27">
        <f>ROUND('0 - SO201'!S11,4)</f>
        <v>0</v>
      </c>
    </row>
    <row r="21">
      <c r="A21" s="14"/>
      <c r="B21" s="5"/>
      <c r="C21" s="5"/>
      <c r="D21" s="5"/>
      <c r="E21" s="5"/>
      <c r="F21" s="5"/>
      <c r="G21" s="15"/>
      <c r="H21" s="3"/>
      <c r="I21" s="3"/>
    </row>
  </sheetData>
  <mergeCells count="13">
    <mergeCell ref="A1:A2"/>
    <mergeCell ref="A3:F3"/>
    <mergeCell ref="B4:B5"/>
    <mergeCell ref="B6:E6"/>
    <mergeCell ref="C1:C2"/>
    <mergeCell ref="B8:B9"/>
    <mergeCell ref="A10:B10"/>
    <mergeCell ref="A11:D11"/>
    <mergeCell ref="A12:B12"/>
    <mergeCell ref="A13:C13"/>
    <mergeCell ref="A14:B14"/>
    <mergeCell ref="A15:C15"/>
    <mergeCell ref="B17:B18"/>
  </mergeCells>
  <pageMargins left="0.39375" right="0.39375" top="0.5902778" bottom="0.39375" header="0.1965278" footer="0.1576389"/>
  <pageSetup paperSize="9" orientation="portrait" fitToHeight="0"/>
  <headerFooter>
    <oddFooter>&amp;R&amp;P/&amp;N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 codeName="____SO____cm">
    <pageSetUpPr fitToPage="1"/>
  </sheetPr>
  <sheetViews>
    <sheetView workbookViewId="0">
      <selection activeCell="A1" sqref="A1:A2"/>
    </sheetView>
  </sheetViews>
  <sheetFormatPr defaultRowHeight="12.75"/>
  <cols>
    <col min="1" max="1" width="4.710938"/>
    <col min="2" max="2" width="5.710938"/>
    <col min="3" max="3" width="11.71094"/>
    <col min="4" max="4" width="5.710938"/>
    <col min="5" max="5" width="80.71094"/>
    <col min="6" max="6" width="9.140625" hidden="1"/>
    <col min="7" max="7" width="20.71094"/>
    <col min="8" max="12" width="22.71094"/>
    <col min="13" max="13" width="4.710938"/>
    <col min="17" max="19" width="9.140625" hidden="1"/>
  </cols>
  <sheetData>
    <row r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ht="24" customHeight="1">
      <c r="A3" s="4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ht="6" customHeight="1">
      <c r="A4" s="5"/>
      <c r="B4" s="28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</row>
    <row r="5" ht="6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3"/>
      <c r="O5" s="3"/>
      <c r="P5" s="3"/>
      <c r="Q5" s="3"/>
    </row>
    <row r="6" ht="34" customHeight="1">
      <c r="A6" s="10"/>
      <c r="B6" s="29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3"/>
      <c r="N6" s="3"/>
      <c r="O6" s="3"/>
      <c r="P6" s="3"/>
      <c r="Q6" s="3"/>
    </row>
    <row r="7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3"/>
      <c r="O7" s="3"/>
      <c r="P7" s="3"/>
      <c r="Q7" s="3"/>
    </row>
    <row r="8" ht="14" customHeight="1">
      <c r="A8" s="5"/>
      <c r="B8" s="30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</row>
    <row r="9" ht="8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  <c r="O9" s="3"/>
      <c r="P9" s="3"/>
      <c r="Q9" s="3"/>
    </row>
    <row r="10">
      <c r="A10" s="16" t="s">
        <v>23</v>
      </c>
      <c r="B10" s="1"/>
      <c r="C10" s="17"/>
      <c r="D10" s="1"/>
      <c r="E10" s="1"/>
      <c r="F10" s="1"/>
      <c r="G10" s="18"/>
      <c r="H10" s="1"/>
      <c r="I10" s="31" t="s">
        <v>24</v>
      </c>
      <c r="J10" s="32">
        <f>H66+H111+H141+H165+H195+H228+H234+H252+H258+H297</f>
        <v>0</v>
      </c>
      <c r="K10" s="1"/>
      <c r="L10" s="1"/>
      <c r="M10" s="13"/>
      <c r="N10" s="3"/>
      <c r="O10" s="3"/>
      <c r="P10" s="3"/>
      <c r="Q10" s="3"/>
    </row>
    <row r="11" ht="16" customHeight="1">
      <c r="A11" s="19" t="s">
        <v>25</v>
      </c>
      <c r="B11" s="1"/>
      <c r="C11" s="1"/>
      <c r="D11" s="1"/>
      <c r="E11" s="1"/>
      <c r="F11" s="1"/>
      <c r="G11" s="31"/>
      <c r="H11" s="1"/>
      <c r="I11" s="31" t="s">
        <v>26</v>
      </c>
      <c r="J11" s="32">
        <f>L66+L111+L141+L165+L195+L228+L234+L252+L258+L297</f>
        <v>0</v>
      </c>
      <c r="K11" s="1"/>
      <c r="L11" s="1"/>
      <c r="M11" s="13"/>
      <c r="N11" s="3"/>
      <c r="O11" s="3"/>
      <c r="P11" s="3"/>
      <c r="Q11" s="33">
        <f>IF(SUM(K20:K29)&gt;0,ROUND(SUM(S20:S29)/SUM(K20:K29)-1,8),0)</f>
        <v>0</v>
      </c>
      <c r="R11" s="27">
        <f>AVERAGE(J65,J110,J140,J164,J194,J227,J233,J251,J257,J296)</f>
        <v>0</v>
      </c>
      <c r="S11" s="27">
        <f>J10*(1+Q11)</f>
        <v>0</v>
      </c>
    </row>
    <row r="12">
      <c r="A12" s="16" t="s">
        <v>9</v>
      </c>
      <c r="B12" s="1"/>
      <c r="C12" s="17"/>
      <c r="D12" s="1"/>
      <c r="E12" s="1"/>
      <c r="F12" s="1"/>
      <c r="G12" s="18"/>
      <c r="H12" s="1"/>
      <c r="I12" s="1"/>
      <c r="J12" s="1"/>
      <c r="K12" s="1"/>
      <c r="L12" s="1"/>
      <c r="M12" s="13"/>
      <c r="N12" s="3"/>
      <c r="O12" s="3"/>
      <c r="P12" s="3"/>
      <c r="Q12" s="3"/>
    </row>
    <row r="13" ht="16" customHeight="1">
      <c r="A13" s="19" t="str">
        <f>Souhrn!A13</f>
        <v/>
      </c>
      <c r="B13" s="1"/>
      <c r="C13" s="1"/>
      <c r="D13" s="1"/>
      <c r="E13" s="1"/>
      <c r="F13" s="1"/>
      <c r="G13" s="31"/>
      <c r="H13" s="1"/>
      <c r="I13" s="31" t="s">
        <v>11</v>
      </c>
      <c r="J13" s="17"/>
      <c r="K13" s="1"/>
      <c r="L13" s="1"/>
      <c r="M13" s="13"/>
      <c r="N13" s="3"/>
      <c r="O13" s="3"/>
      <c r="P13" s="3"/>
      <c r="Q13" s="3"/>
    </row>
    <row r="14">
      <c r="A14" s="10"/>
      <c r="B14" s="1"/>
      <c r="C14" s="1"/>
      <c r="D14" s="1"/>
      <c r="E14" s="1"/>
      <c r="F14" s="1"/>
      <c r="G14" s="1"/>
      <c r="H14" s="1"/>
      <c r="I14" s="31" t="s">
        <v>13</v>
      </c>
      <c r="J14" s="17"/>
      <c r="K14" s="1"/>
      <c r="L14" s="1"/>
      <c r="M14" s="13"/>
      <c r="N14" s="3"/>
      <c r="O14" s="3"/>
      <c r="P14" s="3"/>
      <c r="Q14" s="3"/>
    </row>
    <row r="15" hidden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3"/>
      <c r="O15" s="3"/>
      <c r="P15" s="3"/>
      <c r="Q15" s="3"/>
    </row>
    <row r="16" ht="10" customHeight="1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5"/>
      <c r="N16" s="3"/>
      <c r="O16" s="3"/>
      <c r="P16" s="3"/>
      <c r="Q16" s="3"/>
    </row>
    <row r="17" ht="14" customHeight="1">
      <c r="A17" s="5"/>
      <c r="B17" s="28" t="s">
        <v>27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</row>
    <row r="18" ht="6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  <c r="O18" s="3"/>
      <c r="P18" s="3"/>
      <c r="Q18" s="3"/>
    </row>
    <row r="19" ht="18" customHeight="1">
      <c r="A19" s="10"/>
      <c r="B19" s="34" t="s">
        <v>28</v>
      </c>
      <c r="C19" s="34"/>
      <c r="D19" s="34"/>
      <c r="E19" s="34" t="s">
        <v>29</v>
      </c>
      <c r="F19" s="34"/>
      <c r="G19" s="35"/>
      <c r="H19" s="23"/>
      <c r="I19" s="23"/>
      <c r="J19" s="23"/>
      <c r="K19" s="23" t="s">
        <v>18</v>
      </c>
      <c r="L19" s="23" t="s">
        <v>19</v>
      </c>
      <c r="M19" s="13"/>
      <c r="N19" s="3"/>
      <c r="O19" s="3"/>
      <c r="P19" s="3"/>
      <c r="Q19" s="3"/>
    </row>
    <row r="20">
      <c r="A20" s="10"/>
      <c r="B20" s="36">
        <v>0</v>
      </c>
      <c r="C20" s="1"/>
      <c r="D20" s="1"/>
      <c r="E20" s="37" t="s">
        <v>30</v>
      </c>
      <c r="F20" s="1"/>
      <c r="G20" s="1"/>
      <c r="H20" s="1"/>
      <c r="I20" s="1"/>
      <c r="J20" s="1"/>
      <c r="K20" s="38">
        <f>H66</f>
        <v>0</v>
      </c>
      <c r="L20" s="38">
        <f>L66</f>
        <v>0</v>
      </c>
      <c r="M20" s="13"/>
      <c r="N20" s="3"/>
      <c r="O20" s="3"/>
      <c r="P20" s="3"/>
      <c r="Q20" s="3"/>
      <c r="S20" s="27">
        <f>S65</f>
        <v>0</v>
      </c>
    </row>
    <row r="21">
      <c r="A21" s="10"/>
      <c r="B21" s="36">
        <v>1</v>
      </c>
      <c r="C21" s="1"/>
      <c r="D21" s="1"/>
      <c r="E21" s="37" t="s">
        <v>31</v>
      </c>
      <c r="F21" s="1"/>
      <c r="G21" s="1"/>
      <c r="H21" s="1"/>
      <c r="I21" s="1"/>
      <c r="J21" s="1"/>
      <c r="K21" s="38">
        <f>H111</f>
        <v>0</v>
      </c>
      <c r="L21" s="38">
        <f>L111</f>
        <v>0</v>
      </c>
      <c r="M21" s="13"/>
      <c r="N21" s="3"/>
      <c r="O21" s="3"/>
      <c r="P21" s="3"/>
      <c r="Q21" s="3"/>
      <c r="S21" s="27">
        <f>S110</f>
        <v>0</v>
      </c>
    </row>
    <row r="22">
      <c r="A22" s="10"/>
      <c r="B22" s="36">
        <v>2</v>
      </c>
      <c r="C22" s="1"/>
      <c r="D22" s="1"/>
      <c r="E22" s="37" t="s">
        <v>32</v>
      </c>
      <c r="F22" s="1"/>
      <c r="G22" s="1"/>
      <c r="H22" s="1"/>
      <c r="I22" s="1"/>
      <c r="J22" s="1"/>
      <c r="K22" s="38">
        <f>H141</f>
        <v>0</v>
      </c>
      <c r="L22" s="38">
        <f>L141</f>
        <v>0</v>
      </c>
      <c r="M22" s="13"/>
      <c r="N22" s="3"/>
      <c r="O22" s="3"/>
      <c r="P22" s="3"/>
      <c r="Q22" s="3"/>
      <c r="S22" s="27">
        <f>S140</f>
        <v>0</v>
      </c>
    </row>
    <row r="23">
      <c r="A23" s="10"/>
      <c r="B23" s="36">
        <v>3</v>
      </c>
      <c r="C23" s="1"/>
      <c r="D23" s="1"/>
      <c r="E23" s="37" t="s">
        <v>33</v>
      </c>
      <c r="F23" s="1"/>
      <c r="G23" s="1"/>
      <c r="H23" s="1"/>
      <c r="I23" s="1"/>
      <c r="J23" s="1"/>
      <c r="K23" s="38">
        <f>H165</f>
        <v>0</v>
      </c>
      <c r="L23" s="38">
        <f>L165</f>
        <v>0</v>
      </c>
      <c r="M23" s="13"/>
      <c r="N23" s="3"/>
      <c r="O23" s="3"/>
      <c r="P23" s="3"/>
      <c r="Q23" s="3"/>
      <c r="S23" s="27">
        <f>S164</f>
        <v>0</v>
      </c>
    </row>
    <row r="24">
      <c r="A24" s="10"/>
      <c r="B24" s="36">
        <v>4</v>
      </c>
      <c r="C24" s="1"/>
      <c r="D24" s="1"/>
      <c r="E24" s="37" t="s">
        <v>34</v>
      </c>
      <c r="F24" s="1"/>
      <c r="G24" s="1"/>
      <c r="H24" s="1"/>
      <c r="I24" s="1"/>
      <c r="J24" s="1"/>
      <c r="K24" s="38">
        <f>H195</f>
        <v>0</v>
      </c>
      <c r="L24" s="38">
        <f>L195</f>
        <v>0</v>
      </c>
      <c r="M24" s="13"/>
      <c r="N24" s="3"/>
      <c r="O24" s="3"/>
      <c r="P24" s="3"/>
      <c r="Q24" s="3"/>
      <c r="S24" s="27">
        <f>S194</f>
        <v>0</v>
      </c>
    </row>
    <row r="25">
      <c r="A25" s="10"/>
      <c r="B25" s="36">
        <v>5</v>
      </c>
      <c r="C25" s="1"/>
      <c r="D25" s="1"/>
      <c r="E25" s="37" t="s">
        <v>35</v>
      </c>
      <c r="F25" s="1"/>
      <c r="G25" s="1"/>
      <c r="H25" s="1"/>
      <c r="I25" s="1"/>
      <c r="J25" s="1"/>
      <c r="K25" s="38">
        <f>H228</f>
        <v>0</v>
      </c>
      <c r="L25" s="38">
        <f>L228</f>
        <v>0</v>
      </c>
      <c r="M25" s="39"/>
      <c r="N25" s="3"/>
      <c r="O25" s="3"/>
      <c r="P25" s="3"/>
      <c r="Q25" s="3"/>
      <c r="S25" s="27">
        <f>S227</f>
        <v>0</v>
      </c>
    </row>
    <row r="26">
      <c r="A26" s="10"/>
      <c r="B26" s="36">
        <v>6</v>
      </c>
      <c r="C26" s="1"/>
      <c r="D26" s="1"/>
      <c r="E26" s="37" t="s">
        <v>36</v>
      </c>
      <c r="F26" s="1"/>
      <c r="G26" s="1"/>
      <c r="H26" s="1"/>
      <c r="I26" s="1"/>
      <c r="J26" s="1"/>
      <c r="K26" s="38">
        <f>H234</f>
        <v>0</v>
      </c>
      <c r="L26" s="38">
        <f>L234</f>
        <v>0</v>
      </c>
      <c r="M26" s="39"/>
      <c r="N26" s="3"/>
      <c r="O26" s="3"/>
      <c r="P26" s="3"/>
      <c r="Q26" s="3"/>
      <c r="S26" s="27">
        <f>S233</f>
        <v>0</v>
      </c>
    </row>
    <row r="27">
      <c r="A27" s="10"/>
      <c r="B27" s="36">
        <v>7</v>
      </c>
      <c r="C27" s="1"/>
      <c r="D27" s="1"/>
      <c r="E27" s="37" t="s">
        <v>37</v>
      </c>
      <c r="F27" s="1"/>
      <c r="G27" s="1"/>
      <c r="H27" s="1"/>
      <c r="I27" s="1"/>
      <c r="J27" s="1"/>
      <c r="K27" s="38">
        <f>H252</f>
        <v>0</v>
      </c>
      <c r="L27" s="38">
        <f>L252</f>
        <v>0</v>
      </c>
      <c r="M27" s="39"/>
      <c r="N27" s="3"/>
      <c r="O27" s="3"/>
      <c r="P27" s="3"/>
      <c r="Q27" s="3"/>
      <c r="S27" s="27">
        <f>S251</f>
        <v>0</v>
      </c>
    </row>
    <row r="28">
      <c r="A28" s="10"/>
      <c r="B28" s="36">
        <v>8</v>
      </c>
      <c r="C28" s="1"/>
      <c r="D28" s="1"/>
      <c r="E28" s="37" t="s">
        <v>38</v>
      </c>
      <c r="F28" s="1"/>
      <c r="G28" s="1"/>
      <c r="H28" s="1"/>
      <c r="I28" s="1"/>
      <c r="J28" s="1"/>
      <c r="K28" s="38">
        <f>H258</f>
        <v>0</v>
      </c>
      <c r="L28" s="38">
        <f>L258</f>
        <v>0</v>
      </c>
      <c r="M28" s="39"/>
      <c r="N28" s="3"/>
      <c r="O28" s="3"/>
      <c r="P28" s="3"/>
      <c r="Q28" s="3"/>
      <c r="S28" s="27">
        <f>S257</f>
        <v>0</v>
      </c>
    </row>
    <row r="29">
      <c r="A29" s="10"/>
      <c r="B29" s="36">
        <v>9</v>
      </c>
      <c r="C29" s="1"/>
      <c r="D29" s="1"/>
      <c r="E29" s="37" t="s">
        <v>39</v>
      </c>
      <c r="F29" s="1"/>
      <c r="G29" s="1"/>
      <c r="H29" s="1"/>
      <c r="I29" s="1"/>
      <c r="J29" s="1"/>
      <c r="K29" s="38">
        <f>H297</f>
        <v>0</v>
      </c>
      <c r="L29" s="38">
        <f>L297</f>
        <v>0</v>
      </c>
      <c r="M29" s="39"/>
      <c r="N29" s="3"/>
      <c r="O29" s="3"/>
      <c r="P29" s="3"/>
      <c r="Q29" s="3"/>
      <c r="S29" s="27">
        <f>S296</f>
        <v>0</v>
      </c>
    </row>
    <row r="30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0"/>
      <c r="N30" s="3"/>
      <c r="O30" s="3"/>
      <c r="P30" s="3"/>
      <c r="Q30" s="3"/>
    </row>
    <row r="31" ht="14" customHeight="1">
      <c r="A31" s="5"/>
      <c r="B31" s="28" t="s">
        <v>40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3"/>
      <c r="N31" s="3"/>
      <c r="O31" s="3"/>
      <c r="P31" s="3"/>
      <c r="Q31" s="3"/>
    </row>
    <row r="32" ht="18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41"/>
      <c r="N32" s="3"/>
      <c r="O32" s="3"/>
      <c r="P32" s="3"/>
      <c r="Q32" s="3"/>
    </row>
    <row r="33" ht="18" customHeight="1">
      <c r="A33" s="10"/>
      <c r="B33" s="34" t="s">
        <v>41</v>
      </c>
      <c r="C33" s="34" t="s">
        <v>28</v>
      </c>
      <c r="D33" s="34" t="s">
        <v>42</v>
      </c>
      <c r="E33" s="34" t="s">
        <v>29</v>
      </c>
      <c r="F33" s="34" t="s">
        <v>43</v>
      </c>
      <c r="G33" s="35" t="s">
        <v>44</v>
      </c>
      <c r="H33" s="23" t="s">
        <v>45</v>
      </c>
      <c r="I33" s="23" t="s">
        <v>46</v>
      </c>
      <c r="J33" s="23" t="s">
        <v>18</v>
      </c>
      <c r="K33" s="35" t="s">
        <v>47</v>
      </c>
      <c r="L33" s="23" t="s">
        <v>19</v>
      </c>
      <c r="M33" s="39"/>
      <c r="N33" s="3"/>
      <c r="O33" s="3"/>
      <c r="P33" s="3"/>
      <c r="Q33" s="3"/>
    </row>
    <row r="34" ht="40" customHeight="1">
      <c r="A34" s="10"/>
      <c r="B34" s="42" t="s">
        <v>48</v>
      </c>
      <c r="C34" s="1"/>
      <c r="D34" s="1"/>
      <c r="E34" s="1"/>
      <c r="F34" s="1"/>
      <c r="G34" s="1"/>
      <c r="H34" s="43"/>
      <c r="I34" s="1"/>
      <c r="J34" s="43"/>
      <c r="K34" s="1"/>
      <c r="L34" s="1"/>
      <c r="M34" s="13"/>
      <c r="N34" s="3"/>
      <c r="O34" s="3"/>
      <c r="P34" s="3"/>
      <c r="Q34" s="3"/>
    </row>
    <row r="35">
      <c r="A35" s="10"/>
      <c r="B35" s="44">
        <v>1</v>
      </c>
      <c r="C35" s="45" t="s">
        <v>49</v>
      </c>
      <c r="D35" s="45" t="s">
        <v>50</v>
      </c>
      <c r="E35" s="45" t="s">
        <v>51</v>
      </c>
      <c r="F35" s="45" t="s">
        <v>4</v>
      </c>
      <c r="G35" s="46" t="s">
        <v>52</v>
      </c>
      <c r="H35" s="47">
        <v>666.44000000000005</v>
      </c>
      <c r="I35" s="25">
        <f>ROUND(0,2)</f>
        <v>0</v>
      </c>
      <c r="J35" s="48">
        <f>ROUND(I35*H35,2)</f>
        <v>0</v>
      </c>
      <c r="K35" s="49">
        <v>0</v>
      </c>
      <c r="L35" s="50">
        <f>IF(ISNUMBER(K35),ROUND(J35*(K35+1),2),0)</f>
        <v>0</v>
      </c>
      <c r="M35" s="13"/>
      <c r="N35" s="3"/>
      <c r="O35" s="3"/>
      <c r="P35" s="3"/>
      <c r="Q35" s="33">
        <f>IF(ISNUMBER(K35),IF(H35&gt;0,IF(I35&gt;0,J35,0),0),0)</f>
        <v>0</v>
      </c>
      <c r="R35" s="27">
        <f>IF(ISNUMBER(K35)=FALSE,J35,0)</f>
        <v>0</v>
      </c>
    </row>
    <row r="36">
      <c r="A36" s="10"/>
      <c r="B36" s="51" t="s">
        <v>53</v>
      </c>
      <c r="C36" s="1"/>
      <c r="D36" s="1"/>
      <c r="E36" s="52" t="s">
        <v>54</v>
      </c>
      <c r="F36" s="1"/>
      <c r="G36" s="1"/>
      <c r="H36" s="43"/>
      <c r="I36" s="1"/>
      <c r="J36" s="43"/>
      <c r="K36" s="1"/>
      <c r="L36" s="1"/>
      <c r="M36" s="13"/>
      <c r="N36" s="3"/>
      <c r="O36" s="3"/>
      <c r="P36" s="3"/>
      <c r="Q36" s="3"/>
    </row>
    <row r="37" thickBot="1">
      <c r="A37" s="10"/>
      <c r="B37" s="53" t="s">
        <v>55</v>
      </c>
      <c r="C37" s="54"/>
      <c r="D37" s="54"/>
      <c r="E37" s="55" t="s">
        <v>56</v>
      </c>
      <c r="F37" s="54"/>
      <c r="G37" s="54"/>
      <c r="H37" s="56"/>
      <c r="I37" s="54"/>
      <c r="J37" s="56"/>
      <c r="K37" s="54"/>
      <c r="L37" s="54"/>
      <c r="M37" s="13"/>
      <c r="N37" s="3"/>
      <c r="O37" s="3"/>
      <c r="P37" s="3"/>
      <c r="Q37" s="3"/>
    </row>
    <row r="38" thickTop="1">
      <c r="A38" s="10"/>
      <c r="B38" s="44">
        <v>2</v>
      </c>
      <c r="C38" s="45" t="s">
        <v>49</v>
      </c>
      <c r="D38" s="45" t="s">
        <v>57</v>
      </c>
      <c r="E38" s="45" t="s">
        <v>51</v>
      </c>
      <c r="F38" s="45" t="s">
        <v>4</v>
      </c>
      <c r="G38" s="46" t="s">
        <v>52</v>
      </c>
      <c r="H38" s="57">
        <v>311.30000000000001</v>
      </c>
      <c r="I38" s="58">
        <f>ROUND(0,2)</f>
        <v>0</v>
      </c>
      <c r="J38" s="59">
        <f>ROUND(I38*H38,2)</f>
        <v>0</v>
      </c>
      <c r="K38" s="60">
        <v>0</v>
      </c>
      <c r="L38" s="61">
        <f>IF(ISNUMBER(K38),ROUND(J38*(K38+1),2),0)</f>
        <v>0</v>
      </c>
      <c r="M38" s="13"/>
      <c r="N38" s="3"/>
      <c r="O38" s="3"/>
      <c r="P38" s="3"/>
      <c r="Q38" s="33">
        <f>IF(ISNUMBER(K38),IF(H38&gt;0,IF(I38&gt;0,J38,0),0),0)</f>
        <v>0</v>
      </c>
      <c r="R38" s="27">
        <f>IF(ISNUMBER(K38)=FALSE,J38,0)</f>
        <v>0</v>
      </c>
    </row>
    <row r="39">
      <c r="A39" s="10"/>
      <c r="B39" s="51" t="s">
        <v>53</v>
      </c>
      <c r="C39" s="1"/>
      <c r="D39" s="1"/>
      <c r="E39" s="52" t="s">
        <v>58</v>
      </c>
      <c r="F39" s="1"/>
      <c r="G39" s="1"/>
      <c r="H39" s="43"/>
      <c r="I39" s="1"/>
      <c r="J39" s="43"/>
      <c r="K39" s="1"/>
      <c r="L39" s="1"/>
      <c r="M39" s="13"/>
      <c r="N39" s="3"/>
      <c r="O39" s="3"/>
      <c r="P39" s="3"/>
      <c r="Q39" s="3"/>
    </row>
    <row r="40" thickBot="1">
      <c r="A40" s="10"/>
      <c r="B40" s="53" t="s">
        <v>55</v>
      </c>
      <c r="C40" s="54"/>
      <c r="D40" s="54"/>
      <c r="E40" s="55" t="s">
        <v>59</v>
      </c>
      <c r="F40" s="54"/>
      <c r="G40" s="54"/>
      <c r="H40" s="56"/>
      <c r="I40" s="54"/>
      <c r="J40" s="56"/>
      <c r="K40" s="54"/>
      <c r="L40" s="54"/>
      <c r="M40" s="13"/>
      <c r="N40" s="3"/>
      <c r="O40" s="3"/>
      <c r="P40" s="3"/>
      <c r="Q40" s="3"/>
    </row>
    <row r="41" thickTop="1">
      <c r="A41" s="10"/>
      <c r="B41" s="44">
        <v>3</v>
      </c>
      <c r="C41" s="45" t="s">
        <v>60</v>
      </c>
      <c r="D41" s="45"/>
      <c r="E41" s="45" t="s">
        <v>61</v>
      </c>
      <c r="F41" s="45" t="s">
        <v>4</v>
      </c>
      <c r="G41" s="46" t="s">
        <v>52</v>
      </c>
      <c r="H41" s="57">
        <v>89.319999999999993</v>
      </c>
      <c r="I41" s="58">
        <f>ROUND(0,2)</f>
        <v>0</v>
      </c>
      <c r="J41" s="59">
        <f>ROUND(I41*H41,2)</f>
        <v>0</v>
      </c>
      <c r="K41" s="60">
        <v>0</v>
      </c>
      <c r="L41" s="61">
        <f>IF(ISNUMBER(K41),ROUND(J41*(K41+1),2),0)</f>
        <v>0</v>
      </c>
      <c r="M41" s="13"/>
      <c r="N41" s="3"/>
      <c r="O41" s="3"/>
      <c r="P41" s="3"/>
      <c r="Q41" s="33">
        <f>IF(ISNUMBER(K41),IF(H41&gt;0,IF(I41&gt;0,J41,0),0),0)</f>
        <v>0</v>
      </c>
      <c r="R41" s="27">
        <f>IF(ISNUMBER(K41)=FALSE,J41,0)</f>
        <v>0</v>
      </c>
    </row>
    <row r="42">
      <c r="A42" s="10"/>
      <c r="B42" s="51" t="s">
        <v>53</v>
      </c>
      <c r="C42" s="1"/>
      <c r="D42" s="1"/>
      <c r="E42" s="52" t="s">
        <v>4</v>
      </c>
      <c r="F42" s="1"/>
      <c r="G42" s="1"/>
      <c r="H42" s="43"/>
      <c r="I42" s="1"/>
      <c r="J42" s="43"/>
      <c r="K42" s="1"/>
      <c r="L42" s="1"/>
      <c r="M42" s="13"/>
      <c r="N42" s="3"/>
      <c r="O42" s="3"/>
      <c r="P42" s="3"/>
      <c r="Q42" s="3"/>
    </row>
    <row r="43" thickBot="1">
      <c r="A43" s="10"/>
      <c r="B43" s="53" t="s">
        <v>55</v>
      </c>
      <c r="C43" s="54"/>
      <c r="D43" s="54"/>
      <c r="E43" s="55" t="s">
        <v>62</v>
      </c>
      <c r="F43" s="54"/>
      <c r="G43" s="54"/>
      <c r="H43" s="56"/>
      <c r="I43" s="54"/>
      <c r="J43" s="56"/>
      <c r="K43" s="54"/>
      <c r="L43" s="54"/>
      <c r="M43" s="13"/>
      <c r="N43" s="3"/>
      <c r="O43" s="3"/>
      <c r="P43" s="3"/>
      <c r="Q43" s="3"/>
    </row>
    <row r="44" thickTop="1">
      <c r="A44" s="10"/>
      <c r="B44" s="44">
        <v>4</v>
      </c>
      <c r="C44" s="45" t="s">
        <v>63</v>
      </c>
      <c r="D44" s="45"/>
      <c r="E44" s="45" t="s">
        <v>64</v>
      </c>
      <c r="F44" s="45" t="s">
        <v>4</v>
      </c>
      <c r="G44" s="46" t="s">
        <v>65</v>
      </c>
      <c r="H44" s="57">
        <v>98.400000000000006</v>
      </c>
      <c r="I44" s="58">
        <f>ROUND(0,2)</f>
        <v>0</v>
      </c>
      <c r="J44" s="59">
        <f>ROUND(I44*H44,2)</f>
        <v>0</v>
      </c>
      <c r="K44" s="60">
        <v>0</v>
      </c>
      <c r="L44" s="61">
        <f>IF(ISNUMBER(K44),ROUND(J44*(K44+1),2),0)</f>
        <v>0</v>
      </c>
      <c r="M44" s="13"/>
      <c r="N44" s="3"/>
      <c r="O44" s="3"/>
      <c r="P44" s="3"/>
      <c r="Q44" s="33">
        <f>IF(ISNUMBER(K44),IF(H44&gt;0,IF(I44&gt;0,J44,0),0),0)</f>
        <v>0</v>
      </c>
      <c r="R44" s="27">
        <f>IF(ISNUMBER(K44)=FALSE,J44,0)</f>
        <v>0</v>
      </c>
    </row>
    <row r="45">
      <c r="A45" s="10"/>
      <c r="B45" s="51" t="s">
        <v>53</v>
      </c>
      <c r="C45" s="1"/>
      <c r="D45" s="1"/>
      <c r="E45" s="52" t="s">
        <v>66</v>
      </c>
      <c r="F45" s="1"/>
      <c r="G45" s="1"/>
      <c r="H45" s="43"/>
      <c r="I45" s="1"/>
      <c r="J45" s="43"/>
      <c r="K45" s="1"/>
      <c r="L45" s="1"/>
      <c r="M45" s="13"/>
      <c r="N45" s="3"/>
      <c r="O45" s="3"/>
      <c r="P45" s="3"/>
      <c r="Q45" s="3"/>
    </row>
    <row r="46" thickBot="1">
      <c r="A46" s="10"/>
      <c r="B46" s="53" t="s">
        <v>55</v>
      </c>
      <c r="C46" s="54"/>
      <c r="D46" s="54"/>
      <c r="E46" s="55" t="s">
        <v>4</v>
      </c>
      <c r="F46" s="54"/>
      <c r="G46" s="54"/>
      <c r="H46" s="56"/>
      <c r="I46" s="54"/>
      <c r="J46" s="56"/>
      <c r="K46" s="54"/>
      <c r="L46" s="54"/>
      <c r="M46" s="13"/>
      <c r="N46" s="3"/>
      <c r="O46" s="3"/>
      <c r="P46" s="3"/>
      <c r="Q46" s="3"/>
    </row>
    <row r="47" thickTop="1">
      <c r="A47" s="10"/>
      <c r="B47" s="44">
        <v>5</v>
      </c>
      <c r="C47" s="45" t="s">
        <v>67</v>
      </c>
      <c r="D47" s="45"/>
      <c r="E47" s="45" t="s">
        <v>68</v>
      </c>
      <c r="F47" s="45" t="s">
        <v>4</v>
      </c>
      <c r="G47" s="46" t="s">
        <v>69</v>
      </c>
      <c r="H47" s="57">
        <v>1</v>
      </c>
      <c r="I47" s="58">
        <f>ROUND(0,2)</f>
        <v>0</v>
      </c>
      <c r="J47" s="59">
        <f>ROUND(I47*H47,2)</f>
        <v>0</v>
      </c>
      <c r="K47" s="60">
        <v>0</v>
      </c>
      <c r="L47" s="61">
        <f>IF(ISNUMBER(K47),ROUND(J47*(K47+1),2),0)</f>
        <v>0</v>
      </c>
      <c r="M47" s="13"/>
      <c r="N47" s="3"/>
      <c r="O47" s="3"/>
      <c r="P47" s="3"/>
      <c r="Q47" s="33">
        <f>IF(ISNUMBER(K47),IF(H47&gt;0,IF(I47&gt;0,J47,0),0),0)</f>
        <v>0</v>
      </c>
      <c r="R47" s="27">
        <f>IF(ISNUMBER(K47)=FALSE,J47,0)</f>
        <v>0</v>
      </c>
    </row>
    <row r="48">
      <c r="A48" s="10"/>
      <c r="B48" s="51" t="s">
        <v>53</v>
      </c>
      <c r="C48" s="1"/>
      <c r="D48" s="1"/>
      <c r="E48" s="52" t="s">
        <v>4</v>
      </c>
      <c r="F48" s="1"/>
      <c r="G48" s="1"/>
      <c r="H48" s="43"/>
      <c r="I48" s="1"/>
      <c r="J48" s="43"/>
      <c r="K48" s="1"/>
      <c r="L48" s="1"/>
      <c r="M48" s="13"/>
      <c r="N48" s="3"/>
      <c r="O48" s="3"/>
      <c r="P48" s="3"/>
      <c r="Q48" s="3"/>
    </row>
    <row r="49" thickBot="1">
      <c r="A49" s="10"/>
      <c r="B49" s="53" t="s">
        <v>55</v>
      </c>
      <c r="C49" s="54"/>
      <c r="D49" s="54"/>
      <c r="E49" s="55" t="s">
        <v>4</v>
      </c>
      <c r="F49" s="54"/>
      <c r="G49" s="54"/>
      <c r="H49" s="56"/>
      <c r="I49" s="54"/>
      <c r="J49" s="56"/>
      <c r="K49" s="54"/>
      <c r="L49" s="54"/>
      <c r="M49" s="13"/>
      <c r="N49" s="3"/>
      <c r="O49" s="3"/>
      <c r="P49" s="3"/>
      <c r="Q49" s="3"/>
    </row>
    <row r="50" thickTop="1">
      <c r="A50" s="10"/>
      <c r="B50" s="44">
        <v>6</v>
      </c>
      <c r="C50" s="45" t="s">
        <v>70</v>
      </c>
      <c r="D50" s="45"/>
      <c r="E50" s="45" t="s">
        <v>71</v>
      </c>
      <c r="F50" s="45" t="s">
        <v>4</v>
      </c>
      <c r="G50" s="46" t="s">
        <v>69</v>
      </c>
      <c r="H50" s="57">
        <v>1</v>
      </c>
      <c r="I50" s="58">
        <f>ROUND(0,2)</f>
        <v>0</v>
      </c>
      <c r="J50" s="59">
        <f>ROUND(I50*H50,2)</f>
        <v>0</v>
      </c>
      <c r="K50" s="60">
        <v>0</v>
      </c>
      <c r="L50" s="61">
        <f>IF(ISNUMBER(K50),ROUND(J50*(K50+1),2),0)</f>
        <v>0</v>
      </c>
      <c r="M50" s="13"/>
      <c r="N50" s="3"/>
      <c r="O50" s="3"/>
      <c r="P50" s="3"/>
      <c r="Q50" s="33">
        <f>IF(ISNUMBER(K50),IF(H50&gt;0,IF(I50&gt;0,J50,0),0),0)</f>
        <v>0</v>
      </c>
      <c r="R50" s="27">
        <f>IF(ISNUMBER(K50)=FALSE,J50,0)</f>
        <v>0</v>
      </c>
    </row>
    <row r="51">
      <c r="A51" s="10"/>
      <c r="B51" s="51" t="s">
        <v>53</v>
      </c>
      <c r="C51" s="1"/>
      <c r="D51" s="1"/>
      <c r="E51" s="52" t="s">
        <v>4</v>
      </c>
      <c r="F51" s="1"/>
      <c r="G51" s="1"/>
      <c r="H51" s="43"/>
      <c r="I51" s="1"/>
      <c r="J51" s="43"/>
      <c r="K51" s="1"/>
      <c r="L51" s="1"/>
      <c r="M51" s="13"/>
      <c r="N51" s="3"/>
      <c r="O51" s="3"/>
      <c r="P51" s="3"/>
      <c r="Q51" s="3"/>
    </row>
    <row r="52" thickBot="1">
      <c r="A52" s="10"/>
      <c r="B52" s="53" t="s">
        <v>55</v>
      </c>
      <c r="C52" s="54"/>
      <c r="D52" s="54"/>
      <c r="E52" s="55" t="s">
        <v>4</v>
      </c>
      <c r="F52" s="54"/>
      <c r="G52" s="54"/>
      <c r="H52" s="56"/>
      <c r="I52" s="54"/>
      <c r="J52" s="56"/>
      <c r="K52" s="54"/>
      <c r="L52" s="54"/>
      <c r="M52" s="13"/>
      <c r="N52" s="3"/>
      <c r="O52" s="3"/>
      <c r="P52" s="3"/>
      <c r="Q52" s="3"/>
    </row>
    <row r="53" thickTop="1">
      <c r="A53" s="10"/>
      <c r="B53" s="44">
        <v>7</v>
      </c>
      <c r="C53" s="45" t="s">
        <v>72</v>
      </c>
      <c r="D53" s="45"/>
      <c r="E53" s="45" t="s">
        <v>73</v>
      </c>
      <c r="F53" s="45" t="s">
        <v>4</v>
      </c>
      <c r="G53" s="46" t="s">
        <v>69</v>
      </c>
      <c r="H53" s="57">
        <v>1</v>
      </c>
      <c r="I53" s="58">
        <f>ROUND(0,2)</f>
        <v>0</v>
      </c>
      <c r="J53" s="59">
        <f>ROUND(I53*H53,2)</f>
        <v>0</v>
      </c>
      <c r="K53" s="60">
        <v>0</v>
      </c>
      <c r="L53" s="61">
        <f>IF(ISNUMBER(K53),ROUND(J53*(K53+1),2),0)</f>
        <v>0</v>
      </c>
      <c r="M53" s="13"/>
      <c r="N53" s="3"/>
      <c r="O53" s="3"/>
      <c r="P53" s="3"/>
      <c r="Q53" s="33">
        <f>IF(ISNUMBER(K53),IF(H53&gt;0,IF(I53&gt;0,J53,0),0),0)</f>
        <v>0</v>
      </c>
      <c r="R53" s="27">
        <f>IF(ISNUMBER(K53)=FALSE,J53,0)</f>
        <v>0</v>
      </c>
    </row>
    <row r="54">
      <c r="A54" s="10"/>
      <c r="B54" s="51" t="s">
        <v>53</v>
      </c>
      <c r="C54" s="1"/>
      <c r="D54" s="1"/>
      <c r="E54" s="52" t="s">
        <v>4</v>
      </c>
      <c r="F54" s="1"/>
      <c r="G54" s="1"/>
      <c r="H54" s="43"/>
      <c r="I54" s="1"/>
      <c r="J54" s="43"/>
      <c r="K54" s="1"/>
      <c r="L54" s="1"/>
      <c r="M54" s="13"/>
      <c r="N54" s="3"/>
      <c r="O54" s="3"/>
      <c r="P54" s="3"/>
      <c r="Q54" s="3"/>
    </row>
    <row r="55" thickBot="1">
      <c r="A55" s="10"/>
      <c r="B55" s="53" t="s">
        <v>55</v>
      </c>
      <c r="C55" s="54"/>
      <c r="D55" s="54"/>
      <c r="E55" s="55" t="s">
        <v>4</v>
      </c>
      <c r="F55" s="54"/>
      <c r="G55" s="54"/>
      <c r="H55" s="56"/>
      <c r="I55" s="54"/>
      <c r="J55" s="56"/>
      <c r="K55" s="54"/>
      <c r="L55" s="54"/>
      <c r="M55" s="13"/>
      <c r="N55" s="3"/>
      <c r="O55" s="3"/>
      <c r="P55" s="3"/>
      <c r="Q55" s="3"/>
    </row>
    <row r="56" thickTop="1">
      <c r="A56" s="10"/>
      <c r="B56" s="44">
        <v>8</v>
      </c>
      <c r="C56" s="45" t="s">
        <v>74</v>
      </c>
      <c r="D56" s="45"/>
      <c r="E56" s="45" t="s">
        <v>75</v>
      </c>
      <c r="F56" s="45" t="s">
        <v>4</v>
      </c>
      <c r="G56" s="46" t="s">
        <v>69</v>
      </c>
      <c r="H56" s="57">
        <v>1</v>
      </c>
      <c r="I56" s="58">
        <f>ROUND(0,2)</f>
        <v>0</v>
      </c>
      <c r="J56" s="59">
        <f>ROUND(I56*H56,2)</f>
        <v>0</v>
      </c>
      <c r="K56" s="60">
        <v>0</v>
      </c>
      <c r="L56" s="61">
        <f>IF(ISNUMBER(K56),ROUND(J56*(K56+1),2),0)</f>
        <v>0</v>
      </c>
      <c r="M56" s="13"/>
      <c r="N56" s="3"/>
      <c r="O56" s="3"/>
      <c r="P56" s="3"/>
      <c r="Q56" s="33">
        <f>IF(ISNUMBER(K56),IF(H56&gt;0,IF(I56&gt;0,J56,0),0),0)</f>
        <v>0</v>
      </c>
      <c r="R56" s="27">
        <f>IF(ISNUMBER(K56)=FALSE,J56,0)</f>
        <v>0</v>
      </c>
    </row>
    <row r="57">
      <c r="A57" s="10"/>
      <c r="B57" s="51" t="s">
        <v>53</v>
      </c>
      <c r="C57" s="1"/>
      <c r="D57" s="1"/>
      <c r="E57" s="52" t="s">
        <v>4</v>
      </c>
      <c r="F57" s="1"/>
      <c r="G57" s="1"/>
      <c r="H57" s="43"/>
      <c r="I57" s="1"/>
      <c r="J57" s="43"/>
      <c r="K57" s="1"/>
      <c r="L57" s="1"/>
      <c r="M57" s="13"/>
      <c r="N57" s="3"/>
      <c r="O57" s="3"/>
      <c r="P57" s="3"/>
      <c r="Q57" s="3"/>
    </row>
    <row r="58" thickBot="1">
      <c r="A58" s="10"/>
      <c r="B58" s="53" t="s">
        <v>55</v>
      </c>
      <c r="C58" s="54"/>
      <c r="D58" s="54"/>
      <c r="E58" s="55" t="s">
        <v>4</v>
      </c>
      <c r="F58" s="54"/>
      <c r="G58" s="54"/>
      <c r="H58" s="56"/>
      <c r="I58" s="54"/>
      <c r="J58" s="56"/>
      <c r="K58" s="54"/>
      <c r="L58" s="54"/>
      <c r="M58" s="13"/>
      <c r="N58" s="3"/>
      <c r="O58" s="3"/>
      <c r="P58" s="3"/>
      <c r="Q58" s="3"/>
    </row>
    <row r="59" thickTop="1">
      <c r="A59" s="10"/>
      <c r="B59" s="44">
        <v>9</v>
      </c>
      <c r="C59" s="45" t="s">
        <v>76</v>
      </c>
      <c r="D59" s="45"/>
      <c r="E59" s="45" t="s">
        <v>77</v>
      </c>
      <c r="F59" s="45" t="s">
        <v>4</v>
      </c>
      <c r="G59" s="46" t="s">
        <v>69</v>
      </c>
      <c r="H59" s="57">
        <v>1</v>
      </c>
      <c r="I59" s="58">
        <f>ROUND(0,2)</f>
        <v>0</v>
      </c>
      <c r="J59" s="59">
        <f>ROUND(I59*H59,2)</f>
        <v>0</v>
      </c>
      <c r="K59" s="60">
        <v>0</v>
      </c>
      <c r="L59" s="61">
        <f>IF(ISNUMBER(K59),ROUND(J59*(K59+1),2),0)</f>
        <v>0</v>
      </c>
      <c r="M59" s="13"/>
      <c r="N59" s="3"/>
      <c r="O59" s="3"/>
      <c r="P59" s="3"/>
      <c r="Q59" s="33">
        <f>IF(ISNUMBER(K59),IF(H59&gt;0,IF(I59&gt;0,J59,0),0),0)</f>
        <v>0</v>
      </c>
      <c r="R59" s="27">
        <f>IF(ISNUMBER(K59)=FALSE,J59,0)</f>
        <v>0</v>
      </c>
    </row>
    <row r="60">
      <c r="A60" s="10"/>
      <c r="B60" s="51" t="s">
        <v>53</v>
      </c>
      <c r="C60" s="1"/>
      <c r="D60" s="1"/>
      <c r="E60" s="52" t="s">
        <v>78</v>
      </c>
      <c r="F60" s="1"/>
      <c r="G60" s="1"/>
      <c r="H60" s="43"/>
      <c r="I60" s="1"/>
      <c r="J60" s="43"/>
      <c r="K60" s="1"/>
      <c r="L60" s="1"/>
      <c r="M60" s="13"/>
      <c r="N60" s="3"/>
      <c r="O60" s="3"/>
      <c r="P60" s="3"/>
      <c r="Q60" s="3"/>
    </row>
    <row r="61" thickBot="1">
      <c r="A61" s="10"/>
      <c r="B61" s="53" t="s">
        <v>55</v>
      </c>
      <c r="C61" s="54"/>
      <c r="D61" s="54"/>
      <c r="E61" s="55" t="s">
        <v>4</v>
      </c>
      <c r="F61" s="54"/>
      <c r="G61" s="54"/>
      <c r="H61" s="56"/>
      <c r="I61" s="54"/>
      <c r="J61" s="56"/>
      <c r="K61" s="54"/>
      <c r="L61" s="54"/>
      <c r="M61" s="13"/>
      <c r="N61" s="3"/>
      <c r="O61" s="3"/>
      <c r="P61" s="3"/>
      <c r="Q61" s="3"/>
    </row>
    <row r="62" thickTop="1">
      <c r="A62" s="10"/>
      <c r="B62" s="44">
        <v>10</v>
      </c>
      <c r="C62" s="45" t="s">
        <v>79</v>
      </c>
      <c r="D62" s="45"/>
      <c r="E62" s="45" t="s">
        <v>80</v>
      </c>
      <c r="F62" s="45" t="s">
        <v>4</v>
      </c>
      <c r="G62" s="46" t="s">
        <v>81</v>
      </c>
      <c r="H62" s="57">
        <v>8</v>
      </c>
      <c r="I62" s="58">
        <f>ROUND(0,2)</f>
        <v>0</v>
      </c>
      <c r="J62" s="59">
        <f>ROUND(I62*H62,2)</f>
        <v>0</v>
      </c>
      <c r="K62" s="60">
        <v>0</v>
      </c>
      <c r="L62" s="61">
        <f>IF(ISNUMBER(K62),ROUND(J62*(K62+1),2),0)</f>
        <v>0</v>
      </c>
      <c r="M62" s="13"/>
      <c r="N62" s="3"/>
      <c r="O62" s="3"/>
      <c r="P62" s="3"/>
      <c r="Q62" s="33">
        <f>IF(ISNUMBER(K62),IF(H62&gt;0,IF(I62&gt;0,J62,0),0),0)</f>
        <v>0</v>
      </c>
      <c r="R62" s="27">
        <f>IF(ISNUMBER(K62)=FALSE,J62,0)</f>
        <v>0</v>
      </c>
    </row>
    <row r="63">
      <c r="A63" s="10"/>
      <c r="B63" s="51" t="s">
        <v>53</v>
      </c>
      <c r="C63" s="1"/>
      <c r="D63" s="1"/>
      <c r="E63" s="52" t="s">
        <v>82</v>
      </c>
      <c r="F63" s="1"/>
      <c r="G63" s="1"/>
      <c r="H63" s="43"/>
      <c r="I63" s="1"/>
      <c r="J63" s="43"/>
      <c r="K63" s="1"/>
      <c r="L63" s="1"/>
      <c r="M63" s="13"/>
      <c r="N63" s="3"/>
      <c r="O63" s="3"/>
      <c r="P63" s="3"/>
      <c r="Q63" s="3"/>
    </row>
    <row r="64" thickBot="1">
      <c r="A64" s="10"/>
      <c r="B64" s="53" t="s">
        <v>55</v>
      </c>
      <c r="C64" s="54"/>
      <c r="D64" s="54"/>
      <c r="E64" s="55" t="s">
        <v>4</v>
      </c>
      <c r="F64" s="54"/>
      <c r="G64" s="54"/>
      <c r="H64" s="56"/>
      <c r="I64" s="54"/>
      <c r="J64" s="56"/>
      <c r="K64" s="54"/>
      <c r="L64" s="54"/>
      <c r="M64" s="13"/>
      <c r="N64" s="3"/>
      <c r="O64" s="3"/>
      <c r="P64" s="3"/>
      <c r="Q64" s="3"/>
    </row>
    <row r="65" thickTop="1" thickBot="1" ht="25" customHeight="1">
      <c r="A65" s="10"/>
      <c r="B65" s="1"/>
      <c r="C65" s="62">
        <v>0</v>
      </c>
      <c r="D65" s="1"/>
      <c r="E65" s="63" t="s">
        <v>30</v>
      </c>
      <c r="F65" s="1"/>
      <c r="G65" s="64" t="s">
        <v>83</v>
      </c>
      <c r="H65" s="65">
        <f>J35+J38+J41+J44+J47+J50+J53+J56+J59+J62</f>
        <v>0</v>
      </c>
      <c r="I65" s="64" t="s">
        <v>84</v>
      </c>
      <c r="J65" s="66">
        <f>(L65-H65)</f>
        <v>0</v>
      </c>
      <c r="K65" s="64" t="s">
        <v>85</v>
      </c>
      <c r="L65" s="67">
        <f>L35+L38+L41+L44+L47+L50+L53+L56+L59+L62</f>
        <v>0</v>
      </c>
      <c r="M65" s="13"/>
      <c r="N65" s="3"/>
      <c r="O65" s="3"/>
      <c r="P65" s="3"/>
      <c r="Q65" s="33">
        <f>0+Q35+Q38+Q41+Q44+Q47+Q50+Q53+Q56+Q59+Q62</f>
        <v>0</v>
      </c>
      <c r="R65" s="27">
        <f>0+R35+R38+R41+R44+R47+R50+R53+R56+R59+R62</f>
        <v>0</v>
      </c>
      <c r="S65" s="68">
        <f>Q65*(1+J65)+R65</f>
        <v>0</v>
      </c>
    </row>
    <row r="66" thickTop="1" thickBot="1" ht="25" customHeight="1">
      <c r="A66" s="10"/>
      <c r="B66" s="69"/>
      <c r="C66" s="69"/>
      <c r="D66" s="69"/>
      <c r="E66" s="70"/>
      <c r="F66" s="69"/>
      <c r="G66" s="71" t="s">
        <v>86</v>
      </c>
      <c r="H66" s="72">
        <f>J35+J38+J41+J44+J47+J50+J53+J56+J59+J62</f>
        <v>0</v>
      </c>
      <c r="I66" s="71" t="s">
        <v>87</v>
      </c>
      <c r="J66" s="73">
        <f>0+J65</f>
        <v>0</v>
      </c>
      <c r="K66" s="71" t="s">
        <v>88</v>
      </c>
      <c r="L66" s="74">
        <f>L35+L38+L41+L44+L47+L50+L53+L56+L59+L62</f>
        <v>0</v>
      </c>
      <c r="M66" s="13"/>
      <c r="N66" s="3"/>
      <c r="O66" s="3"/>
      <c r="P66" s="3"/>
      <c r="Q66" s="3"/>
    </row>
    <row r="67" ht="40" customHeight="1">
      <c r="A67" s="10"/>
      <c r="B67" s="75" t="s">
        <v>89</v>
      </c>
      <c r="C67" s="1"/>
      <c r="D67" s="1"/>
      <c r="E67" s="1"/>
      <c r="F67" s="1"/>
      <c r="G67" s="1"/>
      <c r="H67" s="43"/>
      <c r="I67" s="1"/>
      <c r="J67" s="43"/>
      <c r="K67" s="1"/>
      <c r="L67" s="1"/>
      <c r="M67" s="13"/>
      <c r="N67" s="3"/>
      <c r="O67" s="3"/>
      <c r="P67" s="3"/>
      <c r="Q67" s="3"/>
    </row>
    <row r="68">
      <c r="A68" s="10"/>
      <c r="B68" s="44">
        <v>11</v>
      </c>
      <c r="C68" s="45" t="s">
        <v>90</v>
      </c>
      <c r="D68" s="45"/>
      <c r="E68" s="45" t="s">
        <v>91</v>
      </c>
      <c r="F68" s="45" t="s">
        <v>4</v>
      </c>
      <c r="G68" s="46" t="s">
        <v>92</v>
      </c>
      <c r="H68" s="47">
        <v>20</v>
      </c>
      <c r="I68" s="25">
        <f>ROUND(0,2)</f>
        <v>0</v>
      </c>
      <c r="J68" s="48">
        <f>ROUND(I68*H68,2)</f>
        <v>0</v>
      </c>
      <c r="K68" s="49">
        <v>0</v>
      </c>
      <c r="L68" s="50">
        <f>IF(ISNUMBER(K68),ROUND(J68*(K68+1),2),0)</f>
        <v>0</v>
      </c>
      <c r="M68" s="13"/>
      <c r="N68" s="3"/>
      <c r="O68" s="3"/>
      <c r="P68" s="3"/>
      <c r="Q68" s="33">
        <f>IF(ISNUMBER(K68),IF(H68&gt;0,IF(I68&gt;0,J68,0),0),0)</f>
        <v>0</v>
      </c>
      <c r="R68" s="27">
        <f>IF(ISNUMBER(K68)=FALSE,J68,0)</f>
        <v>0</v>
      </c>
    </row>
    <row r="69">
      <c r="A69" s="10"/>
      <c r="B69" s="51" t="s">
        <v>53</v>
      </c>
      <c r="C69" s="1"/>
      <c r="D69" s="1"/>
      <c r="E69" s="52" t="s">
        <v>93</v>
      </c>
      <c r="F69" s="1"/>
      <c r="G69" s="1"/>
      <c r="H69" s="43"/>
      <c r="I69" s="1"/>
      <c r="J69" s="43"/>
      <c r="K69" s="1"/>
      <c r="L69" s="1"/>
      <c r="M69" s="13"/>
      <c r="N69" s="3"/>
      <c r="O69" s="3"/>
      <c r="P69" s="3"/>
      <c r="Q69" s="3"/>
    </row>
    <row r="70" thickBot="1">
      <c r="A70" s="10"/>
      <c r="B70" s="53" t="s">
        <v>55</v>
      </c>
      <c r="C70" s="54"/>
      <c r="D70" s="54"/>
      <c r="E70" s="55" t="s">
        <v>4</v>
      </c>
      <c r="F70" s="54"/>
      <c r="G70" s="54"/>
      <c r="H70" s="56"/>
      <c r="I70" s="54"/>
      <c r="J70" s="56"/>
      <c r="K70" s="54"/>
      <c r="L70" s="54"/>
      <c r="M70" s="13"/>
      <c r="N70" s="3"/>
      <c r="O70" s="3"/>
      <c r="P70" s="3"/>
      <c r="Q70" s="3"/>
    </row>
    <row r="71" thickTop="1">
      <c r="A71" s="10"/>
      <c r="B71" s="44">
        <v>12</v>
      </c>
      <c r="C71" s="45" t="s">
        <v>94</v>
      </c>
      <c r="D71" s="45"/>
      <c r="E71" s="45" t="s">
        <v>95</v>
      </c>
      <c r="F71" s="45" t="s">
        <v>4</v>
      </c>
      <c r="G71" s="46" t="s">
        <v>92</v>
      </c>
      <c r="H71" s="57">
        <v>60</v>
      </c>
      <c r="I71" s="58">
        <f>ROUND(0,2)</f>
        <v>0</v>
      </c>
      <c r="J71" s="59">
        <f>ROUND(I71*H71,2)</f>
        <v>0</v>
      </c>
      <c r="K71" s="60">
        <v>0</v>
      </c>
      <c r="L71" s="61">
        <f>IF(ISNUMBER(K71),ROUND(J71*(K71+1),2),0)</f>
        <v>0</v>
      </c>
      <c r="M71" s="13"/>
      <c r="N71" s="3"/>
      <c r="O71" s="3"/>
      <c r="P71" s="3"/>
      <c r="Q71" s="33">
        <f>IF(ISNUMBER(K71),IF(H71&gt;0,IF(I71&gt;0,J71,0),0),0)</f>
        <v>0</v>
      </c>
      <c r="R71" s="27">
        <f>IF(ISNUMBER(K71)=FALSE,J71,0)</f>
        <v>0</v>
      </c>
    </row>
    <row r="72">
      <c r="A72" s="10"/>
      <c r="B72" s="51" t="s">
        <v>53</v>
      </c>
      <c r="C72" s="1"/>
      <c r="D72" s="1"/>
      <c r="E72" s="52" t="s">
        <v>96</v>
      </c>
      <c r="F72" s="1"/>
      <c r="G72" s="1"/>
      <c r="H72" s="43"/>
      <c r="I72" s="1"/>
      <c r="J72" s="43"/>
      <c r="K72" s="1"/>
      <c r="L72" s="1"/>
      <c r="M72" s="13"/>
      <c r="N72" s="3"/>
      <c r="O72" s="3"/>
      <c r="P72" s="3"/>
      <c r="Q72" s="3"/>
    </row>
    <row r="73" thickBot="1">
      <c r="A73" s="10"/>
      <c r="B73" s="53" t="s">
        <v>55</v>
      </c>
      <c r="C73" s="54"/>
      <c r="D73" s="54"/>
      <c r="E73" s="55" t="s">
        <v>4</v>
      </c>
      <c r="F73" s="54"/>
      <c r="G73" s="54"/>
      <c r="H73" s="56"/>
      <c r="I73" s="54"/>
      <c r="J73" s="56"/>
      <c r="K73" s="54"/>
      <c r="L73" s="54"/>
      <c r="M73" s="13"/>
      <c r="N73" s="3"/>
      <c r="O73" s="3"/>
      <c r="P73" s="3"/>
      <c r="Q73" s="3"/>
    </row>
    <row r="74" thickTop="1">
      <c r="A74" s="10"/>
      <c r="B74" s="44">
        <v>13</v>
      </c>
      <c r="C74" s="45" t="s">
        <v>97</v>
      </c>
      <c r="D74" s="45"/>
      <c r="E74" s="45" t="s">
        <v>98</v>
      </c>
      <c r="F74" s="45" t="s">
        <v>4</v>
      </c>
      <c r="G74" s="46" t="s">
        <v>65</v>
      </c>
      <c r="H74" s="57">
        <v>40.560000000000002</v>
      </c>
      <c r="I74" s="58">
        <f>ROUND(0,2)</f>
        <v>0</v>
      </c>
      <c r="J74" s="59">
        <f>ROUND(I74*H74,2)</f>
        <v>0</v>
      </c>
      <c r="K74" s="60">
        <v>0</v>
      </c>
      <c r="L74" s="61">
        <f>IF(ISNUMBER(K74),ROUND(J74*(K74+1),2),0)</f>
        <v>0</v>
      </c>
      <c r="M74" s="13"/>
      <c r="N74" s="3"/>
      <c r="O74" s="3"/>
      <c r="P74" s="3"/>
      <c r="Q74" s="33">
        <f>IF(ISNUMBER(K74),IF(H74&gt;0,IF(I74&gt;0,J74,0),0),0)</f>
        <v>0</v>
      </c>
      <c r="R74" s="27">
        <f>IF(ISNUMBER(K74)=FALSE,J74,0)</f>
        <v>0</v>
      </c>
    </row>
    <row r="75">
      <c r="A75" s="10"/>
      <c r="B75" s="51" t="s">
        <v>53</v>
      </c>
      <c r="C75" s="1"/>
      <c r="D75" s="1"/>
      <c r="E75" s="52" t="s">
        <v>99</v>
      </c>
      <c r="F75" s="1"/>
      <c r="G75" s="1"/>
      <c r="H75" s="43"/>
      <c r="I75" s="1"/>
      <c r="J75" s="43"/>
      <c r="K75" s="1"/>
      <c r="L75" s="1"/>
      <c r="M75" s="13"/>
      <c r="N75" s="3"/>
      <c r="O75" s="3"/>
      <c r="P75" s="3"/>
      <c r="Q75" s="3"/>
    </row>
    <row r="76" thickBot="1">
      <c r="A76" s="10"/>
      <c r="B76" s="53" t="s">
        <v>55</v>
      </c>
      <c r="C76" s="54"/>
      <c r="D76" s="54"/>
      <c r="E76" s="55" t="s">
        <v>100</v>
      </c>
      <c r="F76" s="54"/>
      <c r="G76" s="54"/>
      <c r="H76" s="56"/>
      <c r="I76" s="54"/>
      <c r="J76" s="56"/>
      <c r="K76" s="54"/>
      <c r="L76" s="54"/>
      <c r="M76" s="13"/>
      <c r="N76" s="3"/>
      <c r="O76" s="3"/>
      <c r="P76" s="3"/>
      <c r="Q76" s="3"/>
    </row>
    <row r="77" thickTop="1">
      <c r="A77" s="10"/>
      <c r="B77" s="44">
        <v>14</v>
      </c>
      <c r="C77" s="45" t="s">
        <v>101</v>
      </c>
      <c r="D77" s="45"/>
      <c r="E77" s="45" t="s">
        <v>102</v>
      </c>
      <c r="F77" s="45" t="s">
        <v>4</v>
      </c>
      <c r="G77" s="46" t="s">
        <v>65</v>
      </c>
      <c r="H77" s="57">
        <v>55</v>
      </c>
      <c r="I77" s="58">
        <f>ROUND(0,2)</f>
        <v>0</v>
      </c>
      <c r="J77" s="59">
        <f>ROUND(I77*H77,2)</f>
        <v>0</v>
      </c>
      <c r="K77" s="60">
        <v>0</v>
      </c>
      <c r="L77" s="61">
        <f>IF(ISNUMBER(K77),ROUND(J77*(K77+1),2),0)</f>
        <v>0</v>
      </c>
      <c r="M77" s="13"/>
      <c r="N77" s="3"/>
      <c r="O77" s="3"/>
      <c r="P77" s="3"/>
      <c r="Q77" s="33">
        <f>IF(ISNUMBER(K77),IF(H77&gt;0,IF(I77&gt;0,J77,0),0),0)</f>
        <v>0</v>
      </c>
      <c r="R77" s="27">
        <f>IF(ISNUMBER(K77)=FALSE,J77,0)</f>
        <v>0</v>
      </c>
    </row>
    <row r="78">
      <c r="A78" s="10"/>
      <c r="B78" s="51" t="s">
        <v>53</v>
      </c>
      <c r="C78" s="1"/>
      <c r="D78" s="1"/>
      <c r="E78" s="52" t="s">
        <v>103</v>
      </c>
      <c r="F78" s="1"/>
      <c r="G78" s="1"/>
      <c r="H78" s="43"/>
      <c r="I78" s="1"/>
      <c r="J78" s="43"/>
      <c r="K78" s="1"/>
      <c r="L78" s="1"/>
      <c r="M78" s="13"/>
      <c r="N78" s="3"/>
      <c r="O78" s="3"/>
      <c r="P78" s="3"/>
      <c r="Q78" s="3"/>
    </row>
    <row r="79" thickBot="1">
      <c r="A79" s="10"/>
      <c r="B79" s="53" t="s">
        <v>55</v>
      </c>
      <c r="C79" s="54"/>
      <c r="D79" s="54"/>
      <c r="E79" s="55" t="s">
        <v>104</v>
      </c>
      <c r="F79" s="54"/>
      <c r="G79" s="54"/>
      <c r="H79" s="56"/>
      <c r="I79" s="54"/>
      <c r="J79" s="56"/>
      <c r="K79" s="54"/>
      <c r="L79" s="54"/>
      <c r="M79" s="13"/>
      <c r="N79" s="3"/>
      <c r="O79" s="3"/>
      <c r="P79" s="3"/>
      <c r="Q79" s="3"/>
    </row>
    <row r="80" thickTop="1">
      <c r="A80" s="10"/>
      <c r="B80" s="44">
        <v>15</v>
      </c>
      <c r="C80" s="45" t="s">
        <v>105</v>
      </c>
      <c r="D80" s="45"/>
      <c r="E80" s="45" t="s">
        <v>106</v>
      </c>
      <c r="F80" s="45" t="s">
        <v>4</v>
      </c>
      <c r="G80" s="46" t="s">
        <v>65</v>
      </c>
      <c r="H80" s="57">
        <v>10</v>
      </c>
      <c r="I80" s="58">
        <f>ROUND(0,2)</f>
        <v>0</v>
      </c>
      <c r="J80" s="59">
        <f>ROUND(I80*H80,2)</f>
        <v>0</v>
      </c>
      <c r="K80" s="60">
        <v>0</v>
      </c>
      <c r="L80" s="61">
        <f>IF(ISNUMBER(K80),ROUND(J80*(K80+1),2),0)</f>
        <v>0</v>
      </c>
      <c r="M80" s="13"/>
      <c r="N80" s="3"/>
      <c r="O80" s="3"/>
      <c r="P80" s="3"/>
      <c r="Q80" s="33">
        <f>IF(ISNUMBER(K80),IF(H80&gt;0,IF(I80&gt;0,J80,0),0),0)</f>
        <v>0</v>
      </c>
      <c r="R80" s="27">
        <f>IF(ISNUMBER(K80)=FALSE,J80,0)</f>
        <v>0</v>
      </c>
    </row>
    <row r="81">
      <c r="A81" s="10"/>
      <c r="B81" s="51" t="s">
        <v>53</v>
      </c>
      <c r="C81" s="1"/>
      <c r="D81" s="1"/>
      <c r="E81" s="52" t="s">
        <v>107</v>
      </c>
      <c r="F81" s="1"/>
      <c r="G81" s="1"/>
      <c r="H81" s="43"/>
      <c r="I81" s="1"/>
      <c r="J81" s="43"/>
      <c r="K81" s="1"/>
      <c r="L81" s="1"/>
      <c r="M81" s="13"/>
      <c r="N81" s="3"/>
      <c r="O81" s="3"/>
      <c r="P81" s="3"/>
      <c r="Q81" s="3"/>
    </row>
    <row r="82" thickBot="1">
      <c r="A82" s="10"/>
      <c r="B82" s="53" t="s">
        <v>55</v>
      </c>
      <c r="C82" s="54"/>
      <c r="D82" s="54"/>
      <c r="E82" s="55" t="s">
        <v>4</v>
      </c>
      <c r="F82" s="54"/>
      <c r="G82" s="54"/>
      <c r="H82" s="56"/>
      <c r="I82" s="54"/>
      <c r="J82" s="56"/>
      <c r="K82" s="54"/>
      <c r="L82" s="54"/>
      <c r="M82" s="13"/>
      <c r="N82" s="3"/>
      <c r="O82" s="3"/>
      <c r="P82" s="3"/>
      <c r="Q82" s="3"/>
    </row>
    <row r="83" thickTop="1">
      <c r="A83" s="10"/>
      <c r="B83" s="44">
        <v>16</v>
      </c>
      <c r="C83" s="45" t="s">
        <v>108</v>
      </c>
      <c r="D83" s="45"/>
      <c r="E83" s="45" t="s">
        <v>109</v>
      </c>
      <c r="F83" s="45" t="s">
        <v>4</v>
      </c>
      <c r="G83" s="46" t="s">
        <v>110</v>
      </c>
      <c r="H83" s="57">
        <v>500</v>
      </c>
      <c r="I83" s="58">
        <f>ROUND(0,2)</f>
        <v>0</v>
      </c>
      <c r="J83" s="59">
        <f>ROUND(I83*H83,2)</f>
        <v>0</v>
      </c>
      <c r="K83" s="60">
        <v>0</v>
      </c>
      <c r="L83" s="61">
        <f>IF(ISNUMBER(K83),ROUND(J83*(K83+1),2),0)</f>
        <v>0</v>
      </c>
      <c r="M83" s="13"/>
      <c r="N83" s="3"/>
      <c r="O83" s="3"/>
      <c r="P83" s="3"/>
      <c r="Q83" s="33">
        <f>IF(ISNUMBER(K83),IF(H83&gt;0,IF(I83&gt;0,J83,0),0),0)</f>
        <v>0</v>
      </c>
      <c r="R83" s="27">
        <f>IF(ISNUMBER(K83)=FALSE,J83,0)</f>
        <v>0</v>
      </c>
    </row>
    <row r="84">
      <c r="A84" s="10"/>
      <c r="B84" s="51" t="s">
        <v>53</v>
      </c>
      <c r="C84" s="1"/>
      <c r="D84" s="1"/>
      <c r="E84" s="52" t="s">
        <v>111</v>
      </c>
      <c r="F84" s="1"/>
      <c r="G84" s="1"/>
      <c r="H84" s="43"/>
      <c r="I84" s="1"/>
      <c r="J84" s="43"/>
      <c r="K84" s="1"/>
      <c r="L84" s="1"/>
      <c r="M84" s="13"/>
      <c r="N84" s="3"/>
      <c r="O84" s="3"/>
      <c r="P84" s="3"/>
      <c r="Q84" s="3"/>
    </row>
    <row r="85" thickBot="1">
      <c r="A85" s="10"/>
      <c r="B85" s="53" t="s">
        <v>55</v>
      </c>
      <c r="C85" s="54"/>
      <c r="D85" s="54"/>
      <c r="E85" s="55" t="s">
        <v>4</v>
      </c>
      <c r="F85" s="54"/>
      <c r="G85" s="54"/>
      <c r="H85" s="56"/>
      <c r="I85" s="54"/>
      <c r="J85" s="56"/>
      <c r="K85" s="54"/>
      <c r="L85" s="54"/>
      <c r="M85" s="13"/>
      <c r="N85" s="3"/>
      <c r="O85" s="3"/>
      <c r="P85" s="3"/>
      <c r="Q85" s="3"/>
    </row>
    <row r="86" thickTop="1">
      <c r="A86" s="10"/>
      <c r="B86" s="44">
        <v>17</v>
      </c>
      <c r="C86" s="45" t="s">
        <v>112</v>
      </c>
      <c r="D86" s="45"/>
      <c r="E86" s="45" t="s">
        <v>113</v>
      </c>
      <c r="F86" s="45" t="s">
        <v>4</v>
      </c>
      <c r="G86" s="46" t="s">
        <v>114</v>
      </c>
      <c r="H86" s="57">
        <v>14</v>
      </c>
      <c r="I86" s="58">
        <f>ROUND(0,2)</f>
        <v>0</v>
      </c>
      <c r="J86" s="59">
        <f>ROUND(I86*H86,2)</f>
        <v>0</v>
      </c>
      <c r="K86" s="60">
        <v>0</v>
      </c>
      <c r="L86" s="61">
        <f>IF(ISNUMBER(K86),ROUND(J86*(K86+1),2),0)</f>
        <v>0</v>
      </c>
      <c r="M86" s="13"/>
      <c r="N86" s="3"/>
      <c r="O86" s="3"/>
      <c r="P86" s="3"/>
      <c r="Q86" s="33">
        <f>IF(ISNUMBER(K86),IF(H86&gt;0,IF(I86&gt;0,J86,0),0),0)</f>
        <v>0</v>
      </c>
      <c r="R86" s="27">
        <f>IF(ISNUMBER(K86)=FALSE,J86,0)</f>
        <v>0</v>
      </c>
    </row>
    <row r="87">
      <c r="A87" s="10"/>
      <c r="B87" s="51" t="s">
        <v>53</v>
      </c>
      <c r="C87" s="1"/>
      <c r="D87" s="1"/>
      <c r="E87" s="52" t="s">
        <v>115</v>
      </c>
      <c r="F87" s="1"/>
      <c r="G87" s="1"/>
      <c r="H87" s="43"/>
      <c r="I87" s="1"/>
      <c r="J87" s="43"/>
      <c r="K87" s="1"/>
      <c r="L87" s="1"/>
      <c r="M87" s="13"/>
      <c r="N87" s="3"/>
      <c r="O87" s="3"/>
      <c r="P87" s="3"/>
      <c r="Q87" s="3"/>
    </row>
    <row r="88" thickBot="1">
      <c r="A88" s="10"/>
      <c r="B88" s="53" t="s">
        <v>55</v>
      </c>
      <c r="C88" s="54"/>
      <c r="D88" s="54"/>
      <c r="E88" s="55" t="s">
        <v>116</v>
      </c>
      <c r="F88" s="54"/>
      <c r="G88" s="54"/>
      <c r="H88" s="56"/>
      <c r="I88" s="54"/>
      <c r="J88" s="56"/>
      <c r="K88" s="54"/>
      <c r="L88" s="54"/>
      <c r="M88" s="13"/>
      <c r="N88" s="3"/>
      <c r="O88" s="3"/>
      <c r="P88" s="3"/>
      <c r="Q88" s="3"/>
    </row>
    <row r="89" thickTop="1">
      <c r="A89" s="10"/>
      <c r="B89" s="44">
        <v>18</v>
      </c>
      <c r="C89" s="45" t="s">
        <v>117</v>
      </c>
      <c r="D89" s="45"/>
      <c r="E89" s="45" t="s">
        <v>118</v>
      </c>
      <c r="F89" s="45" t="s">
        <v>4</v>
      </c>
      <c r="G89" s="46" t="s">
        <v>65</v>
      </c>
      <c r="H89" s="57">
        <v>230</v>
      </c>
      <c r="I89" s="58">
        <f>ROUND(0,2)</f>
        <v>0</v>
      </c>
      <c r="J89" s="59">
        <f>ROUND(I89*H89,2)</f>
        <v>0</v>
      </c>
      <c r="K89" s="60">
        <v>0</v>
      </c>
      <c r="L89" s="61">
        <f>IF(ISNUMBER(K89),ROUND(J89*(K89+1),2),0)</f>
        <v>0</v>
      </c>
      <c r="M89" s="13"/>
      <c r="N89" s="3"/>
      <c r="O89" s="3"/>
      <c r="P89" s="3"/>
      <c r="Q89" s="33">
        <f>IF(ISNUMBER(K89),IF(H89&gt;0,IF(I89&gt;0,J89,0),0),0)</f>
        <v>0</v>
      </c>
      <c r="R89" s="27">
        <f>IF(ISNUMBER(K89)=FALSE,J89,0)</f>
        <v>0</v>
      </c>
    </row>
    <row r="90">
      <c r="A90" s="10"/>
      <c r="B90" s="51" t="s">
        <v>53</v>
      </c>
      <c r="C90" s="1"/>
      <c r="D90" s="1"/>
      <c r="E90" s="52" t="s">
        <v>119</v>
      </c>
      <c r="F90" s="1"/>
      <c r="G90" s="1"/>
      <c r="H90" s="43"/>
      <c r="I90" s="1"/>
      <c r="J90" s="43"/>
      <c r="K90" s="1"/>
      <c r="L90" s="1"/>
      <c r="M90" s="13"/>
      <c r="N90" s="3"/>
      <c r="O90" s="3"/>
      <c r="P90" s="3"/>
      <c r="Q90" s="3"/>
    </row>
    <row r="91" thickBot="1">
      <c r="A91" s="10"/>
      <c r="B91" s="53" t="s">
        <v>55</v>
      </c>
      <c r="C91" s="54"/>
      <c r="D91" s="54"/>
      <c r="E91" s="55" t="s">
        <v>120</v>
      </c>
      <c r="F91" s="54"/>
      <c r="G91" s="54"/>
      <c r="H91" s="56"/>
      <c r="I91" s="54"/>
      <c r="J91" s="56"/>
      <c r="K91" s="54"/>
      <c r="L91" s="54"/>
      <c r="M91" s="13"/>
      <c r="N91" s="3"/>
      <c r="O91" s="3"/>
      <c r="P91" s="3"/>
      <c r="Q91" s="3"/>
    </row>
    <row r="92" thickTop="1">
      <c r="A92" s="10"/>
      <c r="B92" s="44">
        <v>19</v>
      </c>
      <c r="C92" s="45" t="s">
        <v>121</v>
      </c>
      <c r="D92" s="45"/>
      <c r="E92" s="45" t="s">
        <v>122</v>
      </c>
      <c r="F92" s="45" t="s">
        <v>4</v>
      </c>
      <c r="G92" s="46" t="s">
        <v>65</v>
      </c>
      <c r="H92" s="57">
        <v>98.400000000000006</v>
      </c>
      <c r="I92" s="58">
        <f>ROUND(0,2)</f>
        <v>0</v>
      </c>
      <c r="J92" s="59">
        <f>ROUND(I92*H92,2)</f>
        <v>0</v>
      </c>
      <c r="K92" s="60">
        <v>0</v>
      </c>
      <c r="L92" s="61">
        <f>IF(ISNUMBER(K92),ROUND(J92*(K92+1),2),0)</f>
        <v>0</v>
      </c>
      <c r="M92" s="13"/>
      <c r="N92" s="3"/>
      <c r="O92" s="3"/>
      <c r="P92" s="3"/>
      <c r="Q92" s="33">
        <f>IF(ISNUMBER(K92),IF(H92&gt;0,IF(I92&gt;0,J92,0),0),0)</f>
        <v>0</v>
      </c>
      <c r="R92" s="27">
        <f>IF(ISNUMBER(K92)=FALSE,J92,0)</f>
        <v>0</v>
      </c>
    </row>
    <row r="93">
      <c r="A93" s="10"/>
      <c r="B93" s="51" t="s">
        <v>53</v>
      </c>
      <c r="C93" s="1"/>
      <c r="D93" s="1"/>
      <c r="E93" s="52" t="s">
        <v>123</v>
      </c>
      <c r="F93" s="1"/>
      <c r="G93" s="1"/>
      <c r="H93" s="43"/>
      <c r="I93" s="1"/>
      <c r="J93" s="43"/>
      <c r="K93" s="1"/>
      <c r="L93" s="1"/>
      <c r="M93" s="13"/>
      <c r="N93" s="3"/>
      <c r="O93" s="3"/>
      <c r="P93" s="3"/>
      <c r="Q93" s="3"/>
    </row>
    <row r="94" thickBot="1">
      <c r="A94" s="10"/>
      <c r="B94" s="53" t="s">
        <v>55</v>
      </c>
      <c r="C94" s="54"/>
      <c r="D94" s="54"/>
      <c r="E94" s="55" t="s">
        <v>124</v>
      </c>
      <c r="F94" s="54"/>
      <c r="G94" s="54"/>
      <c r="H94" s="56"/>
      <c r="I94" s="54"/>
      <c r="J94" s="56"/>
      <c r="K94" s="54"/>
      <c r="L94" s="54"/>
      <c r="M94" s="13"/>
      <c r="N94" s="3"/>
      <c r="O94" s="3"/>
      <c r="P94" s="3"/>
      <c r="Q94" s="3"/>
    </row>
    <row r="95" thickTop="1">
      <c r="A95" s="10"/>
      <c r="B95" s="44">
        <v>20</v>
      </c>
      <c r="C95" s="45" t="s">
        <v>125</v>
      </c>
      <c r="D95" s="45"/>
      <c r="E95" s="45" t="s">
        <v>126</v>
      </c>
      <c r="F95" s="45" t="s">
        <v>4</v>
      </c>
      <c r="G95" s="46" t="s">
        <v>65</v>
      </c>
      <c r="H95" s="57">
        <v>6</v>
      </c>
      <c r="I95" s="58">
        <f>ROUND(0,2)</f>
        <v>0</v>
      </c>
      <c r="J95" s="59">
        <f>ROUND(I95*H95,2)</f>
        <v>0</v>
      </c>
      <c r="K95" s="60">
        <v>0</v>
      </c>
      <c r="L95" s="61">
        <f>IF(ISNUMBER(K95),ROUND(J95*(K95+1),2),0)</f>
        <v>0</v>
      </c>
      <c r="M95" s="13"/>
      <c r="N95" s="3"/>
      <c r="O95" s="3"/>
      <c r="P95" s="3"/>
      <c r="Q95" s="33">
        <f>IF(ISNUMBER(K95),IF(H95&gt;0,IF(I95&gt;0,J95,0),0),0)</f>
        <v>0</v>
      </c>
      <c r="R95" s="27">
        <f>IF(ISNUMBER(K95)=FALSE,J95,0)</f>
        <v>0</v>
      </c>
    </row>
    <row r="96">
      <c r="A96" s="10"/>
      <c r="B96" s="51" t="s">
        <v>53</v>
      </c>
      <c r="C96" s="1"/>
      <c r="D96" s="1"/>
      <c r="E96" s="52" t="s">
        <v>4</v>
      </c>
      <c r="F96" s="1"/>
      <c r="G96" s="1"/>
      <c r="H96" s="43"/>
      <c r="I96" s="1"/>
      <c r="J96" s="43"/>
      <c r="K96" s="1"/>
      <c r="L96" s="1"/>
      <c r="M96" s="13"/>
      <c r="N96" s="3"/>
      <c r="O96" s="3"/>
      <c r="P96" s="3"/>
      <c r="Q96" s="3"/>
    </row>
    <row r="97" thickBot="1">
      <c r="A97" s="10"/>
      <c r="B97" s="53" t="s">
        <v>55</v>
      </c>
      <c r="C97" s="54"/>
      <c r="D97" s="54"/>
      <c r="E97" s="55" t="s">
        <v>127</v>
      </c>
      <c r="F97" s="54"/>
      <c r="G97" s="54"/>
      <c r="H97" s="56"/>
      <c r="I97" s="54"/>
      <c r="J97" s="56"/>
      <c r="K97" s="54"/>
      <c r="L97" s="54"/>
      <c r="M97" s="13"/>
      <c r="N97" s="3"/>
      <c r="O97" s="3"/>
      <c r="P97" s="3"/>
      <c r="Q97" s="3"/>
    </row>
    <row r="98" thickTop="1">
      <c r="A98" s="10"/>
      <c r="B98" s="44">
        <v>21</v>
      </c>
      <c r="C98" s="45" t="s">
        <v>128</v>
      </c>
      <c r="D98" s="45"/>
      <c r="E98" s="45" t="s">
        <v>129</v>
      </c>
      <c r="F98" s="45" t="s">
        <v>4</v>
      </c>
      <c r="G98" s="46" t="s">
        <v>65</v>
      </c>
      <c r="H98" s="57">
        <v>161.80000000000001</v>
      </c>
      <c r="I98" s="58">
        <f>ROUND(0,2)</f>
        <v>0</v>
      </c>
      <c r="J98" s="59">
        <f>ROUND(I98*H98,2)</f>
        <v>0</v>
      </c>
      <c r="K98" s="60">
        <v>0</v>
      </c>
      <c r="L98" s="61">
        <f>IF(ISNUMBER(K98),ROUND(J98*(K98+1),2),0)</f>
        <v>0</v>
      </c>
      <c r="M98" s="13"/>
      <c r="N98" s="3"/>
      <c r="O98" s="3"/>
      <c r="P98" s="3"/>
      <c r="Q98" s="33">
        <f>IF(ISNUMBER(K98),IF(H98&gt;0,IF(I98&gt;0,J98,0),0),0)</f>
        <v>0</v>
      </c>
      <c r="R98" s="27">
        <f>IF(ISNUMBER(K98)=FALSE,J98,0)</f>
        <v>0</v>
      </c>
    </row>
    <row r="99">
      <c r="A99" s="10"/>
      <c r="B99" s="51" t="s">
        <v>53</v>
      </c>
      <c r="C99" s="1"/>
      <c r="D99" s="1"/>
      <c r="E99" s="52" t="s">
        <v>130</v>
      </c>
      <c r="F99" s="1"/>
      <c r="G99" s="1"/>
      <c r="H99" s="43"/>
      <c r="I99" s="1"/>
      <c r="J99" s="43"/>
      <c r="K99" s="1"/>
      <c r="L99" s="1"/>
      <c r="M99" s="13"/>
      <c r="N99" s="3"/>
      <c r="O99" s="3"/>
      <c r="P99" s="3"/>
      <c r="Q99" s="3"/>
    </row>
    <row r="100" thickBot="1">
      <c r="A100" s="10"/>
      <c r="B100" s="53" t="s">
        <v>55</v>
      </c>
      <c r="C100" s="54"/>
      <c r="D100" s="54"/>
      <c r="E100" s="55" t="s">
        <v>131</v>
      </c>
      <c r="F100" s="54"/>
      <c r="G100" s="54"/>
      <c r="H100" s="56"/>
      <c r="I100" s="54"/>
      <c r="J100" s="56"/>
      <c r="K100" s="54"/>
      <c r="L100" s="54"/>
      <c r="M100" s="13"/>
      <c r="N100" s="3"/>
      <c r="O100" s="3"/>
      <c r="P100" s="3"/>
      <c r="Q100" s="3"/>
    </row>
    <row r="101" thickTop="1">
      <c r="A101" s="10"/>
      <c r="B101" s="44">
        <v>22</v>
      </c>
      <c r="C101" s="45" t="s">
        <v>132</v>
      </c>
      <c r="D101" s="45"/>
      <c r="E101" s="45" t="s">
        <v>133</v>
      </c>
      <c r="F101" s="45" t="s">
        <v>4</v>
      </c>
      <c r="G101" s="46" t="s">
        <v>65</v>
      </c>
      <c r="H101" s="57">
        <v>39.299999999999997</v>
      </c>
      <c r="I101" s="58">
        <f>ROUND(0,2)</f>
        <v>0</v>
      </c>
      <c r="J101" s="59">
        <f>ROUND(I101*H101,2)</f>
        <v>0</v>
      </c>
      <c r="K101" s="60">
        <v>0</v>
      </c>
      <c r="L101" s="61">
        <f>IF(ISNUMBER(K101),ROUND(J101*(K101+1),2),0)</f>
        <v>0</v>
      </c>
      <c r="M101" s="13"/>
      <c r="N101" s="3"/>
      <c r="O101" s="3"/>
      <c r="P101" s="3"/>
      <c r="Q101" s="33">
        <f>IF(ISNUMBER(K101),IF(H101&gt;0,IF(I101&gt;0,J101,0),0),0)</f>
        <v>0</v>
      </c>
      <c r="R101" s="27">
        <f>IF(ISNUMBER(K101)=FALSE,J101,0)</f>
        <v>0</v>
      </c>
    </row>
    <row r="102">
      <c r="A102" s="10"/>
      <c r="B102" s="51" t="s">
        <v>53</v>
      </c>
      <c r="C102" s="1"/>
      <c r="D102" s="1"/>
      <c r="E102" s="52" t="s">
        <v>134</v>
      </c>
      <c r="F102" s="1"/>
      <c r="G102" s="1"/>
      <c r="H102" s="43"/>
      <c r="I102" s="1"/>
      <c r="J102" s="43"/>
      <c r="K102" s="1"/>
      <c r="L102" s="1"/>
      <c r="M102" s="13"/>
      <c r="N102" s="3"/>
      <c r="O102" s="3"/>
      <c r="P102" s="3"/>
      <c r="Q102" s="3"/>
    </row>
    <row r="103" thickBot="1">
      <c r="A103" s="10"/>
      <c r="B103" s="53" t="s">
        <v>55</v>
      </c>
      <c r="C103" s="54"/>
      <c r="D103" s="54"/>
      <c r="E103" s="55" t="s">
        <v>135</v>
      </c>
      <c r="F103" s="54"/>
      <c r="G103" s="54"/>
      <c r="H103" s="56"/>
      <c r="I103" s="54"/>
      <c r="J103" s="56"/>
      <c r="K103" s="54"/>
      <c r="L103" s="54"/>
      <c r="M103" s="13"/>
      <c r="N103" s="3"/>
      <c r="O103" s="3"/>
      <c r="P103" s="3"/>
      <c r="Q103" s="3"/>
    </row>
    <row r="104" thickTop="1">
      <c r="A104" s="10"/>
      <c r="B104" s="44">
        <v>23</v>
      </c>
      <c r="C104" s="45" t="s">
        <v>136</v>
      </c>
      <c r="D104" s="45"/>
      <c r="E104" s="45" t="s">
        <v>137</v>
      </c>
      <c r="F104" s="45" t="s">
        <v>4</v>
      </c>
      <c r="G104" s="46" t="s">
        <v>92</v>
      </c>
      <c r="H104" s="57">
        <v>60</v>
      </c>
      <c r="I104" s="58">
        <f>ROUND(0,2)</f>
        <v>0</v>
      </c>
      <c r="J104" s="59">
        <f>ROUND(I104*H104,2)</f>
        <v>0</v>
      </c>
      <c r="K104" s="60">
        <v>0</v>
      </c>
      <c r="L104" s="61">
        <f>IF(ISNUMBER(K104),ROUND(J104*(K104+1),2),0)</f>
        <v>0</v>
      </c>
      <c r="M104" s="13"/>
      <c r="N104" s="3"/>
      <c r="O104" s="3"/>
      <c r="P104" s="3"/>
      <c r="Q104" s="33">
        <f>IF(ISNUMBER(K104),IF(H104&gt;0,IF(I104&gt;0,J104,0),0),0)</f>
        <v>0</v>
      </c>
      <c r="R104" s="27">
        <f>IF(ISNUMBER(K104)=FALSE,J104,0)</f>
        <v>0</v>
      </c>
    </row>
    <row r="105">
      <c r="A105" s="10"/>
      <c r="B105" s="51" t="s">
        <v>53</v>
      </c>
      <c r="C105" s="1"/>
      <c r="D105" s="1"/>
      <c r="E105" s="52" t="s">
        <v>138</v>
      </c>
      <c r="F105" s="1"/>
      <c r="G105" s="1"/>
      <c r="H105" s="43"/>
      <c r="I105" s="1"/>
      <c r="J105" s="43"/>
      <c r="K105" s="1"/>
      <c r="L105" s="1"/>
      <c r="M105" s="13"/>
      <c r="N105" s="3"/>
      <c r="O105" s="3"/>
      <c r="P105" s="3"/>
      <c r="Q105" s="3"/>
    </row>
    <row r="106" thickBot="1">
      <c r="A106" s="10"/>
      <c r="B106" s="53" t="s">
        <v>55</v>
      </c>
      <c r="C106" s="54"/>
      <c r="D106" s="54"/>
      <c r="E106" s="55" t="s">
        <v>139</v>
      </c>
      <c r="F106" s="54"/>
      <c r="G106" s="54"/>
      <c r="H106" s="56"/>
      <c r="I106" s="54"/>
      <c r="J106" s="56"/>
      <c r="K106" s="54"/>
      <c r="L106" s="54"/>
      <c r="M106" s="13"/>
      <c r="N106" s="3"/>
      <c r="O106" s="3"/>
      <c r="P106" s="3"/>
      <c r="Q106" s="3"/>
    </row>
    <row r="107" thickTop="1">
      <c r="A107" s="10"/>
      <c r="B107" s="44">
        <v>24</v>
      </c>
      <c r="C107" s="45" t="s">
        <v>140</v>
      </c>
      <c r="D107" s="45"/>
      <c r="E107" s="45" t="s">
        <v>141</v>
      </c>
      <c r="F107" s="45" t="s">
        <v>4</v>
      </c>
      <c r="G107" s="46" t="s">
        <v>92</v>
      </c>
      <c r="H107" s="57">
        <v>60</v>
      </c>
      <c r="I107" s="58">
        <f>ROUND(0,2)</f>
        <v>0</v>
      </c>
      <c r="J107" s="59">
        <f>ROUND(I107*H107,2)</f>
        <v>0</v>
      </c>
      <c r="K107" s="60">
        <v>0</v>
      </c>
      <c r="L107" s="61">
        <f>IF(ISNUMBER(K107),ROUND(J107*(K107+1),2),0)</f>
        <v>0</v>
      </c>
      <c r="M107" s="13"/>
      <c r="N107" s="3"/>
      <c r="O107" s="3"/>
      <c r="P107" s="3"/>
      <c r="Q107" s="33">
        <f>IF(ISNUMBER(K107),IF(H107&gt;0,IF(I107&gt;0,J107,0),0),0)</f>
        <v>0</v>
      </c>
      <c r="R107" s="27">
        <f>IF(ISNUMBER(K107)=FALSE,J107,0)</f>
        <v>0</v>
      </c>
    </row>
    <row r="108">
      <c r="A108" s="10"/>
      <c r="B108" s="51" t="s">
        <v>53</v>
      </c>
      <c r="C108" s="1"/>
      <c r="D108" s="1"/>
      <c r="E108" s="52" t="s">
        <v>138</v>
      </c>
      <c r="F108" s="1"/>
      <c r="G108" s="1"/>
      <c r="H108" s="43"/>
      <c r="I108" s="1"/>
      <c r="J108" s="43"/>
      <c r="K108" s="1"/>
      <c r="L108" s="1"/>
      <c r="M108" s="13"/>
      <c r="N108" s="3"/>
      <c r="O108" s="3"/>
      <c r="P108" s="3"/>
      <c r="Q108" s="3"/>
    </row>
    <row r="109" thickBot="1">
      <c r="A109" s="10"/>
      <c r="B109" s="53" t="s">
        <v>55</v>
      </c>
      <c r="C109" s="54"/>
      <c r="D109" s="54"/>
      <c r="E109" s="55" t="s">
        <v>139</v>
      </c>
      <c r="F109" s="54"/>
      <c r="G109" s="54"/>
      <c r="H109" s="56"/>
      <c r="I109" s="54"/>
      <c r="J109" s="56"/>
      <c r="K109" s="54"/>
      <c r="L109" s="54"/>
      <c r="M109" s="13"/>
      <c r="N109" s="3"/>
      <c r="O109" s="3"/>
      <c r="P109" s="3"/>
      <c r="Q109" s="3"/>
    </row>
    <row r="110" thickTop="1" thickBot="1" ht="25" customHeight="1">
      <c r="A110" s="10"/>
      <c r="B110" s="1"/>
      <c r="C110" s="62">
        <v>1</v>
      </c>
      <c r="D110" s="1"/>
      <c r="E110" s="63" t="s">
        <v>31</v>
      </c>
      <c r="F110" s="1"/>
      <c r="G110" s="64" t="s">
        <v>83</v>
      </c>
      <c r="H110" s="65">
        <f>J68+J71+J74+J77+J80+J83+J86+J89+J92+J95+J98+J101+J104+J107</f>
        <v>0</v>
      </c>
      <c r="I110" s="64" t="s">
        <v>84</v>
      </c>
      <c r="J110" s="66">
        <f>(L110-H110)</f>
        <v>0</v>
      </c>
      <c r="K110" s="64" t="s">
        <v>85</v>
      </c>
      <c r="L110" s="67">
        <f>L68+L71+L74+L77+L80+L83+L86+L89+L92+L95+L98+L101+L104+L107</f>
        <v>0</v>
      </c>
      <c r="M110" s="13"/>
      <c r="N110" s="3"/>
      <c r="O110" s="3"/>
      <c r="P110" s="3"/>
      <c r="Q110" s="33">
        <f>0+Q68+Q71+Q74+Q77+Q80+Q83+Q86+Q89+Q92+Q95+Q98+Q101+Q104+Q107</f>
        <v>0</v>
      </c>
      <c r="R110" s="27">
        <f>0+R68+R71+R74+R77+R80+R83+R86+R89+R92+R95+R98+R101+R104+R107</f>
        <v>0</v>
      </c>
      <c r="S110" s="68">
        <f>Q110*(1+J110)+R110</f>
        <v>0</v>
      </c>
    </row>
    <row r="111" thickTop="1" thickBot="1" ht="25" customHeight="1">
      <c r="A111" s="10"/>
      <c r="B111" s="69"/>
      <c r="C111" s="69"/>
      <c r="D111" s="69"/>
      <c r="E111" s="70"/>
      <c r="F111" s="69"/>
      <c r="G111" s="71" t="s">
        <v>86</v>
      </c>
      <c r="H111" s="72">
        <f>J68+J71+J74+J77+J80+J83+J86+J89+J92+J95+J98+J101+J104+J107</f>
        <v>0</v>
      </c>
      <c r="I111" s="71" t="s">
        <v>87</v>
      </c>
      <c r="J111" s="73">
        <f>0+J110</f>
        <v>0</v>
      </c>
      <c r="K111" s="71" t="s">
        <v>88</v>
      </c>
      <c r="L111" s="74">
        <f>L68+L71+L74+L77+L80+L83+L86+L89+L92+L95+L98+L101+L104+L107</f>
        <v>0</v>
      </c>
      <c r="M111" s="13"/>
      <c r="N111" s="3"/>
      <c r="O111" s="3"/>
      <c r="P111" s="3"/>
      <c r="Q111" s="3"/>
    </row>
    <row r="112" ht="40" customHeight="1">
      <c r="A112" s="10"/>
      <c r="B112" s="75" t="s">
        <v>142</v>
      </c>
      <c r="C112" s="1"/>
      <c r="D112" s="1"/>
      <c r="E112" s="1"/>
      <c r="F112" s="1"/>
      <c r="G112" s="1"/>
      <c r="H112" s="43"/>
      <c r="I112" s="1"/>
      <c r="J112" s="43"/>
      <c r="K112" s="1"/>
      <c r="L112" s="1"/>
      <c r="M112" s="13"/>
      <c r="N112" s="3"/>
      <c r="O112" s="3"/>
      <c r="P112" s="3"/>
      <c r="Q112" s="3"/>
    </row>
    <row r="113">
      <c r="A113" s="10"/>
      <c r="B113" s="44">
        <v>25</v>
      </c>
      <c r="C113" s="45" t="s">
        <v>143</v>
      </c>
      <c r="D113" s="45"/>
      <c r="E113" s="45" t="s">
        <v>144</v>
      </c>
      <c r="F113" s="45" t="s">
        <v>4</v>
      </c>
      <c r="G113" s="46" t="s">
        <v>65</v>
      </c>
      <c r="H113" s="47">
        <v>6.7300000000000004</v>
      </c>
      <c r="I113" s="25">
        <f>ROUND(0,2)</f>
        <v>0</v>
      </c>
      <c r="J113" s="48">
        <f>ROUND(I113*H113,2)</f>
        <v>0</v>
      </c>
      <c r="K113" s="49">
        <v>0</v>
      </c>
      <c r="L113" s="50">
        <f>IF(ISNUMBER(K113),ROUND(J113*(K113+1),2),0)</f>
        <v>0</v>
      </c>
      <c r="M113" s="13"/>
      <c r="N113" s="3"/>
      <c r="O113" s="3"/>
      <c r="P113" s="3"/>
      <c r="Q113" s="33">
        <f>IF(ISNUMBER(K113),IF(H113&gt;0,IF(I113&gt;0,J113,0),0),0)</f>
        <v>0</v>
      </c>
      <c r="R113" s="27">
        <f>IF(ISNUMBER(K113)=FALSE,J113,0)</f>
        <v>0</v>
      </c>
    </row>
    <row r="114">
      <c r="A114" s="10"/>
      <c r="B114" s="51" t="s">
        <v>53</v>
      </c>
      <c r="C114" s="1"/>
      <c r="D114" s="1"/>
      <c r="E114" s="52" t="s">
        <v>145</v>
      </c>
      <c r="F114" s="1"/>
      <c r="G114" s="1"/>
      <c r="H114" s="43"/>
      <c r="I114" s="1"/>
      <c r="J114" s="43"/>
      <c r="K114" s="1"/>
      <c r="L114" s="1"/>
      <c r="M114" s="13"/>
      <c r="N114" s="3"/>
      <c r="O114" s="3"/>
      <c r="P114" s="3"/>
      <c r="Q114" s="3"/>
    </row>
    <row r="115" thickBot="1">
      <c r="A115" s="10"/>
      <c r="B115" s="53" t="s">
        <v>55</v>
      </c>
      <c r="C115" s="54"/>
      <c r="D115" s="54"/>
      <c r="E115" s="55" t="s">
        <v>146</v>
      </c>
      <c r="F115" s="54"/>
      <c r="G115" s="54"/>
      <c r="H115" s="56"/>
      <c r="I115" s="54"/>
      <c r="J115" s="56"/>
      <c r="K115" s="54"/>
      <c r="L115" s="54"/>
      <c r="M115" s="13"/>
      <c r="N115" s="3"/>
      <c r="O115" s="3"/>
      <c r="P115" s="3"/>
      <c r="Q115" s="3"/>
    </row>
    <row r="116" thickTop="1">
      <c r="A116" s="10"/>
      <c r="B116" s="44">
        <v>26</v>
      </c>
      <c r="C116" s="45" t="s">
        <v>147</v>
      </c>
      <c r="D116" s="45"/>
      <c r="E116" s="45" t="s">
        <v>148</v>
      </c>
      <c r="F116" s="45" t="s">
        <v>4</v>
      </c>
      <c r="G116" s="46" t="s">
        <v>52</v>
      </c>
      <c r="H116" s="57">
        <v>15.92</v>
      </c>
      <c r="I116" s="58">
        <f>ROUND(0,2)</f>
        <v>0</v>
      </c>
      <c r="J116" s="59">
        <f>ROUND(I116*H116,2)</f>
        <v>0</v>
      </c>
      <c r="K116" s="60">
        <v>0</v>
      </c>
      <c r="L116" s="61">
        <f>IF(ISNUMBER(K116),ROUND(J116*(K116+1),2),0)</f>
        <v>0</v>
      </c>
      <c r="M116" s="13"/>
      <c r="N116" s="3"/>
      <c r="O116" s="3"/>
      <c r="P116" s="3"/>
      <c r="Q116" s="33">
        <f>IF(ISNUMBER(K116),IF(H116&gt;0,IF(I116&gt;0,J116,0),0),0)</f>
        <v>0</v>
      </c>
      <c r="R116" s="27">
        <f>IF(ISNUMBER(K116)=FALSE,J116,0)</f>
        <v>0</v>
      </c>
    </row>
    <row r="117">
      <c r="A117" s="10"/>
      <c r="B117" s="51" t="s">
        <v>53</v>
      </c>
      <c r="C117" s="1"/>
      <c r="D117" s="1"/>
      <c r="E117" s="52" t="s">
        <v>149</v>
      </c>
      <c r="F117" s="1"/>
      <c r="G117" s="1"/>
      <c r="H117" s="43"/>
      <c r="I117" s="1"/>
      <c r="J117" s="43"/>
      <c r="K117" s="1"/>
      <c r="L117" s="1"/>
      <c r="M117" s="13"/>
      <c r="N117" s="3"/>
      <c r="O117" s="3"/>
      <c r="P117" s="3"/>
      <c r="Q117" s="3"/>
    </row>
    <row r="118" thickBot="1">
      <c r="A118" s="10"/>
      <c r="B118" s="53" t="s">
        <v>55</v>
      </c>
      <c r="C118" s="54"/>
      <c r="D118" s="54"/>
      <c r="E118" s="55" t="s">
        <v>150</v>
      </c>
      <c r="F118" s="54"/>
      <c r="G118" s="54"/>
      <c r="H118" s="56"/>
      <c r="I118" s="54"/>
      <c r="J118" s="56"/>
      <c r="K118" s="54"/>
      <c r="L118" s="54"/>
      <c r="M118" s="13"/>
      <c r="N118" s="3"/>
      <c r="O118" s="3"/>
      <c r="P118" s="3"/>
      <c r="Q118" s="3"/>
    </row>
    <row r="119" thickTop="1">
      <c r="A119" s="10"/>
      <c r="B119" s="44">
        <v>27</v>
      </c>
      <c r="C119" s="45" t="s">
        <v>151</v>
      </c>
      <c r="D119" s="45"/>
      <c r="E119" s="45" t="s">
        <v>152</v>
      </c>
      <c r="F119" s="45" t="s">
        <v>4</v>
      </c>
      <c r="G119" s="46" t="s">
        <v>92</v>
      </c>
      <c r="H119" s="57">
        <v>57.5</v>
      </c>
      <c r="I119" s="58">
        <f>ROUND(0,2)</f>
        <v>0</v>
      </c>
      <c r="J119" s="59">
        <f>ROUND(I119*H119,2)</f>
        <v>0</v>
      </c>
      <c r="K119" s="60">
        <v>0</v>
      </c>
      <c r="L119" s="61">
        <f>IF(ISNUMBER(K119),ROUND(J119*(K119+1),2),0)</f>
        <v>0</v>
      </c>
      <c r="M119" s="13"/>
      <c r="N119" s="3"/>
      <c r="O119" s="3"/>
      <c r="P119" s="3"/>
      <c r="Q119" s="33">
        <f>IF(ISNUMBER(K119),IF(H119&gt;0,IF(I119&gt;0,J119,0),0),0)</f>
        <v>0</v>
      </c>
      <c r="R119" s="27">
        <f>IF(ISNUMBER(K119)=FALSE,J119,0)</f>
        <v>0</v>
      </c>
    </row>
    <row r="120">
      <c r="A120" s="10"/>
      <c r="B120" s="51" t="s">
        <v>53</v>
      </c>
      <c r="C120" s="1"/>
      <c r="D120" s="1"/>
      <c r="E120" s="52" t="s">
        <v>4</v>
      </c>
      <c r="F120" s="1"/>
      <c r="G120" s="1"/>
      <c r="H120" s="43"/>
      <c r="I120" s="1"/>
      <c r="J120" s="43"/>
      <c r="K120" s="1"/>
      <c r="L120" s="1"/>
      <c r="M120" s="13"/>
      <c r="N120" s="3"/>
      <c r="O120" s="3"/>
      <c r="P120" s="3"/>
      <c r="Q120" s="3"/>
    </row>
    <row r="121" thickBot="1">
      <c r="A121" s="10"/>
      <c r="B121" s="53" t="s">
        <v>55</v>
      </c>
      <c r="C121" s="54"/>
      <c r="D121" s="54"/>
      <c r="E121" s="55" t="s">
        <v>153</v>
      </c>
      <c r="F121" s="54"/>
      <c r="G121" s="54"/>
      <c r="H121" s="56"/>
      <c r="I121" s="54"/>
      <c r="J121" s="56"/>
      <c r="K121" s="54"/>
      <c r="L121" s="54"/>
      <c r="M121" s="13"/>
      <c r="N121" s="3"/>
      <c r="O121" s="3"/>
      <c r="P121" s="3"/>
      <c r="Q121" s="3"/>
    </row>
    <row r="122" thickTop="1">
      <c r="A122" s="10"/>
      <c r="B122" s="44">
        <v>28</v>
      </c>
      <c r="C122" s="45" t="s">
        <v>154</v>
      </c>
      <c r="D122" s="45"/>
      <c r="E122" s="45" t="s">
        <v>155</v>
      </c>
      <c r="F122" s="45" t="s">
        <v>4</v>
      </c>
      <c r="G122" s="46" t="s">
        <v>114</v>
      </c>
      <c r="H122" s="57">
        <v>36</v>
      </c>
      <c r="I122" s="58">
        <f>ROUND(0,2)</f>
        <v>0</v>
      </c>
      <c r="J122" s="59">
        <f>ROUND(I122*H122,2)</f>
        <v>0</v>
      </c>
      <c r="K122" s="60">
        <v>0</v>
      </c>
      <c r="L122" s="61">
        <f>IF(ISNUMBER(K122),ROUND(J122*(K122+1),2),0)</f>
        <v>0</v>
      </c>
      <c r="M122" s="13"/>
      <c r="N122" s="3"/>
      <c r="O122" s="3"/>
      <c r="P122" s="3"/>
      <c r="Q122" s="33">
        <f>IF(ISNUMBER(K122),IF(H122&gt;0,IF(I122&gt;0,J122,0),0),0)</f>
        <v>0</v>
      </c>
      <c r="R122" s="27">
        <f>IF(ISNUMBER(K122)=FALSE,J122,0)</f>
        <v>0</v>
      </c>
    </row>
    <row r="123">
      <c r="A123" s="10"/>
      <c r="B123" s="51" t="s">
        <v>53</v>
      </c>
      <c r="C123" s="1"/>
      <c r="D123" s="1"/>
      <c r="E123" s="52" t="s">
        <v>156</v>
      </c>
      <c r="F123" s="1"/>
      <c r="G123" s="1"/>
      <c r="H123" s="43"/>
      <c r="I123" s="1"/>
      <c r="J123" s="43"/>
      <c r="K123" s="1"/>
      <c r="L123" s="1"/>
      <c r="M123" s="13"/>
      <c r="N123" s="3"/>
      <c r="O123" s="3"/>
      <c r="P123" s="3"/>
      <c r="Q123" s="3"/>
    </row>
    <row r="124" thickBot="1">
      <c r="A124" s="10"/>
      <c r="B124" s="53" t="s">
        <v>55</v>
      </c>
      <c r="C124" s="54"/>
      <c r="D124" s="54"/>
      <c r="E124" s="55" t="s">
        <v>157</v>
      </c>
      <c r="F124" s="54"/>
      <c r="G124" s="54"/>
      <c r="H124" s="56"/>
      <c r="I124" s="54"/>
      <c r="J124" s="56"/>
      <c r="K124" s="54"/>
      <c r="L124" s="54"/>
      <c r="M124" s="13"/>
      <c r="N124" s="3"/>
      <c r="O124" s="3"/>
      <c r="P124" s="3"/>
      <c r="Q124" s="3"/>
    </row>
    <row r="125" thickTop="1">
      <c r="A125" s="10"/>
      <c r="B125" s="44">
        <v>29</v>
      </c>
      <c r="C125" s="45" t="s">
        <v>158</v>
      </c>
      <c r="D125" s="45"/>
      <c r="E125" s="45" t="s">
        <v>159</v>
      </c>
      <c r="F125" s="45" t="s">
        <v>4</v>
      </c>
      <c r="G125" s="46" t="s">
        <v>114</v>
      </c>
      <c r="H125" s="57">
        <v>180.40000000000001</v>
      </c>
      <c r="I125" s="58">
        <f>ROUND(0,2)</f>
        <v>0</v>
      </c>
      <c r="J125" s="59">
        <f>ROUND(I125*H125,2)</f>
        <v>0</v>
      </c>
      <c r="K125" s="60">
        <v>0</v>
      </c>
      <c r="L125" s="61">
        <f>IF(ISNUMBER(K125),ROUND(J125*(K125+1),2),0)</f>
        <v>0</v>
      </c>
      <c r="M125" s="13"/>
      <c r="N125" s="3"/>
      <c r="O125" s="3"/>
      <c r="P125" s="3"/>
      <c r="Q125" s="33">
        <f>IF(ISNUMBER(K125),IF(H125&gt;0,IF(I125&gt;0,J125,0),0),0)</f>
        <v>0</v>
      </c>
      <c r="R125" s="27">
        <f>IF(ISNUMBER(K125)=FALSE,J125,0)</f>
        <v>0</v>
      </c>
    </row>
    <row r="126">
      <c r="A126" s="10"/>
      <c r="B126" s="51" t="s">
        <v>53</v>
      </c>
      <c r="C126" s="1"/>
      <c r="D126" s="1"/>
      <c r="E126" s="52" t="s">
        <v>4</v>
      </c>
      <c r="F126" s="1"/>
      <c r="G126" s="1"/>
      <c r="H126" s="43"/>
      <c r="I126" s="1"/>
      <c r="J126" s="43"/>
      <c r="K126" s="1"/>
      <c r="L126" s="1"/>
      <c r="M126" s="13"/>
      <c r="N126" s="3"/>
      <c r="O126" s="3"/>
      <c r="P126" s="3"/>
      <c r="Q126" s="3"/>
    </row>
    <row r="127" thickBot="1">
      <c r="A127" s="10"/>
      <c r="B127" s="53" t="s">
        <v>55</v>
      </c>
      <c r="C127" s="54"/>
      <c r="D127" s="54"/>
      <c r="E127" s="55" t="s">
        <v>160</v>
      </c>
      <c r="F127" s="54"/>
      <c r="G127" s="54"/>
      <c r="H127" s="56"/>
      <c r="I127" s="54"/>
      <c r="J127" s="56"/>
      <c r="K127" s="54"/>
      <c r="L127" s="54"/>
      <c r="M127" s="13"/>
      <c r="N127" s="3"/>
      <c r="O127" s="3"/>
      <c r="P127" s="3"/>
      <c r="Q127" s="3"/>
    </row>
    <row r="128" thickTop="1">
      <c r="A128" s="10"/>
      <c r="B128" s="44">
        <v>30</v>
      </c>
      <c r="C128" s="45" t="s">
        <v>161</v>
      </c>
      <c r="D128" s="45"/>
      <c r="E128" s="45" t="s">
        <v>162</v>
      </c>
      <c r="F128" s="45" t="s">
        <v>4</v>
      </c>
      <c r="G128" s="46" t="s">
        <v>65</v>
      </c>
      <c r="H128" s="57">
        <v>40.32</v>
      </c>
      <c r="I128" s="58">
        <f>ROUND(0,2)</f>
        <v>0</v>
      </c>
      <c r="J128" s="59">
        <f>ROUND(I128*H128,2)</f>
        <v>0</v>
      </c>
      <c r="K128" s="60">
        <v>0</v>
      </c>
      <c r="L128" s="61">
        <f>IF(ISNUMBER(K128),ROUND(J128*(K128+1),2),0)</f>
        <v>0</v>
      </c>
      <c r="M128" s="13"/>
      <c r="N128" s="3"/>
      <c r="O128" s="3"/>
      <c r="P128" s="3"/>
      <c r="Q128" s="33">
        <f>IF(ISNUMBER(K128),IF(H128&gt;0,IF(I128&gt;0,J128,0),0),0)</f>
        <v>0</v>
      </c>
      <c r="R128" s="27">
        <f>IF(ISNUMBER(K128)=FALSE,J128,0)</f>
        <v>0</v>
      </c>
    </row>
    <row r="129">
      <c r="A129" s="10"/>
      <c r="B129" s="51" t="s">
        <v>53</v>
      </c>
      <c r="C129" s="1"/>
      <c r="D129" s="1"/>
      <c r="E129" s="52" t="s">
        <v>163</v>
      </c>
      <c r="F129" s="1"/>
      <c r="G129" s="1"/>
      <c r="H129" s="43"/>
      <c r="I129" s="1"/>
      <c r="J129" s="43"/>
      <c r="K129" s="1"/>
      <c r="L129" s="1"/>
      <c r="M129" s="13"/>
      <c r="N129" s="3"/>
      <c r="O129" s="3"/>
      <c r="P129" s="3"/>
      <c r="Q129" s="3"/>
    </row>
    <row r="130" thickBot="1">
      <c r="A130" s="10"/>
      <c r="B130" s="53" t="s">
        <v>55</v>
      </c>
      <c r="C130" s="54"/>
      <c r="D130" s="54"/>
      <c r="E130" s="55" t="s">
        <v>164</v>
      </c>
      <c r="F130" s="54"/>
      <c r="G130" s="54"/>
      <c r="H130" s="56"/>
      <c r="I130" s="54"/>
      <c r="J130" s="56"/>
      <c r="K130" s="54"/>
      <c r="L130" s="54"/>
      <c r="M130" s="13"/>
      <c r="N130" s="3"/>
      <c r="O130" s="3"/>
      <c r="P130" s="3"/>
      <c r="Q130" s="3"/>
    </row>
    <row r="131" thickTop="1">
      <c r="A131" s="10"/>
      <c r="B131" s="44">
        <v>31</v>
      </c>
      <c r="C131" s="45" t="s">
        <v>165</v>
      </c>
      <c r="D131" s="45"/>
      <c r="E131" s="45" t="s">
        <v>166</v>
      </c>
      <c r="F131" s="45" t="s">
        <v>4</v>
      </c>
      <c r="G131" s="46" t="s">
        <v>52</v>
      </c>
      <c r="H131" s="57">
        <v>6.5</v>
      </c>
      <c r="I131" s="58">
        <f>ROUND(0,2)</f>
        <v>0</v>
      </c>
      <c r="J131" s="59">
        <f>ROUND(I131*H131,2)</f>
        <v>0</v>
      </c>
      <c r="K131" s="60">
        <v>0</v>
      </c>
      <c r="L131" s="61">
        <f>IF(ISNUMBER(K131),ROUND(J131*(K131+1),2),0)</f>
        <v>0</v>
      </c>
      <c r="M131" s="13"/>
      <c r="N131" s="3"/>
      <c r="O131" s="3"/>
      <c r="P131" s="3"/>
      <c r="Q131" s="33">
        <f>IF(ISNUMBER(K131),IF(H131&gt;0,IF(I131&gt;0,J131,0),0),0)</f>
        <v>0</v>
      </c>
      <c r="R131" s="27">
        <f>IF(ISNUMBER(K131)=FALSE,J131,0)</f>
        <v>0</v>
      </c>
    </row>
    <row r="132">
      <c r="A132" s="10"/>
      <c r="B132" s="51" t="s">
        <v>53</v>
      </c>
      <c r="C132" s="1"/>
      <c r="D132" s="1"/>
      <c r="E132" s="52" t="s">
        <v>4</v>
      </c>
      <c r="F132" s="1"/>
      <c r="G132" s="1"/>
      <c r="H132" s="43"/>
      <c r="I132" s="1"/>
      <c r="J132" s="43"/>
      <c r="K132" s="1"/>
      <c r="L132" s="1"/>
      <c r="M132" s="13"/>
      <c r="N132" s="3"/>
      <c r="O132" s="3"/>
      <c r="P132" s="3"/>
      <c r="Q132" s="3"/>
    </row>
    <row r="133" thickBot="1">
      <c r="A133" s="10"/>
      <c r="B133" s="53" t="s">
        <v>55</v>
      </c>
      <c r="C133" s="54"/>
      <c r="D133" s="54"/>
      <c r="E133" s="55" t="s">
        <v>167</v>
      </c>
      <c r="F133" s="54"/>
      <c r="G133" s="54"/>
      <c r="H133" s="56"/>
      <c r="I133" s="54"/>
      <c r="J133" s="56"/>
      <c r="K133" s="54"/>
      <c r="L133" s="54"/>
      <c r="M133" s="13"/>
      <c r="N133" s="3"/>
      <c r="O133" s="3"/>
      <c r="P133" s="3"/>
      <c r="Q133" s="3"/>
    </row>
    <row r="134" thickTop="1">
      <c r="A134" s="10"/>
      <c r="B134" s="44">
        <v>32</v>
      </c>
      <c r="C134" s="45" t="s">
        <v>168</v>
      </c>
      <c r="D134" s="45"/>
      <c r="E134" s="45" t="s">
        <v>169</v>
      </c>
      <c r="F134" s="45" t="s">
        <v>4</v>
      </c>
      <c r="G134" s="46" t="s">
        <v>81</v>
      </c>
      <c r="H134" s="57">
        <v>6</v>
      </c>
      <c r="I134" s="58">
        <f>ROUND(0,2)</f>
        <v>0</v>
      </c>
      <c r="J134" s="59">
        <f>ROUND(I134*H134,2)</f>
        <v>0</v>
      </c>
      <c r="K134" s="60">
        <v>0</v>
      </c>
      <c r="L134" s="61">
        <f>IF(ISNUMBER(K134),ROUND(J134*(K134+1),2),0)</f>
        <v>0</v>
      </c>
      <c r="M134" s="13"/>
      <c r="N134" s="3"/>
      <c r="O134" s="3"/>
      <c r="P134" s="3"/>
      <c r="Q134" s="33">
        <f>IF(ISNUMBER(K134),IF(H134&gt;0,IF(I134&gt;0,J134,0),0),0)</f>
        <v>0</v>
      </c>
      <c r="R134" s="27">
        <f>IF(ISNUMBER(K134)=FALSE,J134,0)</f>
        <v>0</v>
      </c>
    </row>
    <row r="135">
      <c r="A135" s="10"/>
      <c r="B135" s="51" t="s">
        <v>53</v>
      </c>
      <c r="C135" s="1"/>
      <c r="D135" s="1"/>
      <c r="E135" s="52" t="s">
        <v>170</v>
      </c>
      <c r="F135" s="1"/>
      <c r="G135" s="1"/>
      <c r="H135" s="43"/>
      <c r="I135" s="1"/>
      <c r="J135" s="43"/>
      <c r="K135" s="1"/>
      <c r="L135" s="1"/>
      <c r="M135" s="13"/>
      <c r="N135" s="3"/>
      <c r="O135" s="3"/>
      <c r="P135" s="3"/>
      <c r="Q135" s="3"/>
    </row>
    <row r="136" thickBot="1">
      <c r="A136" s="10"/>
      <c r="B136" s="53" t="s">
        <v>55</v>
      </c>
      <c r="C136" s="54"/>
      <c r="D136" s="54"/>
      <c r="E136" s="55" t="s">
        <v>4</v>
      </c>
      <c r="F136" s="54"/>
      <c r="G136" s="54"/>
      <c r="H136" s="56"/>
      <c r="I136" s="54"/>
      <c r="J136" s="56"/>
      <c r="K136" s="54"/>
      <c r="L136" s="54"/>
      <c r="M136" s="13"/>
      <c r="N136" s="3"/>
      <c r="O136" s="3"/>
      <c r="P136" s="3"/>
      <c r="Q136" s="3"/>
    </row>
    <row r="137" thickTop="1">
      <c r="A137" s="10"/>
      <c r="B137" s="44">
        <v>33</v>
      </c>
      <c r="C137" s="45" t="s">
        <v>171</v>
      </c>
      <c r="D137" s="45"/>
      <c r="E137" s="45" t="s">
        <v>172</v>
      </c>
      <c r="F137" s="45" t="s">
        <v>4</v>
      </c>
      <c r="G137" s="46" t="s">
        <v>92</v>
      </c>
      <c r="H137" s="57">
        <v>80</v>
      </c>
      <c r="I137" s="58">
        <f>ROUND(0,2)</f>
        <v>0</v>
      </c>
      <c r="J137" s="59">
        <f>ROUND(I137*H137,2)</f>
        <v>0</v>
      </c>
      <c r="K137" s="60">
        <v>0</v>
      </c>
      <c r="L137" s="61">
        <f>IF(ISNUMBER(K137),ROUND(J137*(K137+1),2),0)</f>
        <v>0</v>
      </c>
      <c r="M137" s="13"/>
      <c r="N137" s="3"/>
      <c r="O137" s="3"/>
      <c r="P137" s="3"/>
      <c r="Q137" s="33">
        <f>IF(ISNUMBER(K137),IF(H137&gt;0,IF(I137&gt;0,J137,0),0),0)</f>
        <v>0</v>
      </c>
      <c r="R137" s="27">
        <f>IF(ISNUMBER(K137)=FALSE,J137,0)</f>
        <v>0</v>
      </c>
    </row>
    <row r="138">
      <c r="A138" s="10"/>
      <c r="B138" s="51" t="s">
        <v>53</v>
      </c>
      <c r="C138" s="1"/>
      <c r="D138" s="1"/>
      <c r="E138" s="52" t="s">
        <v>173</v>
      </c>
      <c r="F138" s="1"/>
      <c r="G138" s="1"/>
      <c r="H138" s="43"/>
      <c r="I138" s="1"/>
      <c r="J138" s="43"/>
      <c r="K138" s="1"/>
      <c r="L138" s="1"/>
      <c r="M138" s="13"/>
      <c r="N138" s="3"/>
      <c r="O138" s="3"/>
      <c r="P138" s="3"/>
      <c r="Q138" s="3"/>
    </row>
    <row r="139" thickBot="1">
      <c r="A139" s="10"/>
      <c r="B139" s="53" t="s">
        <v>55</v>
      </c>
      <c r="C139" s="54"/>
      <c r="D139" s="54"/>
      <c r="E139" s="55" t="s">
        <v>174</v>
      </c>
      <c r="F139" s="54"/>
      <c r="G139" s="54"/>
      <c r="H139" s="56"/>
      <c r="I139" s="54"/>
      <c r="J139" s="56"/>
      <c r="K139" s="54"/>
      <c r="L139" s="54"/>
      <c r="M139" s="13"/>
      <c r="N139" s="3"/>
      <c r="O139" s="3"/>
      <c r="P139" s="3"/>
      <c r="Q139" s="3"/>
    </row>
    <row r="140" thickTop="1" thickBot="1" ht="25" customHeight="1">
      <c r="A140" s="10"/>
      <c r="B140" s="1"/>
      <c r="C140" s="62">
        <v>2</v>
      </c>
      <c r="D140" s="1"/>
      <c r="E140" s="63" t="s">
        <v>32</v>
      </c>
      <c r="F140" s="1"/>
      <c r="G140" s="64" t="s">
        <v>83</v>
      </c>
      <c r="H140" s="65">
        <f>J113+J116+J119+J122+J125+J128+J131+J134+J137</f>
        <v>0</v>
      </c>
      <c r="I140" s="64" t="s">
        <v>84</v>
      </c>
      <c r="J140" s="66">
        <f>(L140-H140)</f>
        <v>0</v>
      </c>
      <c r="K140" s="64" t="s">
        <v>85</v>
      </c>
      <c r="L140" s="67">
        <f>L113+L116+L119+L122+L125+L128+L131+L134+L137</f>
        <v>0</v>
      </c>
      <c r="M140" s="13"/>
      <c r="N140" s="3"/>
      <c r="O140" s="3"/>
      <c r="P140" s="3"/>
      <c r="Q140" s="33">
        <f>0+Q113+Q116+Q119+Q122+Q125+Q128+Q131+Q134+Q137</f>
        <v>0</v>
      </c>
      <c r="R140" s="27">
        <f>0+R113+R116+R119+R122+R125+R128+R131+R134+R137</f>
        <v>0</v>
      </c>
      <c r="S140" s="68">
        <f>Q140*(1+J140)+R140</f>
        <v>0</v>
      </c>
    </row>
    <row r="141" thickTop="1" thickBot="1" ht="25" customHeight="1">
      <c r="A141" s="10"/>
      <c r="B141" s="69"/>
      <c r="C141" s="69"/>
      <c r="D141" s="69"/>
      <c r="E141" s="70"/>
      <c r="F141" s="69"/>
      <c r="G141" s="71" t="s">
        <v>86</v>
      </c>
      <c r="H141" s="72">
        <f>J113+J116+J119+J122+J125+J128+J131+J134+J137</f>
        <v>0</v>
      </c>
      <c r="I141" s="71" t="s">
        <v>87</v>
      </c>
      <c r="J141" s="73">
        <f>0+J140</f>
        <v>0</v>
      </c>
      <c r="K141" s="71" t="s">
        <v>88</v>
      </c>
      <c r="L141" s="74">
        <f>L113+L116+L119+L122+L125+L128+L131+L134+L137</f>
        <v>0</v>
      </c>
      <c r="M141" s="13"/>
      <c r="N141" s="3"/>
      <c r="O141" s="3"/>
      <c r="P141" s="3"/>
      <c r="Q141" s="3"/>
    </row>
    <row r="142" ht="40" customHeight="1">
      <c r="A142" s="10"/>
      <c r="B142" s="75" t="s">
        <v>175</v>
      </c>
      <c r="C142" s="1"/>
      <c r="D142" s="1"/>
      <c r="E142" s="1"/>
      <c r="F142" s="1"/>
      <c r="G142" s="1"/>
      <c r="H142" s="43"/>
      <c r="I142" s="1"/>
      <c r="J142" s="43"/>
      <c r="K142" s="1"/>
      <c r="L142" s="1"/>
      <c r="M142" s="13"/>
      <c r="N142" s="3"/>
      <c r="O142" s="3"/>
      <c r="P142" s="3"/>
      <c r="Q142" s="3"/>
    </row>
    <row r="143">
      <c r="A143" s="10"/>
      <c r="B143" s="44">
        <v>34</v>
      </c>
      <c r="C143" s="45" t="s">
        <v>176</v>
      </c>
      <c r="D143" s="45"/>
      <c r="E143" s="45" t="s">
        <v>177</v>
      </c>
      <c r="F143" s="45" t="s">
        <v>4</v>
      </c>
      <c r="G143" s="46" t="s">
        <v>65</v>
      </c>
      <c r="H143" s="47">
        <v>13.24</v>
      </c>
      <c r="I143" s="25">
        <f>ROUND(0,2)</f>
        <v>0</v>
      </c>
      <c r="J143" s="48">
        <f>ROUND(I143*H143,2)</f>
        <v>0</v>
      </c>
      <c r="K143" s="49">
        <v>0</v>
      </c>
      <c r="L143" s="50">
        <f>IF(ISNUMBER(K143),ROUND(J143*(K143+1),2),0)</f>
        <v>0</v>
      </c>
      <c r="M143" s="13"/>
      <c r="N143" s="3"/>
      <c r="O143" s="3"/>
      <c r="P143" s="3"/>
      <c r="Q143" s="33">
        <f>IF(ISNUMBER(K143),IF(H143&gt;0,IF(I143&gt;0,J143,0),0),0)</f>
        <v>0</v>
      </c>
      <c r="R143" s="27">
        <f>IF(ISNUMBER(K143)=FALSE,J143,0)</f>
        <v>0</v>
      </c>
    </row>
    <row r="144">
      <c r="A144" s="10"/>
      <c r="B144" s="51" t="s">
        <v>53</v>
      </c>
      <c r="C144" s="1"/>
      <c r="D144" s="1"/>
      <c r="E144" s="52" t="s">
        <v>178</v>
      </c>
      <c r="F144" s="1"/>
      <c r="G144" s="1"/>
      <c r="H144" s="43"/>
      <c r="I144" s="1"/>
      <c r="J144" s="43"/>
      <c r="K144" s="1"/>
      <c r="L144" s="1"/>
      <c r="M144" s="13"/>
      <c r="N144" s="3"/>
      <c r="O144" s="3"/>
      <c r="P144" s="3"/>
      <c r="Q144" s="3"/>
    </row>
    <row r="145" thickBot="1">
      <c r="A145" s="10"/>
      <c r="B145" s="53" t="s">
        <v>55</v>
      </c>
      <c r="C145" s="54"/>
      <c r="D145" s="54"/>
      <c r="E145" s="55" t="s">
        <v>179</v>
      </c>
      <c r="F145" s="54"/>
      <c r="G145" s="54"/>
      <c r="H145" s="56"/>
      <c r="I145" s="54"/>
      <c r="J145" s="56"/>
      <c r="K145" s="54"/>
      <c r="L145" s="54"/>
      <c r="M145" s="13"/>
      <c r="N145" s="3"/>
      <c r="O145" s="3"/>
      <c r="P145" s="3"/>
      <c r="Q145" s="3"/>
    </row>
    <row r="146" thickTop="1">
      <c r="A146" s="10"/>
      <c r="B146" s="44">
        <v>35</v>
      </c>
      <c r="C146" s="45" t="s">
        <v>180</v>
      </c>
      <c r="D146" s="45" t="s">
        <v>181</v>
      </c>
      <c r="E146" s="45" t="s">
        <v>182</v>
      </c>
      <c r="F146" s="45" t="s">
        <v>4</v>
      </c>
      <c r="G146" s="46" t="s">
        <v>65</v>
      </c>
      <c r="H146" s="57">
        <v>0.93999999999999995</v>
      </c>
      <c r="I146" s="58">
        <f>ROUND(0,2)</f>
        <v>0</v>
      </c>
      <c r="J146" s="59">
        <f>ROUND(I146*H146,2)</f>
        <v>0</v>
      </c>
      <c r="K146" s="60">
        <v>0</v>
      </c>
      <c r="L146" s="61">
        <f>IF(ISNUMBER(K146),ROUND(J146*(K146+1),2),0)</f>
        <v>0</v>
      </c>
      <c r="M146" s="13"/>
      <c r="N146" s="3"/>
      <c r="O146" s="3"/>
      <c r="P146" s="3"/>
      <c r="Q146" s="33">
        <f>IF(ISNUMBER(K146),IF(H146&gt;0,IF(I146&gt;0,J146,0),0),0)</f>
        <v>0</v>
      </c>
      <c r="R146" s="27">
        <f>IF(ISNUMBER(K146)=FALSE,J146,0)</f>
        <v>0</v>
      </c>
    </row>
    <row r="147">
      <c r="A147" s="10"/>
      <c r="B147" s="51" t="s">
        <v>53</v>
      </c>
      <c r="C147" s="1"/>
      <c r="D147" s="1"/>
      <c r="E147" s="52" t="s">
        <v>4</v>
      </c>
      <c r="F147" s="1"/>
      <c r="G147" s="1"/>
      <c r="H147" s="43"/>
      <c r="I147" s="1"/>
      <c r="J147" s="43"/>
      <c r="K147" s="1"/>
      <c r="L147" s="1"/>
      <c r="M147" s="13"/>
      <c r="N147" s="3"/>
      <c r="O147" s="3"/>
      <c r="P147" s="3"/>
      <c r="Q147" s="3"/>
    </row>
    <row r="148" thickBot="1">
      <c r="A148" s="10"/>
      <c r="B148" s="53" t="s">
        <v>55</v>
      </c>
      <c r="C148" s="54"/>
      <c r="D148" s="54"/>
      <c r="E148" s="55" t="s">
        <v>183</v>
      </c>
      <c r="F148" s="54"/>
      <c r="G148" s="54"/>
      <c r="H148" s="56"/>
      <c r="I148" s="54"/>
      <c r="J148" s="56"/>
      <c r="K148" s="54"/>
      <c r="L148" s="54"/>
      <c r="M148" s="13"/>
      <c r="N148" s="3"/>
      <c r="O148" s="3"/>
      <c r="P148" s="3"/>
      <c r="Q148" s="3"/>
    </row>
    <row r="149" thickTop="1">
      <c r="A149" s="10"/>
      <c r="B149" s="44">
        <v>36</v>
      </c>
      <c r="C149" s="45" t="s">
        <v>184</v>
      </c>
      <c r="D149" s="45" t="s">
        <v>181</v>
      </c>
      <c r="E149" s="45" t="s">
        <v>185</v>
      </c>
      <c r="F149" s="45" t="s">
        <v>4</v>
      </c>
      <c r="G149" s="46" t="s">
        <v>65</v>
      </c>
      <c r="H149" s="57">
        <v>1.19</v>
      </c>
      <c r="I149" s="58">
        <f>ROUND(0,2)</f>
        <v>0</v>
      </c>
      <c r="J149" s="59">
        <f>ROUND(I149*H149,2)</f>
        <v>0</v>
      </c>
      <c r="K149" s="60">
        <v>0</v>
      </c>
      <c r="L149" s="61">
        <f>IF(ISNUMBER(K149),ROUND(J149*(K149+1),2),0)</f>
        <v>0</v>
      </c>
      <c r="M149" s="13"/>
      <c r="N149" s="3"/>
      <c r="O149" s="3"/>
      <c r="P149" s="3"/>
      <c r="Q149" s="33">
        <f>IF(ISNUMBER(K149),IF(H149&gt;0,IF(I149&gt;0,J149,0),0),0)</f>
        <v>0</v>
      </c>
      <c r="R149" s="27">
        <f>IF(ISNUMBER(K149)=FALSE,J149,0)</f>
        <v>0</v>
      </c>
    </row>
    <row r="150">
      <c r="A150" s="10"/>
      <c r="B150" s="51" t="s">
        <v>53</v>
      </c>
      <c r="C150" s="1"/>
      <c r="D150" s="1"/>
      <c r="E150" s="52" t="s">
        <v>4</v>
      </c>
      <c r="F150" s="1"/>
      <c r="G150" s="1"/>
      <c r="H150" s="43"/>
      <c r="I150" s="1"/>
      <c r="J150" s="43"/>
      <c r="K150" s="1"/>
      <c r="L150" s="1"/>
      <c r="M150" s="13"/>
      <c r="N150" s="3"/>
      <c r="O150" s="3"/>
      <c r="P150" s="3"/>
      <c r="Q150" s="3"/>
    </row>
    <row r="151" thickBot="1">
      <c r="A151" s="10"/>
      <c r="B151" s="53" t="s">
        <v>55</v>
      </c>
      <c r="C151" s="54"/>
      <c r="D151" s="54"/>
      <c r="E151" s="55" t="s">
        <v>186</v>
      </c>
      <c r="F151" s="54"/>
      <c r="G151" s="54"/>
      <c r="H151" s="56"/>
      <c r="I151" s="54"/>
      <c r="J151" s="56"/>
      <c r="K151" s="54"/>
      <c r="L151" s="54"/>
      <c r="M151" s="13"/>
      <c r="N151" s="3"/>
      <c r="O151" s="3"/>
      <c r="P151" s="3"/>
      <c r="Q151" s="3"/>
    </row>
    <row r="152" thickTop="1">
      <c r="A152" s="10"/>
      <c r="B152" s="44">
        <v>37</v>
      </c>
      <c r="C152" s="45" t="s">
        <v>187</v>
      </c>
      <c r="D152" s="45"/>
      <c r="E152" s="45" t="s">
        <v>188</v>
      </c>
      <c r="F152" s="45" t="s">
        <v>4</v>
      </c>
      <c r="G152" s="46" t="s">
        <v>65</v>
      </c>
      <c r="H152" s="57">
        <v>9</v>
      </c>
      <c r="I152" s="58">
        <f>ROUND(0,2)</f>
        <v>0</v>
      </c>
      <c r="J152" s="59">
        <f>ROUND(I152*H152,2)</f>
        <v>0</v>
      </c>
      <c r="K152" s="60">
        <v>0</v>
      </c>
      <c r="L152" s="61">
        <f>IF(ISNUMBER(K152),ROUND(J152*(K152+1),2),0)</f>
        <v>0</v>
      </c>
      <c r="M152" s="13"/>
      <c r="N152" s="3"/>
      <c r="O152" s="3"/>
      <c r="P152" s="3"/>
      <c r="Q152" s="33">
        <f>IF(ISNUMBER(K152),IF(H152&gt;0,IF(I152&gt;0,J152,0),0),0)</f>
        <v>0</v>
      </c>
      <c r="R152" s="27">
        <f>IF(ISNUMBER(K152)=FALSE,J152,0)</f>
        <v>0</v>
      </c>
    </row>
    <row r="153">
      <c r="A153" s="10"/>
      <c r="B153" s="51" t="s">
        <v>53</v>
      </c>
      <c r="C153" s="1"/>
      <c r="D153" s="1"/>
      <c r="E153" s="52" t="s">
        <v>189</v>
      </c>
      <c r="F153" s="1"/>
      <c r="G153" s="1"/>
      <c r="H153" s="43"/>
      <c r="I153" s="1"/>
      <c r="J153" s="43"/>
      <c r="K153" s="1"/>
      <c r="L153" s="1"/>
      <c r="M153" s="13"/>
      <c r="N153" s="3"/>
      <c r="O153" s="3"/>
      <c r="P153" s="3"/>
      <c r="Q153" s="3"/>
    </row>
    <row r="154" thickBot="1">
      <c r="A154" s="10"/>
      <c r="B154" s="53" t="s">
        <v>55</v>
      </c>
      <c r="C154" s="54"/>
      <c r="D154" s="54"/>
      <c r="E154" s="55" t="s">
        <v>190</v>
      </c>
      <c r="F154" s="54"/>
      <c r="G154" s="54"/>
      <c r="H154" s="56"/>
      <c r="I154" s="54"/>
      <c r="J154" s="56"/>
      <c r="K154" s="54"/>
      <c r="L154" s="54"/>
      <c r="M154" s="13"/>
      <c r="N154" s="3"/>
      <c r="O154" s="3"/>
      <c r="P154" s="3"/>
      <c r="Q154" s="3"/>
    </row>
    <row r="155" thickTop="1">
      <c r="A155" s="10"/>
      <c r="B155" s="44">
        <v>38</v>
      </c>
      <c r="C155" s="45" t="s">
        <v>191</v>
      </c>
      <c r="D155" s="45"/>
      <c r="E155" s="45" t="s">
        <v>192</v>
      </c>
      <c r="F155" s="45" t="s">
        <v>4</v>
      </c>
      <c r="G155" s="46" t="s">
        <v>52</v>
      </c>
      <c r="H155" s="57">
        <v>0.71999999999999997</v>
      </c>
      <c r="I155" s="58">
        <f>ROUND(0,2)</f>
        <v>0</v>
      </c>
      <c r="J155" s="59">
        <f>ROUND(I155*H155,2)</f>
        <v>0</v>
      </c>
      <c r="K155" s="60">
        <v>0</v>
      </c>
      <c r="L155" s="61">
        <f>IF(ISNUMBER(K155),ROUND(J155*(K155+1),2),0)</f>
        <v>0</v>
      </c>
      <c r="M155" s="13"/>
      <c r="N155" s="3"/>
      <c r="O155" s="3"/>
      <c r="P155" s="3"/>
      <c r="Q155" s="33">
        <f>IF(ISNUMBER(K155),IF(H155&gt;0,IF(I155&gt;0,J155,0),0),0)</f>
        <v>0</v>
      </c>
      <c r="R155" s="27">
        <f>IF(ISNUMBER(K155)=FALSE,J155,0)</f>
        <v>0</v>
      </c>
    </row>
    <row r="156">
      <c r="A156" s="10"/>
      <c r="B156" s="51" t="s">
        <v>53</v>
      </c>
      <c r="C156" s="1"/>
      <c r="D156" s="1"/>
      <c r="E156" s="52" t="s">
        <v>4</v>
      </c>
      <c r="F156" s="1"/>
      <c r="G156" s="1"/>
      <c r="H156" s="43"/>
      <c r="I156" s="1"/>
      <c r="J156" s="43"/>
      <c r="K156" s="1"/>
      <c r="L156" s="1"/>
      <c r="M156" s="13"/>
      <c r="N156" s="3"/>
      <c r="O156" s="3"/>
      <c r="P156" s="3"/>
      <c r="Q156" s="3"/>
    </row>
    <row r="157" thickBot="1">
      <c r="A157" s="10"/>
      <c r="B157" s="53" t="s">
        <v>55</v>
      </c>
      <c r="C157" s="54"/>
      <c r="D157" s="54"/>
      <c r="E157" s="55" t="s">
        <v>193</v>
      </c>
      <c r="F157" s="54"/>
      <c r="G157" s="54"/>
      <c r="H157" s="56"/>
      <c r="I157" s="54"/>
      <c r="J157" s="56"/>
      <c r="K157" s="54"/>
      <c r="L157" s="54"/>
      <c r="M157" s="13"/>
      <c r="N157" s="3"/>
      <c r="O157" s="3"/>
      <c r="P157" s="3"/>
      <c r="Q157" s="3"/>
    </row>
    <row r="158" thickTop="1">
      <c r="A158" s="10"/>
      <c r="B158" s="44">
        <v>39</v>
      </c>
      <c r="C158" s="45" t="s">
        <v>194</v>
      </c>
      <c r="D158" s="45"/>
      <c r="E158" s="45" t="s">
        <v>195</v>
      </c>
      <c r="F158" s="45" t="s">
        <v>4</v>
      </c>
      <c r="G158" s="46" t="s">
        <v>65</v>
      </c>
      <c r="H158" s="57">
        <v>98.090000000000003</v>
      </c>
      <c r="I158" s="58">
        <f>ROUND(0,2)</f>
        <v>0</v>
      </c>
      <c r="J158" s="59">
        <f>ROUND(I158*H158,2)</f>
        <v>0</v>
      </c>
      <c r="K158" s="60">
        <v>0</v>
      </c>
      <c r="L158" s="61">
        <f>IF(ISNUMBER(K158),ROUND(J158*(K158+1),2),0)</f>
        <v>0</v>
      </c>
      <c r="M158" s="13"/>
      <c r="N158" s="3"/>
      <c r="O158" s="3"/>
      <c r="P158" s="3"/>
      <c r="Q158" s="33">
        <f>IF(ISNUMBER(K158),IF(H158&gt;0,IF(I158&gt;0,J158,0),0),0)</f>
        <v>0</v>
      </c>
      <c r="R158" s="27">
        <f>IF(ISNUMBER(K158)=FALSE,J158,0)</f>
        <v>0</v>
      </c>
    </row>
    <row r="159">
      <c r="A159" s="10"/>
      <c r="B159" s="51" t="s">
        <v>53</v>
      </c>
      <c r="C159" s="1"/>
      <c r="D159" s="1"/>
      <c r="E159" s="52" t="s">
        <v>196</v>
      </c>
      <c r="F159" s="1"/>
      <c r="G159" s="1"/>
      <c r="H159" s="43"/>
      <c r="I159" s="1"/>
      <c r="J159" s="43"/>
      <c r="K159" s="1"/>
      <c r="L159" s="1"/>
      <c r="M159" s="13"/>
      <c r="N159" s="3"/>
      <c r="O159" s="3"/>
      <c r="P159" s="3"/>
      <c r="Q159" s="3"/>
    </row>
    <row r="160" thickBot="1">
      <c r="A160" s="10"/>
      <c r="B160" s="53" t="s">
        <v>55</v>
      </c>
      <c r="C160" s="54"/>
      <c r="D160" s="54"/>
      <c r="E160" s="55" t="s">
        <v>197</v>
      </c>
      <c r="F160" s="54"/>
      <c r="G160" s="54"/>
      <c r="H160" s="56"/>
      <c r="I160" s="54"/>
      <c r="J160" s="56"/>
      <c r="K160" s="54"/>
      <c r="L160" s="54"/>
      <c r="M160" s="13"/>
      <c r="N160" s="3"/>
      <c r="O160" s="3"/>
      <c r="P160" s="3"/>
      <c r="Q160" s="3"/>
    </row>
    <row r="161" thickTop="1">
      <c r="A161" s="10"/>
      <c r="B161" s="44">
        <v>40</v>
      </c>
      <c r="C161" s="45" t="s">
        <v>198</v>
      </c>
      <c r="D161" s="45"/>
      <c r="E161" s="45" t="s">
        <v>199</v>
      </c>
      <c r="F161" s="45" t="s">
        <v>4</v>
      </c>
      <c r="G161" s="46" t="s">
        <v>52</v>
      </c>
      <c r="H161" s="57">
        <v>13.140000000000001</v>
      </c>
      <c r="I161" s="58">
        <f>ROUND(0,2)</f>
        <v>0</v>
      </c>
      <c r="J161" s="59">
        <f>ROUND(I161*H161,2)</f>
        <v>0</v>
      </c>
      <c r="K161" s="60">
        <v>0</v>
      </c>
      <c r="L161" s="61">
        <f>IF(ISNUMBER(K161),ROUND(J161*(K161+1),2),0)</f>
        <v>0</v>
      </c>
      <c r="M161" s="13"/>
      <c r="N161" s="3"/>
      <c r="O161" s="3"/>
      <c r="P161" s="3"/>
      <c r="Q161" s="33">
        <f>IF(ISNUMBER(K161),IF(H161&gt;0,IF(I161&gt;0,J161,0),0),0)</f>
        <v>0</v>
      </c>
      <c r="R161" s="27">
        <f>IF(ISNUMBER(K161)=FALSE,J161,0)</f>
        <v>0</v>
      </c>
    </row>
    <row r="162">
      <c r="A162" s="10"/>
      <c r="B162" s="51" t="s">
        <v>53</v>
      </c>
      <c r="C162" s="1"/>
      <c r="D162" s="1"/>
      <c r="E162" s="52" t="s">
        <v>200</v>
      </c>
      <c r="F162" s="1"/>
      <c r="G162" s="1"/>
      <c r="H162" s="43"/>
      <c r="I162" s="1"/>
      <c r="J162" s="43"/>
      <c r="K162" s="1"/>
      <c r="L162" s="1"/>
      <c r="M162" s="13"/>
      <c r="N162" s="3"/>
      <c r="O162" s="3"/>
      <c r="P162" s="3"/>
      <c r="Q162" s="3"/>
    </row>
    <row r="163" thickBot="1">
      <c r="A163" s="10"/>
      <c r="B163" s="53" t="s">
        <v>55</v>
      </c>
      <c r="C163" s="54"/>
      <c r="D163" s="54"/>
      <c r="E163" s="55" t="s">
        <v>201</v>
      </c>
      <c r="F163" s="54"/>
      <c r="G163" s="54"/>
      <c r="H163" s="56"/>
      <c r="I163" s="54"/>
      <c r="J163" s="56"/>
      <c r="K163" s="54"/>
      <c r="L163" s="54"/>
      <c r="M163" s="13"/>
      <c r="N163" s="3"/>
      <c r="O163" s="3"/>
      <c r="P163" s="3"/>
      <c r="Q163" s="3"/>
    </row>
    <row r="164" thickTop="1" thickBot="1" ht="25" customHeight="1">
      <c r="A164" s="10"/>
      <c r="B164" s="1"/>
      <c r="C164" s="62">
        <v>3</v>
      </c>
      <c r="D164" s="1"/>
      <c r="E164" s="63" t="s">
        <v>33</v>
      </c>
      <c r="F164" s="1"/>
      <c r="G164" s="64" t="s">
        <v>83</v>
      </c>
      <c r="H164" s="65">
        <f>J143+J146+J149+J152+J155+J158+J161</f>
        <v>0</v>
      </c>
      <c r="I164" s="64" t="s">
        <v>84</v>
      </c>
      <c r="J164" s="66">
        <f>(L164-H164)</f>
        <v>0</v>
      </c>
      <c r="K164" s="64" t="s">
        <v>85</v>
      </c>
      <c r="L164" s="67">
        <f>L143+L146+L149+L152+L155+L158+L161</f>
        <v>0</v>
      </c>
      <c r="M164" s="13"/>
      <c r="N164" s="3"/>
      <c r="O164" s="3"/>
      <c r="P164" s="3"/>
      <c r="Q164" s="33">
        <f>0+Q143+Q146+Q149+Q152+Q155+Q158+Q161</f>
        <v>0</v>
      </c>
      <c r="R164" s="27">
        <f>0+R143+R146+R149+R152+R155+R158+R161</f>
        <v>0</v>
      </c>
      <c r="S164" s="68">
        <f>Q164*(1+J164)+R164</f>
        <v>0</v>
      </c>
    </row>
    <row r="165" thickTop="1" thickBot="1" ht="25" customHeight="1">
      <c r="A165" s="10"/>
      <c r="B165" s="69"/>
      <c r="C165" s="69"/>
      <c r="D165" s="69"/>
      <c r="E165" s="70"/>
      <c r="F165" s="69"/>
      <c r="G165" s="71" t="s">
        <v>86</v>
      </c>
      <c r="H165" s="72">
        <f>J143+J146+J149+J152+J155+J158+J161</f>
        <v>0</v>
      </c>
      <c r="I165" s="71" t="s">
        <v>87</v>
      </c>
      <c r="J165" s="73">
        <f>0+J164</f>
        <v>0</v>
      </c>
      <c r="K165" s="71" t="s">
        <v>88</v>
      </c>
      <c r="L165" s="74">
        <f>L143+L146+L149+L152+L155+L158+L161</f>
        <v>0</v>
      </c>
      <c r="M165" s="13"/>
      <c r="N165" s="3"/>
      <c r="O165" s="3"/>
      <c r="P165" s="3"/>
      <c r="Q165" s="3"/>
    </row>
    <row r="166" ht="40" customHeight="1">
      <c r="A166" s="10"/>
      <c r="B166" s="75" t="s">
        <v>202</v>
      </c>
      <c r="C166" s="1"/>
      <c r="D166" s="1"/>
      <c r="E166" s="1"/>
      <c r="F166" s="1"/>
      <c r="G166" s="1"/>
      <c r="H166" s="43"/>
      <c r="I166" s="1"/>
      <c r="J166" s="43"/>
      <c r="K166" s="1"/>
      <c r="L166" s="1"/>
      <c r="M166" s="13"/>
      <c r="N166" s="3"/>
      <c r="O166" s="3"/>
      <c r="P166" s="3"/>
      <c r="Q166" s="3"/>
    </row>
    <row r="167">
      <c r="A167" s="10"/>
      <c r="B167" s="44">
        <v>41</v>
      </c>
      <c r="C167" s="45" t="s">
        <v>203</v>
      </c>
      <c r="D167" s="45"/>
      <c r="E167" s="45" t="s">
        <v>204</v>
      </c>
      <c r="F167" s="45" t="s">
        <v>4</v>
      </c>
      <c r="G167" s="46" t="s">
        <v>65</v>
      </c>
      <c r="H167" s="47">
        <v>34.32</v>
      </c>
      <c r="I167" s="25">
        <f>ROUND(0,2)</f>
        <v>0</v>
      </c>
      <c r="J167" s="48">
        <f>ROUND(I167*H167,2)</f>
        <v>0</v>
      </c>
      <c r="K167" s="49">
        <v>0</v>
      </c>
      <c r="L167" s="50">
        <f>IF(ISNUMBER(K167),ROUND(J167*(K167+1),2),0)</f>
        <v>0</v>
      </c>
      <c r="M167" s="13"/>
      <c r="N167" s="3"/>
      <c r="O167" s="3"/>
      <c r="P167" s="3"/>
      <c r="Q167" s="33">
        <f>IF(ISNUMBER(K167),IF(H167&gt;0,IF(I167&gt;0,J167,0),0),0)</f>
        <v>0</v>
      </c>
      <c r="R167" s="27">
        <f>IF(ISNUMBER(K167)=FALSE,J167,0)</f>
        <v>0</v>
      </c>
    </row>
    <row r="168">
      <c r="A168" s="10"/>
      <c r="B168" s="51" t="s">
        <v>53</v>
      </c>
      <c r="C168" s="1"/>
      <c r="D168" s="1"/>
      <c r="E168" s="52" t="s">
        <v>205</v>
      </c>
      <c r="F168" s="1"/>
      <c r="G168" s="1"/>
      <c r="H168" s="43"/>
      <c r="I168" s="1"/>
      <c r="J168" s="43"/>
      <c r="K168" s="1"/>
      <c r="L168" s="1"/>
      <c r="M168" s="13"/>
      <c r="N168" s="3"/>
      <c r="O168" s="3"/>
      <c r="P168" s="3"/>
      <c r="Q168" s="3"/>
    </row>
    <row r="169" thickBot="1">
      <c r="A169" s="10"/>
      <c r="B169" s="53" t="s">
        <v>55</v>
      </c>
      <c r="C169" s="54"/>
      <c r="D169" s="54"/>
      <c r="E169" s="55" t="s">
        <v>206</v>
      </c>
      <c r="F169" s="54"/>
      <c r="G169" s="54"/>
      <c r="H169" s="56"/>
      <c r="I169" s="54"/>
      <c r="J169" s="56"/>
      <c r="K169" s="54"/>
      <c r="L169" s="54"/>
      <c r="M169" s="13"/>
      <c r="N169" s="3"/>
      <c r="O169" s="3"/>
      <c r="P169" s="3"/>
      <c r="Q169" s="3"/>
    </row>
    <row r="170" thickTop="1">
      <c r="A170" s="10"/>
      <c r="B170" s="44">
        <v>42</v>
      </c>
      <c r="C170" s="45" t="s">
        <v>207</v>
      </c>
      <c r="D170" s="45"/>
      <c r="E170" s="45" t="s">
        <v>208</v>
      </c>
      <c r="F170" s="45" t="s">
        <v>4</v>
      </c>
      <c r="G170" s="46" t="s">
        <v>52</v>
      </c>
      <c r="H170" s="57">
        <v>4.5099999999999998</v>
      </c>
      <c r="I170" s="58">
        <f>ROUND(0,2)</f>
        <v>0</v>
      </c>
      <c r="J170" s="59">
        <f>ROUND(I170*H170,2)</f>
        <v>0</v>
      </c>
      <c r="K170" s="60">
        <v>0</v>
      </c>
      <c r="L170" s="61">
        <f>IF(ISNUMBER(K170),ROUND(J170*(K170+1),2),0)</f>
        <v>0</v>
      </c>
      <c r="M170" s="13"/>
      <c r="N170" s="3"/>
      <c r="O170" s="3"/>
      <c r="P170" s="3"/>
      <c r="Q170" s="33">
        <f>IF(ISNUMBER(K170),IF(H170&gt;0,IF(I170&gt;0,J170,0),0),0)</f>
        <v>0</v>
      </c>
      <c r="R170" s="27">
        <f>IF(ISNUMBER(K170)=FALSE,J170,0)</f>
        <v>0</v>
      </c>
    </row>
    <row r="171">
      <c r="A171" s="10"/>
      <c r="B171" s="51" t="s">
        <v>53</v>
      </c>
      <c r="C171" s="1"/>
      <c r="D171" s="1"/>
      <c r="E171" s="52" t="s">
        <v>205</v>
      </c>
      <c r="F171" s="1"/>
      <c r="G171" s="1"/>
      <c r="H171" s="43"/>
      <c r="I171" s="1"/>
      <c r="J171" s="43"/>
      <c r="K171" s="1"/>
      <c r="L171" s="1"/>
      <c r="M171" s="13"/>
      <c r="N171" s="3"/>
      <c r="O171" s="3"/>
      <c r="P171" s="3"/>
      <c r="Q171" s="3"/>
    </row>
    <row r="172" thickBot="1">
      <c r="A172" s="10"/>
      <c r="B172" s="53" t="s">
        <v>55</v>
      </c>
      <c r="C172" s="54"/>
      <c r="D172" s="54"/>
      <c r="E172" s="55" t="s">
        <v>209</v>
      </c>
      <c r="F172" s="54"/>
      <c r="G172" s="54"/>
      <c r="H172" s="56"/>
      <c r="I172" s="54"/>
      <c r="J172" s="56"/>
      <c r="K172" s="54"/>
      <c r="L172" s="54"/>
      <c r="M172" s="13"/>
      <c r="N172" s="3"/>
      <c r="O172" s="3"/>
      <c r="P172" s="3"/>
      <c r="Q172" s="3"/>
    </row>
    <row r="173" thickTop="1">
      <c r="A173" s="10"/>
      <c r="B173" s="44">
        <v>43</v>
      </c>
      <c r="C173" s="45" t="s">
        <v>210</v>
      </c>
      <c r="D173" s="45"/>
      <c r="E173" s="45" t="s">
        <v>211</v>
      </c>
      <c r="F173" s="45" t="s">
        <v>4</v>
      </c>
      <c r="G173" s="46" t="s">
        <v>65</v>
      </c>
      <c r="H173" s="57">
        <v>5.6799999999999997</v>
      </c>
      <c r="I173" s="58">
        <f>ROUND(0,2)</f>
        <v>0</v>
      </c>
      <c r="J173" s="59">
        <f>ROUND(I173*H173,2)</f>
        <v>0</v>
      </c>
      <c r="K173" s="60">
        <v>0</v>
      </c>
      <c r="L173" s="61">
        <f>IF(ISNUMBER(K173),ROUND(J173*(K173+1),2),0)</f>
        <v>0</v>
      </c>
      <c r="M173" s="13"/>
      <c r="N173" s="3"/>
      <c r="O173" s="3"/>
      <c r="P173" s="3"/>
      <c r="Q173" s="33">
        <f>IF(ISNUMBER(K173),IF(H173&gt;0,IF(I173&gt;0,J173,0),0),0)</f>
        <v>0</v>
      </c>
      <c r="R173" s="27">
        <f>IF(ISNUMBER(K173)=FALSE,J173,0)</f>
        <v>0</v>
      </c>
    </row>
    <row r="174">
      <c r="A174" s="10"/>
      <c r="B174" s="51" t="s">
        <v>53</v>
      </c>
      <c r="C174" s="1"/>
      <c r="D174" s="1"/>
      <c r="E174" s="52" t="s">
        <v>212</v>
      </c>
      <c r="F174" s="1"/>
      <c r="G174" s="1"/>
      <c r="H174" s="43"/>
      <c r="I174" s="1"/>
      <c r="J174" s="43"/>
      <c r="K174" s="1"/>
      <c r="L174" s="1"/>
      <c r="M174" s="13"/>
      <c r="N174" s="3"/>
      <c r="O174" s="3"/>
      <c r="P174" s="3"/>
      <c r="Q174" s="3"/>
    </row>
    <row r="175" thickBot="1">
      <c r="A175" s="10"/>
      <c r="B175" s="53" t="s">
        <v>55</v>
      </c>
      <c r="C175" s="54"/>
      <c r="D175" s="54"/>
      <c r="E175" s="55" t="s">
        <v>213</v>
      </c>
      <c r="F175" s="54"/>
      <c r="G175" s="54"/>
      <c r="H175" s="56"/>
      <c r="I175" s="54"/>
      <c r="J175" s="56"/>
      <c r="K175" s="54"/>
      <c r="L175" s="54"/>
      <c r="M175" s="13"/>
      <c r="N175" s="3"/>
      <c r="O175" s="3"/>
      <c r="P175" s="3"/>
      <c r="Q175" s="3"/>
    </row>
    <row r="176" thickTop="1">
      <c r="A176" s="10"/>
      <c r="B176" s="44">
        <v>44</v>
      </c>
      <c r="C176" s="45" t="s">
        <v>214</v>
      </c>
      <c r="D176" s="45"/>
      <c r="E176" s="45" t="s">
        <v>215</v>
      </c>
      <c r="F176" s="45" t="s">
        <v>4</v>
      </c>
      <c r="G176" s="46" t="s">
        <v>65</v>
      </c>
      <c r="H176" s="57">
        <v>8.3000000000000007</v>
      </c>
      <c r="I176" s="58">
        <f>ROUND(0,2)</f>
        <v>0</v>
      </c>
      <c r="J176" s="59">
        <f>ROUND(I176*H176,2)</f>
        <v>0</v>
      </c>
      <c r="K176" s="60">
        <v>0</v>
      </c>
      <c r="L176" s="61">
        <f>IF(ISNUMBER(K176),ROUND(J176*(K176+1),2),0)</f>
        <v>0</v>
      </c>
      <c r="M176" s="13"/>
      <c r="N176" s="3"/>
      <c r="O176" s="3"/>
      <c r="P176" s="3"/>
      <c r="Q176" s="33">
        <f>IF(ISNUMBER(K176),IF(H176&gt;0,IF(I176&gt;0,J176,0),0),0)</f>
        <v>0</v>
      </c>
      <c r="R176" s="27">
        <f>IF(ISNUMBER(K176)=FALSE,J176,0)</f>
        <v>0</v>
      </c>
    </row>
    <row r="177">
      <c r="A177" s="10"/>
      <c r="B177" s="51" t="s">
        <v>53</v>
      </c>
      <c r="C177" s="1"/>
      <c r="D177" s="1"/>
      <c r="E177" s="52" t="s">
        <v>216</v>
      </c>
      <c r="F177" s="1"/>
      <c r="G177" s="1"/>
      <c r="H177" s="43"/>
      <c r="I177" s="1"/>
      <c r="J177" s="43"/>
      <c r="K177" s="1"/>
      <c r="L177" s="1"/>
      <c r="M177" s="13"/>
      <c r="N177" s="3"/>
      <c r="O177" s="3"/>
      <c r="P177" s="3"/>
      <c r="Q177" s="3"/>
    </row>
    <row r="178" thickBot="1">
      <c r="A178" s="10"/>
      <c r="B178" s="53" t="s">
        <v>55</v>
      </c>
      <c r="C178" s="54"/>
      <c r="D178" s="54"/>
      <c r="E178" s="55" t="s">
        <v>217</v>
      </c>
      <c r="F178" s="54"/>
      <c r="G178" s="54"/>
      <c r="H178" s="56"/>
      <c r="I178" s="54"/>
      <c r="J178" s="56"/>
      <c r="K178" s="54"/>
      <c r="L178" s="54"/>
      <c r="M178" s="13"/>
      <c r="N178" s="3"/>
      <c r="O178" s="3"/>
      <c r="P178" s="3"/>
      <c r="Q178" s="3"/>
    </row>
    <row r="179" thickTop="1">
      <c r="A179" s="10"/>
      <c r="B179" s="44">
        <v>45</v>
      </c>
      <c r="C179" s="45" t="s">
        <v>218</v>
      </c>
      <c r="D179" s="45"/>
      <c r="E179" s="45" t="s">
        <v>219</v>
      </c>
      <c r="F179" s="45" t="s">
        <v>4</v>
      </c>
      <c r="G179" s="46" t="s">
        <v>65</v>
      </c>
      <c r="H179" s="57">
        <v>22</v>
      </c>
      <c r="I179" s="58">
        <f>ROUND(0,2)</f>
        <v>0</v>
      </c>
      <c r="J179" s="59">
        <f>ROUND(I179*H179,2)</f>
        <v>0</v>
      </c>
      <c r="K179" s="60">
        <v>0</v>
      </c>
      <c r="L179" s="61">
        <f>IF(ISNUMBER(K179),ROUND(J179*(K179+1),2),0)</f>
        <v>0</v>
      </c>
      <c r="M179" s="13"/>
      <c r="N179" s="3"/>
      <c r="O179" s="3"/>
      <c r="P179" s="3"/>
      <c r="Q179" s="33">
        <f>IF(ISNUMBER(K179),IF(H179&gt;0,IF(I179&gt;0,J179,0),0),0)</f>
        <v>0</v>
      </c>
      <c r="R179" s="27">
        <f>IF(ISNUMBER(K179)=FALSE,J179,0)</f>
        <v>0</v>
      </c>
    </row>
    <row r="180">
      <c r="A180" s="10"/>
      <c r="B180" s="51" t="s">
        <v>53</v>
      </c>
      <c r="C180" s="1"/>
      <c r="D180" s="1"/>
      <c r="E180" s="52" t="s">
        <v>220</v>
      </c>
      <c r="F180" s="1"/>
      <c r="G180" s="1"/>
      <c r="H180" s="43"/>
      <c r="I180" s="1"/>
      <c r="J180" s="43"/>
      <c r="K180" s="1"/>
      <c r="L180" s="1"/>
      <c r="M180" s="13"/>
      <c r="N180" s="3"/>
      <c r="O180" s="3"/>
      <c r="P180" s="3"/>
      <c r="Q180" s="3"/>
    </row>
    <row r="181" thickBot="1">
      <c r="A181" s="10"/>
      <c r="B181" s="53" t="s">
        <v>55</v>
      </c>
      <c r="C181" s="54"/>
      <c r="D181" s="54"/>
      <c r="E181" s="55" t="s">
        <v>221</v>
      </c>
      <c r="F181" s="54"/>
      <c r="G181" s="54"/>
      <c r="H181" s="56"/>
      <c r="I181" s="54"/>
      <c r="J181" s="56"/>
      <c r="K181" s="54"/>
      <c r="L181" s="54"/>
      <c r="M181" s="13"/>
      <c r="N181" s="3"/>
      <c r="O181" s="3"/>
      <c r="P181" s="3"/>
      <c r="Q181" s="3"/>
    </row>
    <row r="182" thickTop="1">
      <c r="A182" s="10"/>
      <c r="B182" s="44">
        <v>46</v>
      </c>
      <c r="C182" s="45" t="s">
        <v>222</v>
      </c>
      <c r="D182" s="45"/>
      <c r="E182" s="45" t="s">
        <v>223</v>
      </c>
      <c r="F182" s="45" t="s">
        <v>4</v>
      </c>
      <c r="G182" s="46" t="s">
        <v>65</v>
      </c>
      <c r="H182" s="57">
        <v>40.399999999999999</v>
      </c>
      <c r="I182" s="58">
        <f>ROUND(0,2)</f>
        <v>0</v>
      </c>
      <c r="J182" s="59">
        <f>ROUND(I182*H182,2)</f>
        <v>0</v>
      </c>
      <c r="K182" s="60">
        <v>0</v>
      </c>
      <c r="L182" s="61">
        <f>IF(ISNUMBER(K182),ROUND(J182*(K182+1),2),0)</f>
        <v>0</v>
      </c>
      <c r="M182" s="13"/>
      <c r="N182" s="3"/>
      <c r="O182" s="3"/>
      <c r="P182" s="3"/>
      <c r="Q182" s="33">
        <f>IF(ISNUMBER(K182),IF(H182&gt;0,IF(I182&gt;0,J182,0),0),0)</f>
        <v>0</v>
      </c>
      <c r="R182" s="27">
        <f>IF(ISNUMBER(K182)=FALSE,J182,0)</f>
        <v>0</v>
      </c>
    </row>
    <row r="183">
      <c r="A183" s="10"/>
      <c r="B183" s="51" t="s">
        <v>53</v>
      </c>
      <c r="C183" s="1"/>
      <c r="D183" s="1"/>
      <c r="E183" s="52" t="s">
        <v>224</v>
      </c>
      <c r="F183" s="1"/>
      <c r="G183" s="1"/>
      <c r="H183" s="43"/>
      <c r="I183" s="1"/>
      <c r="J183" s="43"/>
      <c r="K183" s="1"/>
      <c r="L183" s="1"/>
      <c r="M183" s="13"/>
      <c r="N183" s="3"/>
      <c r="O183" s="3"/>
      <c r="P183" s="3"/>
      <c r="Q183" s="3"/>
    </row>
    <row r="184" thickBot="1">
      <c r="A184" s="10"/>
      <c r="B184" s="53" t="s">
        <v>55</v>
      </c>
      <c r="C184" s="54"/>
      <c r="D184" s="54"/>
      <c r="E184" s="55" t="s">
        <v>225</v>
      </c>
      <c r="F184" s="54"/>
      <c r="G184" s="54"/>
      <c r="H184" s="56"/>
      <c r="I184" s="54"/>
      <c r="J184" s="56"/>
      <c r="K184" s="54"/>
      <c r="L184" s="54"/>
      <c r="M184" s="13"/>
      <c r="N184" s="3"/>
      <c r="O184" s="3"/>
      <c r="P184" s="3"/>
      <c r="Q184" s="3"/>
    </row>
    <row r="185" thickTop="1">
      <c r="A185" s="10"/>
      <c r="B185" s="44">
        <v>47</v>
      </c>
      <c r="C185" s="45" t="s">
        <v>226</v>
      </c>
      <c r="D185" s="45"/>
      <c r="E185" s="45" t="s">
        <v>227</v>
      </c>
      <c r="F185" s="45" t="s">
        <v>4</v>
      </c>
      <c r="G185" s="46" t="s">
        <v>65</v>
      </c>
      <c r="H185" s="57">
        <v>8</v>
      </c>
      <c r="I185" s="58">
        <f>ROUND(0,2)</f>
        <v>0</v>
      </c>
      <c r="J185" s="59">
        <f>ROUND(I185*H185,2)</f>
        <v>0</v>
      </c>
      <c r="K185" s="60">
        <v>0</v>
      </c>
      <c r="L185" s="61">
        <f>IF(ISNUMBER(K185),ROUND(J185*(K185+1),2),0)</f>
        <v>0</v>
      </c>
      <c r="M185" s="13"/>
      <c r="N185" s="3"/>
      <c r="O185" s="3"/>
      <c r="P185" s="3"/>
      <c r="Q185" s="33">
        <f>IF(ISNUMBER(K185),IF(H185&gt;0,IF(I185&gt;0,J185,0),0),0)</f>
        <v>0</v>
      </c>
      <c r="R185" s="27">
        <f>IF(ISNUMBER(K185)=FALSE,J185,0)</f>
        <v>0</v>
      </c>
    </row>
    <row r="186">
      <c r="A186" s="10"/>
      <c r="B186" s="51" t="s">
        <v>53</v>
      </c>
      <c r="C186" s="1"/>
      <c r="D186" s="1"/>
      <c r="E186" s="52" t="s">
        <v>228</v>
      </c>
      <c r="F186" s="1"/>
      <c r="G186" s="1"/>
      <c r="H186" s="43"/>
      <c r="I186" s="1"/>
      <c r="J186" s="43"/>
      <c r="K186" s="1"/>
      <c r="L186" s="1"/>
      <c r="M186" s="13"/>
      <c r="N186" s="3"/>
      <c r="O186" s="3"/>
      <c r="P186" s="3"/>
      <c r="Q186" s="3"/>
    </row>
    <row r="187" thickBot="1">
      <c r="A187" s="10"/>
      <c r="B187" s="53" t="s">
        <v>55</v>
      </c>
      <c r="C187" s="54"/>
      <c r="D187" s="54"/>
      <c r="E187" s="55" t="s">
        <v>4</v>
      </c>
      <c r="F187" s="54"/>
      <c r="G187" s="54"/>
      <c r="H187" s="56"/>
      <c r="I187" s="54"/>
      <c r="J187" s="56"/>
      <c r="K187" s="54"/>
      <c r="L187" s="54"/>
      <c r="M187" s="13"/>
      <c r="N187" s="3"/>
      <c r="O187" s="3"/>
      <c r="P187" s="3"/>
      <c r="Q187" s="3"/>
    </row>
    <row r="188" thickTop="1">
      <c r="A188" s="10"/>
      <c r="B188" s="44">
        <v>48</v>
      </c>
      <c r="C188" s="45" t="s">
        <v>229</v>
      </c>
      <c r="D188" s="45"/>
      <c r="E188" s="45" t="s">
        <v>230</v>
      </c>
      <c r="F188" s="45" t="s">
        <v>4</v>
      </c>
      <c r="G188" s="46" t="s">
        <v>65</v>
      </c>
      <c r="H188" s="57">
        <v>71.760000000000005</v>
      </c>
      <c r="I188" s="58">
        <f>ROUND(0,2)</f>
        <v>0</v>
      </c>
      <c r="J188" s="59">
        <f>ROUND(I188*H188,2)</f>
        <v>0</v>
      </c>
      <c r="K188" s="60">
        <v>0</v>
      </c>
      <c r="L188" s="61">
        <f>IF(ISNUMBER(K188),ROUND(J188*(K188+1),2),0)</f>
        <v>0</v>
      </c>
      <c r="M188" s="13"/>
      <c r="N188" s="3"/>
      <c r="O188" s="3"/>
      <c r="P188" s="3"/>
      <c r="Q188" s="33">
        <f>IF(ISNUMBER(K188),IF(H188&gt;0,IF(I188&gt;0,J188,0),0),0)</f>
        <v>0</v>
      </c>
      <c r="R188" s="27">
        <f>IF(ISNUMBER(K188)=FALSE,J188,0)</f>
        <v>0</v>
      </c>
    </row>
    <row r="189">
      <c r="A189" s="10"/>
      <c r="B189" s="51" t="s">
        <v>53</v>
      </c>
      <c r="C189" s="1"/>
      <c r="D189" s="1"/>
      <c r="E189" s="52" t="s">
        <v>231</v>
      </c>
      <c r="F189" s="1"/>
      <c r="G189" s="1"/>
      <c r="H189" s="43"/>
      <c r="I189" s="1"/>
      <c r="J189" s="43"/>
      <c r="K189" s="1"/>
      <c r="L189" s="1"/>
      <c r="M189" s="13"/>
      <c r="N189" s="3"/>
      <c r="O189" s="3"/>
      <c r="P189" s="3"/>
      <c r="Q189" s="3"/>
    </row>
    <row r="190" thickBot="1">
      <c r="A190" s="10"/>
      <c r="B190" s="53" t="s">
        <v>55</v>
      </c>
      <c r="C190" s="54"/>
      <c r="D190" s="54"/>
      <c r="E190" s="55" t="s">
        <v>232</v>
      </c>
      <c r="F190" s="54"/>
      <c r="G190" s="54"/>
      <c r="H190" s="56"/>
      <c r="I190" s="54"/>
      <c r="J190" s="56"/>
      <c r="K190" s="54"/>
      <c r="L190" s="54"/>
      <c r="M190" s="13"/>
      <c r="N190" s="3"/>
      <c r="O190" s="3"/>
      <c r="P190" s="3"/>
      <c r="Q190" s="3"/>
    </row>
    <row r="191" thickTop="1">
      <c r="A191" s="10"/>
      <c r="B191" s="44">
        <v>49</v>
      </c>
      <c r="C191" s="45" t="s">
        <v>233</v>
      </c>
      <c r="D191" s="45"/>
      <c r="E191" s="45" t="s">
        <v>234</v>
      </c>
      <c r="F191" s="45" t="s">
        <v>4</v>
      </c>
      <c r="G191" s="46" t="s">
        <v>65</v>
      </c>
      <c r="H191" s="57">
        <v>10.26</v>
      </c>
      <c r="I191" s="58">
        <f>ROUND(0,2)</f>
        <v>0</v>
      </c>
      <c r="J191" s="59">
        <f>ROUND(I191*H191,2)</f>
        <v>0</v>
      </c>
      <c r="K191" s="60">
        <v>0</v>
      </c>
      <c r="L191" s="61">
        <f>IF(ISNUMBER(K191),ROUND(J191*(K191+1),2),0)</f>
        <v>0</v>
      </c>
      <c r="M191" s="13"/>
      <c r="N191" s="3"/>
      <c r="O191" s="3"/>
      <c r="P191" s="3"/>
      <c r="Q191" s="33">
        <f>IF(ISNUMBER(K191),IF(H191&gt;0,IF(I191&gt;0,J191,0),0),0)</f>
        <v>0</v>
      </c>
      <c r="R191" s="27">
        <f>IF(ISNUMBER(K191)=FALSE,J191,0)</f>
        <v>0</v>
      </c>
    </row>
    <row r="192">
      <c r="A192" s="10"/>
      <c r="B192" s="51" t="s">
        <v>53</v>
      </c>
      <c r="C192" s="1"/>
      <c r="D192" s="1"/>
      <c r="E192" s="52" t="s">
        <v>4</v>
      </c>
      <c r="F192" s="1"/>
      <c r="G192" s="1"/>
      <c r="H192" s="43"/>
      <c r="I192" s="1"/>
      <c r="J192" s="43"/>
      <c r="K192" s="1"/>
      <c r="L192" s="1"/>
      <c r="M192" s="13"/>
      <c r="N192" s="3"/>
      <c r="O192" s="3"/>
      <c r="P192" s="3"/>
      <c r="Q192" s="3"/>
    </row>
    <row r="193" thickBot="1">
      <c r="A193" s="10"/>
      <c r="B193" s="53" t="s">
        <v>55</v>
      </c>
      <c r="C193" s="54"/>
      <c r="D193" s="54"/>
      <c r="E193" s="55" t="s">
        <v>235</v>
      </c>
      <c r="F193" s="54"/>
      <c r="G193" s="54"/>
      <c r="H193" s="56"/>
      <c r="I193" s="54"/>
      <c r="J193" s="56"/>
      <c r="K193" s="54"/>
      <c r="L193" s="54"/>
      <c r="M193" s="13"/>
      <c r="N193" s="3"/>
      <c r="O193" s="3"/>
      <c r="P193" s="3"/>
      <c r="Q193" s="3"/>
    </row>
    <row r="194" thickTop="1" thickBot="1" ht="25" customHeight="1">
      <c r="A194" s="10"/>
      <c r="B194" s="1"/>
      <c r="C194" s="62">
        <v>4</v>
      </c>
      <c r="D194" s="1"/>
      <c r="E194" s="63" t="s">
        <v>34</v>
      </c>
      <c r="F194" s="1"/>
      <c r="G194" s="64" t="s">
        <v>83</v>
      </c>
      <c r="H194" s="65">
        <f>J167+J170+J173+J176+J179+J182+J185+J188+J191</f>
        <v>0</v>
      </c>
      <c r="I194" s="64" t="s">
        <v>84</v>
      </c>
      <c r="J194" s="66">
        <f>(L194-H194)</f>
        <v>0</v>
      </c>
      <c r="K194" s="64" t="s">
        <v>85</v>
      </c>
      <c r="L194" s="67">
        <f>L167+L170+L173+L176+L179+L182+L185+L188+L191</f>
        <v>0</v>
      </c>
      <c r="M194" s="13"/>
      <c r="N194" s="3"/>
      <c r="O194" s="3"/>
      <c r="P194" s="3"/>
      <c r="Q194" s="33">
        <f>0+Q167+Q170+Q173+Q176+Q179+Q182+Q185+Q188+Q191</f>
        <v>0</v>
      </c>
      <c r="R194" s="27">
        <f>0+R167+R170+R173+R176+R179+R182+R185+R188+R191</f>
        <v>0</v>
      </c>
      <c r="S194" s="68">
        <f>Q194*(1+J194)+R194</f>
        <v>0</v>
      </c>
    </row>
    <row r="195" thickTop="1" thickBot="1" ht="25" customHeight="1">
      <c r="A195" s="10"/>
      <c r="B195" s="69"/>
      <c r="C195" s="69"/>
      <c r="D195" s="69"/>
      <c r="E195" s="70"/>
      <c r="F195" s="69"/>
      <c r="G195" s="71" t="s">
        <v>86</v>
      </c>
      <c r="H195" s="72">
        <f>J167+J170+J173+J176+J179+J182+J185+J188+J191</f>
        <v>0</v>
      </c>
      <c r="I195" s="71" t="s">
        <v>87</v>
      </c>
      <c r="J195" s="73">
        <f>0+J194</f>
        <v>0</v>
      </c>
      <c r="K195" s="71" t="s">
        <v>88</v>
      </c>
      <c r="L195" s="74">
        <f>L167+L170+L173+L176+L179+L182+L185+L188+L191</f>
        <v>0</v>
      </c>
      <c r="M195" s="13"/>
      <c r="N195" s="3"/>
      <c r="O195" s="3"/>
      <c r="P195" s="3"/>
      <c r="Q195" s="3"/>
    </row>
    <row r="196" ht="40" customHeight="1">
      <c r="A196" s="10"/>
      <c r="B196" s="75" t="s">
        <v>236</v>
      </c>
      <c r="C196" s="1"/>
      <c r="D196" s="1"/>
      <c r="E196" s="1"/>
      <c r="F196" s="1"/>
      <c r="G196" s="1"/>
      <c r="H196" s="43"/>
      <c r="I196" s="1"/>
      <c r="J196" s="43"/>
      <c r="K196" s="1"/>
      <c r="L196" s="1"/>
      <c r="M196" s="13"/>
      <c r="N196" s="3"/>
      <c r="O196" s="3"/>
      <c r="P196" s="3"/>
      <c r="Q196" s="3"/>
    </row>
    <row r="197">
      <c r="A197" s="10"/>
      <c r="B197" s="44">
        <v>50</v>
      </c>
      <c r="C197" s="45" t="s">
        <v>237</v>
      </c>
      <c r="D197" s="45"/>
      <c r="E197" s="45" t="s">
        <v>238</v>
      </c>
      <c r="F197" s="45" t="s">
        <v>4</v>
      </c>
      <c r="G197" s="46" t="s">
        <v>65</v>
      </c>
      <c r="H197" s="47">
        <v>5.5899999999999999</v>
      </c>
      <c r="I197" s="25">
        <f>ROUND(0,2)</f>
        <v>0</v>
      </c>
      <c r="J197" s="48">
        <f>ROUND(I197*H197,2)</f>
        <v>0</v>
      </c>
      <c r="K197" s="49">
        <v>0</v>
      </c>
      <c r="L197" s="50">
        <f>IF(ISNUMBER(K197),ROUND(J197*(K197+1),2),0)</f>
        <v>0</v>
      </c>
      <c r="M197" s="13"/>
      <c r="N197" s="3"/>
      <c r="O197" s="3"/>
      <c r="P197" s="3"/>
      <c r="Q197" s="33">
        <f>IF(ISNUMBER(K197),IF(H197&gt;0,IF(I197&gt;0,J197,0),0),0)</f>
        <v>0</v>
      </c>
      <c r="R197" s="27">
        <f>IF(ISNUMBER(K197)=FALSE,J197,0)</f>
        <v>0</v>
      </c>
    </row>
    <row r="198">
      <c r="A198" s="10"/>
      <c r="B198" s="51" t="s">
        <v>53</v>
      </c>
      <c r="C198" s="1"/>
      <c r="D198" s="1"/>
      <c r="E198" s="52" t="s">
        <v>239</v>
      </c>
      <c r="F198" s="1"/>
      <c r="G198" s="1"/>
      <c r="H198" s="43"/>
      <c r="I198" s="1"/>
      <c r="J198" s="43"/>
      <c r="K198" s="1"/>
      <c r="L198" s="1"/>
      <c r="M198" s="13"/>
      <c r="N198" s="3"/>
      <c r="O198" s="3"/>
      <c r="P198" s="3"/>
      <c r="Q198" s="3"/>
    </row>
    <row r="199" thickBot="1">
      <c r="A199" s="10"/>
      <c r="B199" s="53" t="s">
        <v>55</v>
      </c>
      <c r="C199" s="54"/>
      <c r="D199" s="54"/>
      <c r="E199" s="55" t="s">
        <v>240</v>
      </c>
      <c r="F199" s="54"/>
      <c r="G199" s="54"/>
      <c r="H199" s="56"/>
      <c r="I199" s="54"/>
      <c r="J199" s="56"/>
      <c r="K199" s="54"/>
      <c r="L199" s="54"/>
      <c r="M199" s="13"/>
      <c r="N199" s="3"/>
      <c r="O199" s="3"/>
      <c r="P199" s="3"/>
      <c r="Q199" s="3"/>
    </row>
    <row r="200" thickTop="1">
      <c r="A200" s="10"/>
      <c r="B200" s="44">
        <v>51</v>
      </c>
      <c r="C200" s="45" t="s">
        <v>241</v>
      </c>
      <c r="D200" s="45"/>
      <c r="E200" s="45" t="s">
        <v>242</v>
      </c>
      <c r="F200" s="45" t="s">
        <v>4</v>
      </c>
      <c r="G200" s="46" t="s">
        <v>92</v>
      </c>
      <c r="H200" s="57">
        <v>150.19999999999999</v>
      </c>
      <c r="I200" s="58">
        <f>ROUND(0,2)</f>
        <v>0</v>
      </c>
      <c r="J200" s="59">
        <f>ROUND(I200*H200,2)</f>
        <v>0</v>
      </c>
      <c r="K200" s="60">
        <v>0</v>
      </c>
      <c r="L200" s="61">
        <f>IF(ISNUMBER(K200),ROUND(J200*(K200+1),2),0)</f>
        <v>0</v>
      </c>
      <c r="M200" s="13"/>
      <c r="N200" s="3"/>
      <c r="O200" s="3"/>
      <c r="P200" s="3"/>
      <c r="Q200" s="33">
        <f>IF(ISNUMBER(K200),IF(H200&gt;0,IF(I200&gt;0,J200,0),0),0)</f>
        <v>0</v>
      </c>
      <c r="R200" s="27">
        <f>IF(ISNUMBER(K200)=FALSE,J200,0)</f>
        <v>0</v>
      </c>
    </row>
    <row r="201">
      <c r="A201" s="10"/>
      <c r="B201" s="51" t="s">
        <v>53</v>
      </c>
      <c r="C201" s="1"/>
      <c r="D201" s="1"/>
      <c r="E201" s="52" t="s">
        <v>4</v>
      </c>
      <c r="F201" s="1"/>
      <c r="G201" s="1"/>
      <c r="H201" s="43"/>
      <c r="I201" s="1"/>
      <c r="J201" s="43"/>
      <c r="K201" s="1"/>
      <c r="L201" s="1"/>
      <c r="M201" s="13"/>
      <c r="N201" s="3"/>
      <c r="O201" s="3"/>
      <c r="P201" s="3"/>
      <c r="Q201" s="3"/>
    </row>
    <row r="202" thickBot="1">
      <c r="A202" s="10"/>
      <c r="B202" s="53" t="s">
        <v>55</v>
      </c>
      <c r="C202" s="54"/>
      <c r="D202" s="54"/>
      <c r="E202" s="55" t="s">
        <v>4</v>
      </c>
      <c r="F202" s="54"/>
      <c r="G202" s="54"/>
      <c r="H202" s="56"/>
      <c r="I202" s="54"/>
      <c r="J202" s="56"/>
      <c r="K202" s="54"/>
      <c r="L202" s="54"/>
      <c r="M202" s="13"/>
      <c r="N202" s="3"/>
      <c r="O202" s="3"/>
      <c r="P202" s="3"/>
      <c r="Q202" s="3"/>
    </row>
    <row r="203" thickTop="1">
      <c r="A203" s="10"/>
      <c r="B203" s="44">
        <v>52</v>
      </c>
      <c r="C203" s="45" t="s">
        <v>243</v>
      </c>
      <c r="D203" s="45"/>
      <c r="E203" s="45" t="s">
        <v>244</v>
      </c>
      <c r="F203" s="45" t="s">
        <v>4</v>
      </c>
      <c r="G203" s="46" t="s">
        <v>92</v>
      </c>
      <c r="H203" s="57">
        <v>150.19999999999999</v>
      </c>
      <c r="I203" s="58">
        <f>ROUND(0,2)</f>
        <v>0</v>
      </c>
      <c r="J203" s="59">
        <f>ROUND(I203*H203,2)</f>
        <v>0</v>
      </c>
      <c r="K203" s="60">
        <v>0</v>
      </c>
      <c r="L203" s="61">
        <f>IF(ISNUMBER(K203),ROUND(J203*(K203+1),2),0)</f>
        <v>0</v>
      </c>
      <c r="M203" s="13"/>
      <c r="N203" s="3"/>
      <c r="O203" s="3"/>
      <c r="P203" s="3"/>
      <c r="Q203" s="33">
        <f>IF(ISNUMBER(K203),IF(H203&gt;0,IF(I203&gt;0,J203,0),0),0)</f>
        <v>0</v>
      </c>
      <c r="R203" s="27">
        <f>IF(ISNUMBER(K203)=FALSE,J203,0)</f>
        <v>0</v>
      </c>
    </row>
    <row r="204">
      <c r="A204" s="10"/>
      <c r="B204" s="51" t="s">
        <v>53</v>
      </c>
      <c r="C204" s="1"/>
      <c r="D204" s="1"/>
      <c r="E204" s="52" t="s">
        <v>4</v>
      </c>
      <c r="F204" s="1"/>
      <c r="G204" s="1"/>
      <c r="H204" s="43"/>
      <c r="I204" s="1"/>
      <c r="J204" s="43"/>
      <c r="K204" s="1"/>
      <c r="L204" s="1"/>
      <c r="M204" s="13"/>
      <c r="N204" s="3"/>
      <c r="O204" s="3"/>
      <c r="P204" s="3"/>
      <c r="Q204" s="3"/>
    </row>
    <row r="205" thickBot="1">
      <c r="A205" s="10"/>
      <c r="B205" s="53" t="s">
        <v>55</v>
      </c>
      <c r="C205" s="54"/>
      <c r="D205" s="54"/>
      <c r="E205" s="55" t="s">
        <v>4</v>
      </c>
      <c r="F205" s="54"/>
      <c r="G205" s="54"/>
      <c r="H205" s="56"/>
      <c r="I205" s="54"/>
      <c r="J205" s="56"/>
      <c r="K205" s="54"/>
      <c r="L205" s="54"/>
      <c r="M205" s="13"/>
      <c r="N205" s="3"/>
      <c r="O205" s="3"/>
      <c r="P205" s="3"/>
      <c r="Q205" s="3"/>
    </row>
    <row r="206" thickTop="1">
      <c r="A206" s="10"/>
      <c r="B206" s="44">
        <v>53</v>
      </c>
      <c r="C206" s="45" t="s">
        <v>245</v>
      </c>
      <c r="D206" s="45"/>
      <c r="E206" s="45" t="s">
        <v>246</v>
      </c>
      <c r="F206" s="45" t="s">
        <v>4</v>
      </c>
      <c r="G206" s="46" t="s">
        <v>92</v>
      </c>
      <c r="H206" s="57">
        <v>150.19999999999999</v>
      </c>
      <c r="I206" s="58">
        <f>ROUND(0,2)</f>
        <v>0</v>
      </c>
      <c r="J206" s="59">
        <f>ROUND(I206*H206,2)</f>
        <v>0</v>
      </c>
      <c r="K206" s="60">
        <v>0</v>
      </c>
      <c r="L206" s="61">
        <f>IF(ISNUMBER(K206),ROUND(J206*(K206+1),2),0)</f>
        <v>0</v>
      </c>
      <c r="M206" s="13"/>
      <c r="N206" s="3"/>
      <c r="O206" s="3"/>
      <c r="P206" s="3"/>
      <c r="Q206" s="33">
        <f>IF(ISNUMBER(K206),IF(H206&gt;0,IF(I206&gt;0,J206,0),0),0)</f>
        <v>0</v>
      </c>
      <c r="R206" s="27">
        <f>IF(ISNUMBER(K206)=FALSE,J206,0)</f>
        <v>0</v>
      </c>
    </row>
    <row r="207">
      <c r="A207" s="10"/>
      <c r="B207" s="51" t="s">
        <v>53</v>
      </c>
      <c r="C207" s="1"/>
      <c r="D207" s="1"/>
      <c r="E207" s="52" t="s">
        <v>247</v>
      </c>
      <c r="F207" s="1"/>
      <c r="G207" s="1"/>
      <c r="H207" s="43"/>
      <c r="I207" s="1"/>
      <c r="J207" s="43"/>
      <c r="K207" s="1"/>
      <c r="L207" s="1"/>
      <c r="M207" s="13"/>
      <c r="N207" s="3"/>
      <c r="O207" s="3"/>
      <c r="P207" s="3"/>
      <c r="Q207" s="3"/>
    </row>
    <row r="208" thickBot="1">
      <c r="A208" s="10"/>
      <c r="B208" s="53" t="s">
        <v>55</v>
      </c>
      <c r="C208" s="54"/>
      <c r="D208" s="54"/>
      <c r="E208" s="55" t="s">
        <v>4</v>
      </c>
      <c r="F208" s="54"/>
      <c r="G208" s="54"/>
      <c r="H208" s="56"/>
      <c r="I208" s="54"/>
      <c r="J208" s="56"/>
      <c r="K208" s="54"/>
      <c r="L208" s="54"/>
      <c r="M208" s="13"/>
      <c r="N208" s="3"/>
      <c r="O208" s="3"/>
      <c r="P208" s="3"/>
      <c r="Q208" s="3"/>
    </row>
    <row r="209" thickTop="1">
      <c r="A209" s="10"/>
      <c r="B209" s="44">
        <v>54</v>
      </c>
      <c r="C209" s="45" t="s">
        <v>248</v>
      </c>
      <c r="D209" s="45"/>
      <c r="E209" s="45" t="s">
        <v>249</v>
      </c>
      <c r="F209" s="45" t="s">
        <v>4</v>
      </c>
      <c r="G209" s="46" t="s">
        <v>92</v>
      </c>
      <c r="H209" s="57">
        <v>300.39999999999998</v>
      </c>
      <c r="I209" s="58">
        <f>ROUND(0,2)</f>
        <v>0</v>
      </c>
      <c r="J209" s="59">
        <f>ROUND(I209*H209,2)</f>
        <v>0</v>
      </c>
      <c r="K209" s="60">
        <v>0</v>
      </c>
      <c r="L209" s="61">
        <f>IF(ISNUMBER(K209),ROUND(J209*(K209+1),2),0)</f>
        <v>0</v>
      </c>
      <c r="M209" s="13"/>
      <c r="N209" s="3"/>
      <c r="O209" s="3"/>
      <c r="P209" s="3"/>
      <c r="Q209" s="33">
        <f>IF(ISNUMBER(K209),IF(H209&gt;0,IF(I209&gt;0,J209,0),0),0)</f>
        <v>0</v>
      </c>
      <c r="R209" s="27">
        <f>IF(ISNUMBER(K209)=FALSE,J209,0)</f>
        <v>0</v>
      </c>
    </row>
    <row r="210">
      <c r="A210" s="10"/>
      <c r="B210" s="51" t="s">
        <v>53</v>
      </c>
      <c r="C210" s="1"/>
      <c r="D210" s="1"/>
      <c r="E210" s="52" t="s">
        <v>250</v>
      </c>
      <c r="F210" s="1"/>
      <c r="G210" s="1"/>
      <c r="H210" s="43"/>
      <c r="I210" s="1"/>
      <c r="J210" s="43"/>
      <c r="K210" s="1"/>
      <c r="L210" s="1"/>
      <c r="M210" s="13"/>
      <c r="N210" s="3"/>
      <c r="O210" s="3"/>
      <c r="P210" s="3"/>
      <c r="Q210" s="3"/>
    </row>
    <row r="211" thickBot="1">
      <c r="A211" s="10"/>
      <c r="B211" s="53" t="s">
        <v>55</v>
      </c>
      <c r="C211" s="54"/>
      <c r="D211" s="54"/>
      <c r="E211" s="55" t="s">
        <v>251</v>
      </c>
      <c r="F211" s="54"/>
      <c r="G211" s="54"/>
      <c r="H211" s="56"/>
      <c r="I211" s="54"/>
      <c r="J211" s="56"/>
      <c r="K211" s="54"/>
      <c r="L211" s="54"/>
      <c r="M211" s="13"/>
      <c r="N211" s="3"/>
      <c r="O211" s="3"/>
      <c r="P211" s="3"/>
      <c r="Q211" s="3"/>
    </row>
    <row r="212" thickTop="1">
      <c r="A212" s="10"/>
      <c r="B212" s="44">
        <v>55</v>
      </c>
      <c r="C212" s="45" t="s">
        <v>252</v>
      </c>
      <c r="D212" s="45"/>
      <c r="E212" s="45" t="s">
        <v>253</v>
      </c>
      <c r="F212" s="45" t="s">
        <v>4</v>
      </c>
      <c r="G212" s="46" t="s">
        <v>92</v>
      </c>
      <c r="H212" s="57">
        <v>150.19999999999999</v>
      </c>
      <c r="I212" s="58">
        <f>ROUND(0,2)</f>
        <v>0</v>
      </c>
      <c r="J212" s="59">
        <f>ROUND(I212*H212,2)</f>
        <v>0</v>
      </c>
      <c r="K212" s="60">
        <v>0</v>
      </c>
      <c r="L212" s="61">
        <f>IF(ISNUMBER(K212),ROUND(J212*(K212+1),2),0)</f>
        <v>0</v>
      </c>
      <c r="M212" s="13"/>
      <c r="N212" s="3"/>
      <c r="O212" s="3"/>
      <c r="P212" s="3"/>
      <c r="Q212" s="33">
        <f>IF(ISNUMBER(K212),IF(H212&gt;0,IF(I212&gt;0,J212,0),0),0)</f>
        <v>0</v>
      </c>
      <c r="R212" s="27">
        <f>IF(ISNUMBER(K212)=FALSE,J212,0)</f>
        <v>0</v>
      </c>
    </row>
    <row r="213">
      <c r="A213" s="10"/>
      <c r="B213" s="51" t="s">
        <v>53</v>
      </c>
      <c r="C213" s="1"/>
      <c r="D213" s="1"/>
      <c r="E213" s="52" t="s">
        <v>4</v>
      </c>
      <c r="F213" s="1"/>
      <c r="G213" s="1"/>
      <c r="H213" s="43"/>
      <c r="I213" s="1"/>
      <c r="J213" s="43"/>
      <c r="K213" s="1"/>
      <c r="L213" s="1"/>
      <c r="M213" s="13"/>
      <c r="N213" s="3"/>
      <c r="O213" s="3"/>
      <c r="P213" s="3"/>
      <c r="Q213" s="3"/>
    </row>
    <row r="214" thickBot="1">
      <c r="A214" s="10"/>
      <c r="B214" s="53" t="s">
        <v>55</v>
      </c>
      <c r="C214" s="54"/>
      <c r="D214" s="54"/>
      <c r="E214" s="55" t="s">
        <v>4</v>
      </c>
      <c r="F214" s="54"/>
      <c r="G214" s="54"/>
      <c r="H214" s="56"/>
      <c r="I214" s="54"/>
      <c r="J214" s="56"/>
      <c r="K214" s="54"/>
      <c r="L214" s="54"/>
      <c r="M214" s="13"/>
      <c r="N214" s="3"/>
      <c r="O214" s="3"/>
      <c r="P214" s="3"/>
      <c r="Q214" s="3"/>
    </row>
    <row r="215" thickTop="1">
      <c r="A215" s="10"/>
      <c r="B215" s="44">
        <v>56</v>
      </c>
      <c r="C215" s="45" t="s">
        <v>254</v>
      </c>
      <c r="D215" s="45"/>
      <c r="E215" s="45" t="s">
        <v>255</v>
      </c>
      <c r="F215" s="45" t="s">
        <v>4</v>
      </c>
      <c r="G215" s="46" t="s">
        <v>92</v>
      </c>
      <c r="H215" s="57">
        <v>150.19999999999999</v>
      </c>
      <c r="I215" s="58">
        <f>ROUND(0,2)</f>
        <v>0</v>
      </c>
      <c r="J215" s="59">
        <f>ROUND(I215*H215,2)</f>
        <v>0</v>
      </c>
      <c r="K215" s="60">
        <v>0</v>
      </c>
      <c r="L215" s="61">
        <f>IF(ISNUMBER(K215),ROUND(J215*(K215+1),2),0)</f>
        <v>0</v>
      </c>
      <c r="M215" s="13"/>
      <c r="N215" s="3"/>
      <c r="O215" s="3"/>
      <c r="P215" s="3"/>
      <c r="Q215" s="33">
        <f>IF(ISNUMBER(K215),IF(H215&gt;0,IF(I215&gt;0,J215,0),0),0)</f>
        <v>0</v>
      </c>
      <c r="R215" s="27">
        <f>IF(ISNUMBER(K215)=FALSE,J215,0)</f>
        <v>0</v>
      </c>
    </row>
    <row r="216">
      <c r="A216" s="10"/>
      <c r="B216" s="51" t="s">
        <v>53</v>
      </c>
      <c r="C216" s="1"/>
      <c r="D216" s="1"/>
      <c r="E216" s="52" t="s">
        <v>4</v>
      </c>
      <c r="F216" s="1"/>
      <c r="G216" s="1"/>
      <c r="H216" s="43"/>
      <c r="I216" s="1"/>
      <c r="J216" s="43"/>
      <c r="K216" s="1"/>
      <c r="L216" s="1"/>
      <c r="M216" s="13"/>
      <c r="N216" s="3"/>
      <c r="O216" s="3"/>
      <c r="P216" s="3"/>
      <c r="Q216" s="3"/>
    </row>
    <row r="217" thickBot="1">
      <c r="A217" s="10"/>
      <c r="B217" s="53" t="s">
        <v>55</v>
      </c>
      <c r="C217" s="54"/>
      <c r="D217" s="54"/>
      <c r="E217" s="55" t="s">
        <v>4</v>
      </c>
      <c r="F217" s="54"/>
      <c r="G217" s="54"/>
      <c r="H217" s="56"/>
      <c r="I217" s="54"/>
      <c r="J217" s="56"/>
      <c r="K217" s="54"/>
      <c r="L217" s="54"/>
      <c r="M217" s="13"/>
      <c r="N217" s="3"/>
      <c r="O217" s="3"/>
      <c r="P217" s="3"/>
      <c r="Q217" s="3"/>
    </row>
    <row r="218" thickTop="1">
      <c r="A218" s="10"/>
      <c r="B218" s="44">
        <v>57</v>
      </c>
      <c r="C218" s="45" t="s">
        <v>256</v>
      </c>
      <c r="D218" s="45"/>
      <c r="E218" s="45" t="s">
        <v>257</v>
      </c>
      <c r="F218" s="45" t="s">
        <v>4</v>
      </c>
      <c r="G218" s="46" t="s">
        <v>92</v>
      </c>
      <c r="H218" s="57">
        <v>150.19999999999999</v>
      </c>
      <c r="I218" s="58">
        <f>ROUND(0,2)</f>
        <v>0</v>
      </c>
      <c r="J218" s="59">
        <f>ROUND(I218*H218,2)</f>
        <v>0</v>
      </c>
      <c r="K218" s="60">
        <v>0</v>
      </c>
      <c r="L218" s="61">
        <f>IF(ISNUMBER(K218),ROUND(J218*(K218+1),2),0)</f>
        <v>0</v>
      </c>
      <c r="M218" s="13"/>
      <c r="N218" s="3"/>
      <c r="O218" s="3"/>
      <c r="P218" s="3"/>
      <c r="Q218" s="33">
        <f>IF(ISNUMBER(K218),IF(H218&gt;0,IF(I218&gt;0,J218,0),0),0)</f>
        <v>0</v>
      </c>
      <c r="R218" s="27">
        <f>IF(ISNUMBER(K218)=FALSE,J218,0)</f>
        <v>0</v>
      </c>
    </row>
    <row r="219">
      <c r="A219" s="10"/>
      <c r="B219" s="51" t="s">
        <v>53</v>
      </c>
      <c r="C219" s="1"/>
      <c r="D219" s="1"/>
      <c r="E219" s="52" t="s">
        <v>4</v>
      </c>
      <c r="F219" s="1"/>
      <c r="G219" s="1"/>
      <c r="H219" s="43"/>
      <c r="I219" s="1"/>
      <c r="J219" s="43"/>
      <c r="K219" s="1"/>
      <c r="L219" s="1"/>
      <c r="M219" s="13"/>
      <c r="N219" s="3"/>
      <c r="O219" s="3"/>
      <c r="P219" s="3"/>
      <c r="Q219" s="3"/>
    </row>
    <row r="220" thickBot="1">
      <c r="A220" s="10"/>
      <c r="B220" s="53" t="s">
        <v>55</v>
      </c>
      <c r="C220" s="54"/>
      <c r="D220" s="54"/>
      <c r="E220" s="55" t="s">
        <v>4</v>
      </c>
      <c r="F220" s="54"/>
      <c r="G220" s="54"/>
      <c r="H220" s="56"/>
      <c r="I220" s="54"/>
      <c r="J220" s="56"/>
      <c r="K220" s="54"/>
      <c r="L220" s="54"/>
      <c r="M220" s="13"/>
      <c r="N220" s="3"/>
      <c r="O220" s="3"/>
      <c r="P220" s="3"/>
      <c r="Q220" s="3"/>
    </row>
    <row r="221" thickTop="1">
      <c r="A221" s="10"/>
      <c r="B221" s="44">
        <v>58</v>
      </c>
      <c r="C221" s="45" t="s">
        <v>258</v>
      </c>
      <c r="D221" s="45"/>
      <c r="E221" s="45" t="s">
        <v>259</v>
      </c>
      <c r="F221" s="45" t="s">
        <v>4</v>
      </c>
      <c r="G221" s="46" t="s">
        <v>92</v>
      </c>
      <c r="H221" s="57">
        <v>10</v>
      </c>
      <c r="I221" s="58">
        <f>ROUND(0,2)</f>
        <v>0</v>
      </c>
      <c r="J221" s="59">
        <f>ROUND(I221*H221,2)</f>
        <v>0</v>
      </c>
      <c r="K221" s="60">
        <v>0</v>
      </c>
      <c r="L221" s="61">
        <f>IF(ISNUMBER(K221),ROUND(J221*(K221+1),2),0)</f>
        <v>0</v>
      </c>
      <c r="M221" s="13"/>
      <c r="N221" s="3"/>
      <c r="O221" s="3"/>
      <c r="P221" s="3"/>
      <c r="Q221" s="33">
        <f>IF(ISNUMBER(K221),IF(H221&gt;0,IF(I221&gt;0,J221,0),0),0)</f>
        <v>0</v>
      </c>
      <c r="R221" s="27">
        <f>IF(ISNUMBER(K221)=FALSE,J221,0)</f>
        <v>0</v>
      </c>
    </row>
    <row r="222">
      <c r="A222" s="10"/>
      <c r="B222" s="51" t="s">
        <v>53</v>
      </c>
      <c r="C222" s="1"/>
      <c r="D222" s="1"/>
      <c r="E222" s="52" t="s">
        <v>260</v>
      </c>
      <c r="F222" s="1"/>
      <c r="G222" s="1"/>
      <c r="H222" s="43"/>
      <c r="I222" s="1"/>
      <c r="J222" s="43"/>
      <c r="K222" s="1"/>
      <c r="L222" s="1"/>
      <c r="M222" s="13"/>
      <c r="N222" s="3"/>
      <c r="O222" s="3"/>
      <c r="P222" s="3"/>
      <c r="Q222" s="3"/>
    </row>
    <row r="223" thickBot="1">
      <c r="A223" s="10"/>
      <c r="B223" s="53" t="s">
        <v>55</v>
      </c>
      <c r="C223" s="54"/>
      <c r="D223" s="54"/>
      <c r="E223" s="55" t="s">
        <v>4</v>
      </c>
      <c r="F223" s="54"/>
      <c r="G223" s="54"/>
      <c r="H223" s="56"/>
      <c r="I223" s="54"/>
      <c r="J223" s="56"/>
      <c r="K223" s="54"/>
      <c r="L223" s="54"/>
      <c r="M223" s="13"/>
      <c r="N223" s="3"/>
      <c r="O223" s="3"/>
      <c r="P223" s="3"/>
      <c r="Q223" s="3"/>
    </row>
    <row r="224" thickTop="1">
      <c r="A224" s="10"/>
      <c r="B224" s="44">
        <v>59</v>
      </c>
      <c r="C224" s="45" t="s">
        <v>261</v>
      </c>
      <c r="D224" s="45"/>
      <c r="E224" s="45" t="s">
        <v>262</v>
      </c>
      <c r="F224" s="45" t="s">
        <v>4</v>
      </c>
      <c r="G224" s="46" t="s">
        <v>114</v>
      </c>
      <c r="H224" s="57">
        <v>14</v>
      </c>
      <c r="I224" s="58">
        <f>ROUND(0,2)</f>
        <v>0</v>
      </c>
      <c r="J224" s="59">
        <f>ROUND(I224*H224,2)</f>
        <v>0</v>
      </c>
      <c r="K224" s="60">
        <v>0</v>
      </c>
      <c r="L224" s="61">
        <f>IF(ISNUMBER(K224),ROUND(J224*(K224+1),2),0)</f>
        <v>0</v>
      </c>
      <c r="M224" s="13"/>
      <c r="N224" s="3"/>
      <c r="O224" s="3"/>
      <c r="P224" s="3"/>
      <c r="Q224" s="33">
        <f>IF(ISNUMBER(K224),IF(H224&gt;0,IF(I224&gt;0,J224,0),0),0)</f>
        <v>0</v>
      </c>
      <c r="R224" s="27">
        <f>IF(ISNUMBER(K224)=FALSE,J224,0)</f>
        <v>0</v>
      </c>
    </row>
    <row r="225">
      <c r="A225" s="10"/>
      <c r="B225" s="51" t="s">
        <v>53</v>
      </c>
      <c r="C225" s="1"/>
      <c r="D225" s="1"/>
      <c r="E225" s="52" t="s">
        <v>263</v>
      </c>
      <c r="F225" s="1"/>
      <c r="G225" s="1"/>
      <c r="H225" s="43"/>
      <c r="I225" s="1"/>
      <c r="J225" s="43"/>
      <c r="K225" s="1"/>
      <c r="L225" s="1"/>
      <c r="M225" s="13"/>
      <c r="N225" s="3"/>
      <c r="O225" s="3"/>
      <c r="P225" s="3"/>
      <c r="Q225" s="3"/>
    </row>
    <row r="226" thickBot="1">
      <c r="A226" s="10"/>
      <c r="B226" s="53" t="s">
        <v>55</v>
      </c>
      <c r="C226" s="54"/>
      <c r="D226" s="54"/>
      <c r="E226" s="55" t="s">
        <v>264</v>
      </c>
      <c r="F226" s="54"/>
      <c r="G226" s="54"/>
      <c r="H226" s="56"/>
      <c r="I226" s="54"/>
      <c r="J226" s="56"/>
      <c r="K226" s="54"/>
      <c r="L226" s="54"/>
      <c r="M226" s="13"/>
      <c r="N226" s="3"/>
      <c r="O226" s="3"/>
      <c r="P226" s="3"/>
      <c r="Q226" s="3"/>
    </row>
    <row r="227" thickTop="1" thickBot="1" ht="25" customHeight="1">
      <c r="A227" s="10"/>
      <c r="B227" s="1"/>
      <c r="C227" s="62">
        <v>5</v>
      </c>
      <c r="D227" s="1"/>
      <c r="E227" s="63" t="s">
        <v>35</v>
      </c>
      <c r="F227" s="1"/>
      <c r="G227" s="64" t="s">
        <v>83</v>
      </c>
      <c r="H227" s="65">
        <f>J197+J200+J203+J206+J209+J212+J215+J218+J221+J224</f>
        <v>0</v>
      </c>
      <c r="I227" s="64" t="s">
        <v>84</v>
      </c>
      <c r="J227" s="66">
        <f>(L227-H227)</f>
        <v>0</v>
      </c>
      <c r="K227" s="64" t="s">
        <v>85</v>
      </c>
      <c r="L227" s="67">
        <f>L197+L200+L203+L206+L209+L212+L215+L218+L221+L224</f>
        <v>0</v>
      </c>
      <c r="M227" s="13"/>
      <c r="N227" s="3"/>
      <c r="O227" s="3"/>
      <c r="P227" s="3"/>
      <c r="Q227" s="33">
        <f>0+Q197+Q200+Q203+Q206+Q209+Q212+Q215+Q218+Q221+Q224</f>
        <v>0</v>
      </c>
      <c r="R227" s="27">
        <f>0+R197+R200+R203+R206+R209+R212+R215+R218+R221+R224</f>
        <v>0</v>
      </c>
      <c r="S227" s="68">
        <f>Q227*(1+J227)+R227</f>
        <v>0</v>
      </c>
    </row>
    <row r="228" thickTop="1" thickBot="1" ht="25" customHeight="1">
      <c r="A228" s="10"/>
      <c r="B228" s="69"/>
      <c r="C228" s="69"/>
      <c r="D228" s="69"/>
      <c r="E228" s="70"/>
      <c r="F228" s="69"/>
      <c r="G228" s="71" t="s">
        <v>86</v>
      </c>
      <c r="H228" s="72">
        <f>J197+J200+J203+J206+J209+J212+J215+J218+J221+J224</f>
        <v>0</v>
      </c>
      <c r="I228" s="71" t="s">
        <v>87</v>
      </c>
      <c r="J228" s="73">
        <f>0+J227</f>
        <v>0</v>
      </c>
      <c r="K228" s="71" t="s">
        <v>88</v>
      </c>
      <c r="L228" s="74">
        <f>L197+L200+L203+L206+L209+L212+L215+L218+L221+L224</f>
        <v>0</v>
      </c>
      <c r="M228" s="13"/>
      <c r="N228" s="3"/>
      <c r="O228" s="3"/>
      <c r="P228" s="3"/>
      <c r="Q228" s="3"/>
    </row>
    <row r="229" ht="40" customHeight="1">
      <c r="A229" s="10"/>
      <c r="B229" s="75" t="s">
        <v>265</v>
      </c>
      <c r="C229" s="1"/>
      <c r="D229" s="1"/>
      <c r="E229" s="1"/>
      <c r="F229" s="1"/>
      <c r="G229" s="1"/>
      <c r="H229" s="43"/>
      <c r="I229" s="1"/>
      <c r="J229" s="43"/>
      <c r="K229" s="1"/>
      <c r="L229" s="1"/>
      <c r="M229" s="13"/>
      <c r="N229" s="3"/>
      <c r="O229" s="3"/>
      <c r="P229" s="3"/>
      <c r="Q229" s="3"/>
    </row>
    <row r="230">
      <c r="A230" s="10"/>
      <c r="B230" s="44">
        <v>60</v>
      </c>
      <c r="C230" s="45" t="s">
        <v>266</v>
      </c>
      <c r="D230" s="45"/>
      <c r="E230" s="45" t="s">
        <v>267</v>
      </c>
      <c r="F230" s="45" t="s">
        <v>4</v>
      </c>
      <c r="G230" s="46" t="s">
        <v>92</v>
      </c>
      <c r="H230" s="47">
        <v>31</v>
      </c>
      <c r="I230" s="25">
        <f>ROUND(0,2)</f>
        <v>0</v>
      </c>
      <c r="J230" s="48">
        <f>ROUND(I230*H230,2)</f>
        <v>0</v>
      </c>
      <c r="K230" s="49">
        <v>0</v>
      </c>
      <c r="L230" s="50">
        <f>IF(ISNUMBER(K230),ROUND(J230*(K230+1),2),0)</f>
        <v>0</v>
      </c>
      <c r="M230" s="13"/>
      <c r="N230" s="3"/>
      <c r="O230" s="3"/>
      <c r="P230" s="3"/>
      <c r="Q230" s="33">
        <f>IF(ISNUMBER(K230),IF(H230&gt;0,IF(I230&gt;0,J230,0),0),0)</f>
        <v>0</v>
      </c>
      <c r="R230" s="27">
        <f>IF(ISNUMBER(K230)=FALSE,J230,0)</f>
        <v>0</v>
      </c>
    </row>
    <row r="231">
      <c r="A231" s="10"/>
      <c r="B231" s="51" t="s">
        <v>53</v>
      </c>
      <c r="C231" s="1"/>
      <c r="D231" s="1"/>
      <c r="E231" s="52" t="s">
        <v>268</v>
      </c>
      <c r="F231" s="1"/>
      <c r="G231" s="1"/>
      <c r="H231" s="43"/>
      <c r="I231" s="1"/>
      <c r="J231" s="43"/>
      <c r="K231" s="1"/>
      <c r="L231" s="1"/>
      <c r="M231" s="13"/>
      <c r="N231" s="3"/>
      <c r="O231" s="3"/>
      <c r="P231" s="3"/>
      <c r="Q231" s="3"/>
    </row>
    <row r="232" thickBot="1">
      <c r="A232" s="10"/>
      <c r="B232" s="53" t="s">
        <v>55</v>
      </c>
      <c r="C232" s="54"/>
      <c r="D232" s="54"/>
      <c r="E232" s="55" t="s">
        <v>269</v>
      </c>
      <c r="F232" s="54"/>
      <c r="G232" s="54"/>
      <c r="H232" s="56"/>
      <c r="I232" s="54"/>
      <c r="J232" s="56"/>
      <c r="K232" s="54"/>
      <c r="L232" s="54"/>
      <c r="M232" s="13"/>
      <c r="N232" s="3"/>
      <c r="O232" s="3"/>
      <c r="P232" s="3"/>
      <c r="Q232" s="3"/>
    </row>
    <row r="233" thickTop="1" thickBot="1" ht="25" customHeight="1">
      <c r="A233" s="10"/>
      <c r="B233" s="1"/>
      <c r="C233" s="62">
        <v>6</v>
      </c>
      <c r="D233" s="1"/>
      <c r="E233" s="63" t="s">
        <v>36</v>
      </c>
      <c r="F233" s="1"/>
      <c r="G233" s="64" t="s">
        <v>83</v>
      </c>
      <c r="H233" s="65">
        <f>0+J230</f>
        <v>0</v>
      </c>
      <c r="I233" s="64" t="s">
        <v>84</v>
      </c>
      <c r="J233" s="66">
        <f>(L233-H233)</f>
        <v>0</v>
      </c>
      <c r="K233" s="64" t="s">
        <v>85</v>
      </c>
      <c r="L233" s="67">
        <f>0+L230</f>
        <v>0</v>
      </c>
      <c r="M233" s="13"/>
      <c r="N233" s="3"/>
      <c r="O233" s="3"/>
      <c r="P233" s="3"/>
      <c r="Q233" s="33">
        <f>0+Q230</f>
        <v>0</v>
      </c>
      <c r="R233" s="27">
        <f>0+R230</f>
        <v>0</v>
      </c>
      <c r="S233" s="68">
        <f>Q233*(1+J233)+R233</f>
        <v>0</v>
      </c>
    </row>
    <row r="234" thickTop="1" thickBot="1" ht="25" customHeight="1">
      <c r="A234" s="10"/>
      <c r="B234" s="69"/>
      <c r="C234" s="69"/>
      <c r="D234" s="69"/>
      <c r="E234" s="70"/>
      <c r="F234" s="69"/>
      <c r="G234" s="71" t="s">
        <v>86</v>
      </c>
      <c r="H234" s="72">
        <f>0+J230</f>
        <v>0</v>
      </c>
      <c r="I234" s="71" t="s">
        <v>87</v>
      </c>
      <c r="J234" s="73">
        <f>0+J233</f>
        <v>0</v>
      </c>
      <c r="K234" s="71" t="s">
        <v>88</v>
      </c>
      <c r="L234" s="74">
        <f>0+L230</f>
        <v>0</v>
      </c>
      <c r="M234" s="13"/>
      <c r="N234" s="3"/>
      <c r="O234" s="3"/>
      <c r="P234" s="3"/>
      <c r="Q234" s="3"/>
    </row>
    <row r="235" ht="40" customHeight="1">
      <c r="A235" s="10"/>
      <c r="B235" s="75" t="s">
        <v>270</v>
      </c>
      <c r="C235" s="1"/>
      <c r="D235" s="1"/>
      <c r="E235" s="1"/>
      <c r="F235" s="1"/>
      <c r="G235" s="1"/>
      <c r="H235" s="43"/>
      <c r="I235" s="1"/>
      <c r="J235" s="43"/>
      <c r="K235" s="1"/>
      <c r="L235" s="1"/>
      <c r="M235" s="13"/>
      <c r="N235" s="3"/>
      <c r="O235" s="3"/>
      <c r="P235" s="3"/>
      <c r="Q235" s="3"/>
    </row>
    <row r="236">
      <c r="A236" s="10"/>
      <c r="B236" s="44">
        <v>61</v>
      </c>
      <c r="C236" s="45" t="s">
        <v>271</v>
      </c>
      <c r="D236" s="45"/>
      <c r="E236" s="45" t="s">
        <v>272</v>
      </c>
      <c r="F236" s="45" t="s">
        <v>4</v>
      </c>
      <c r="G236" s="46" t="s">
        <v>92</v>
      </c>
      <c r="H236" s="47">
        <v>111.59999999999999</v>
      </c>
      <c r="I236" s="25">
        <f>ROUND(0,2)</f>
        <v>0</v>
      </c>
      <c r="J236" s="48">
        <f>ROUND(I236*H236,2)</f>
        <v>0</v>
      </c>
      <c r="K236" s="49">
        <v>0</v>
      </c>
      <c r="L236" s="50">
        <f>IF(ISNUMBER(K236),ROUND(J236*(K236+1),2),0)</f>
        <v>0</v>
      </c>
      <c r="M236" s="13"/>
      <c r="N236" s="3"/>
      <c r="O236" s="3"/>
      <c r="P236" s="3"/>
      <c r="Q236" s="33">
        <f>IF(ISNUMBER(K236),IF(H236&gt;0,IF(I236&gt;0,J236,0),0),0)</f>
        <v>0</v>
      </c>
      <c r="R236" s="27">
        <f>IF(ISNUMBER(K236)=FALSE,J236,0)</f>
        <v>0</v>
      </c>
    </row>
    <row r="237">
      <c r="A237" s="10"/>
      <c r="B237" s="51" t="s">
        <v>53</v>
      </c>
      <c r="C237" s="1"/>
      <c r="D237" s="1"/>
      <c r="E237" s="52" t="s">
        <v>4</v>
      </c>
      <c r="F237" s="1"/>
      <c r="G237" s="1"/>
      <c r="H237" s="43"/>
      <c r="I237" s="1"/>
      <c r="J237" s="43"/>
      <c r="K237" s="1"/>
      <c r="L237" s="1"/>
      <c r="M237" s="13"/>
      <c r="N237" s="3"/>
      <c r="O237" s="3"/>
      <c r="P237" s="3"/>
      <c r="Q237" s="3"/>
    </row>
    <row r="238" thickBot="1">
      <c r="A238" s="10"/>
      <c r="B238" s="53" t="s">
        <v>55</v>
      </c>
      <c r="C238" s="54"/>
      <c r="D238" s="54"/>
      <c r="E238" s="55" t="s">
        <v>273</v>
      </c>
      <c r="F238" s="54"/>
      <c r="G238" s="54"/>
      <c r="H238" s="56"/>
      <c r="I238" s="54"/>
      <c r="J238" s="56"/>
      <c r="K238" s="54"/>
      <c r="L238" s="54"/>
      <c r="M238" s="13"/>
      <c r="N238" s="3"/>
      <c r="O238" s="3"/>
      <c r="P238" s="3"/>
      <c r="Q238" s="3"/>
    </row>
    <row r="239" thickTop="1">
      <c r="A239" s="10"/>
      <c r="B239" s="44">
        <v>62</v>
      </c>
      <c r="C239" s="45" t="s">
        <v>274</v>
      </c>
      <c r="D239" s="45"/>
      <c r="E239" s="45" t="s">
        <v>275</v>
      </c>
      <c r="F239" s="45" t="s">
        <v>4</v>
      </c>
      <c r="G239" s="46" t="s">
        <v>92</v>
      </c>
      <c r="H239" s="57">
        <v>40.600000000000001</v>
      </c>
      <c r="I239" s="58">
        <f>ROUND(0,2)</f>
        <v>0</v>
      </c>
      <c r="J239" s="59">
        <f>ROUND(I239*H239,2)</f>
        <v>0</v>
      </c>
      <c r="K239" s="60">
        <v>0</v>
      </c>
      <c r="L239" s="61">
        <f>IF(ISNUMBER(K239),ROUND(J239*(K239+1),2),0)</f>
        <v>0</v>
      </c>
      <c r="M239" s="13"/>
      <c r="N239" s="3"/>
      <c r="O239" s="3"/>
      <c r="P239" s="3"/>
      <c r="Q239" s="33">
        <f>IF(ISNUMBER(K239),IF(H239&gt;0,IF(I239&gt;0,J239,0),0),0)</f>
        <v>0</v>
      </c>
      <c r="R239" s="27">
        <f>IF(ISNUMBER(K239)=FALSE,J239,0)</f>
        <v>0</v>
      </c>
    </row>
    <row r="240">
      <c r="A240" s="10"/>
      <c r="B240" s="51" t="s">
        <v>53</v>
      </c>
      <c r="C240" s="1"/>
      <c r="D240" s="1"/>
      <c r="E240" s="52" t="s">
        <v>276</v>
      </c>
      <c r="F240" s="1"/>
      <c r="G240" s="1"/>
      <c r="H240" s="43"/>
      <c r="I240" s="1"/>
      <c r="J240" s="43"/>
      <c r="K240" s="1"/>
      <c r="L240" s="1"/>
      <c r="M240" s="13"/>
      <c r="N240" s="3"/>
      <c r="O240" s="3"/>
      <c r="P240" s="3"/>
      <c r="Q240" s="3"/>
    </row>
    <row r="241" thickBot="1">
      <c r="A241" s="10"/>
      <c r="B241" s="53" t="s">
        <v>55</v>
      </c>
      <c r="C241" s="54"/>
      <c r="D241" s="54"/>
      <c r="E241" s="55" t="s">
        <v>277</v>
      </c>
      <c r="F241" s="54"/>
      <c r="G241" s="54"/>
      <c r="H241" s="56"/>
      <c r="I241" s="54"/>
      <c r="J241" s="56"/>
      <c r="K241" s="54"/>
      <c r="L241" s="54"/>
      <c r="M241" s="13"/>
      <c r="N241" s="3"/>
      <c r="O241" s="3"/>
      <c r="P241" s="3"/>
      <c r="Q241" s="3"/>
    </row>
    <row r="242" thickTop="1">
      <c r="A242" s="10"/>
      <c r="B242" s="44">
        <v>63</v>
      </c>
      <c r="C242" s="45" t="s">
        <v>278</v>
      </c>
      <c r="D242" s="45"/>
      <c r="E242" s="45" t="s">
        <v>279</v>
      </c>
      <c r="F242" s="45" t="s">
        <v>4</v>
      </c>
      <c r="G242" s="46" t="s">
        <v>92</v>
      </c>
      <c r="H242" s="57">
        <v>60</v>
      </c>
      <c r="I242" s="58">
        <f>ROUND(0,2)</f>
        <v>0</v>
      </c>
      <c r="J242" s="59">
        <f>ROUND(I242*H242,2)</f>
        <v>0</v>
      </c>
      <c r="K242" s="60">
        <v>0</v>
      </c>
      <c r="L242" s="61">
        <f>IF(ISNUMBER(K242),ROUND(J242*(K242+1),2),0)</f>
        <v>0</v>
      </c>
      <c r="M242" s="13"/>
      <c r="N242" s="3"/>
      <c r="O242" s="3"/>
      <c r="P242" s="3"/>
      <c r="Q242" s="33">
        <f>IF(ISNUMBER(K242),IF(H242&gt;0,IF(I242&gt;0,J242,0),0),0)</f>
        <v>0</v>
      </c>
      <c r="R242" s="27">
        <f>IF(ISNUMBER(K242)=FALSE,J242,0)</f>
        <v>0</v>
      </c>
    </row>
    <row r="243">
      <c r="A243" s="10"/>
      <c r="B243" s="51" t="s">
        <v>53</v>
      </c>
      <c r="C243" s="1"/>
      <c r="D243" s="1"/>
      <c r="E243" s="52" t="s">
        <v>280</v>
      </c>
      <c r="F243" s="1"/>
      <c r="G243" s="1"/>
      <c r="H243" s="43"/>
      <c r="I243" s="1"/>
      <c r="J243" s="43"/>
      <c r="K243" s="1"/>
      <c r="L243" s="1"/>
      <c r="M243" s="13"/>
      <c r="N243" s="3"/>
      <c r="O243" s="3"/>
      <c r="P243" s="3"/>
      <c r="Q243" s="3"/>
    </row>
    <row r="244" thickBot="1">
      <c r="A244" s="10"/>
      <c r="B244" s="53" t="s">
        <v>55</v>
      </c>
      <c r="C244" s="54"/>
      <c r="D244" s="54"/>
      <c r="E244" s="55" t="s">
        <v>281</v>
      </c>
      <c r="F244" s="54"/>
      <c r="G244" s="54"/>
      <c r="H244" s="56"/>
      <c r="I244" s="54"/>
      <c r="J244" s="56"/>
      <c r="K244" s="54"/>
      <c r="L244" s="54"/>
      <c r="M244" s="13"/>
      <c r="N244" s="3"/>
      <c r="O244" s="3"/>
      <c r="P244" s="3"/>
      <c r="Q244" s="3"/>
    </row>
    <row r="245" thickTop="1">
      <c r="A245" s="10"/>
      <c r="B245" s="44">
        <v>64</v>
      </c>
      <c r="C245" s="45" t="s">
        <v>282</v>
      </c>
      <c r="D245" s="45"/>
      <c r="E245" s="45" t="s">
        <v>283</v>
      </c>
      <c r="F245" s="45" t="s">
        <v>4</v>
      </c>
      <c r="G245" s="46" t="s">
        <v>92</v>
      </c>
      <c r="H245" s="57">
        <v>216.59999999999999</v>
      </c>
      <c r="I245" s="58">
        <f>ROUND(0,2)</f>
        <v>0</v>
      </c>
      <c r="J245" s="59">
        <f>ROUND(I245*H245,2)</f>
        <v>0</v>
      </c>
      <c r="K245" s="60">
        <v>0</v>
      </c>
      <c r="L245" s="61">
        <f>IF(ISNUMBER(K245),ROUND(J245*(K245+1),2),0)</f>
        <v>0</v>
      </c>
      <c r="M245" s="13"/>
      <c r="N245" s="3"/>
      <c r="O245" s="3"/>
      <c r="P245" s="3"/>
      <c r="Q245" s="33">
        <f>IF(ISNUMBER(K245),IF(H245&gt;0,IF(I245&gt;0,J245,0),0),0)</f>
        <v>0</v>
      </c>
      <c r="R245" s="27">
        <f>IF(ISNUMBER(K245)=FALSE,J245,0)</f>
        <v>0</v>
      </c>
    </row>
    <row r="246">
      <c r="A246" s="10"/>
      <c r="B246" s="51" t="s">
        <v>53</v>
      </c>
      <c r="C246" s="1"/>
      <c r="D246" s="1"/>
      <c r="E246" s="52" t="s">
        <v>4</v>
      </c>
      <c r="F246" s="1"/>
      <c r="G246" s="1"/>
      <c r="H246" s="43"/>
      <c r="I246" s="1"/>
      <c r="J246" s="43"/>
      <c r="K246" s="1"/>
      <c r="L246" s="1"/>
      <c r="M246" s="13"/>
      <c r="N246" s="3"/>
      <c r="O246" s="3"/>
      <c r="P246" s="3"/>
      <c r="Q246" s="3"/>
    </row>
    <row r="247" thickBot="1">
      <c r="A247" s="10"/>
      <c r="B247" s="53" t="s">
        <v>55</v>
      </c>
      <c r="C247" s="54"/>
      <c r="D247" s="54"/>
      <c r="E247" s="55" t="s">
        <v>284</v>
      </c>
      <c r="F247" s="54"/>
      <c r="G247" s="54"/>
      <c r="H247" s="56"/>
      <c r="I247" s="54"/>
      <c r="J247" s="56"/>
      <c r="K247" s="54"/>
      <c r="L247" s="54"/>
      <c r="M247" s="13"/>
      <c r="N247" s="3"/>
      <c r="O247" s="3"/>
      <c r="P247" s="3"/>
      <c r="Q247" s="3"/>
    </row>
    <row r="248" thickTop="1">
      <c r="A248" s="10"/>
      <c r="B248" s="44">
        <v>65</v>
      </c>
      <c r="C248" s="45" t="s">
        <v>285</v>
      </c>
      <c r="D248" s="45"/>
      <c r="E248" s="45" t="s">
        <v>286</v>
      </c>
      <c r="F248" s="45" t="s">
        <v>4</v>
      </c>
      <c r="G248" s="46" t="s">
        <v>92</v>
      </c>
      <c r="H248" s="57">
        <v>27.75</v>
      </c>
      <c r="I248" s="58">
        <f>ROUND(0,2)</f>
        <v>0</v>
      </c>
      <c r="J248" s="59">
        <f>ROUND(I248*H248,2)</f>
        <v>0</v>
      </c>
      <c r="K248" s="60">
        <v>0</v>
      </c>
      <c r="L248" s="61">
        <f>IF(ISNUMBER(K248),ROUND(J248*(K248+1),2),0)</f>
        <v>0</v>
      </c>
      <c r="M248" s="13"/>
      <c r="N248" s="3"/>
      <c r="O248" s="3"/>
      <c r="P248" s="3"/>
      <c r="Q248" s="33">
        <f>IF(ISNUMBER(K248),IF(H248&gt;0,IF(I248&gt;0,J248,0),0),0)</f>
        <v>0</v>
      </c>
      <c r="R248" s="27">
        <f>IF(ISNUMBER(K248)=FALSE,J248,0)</f>
        <v>0</v>
      </c>
    </row>
    <row r="249">
      <c r="A249" s="10"/>
      <c r="B249" s="51" t="s">
        <v>53</v>
      </c>
      <c r="C249" s="1"/>
      <c r="D249" s="1"/>
      <c r="E249" s="52" t="s">
        <v>287</v>
      </c>
      <c r="F249" s="1"/>
      <c r="G249" s="1"/>
      <c r="H249" s="43"/>
      <c r="I249" s="1"/>
      <c r="J249" s="43"/>
      <c r="K249" s="1"/>
      <c r="L249" s="1"/>
      <c r="M249" s="13"/>
      <c r="N249" s="3"/>
      <c r="O249" s="3"/>
      <c r="P249" s="3"/>
      <c r="Q249" s="3"/>
    </row>
    <row r="250" thickBot="1">
      <c r="A250" s="10"/>
      <c r="B250" s="53" t="s">
        <v>55</v>
      </c>
      <c r="C250" s="54"/>
      <c r="D250" s="54"/>
      <c r="E250" s="55" t="s">
        <v>288</v>
      </c>
      <c r="F250" s="54"/>
      <c r="G250" s="54"/>
      <c r="H250" s="56"/>
      <c r="I250" s="54"/>
      <c r="J250" s="56"/>
      <c r="K250" s="54"/>
      <c r="L250" s="54"/>
      <c r="M250" s="13"/>
      <c r="N250" s="3"/>
      <c r="O250" s="3"/>
      <c r="P250" s="3"/>
      <c r="Q250" s="3"/>
    </row>
    <row r="251" thickTop="1" thickBot="1" ht="25" customHeight="1">
      <c r="A251" s="10"/>
      <c r="B251" s="1"/>
      <c r="C251" s="62">
        <v>7</v>
      </c>
      <c r="D251" s="1"/>
      <c r="E251" s="63" t="s">
        <v>37</v>
      </c>
      <c r="F251" s="1"/>
      <c r="G251" s="64" t="s">
        <v>83</v>
      </c>
      <c r="H251" s="65">
        <f>J236+J239+J242+J245+J248</f>
        <v>0</v>
      </c>
      <c r="I251" s="64" t="s">
        <v>84</v>
      </c>
      <c r="J251" s="66">
        <f>(L251-H251)</f>
        <v>0</v>
      </c>
      <c r="K251" s="64" t="s">
        <v>85</v>
      </c>
      <c r="L251" s="67">
        <f>L236+L239+L242+L245+L248</f>
        <v>0</v>
      </c>
      <c r="M251" s="13"/>
      <c r="N251" s="3"/>
      <c r="O251" s="3"/>
      <c r="P251" s="3"/>
      <c r="Q251" s="33">
        <f>0+Q236+Q239+Q242+Q245+Q248</f>
        <v>0</v>
      </c>
      <c r="R251" s="27">
        <f>0+R236+R239+R242+R245+R248</f>
        <v>0</v>
      </c>
      <c r="S251" s="68">
        <f>Q251*(1+J251)+R251</f>
        <v>0</v>
      </c>
    </row>
    <row r="252" thickTop="1" thickBot="1" ht="25" customHeight="1">
      <c r="A252" s="10"/>
      <c r="B252" s="69"/>
      <c r="C252" s="69"/>
      <c r="D252" s="69"/>
      <c r="E252" s="70"/>
      <c r="F252" s="69"/>
      <c r="G252" s="71" t="s">
        <v>86</v>
      </c>
      <c r="H252" s="72">
        <f>J236+J239+J242+J245+J248</f>
        <v>0</v>
      </c>
      <c r="I252" s="71" t="s">
        <v>87</v>
      </c>
      <c r="J252" s="73">
        <f>0+J251</f>
        <v>0</v>
      </c>
      <c r="K252" s="71" t="s">
        <v>88</v>
      </c>
      <c r="L252" s="74">
        <f>L236+L239+L242+L245+L248</f>
        <v>0</v>
      </c>
      <c r="M252" s="13"/>
      <c r="N252" s="3"/>
      <c r="O252" s="3"/>
      <c r="P252" s="3"/>
      <c r="Q252" s="3"/>
    </row>
    <row r="253" ht="40" customHeight="1">
      <c r="A253" s="10"/>
      <c r="B253" s="75" t="s">
        <v>289</v>
      </c>
      <c r="C253" s="1"/>
      <c r="D253" s="1"/>
      <c r="E253" s="1"/>
      <c r="F253" s="1"/>
      <c r="G253" s="1"/>
      <c r="H253" s="43"/>
      <c r="I253" s="1"/>
      <c r="J253" s="43"/>
      <c r="K253" s="1"/>
      <c r="L253" s="1"/>
      <c r="M253" s="13"/>
      <c r="N253" s="3"/>
      <c r="O253" s="3"/>
      <c r="P253" s="3"/>
      <c r="Q253" s="3"/>
    </row>
    <row r="254">
      <c r="A254" s="10"/>
      <c r="B254" s="44">
        <v>66</v>
      </c>
      <c r="C254" s="45" t="s">
        <v>290</v>
      </c>
      <c r="D254" s="45"/>
      <c r="E254" s="45" t="s">
        <v>291</v>
      </c>
      <c r="F254" s="45" t="s">
        <v>4</v>
      </c>
      <c r="G254" s="46" t="s">
        <v>114</v>
      </c>
      <c r="H254" s="47">
        <v>27</v>
      </c>
      <c r="I254" s="25">
        <f>ROUND(0,2)</f>
        <v>0</v>
      </c>
      <c r="J254" s="48">
        <f>ROUND(I254*H254,2)</f>
        <v>0</v>
      </c>
      <c r="K254" s="49">
        <v>0</v>
      </c>
      <c r="L254" s="50">
        <f>IF(ISNUMBER(K254),ROUND(J254*(K254+1),2),0)</f>
        <v>0</v>
      </c>
      <c r="M254" s="13"/>
      <c r="N254" s="3"/>
      <c r="O254" s="3"/>
      <c r="P254" s="3"/>
      <c r="Q254" s="33">
        <f>IF(ISNUMBER(K254),IF(H254&gt;0,IF(I254&gt;0,J254,0),0),0)</f>
        <v>0</v>
      </c>
      <c r="R254" s="27">
        <f>IF(ISNUMBER(K254)=FALSE,J254,0)</f>
        <v>0</v>
      </c>
    </row>
    <row r="255">
      <c r="A255" s="10"/>
      <c r="B255" s="51" t="s">
        <v>53</v>
      </c>
      <c r="C255" s="1"/>
      <c r="D255" s="1"/>
      <c r="E255" s="52" t="s">
        <v>4</v>
      </c>
      <c r="F255" s="1"/>
      <c r="G255" s="1"/>
      <c r="H255" s="43"/>
      <c r="I255" s="1"/>
      <c r="J255" s="43"/>
      <c r="K255" s="1"/>
      <c r="L255" s="1"/>
      <c r="M255" s="13"/>
      <c r="N255" s="3"/>
      <c r="O255" s="3"/>
      <c r="P255" s="3"/>
      <c r="Q255" s="3"/>
    </row>
    <row r="256" thickBot="1">
      <c r="A256" s="10"/>
      <c r="B256" s="53" t="s">
        <v>55</v>
      </c>
      <c r="C256" s="54"/>
      <c r="D256" s="54"/>
      <c r="E256" s="55" t="s">
        <v>292</v>
      </c>
      <c r="F256" s="54"/>
      <c r="G256" s="54"/>
      <c r="H256" s="56"/>
      <c r="I256" s="54"/>
      <c r="J256" s="56"/>
      <c r="K256" s="54"/>
      <c r="L256" s="54"/>
      <c r="M256" s="13"/>
      <c r="N256" s="3"/>
      <c r="O256" s="3"/>
      <c r="P256" s="3"/>
      <c r="Q256" s="3"/>
    </row>
    <row r="257" thickTop="1" thickBot="1" ht="25" customHeight="1">
      <c r="A257" s="10"/>
      <c r="B257" s="1"/>
      <c r="C257" s="62">
        <v>8</v>
      </c>
      <c r="D257" s="1"/>
      <c r="E257" s="63" t="s">
        <v>38</v>
      </c>
      <c r="F257" s="1"/>
      <c r="G257" s="64" t="s">
        <v>83</v>
      </c>
      <c r="H257" s="65">
        <f>0+J254</f>
        <v>0</v>
      </c>
      <c r="I257" s="64" t="s">
        <v>84</v>
      </c>
      <c r="J257" s="66">
        <f>(L257-H257)</f>
        <v>0</v>
      </c>
      <c r="K257" s="64" t="s">
        <v>85</v>
      </c>
      <c r="L257" s="67">
        <f>0+L254</f>
        <v>0</v>
      </c>
      <c r="M257" s="13"/>
      <c r="N257" s="3"/>
      <c r="O257" s="3"/>
      <c r="P257" s="3"/>
      <c r="Q257" s="33">
        <f>0+Q254</f>
        <v>0</v>
      </c>
      <c r="R257" s="27">
        <f>0+R254</f>
        <v>0</v>
      </c>
      <c r="S257" s="68">
        <f>Q257*(1+J257)+R257</f>
        <v>0</v>
      </c>
    </row>
    <row r="258" thickTop="1" thickBot="1" ht="25" customHeight="1">
      <c r="A258" s="10"/>
      <c r="B258" s="69"/>
      <c r="C258" s="69"/>
      <c r="D258" s="69"/>
      <c r="E258" s="70"/>
      <c r="F258" s="69"/>
      <c r="G258" s="71" t="s">
        <v>86</v>
      </c>
      <c r="H258" s="72">
        <f>0+J254</f>
        <v>0</v>
      </c>
      <c r="I258" s="71" t="s">
        <v>87</v>
      </c>
      <c r="J258" s="73">
        <f>0+J257</f>
        <v>0</v>
      </c>
      <c r="K258" s="71" t="s">
        <v>88</v>
      </c>
      <c r="L258" s="74">
        <f>0+L254</f>
        <v>0</v>
      </c>
      <c r="M258" s="13"/>
      <c r="N258" s="3"/>
      <c r="O258" s="3"/>
      <c r="P258" s="3"/>
      <c r="Q258" s="3"/>
    </row>
    <row r="259" ht="40" customHeight="1">
      <c r="A259" s="10"/>
      <c r="B259" s="75" t="s">
        <v>293</v>
      </c>
      <c r="C259" s="1"/>
      <c r="D259" s="1"/>
      <c r="E259" s="1"/>
      <c r="F259" s="1"/>
      <c r="G259" s="1"/>
      <c r="H259" s="43"/>
      <c r="I259" s="1"/>
      <c r="J259" s="43"/>
      <c r="K259" s="1"/>
      <c r="L259" s="1"/>
      <c r="M259" s="13"/>
      <c r="N259" s="3"/>
      <c r="O259" s="3"/>
      <c r="P259" s="3"/>
      <c r="Q259" s="3"/>
    </row>
    <row r="260">
      <c r="A260" s="10"/>
      <c r="B260" s="44">
        <v>67</v>
      </c>
      <c r="C260" s="45" t="s">
        <v>294</v>
      </c>
      <c r="D260" s="45"/>
      <c r="E260" s="45" t="s">
        <v>295</v>
      </c>
      <c r="F260" s="45" t="s">
        <v>4</v>
      </c>
      <c r="G260" s="46" t="s">
        <v>81</v>
      </c>
      <c r="H260" s="47">
        <v>12</v>
      </c>
      <c r="I260" s="25">
        <f>ROUND(0,2)</f>
        <v>0</v>
      </c>
      <c r="J260" s="48">
        <f>ROUND(I260*H260,2)</f>
        <v>0</v>
      </c>
      <c r="K260" s="49">
        <v>0</v>
      </c>
      <c r="L260" s="50">
        <f>IF(ISNUMBER(K260),ROUND(J260*(K260+1),2),0)</f>
        <v>0</v>
      </c>
      <c r="M260" s="13"/>
      <c r="N260" s="3"/>
      <c r="O260" s="3"/>
      <c r="P260" s="3"/>
      <c r="Q260" s="33">
        <f>IF(ISNUMBER(K260),IF(H260&gt;0,IF(I260&gt;0,J260,0),0),0)</f>
        <v>0</v>
      </c>
      <c r="R260" s="27">
        <f>IF(ISNUMBER(K260)=FALSE,J260,0)</f>
        <v>0</v>
      </c>
    </row>
    <row r="261">
      <c r="A261" s="10"/>
      <c r="B261" s="51" t="s">
        <v>53</v>
      </c>
      <c r="C261" s="1"/>
      <c r="D261" s="1"/>
      <c r="E261" s="52" t="s">
        <v>296</v>
      </c>
      <c r="F261" s="1"/>
      <c r="G261" s="1"/>
      <c r="H261" s="43"/>
      <c r="I261" s="1"/>
      <c r="J261" s="43"/>
      <c r="K261" s="1"/>
      <c r="L261" s="1"/>
      <c r="M261" s="13"/>
      <c r="N261" s="3"/>
      <c r="O261" s="3"/>
      <c r="P261" s="3"/>
      <c r="Q261" s="3"/>
    </row>
    <row r="262" thickBot="1">
      <c r="A262" s="10"/>
      <c r="B262" s="53" t="s">
        <v>55</v>
      </c>
      <c r="C262" s="54"/>
      <c r="D262" s="54"/>
      <c r="E262" s="55" t="s">
        <v>4</v>
      </c>
      <c r="F262" s="54"/>
      <c r="G262" s="54"/>
      <c r="H262" s="56"/>
      <c r="I262" s="54"/>
      <c r="J262" s="56"/>
      <c r="K262" s="54"/>
      <c r="L262" s="54"/>
      <c r="M262" s="13"/>
      <c r="N262" s="3"/>
      <c r="O262" s="3"/>
      <c r="P262" s="3"/>
      <c r="Q262" s="3"/>
    </row>
    <row r="263" thickTop="1">
      <c r="A263" s="10"/>
      <c r="B263" s="44">
        <v>68</v>
      </c>
      <c r="C263" s="45" t="s">
        <v>297</v>
      </c>
      <c r="D263" s="45"/>
      <c r="E263" s="45" t="s">
        <v>298</v>
      </c>
      <c r="F263" s="45" t="s">
        <v>4</v>
      </c>
      <c r="G263" s="46" t="s">
        <v>81</v>
      </c>
      <c r="H263" s="57">
        <v>2</v>
      </c>
      <c r="I263" s="58">
        <f>ROUND(0,2)</f>
        <v>0</v>
      </c>
      <c r="J263" s="59">
        <f>ROUND(I263*H263,2)</f>
        <v>0</v>
      </c>
      <c r="K263" s="60">
        <v>0</v>
      </c>
      <c r="L263" s="61">
        <f>IF(ISNUMBER(K263),ROUND(J263*(K263+1),2),0)</f>
        <v>0</v>
      </c>
      <c r="M263" s="13"/>
      <c r="N263" s="3"/>
      <c r="O263" s="3"/>
      <c r="P263" s="3"/>
      <c r="Q263" s="33">
        <f>IF(ISNUMBER(K263),IF(H263&gt;0,IF(I263&gt;0,J263,0),0),0)</f>
        <v>0</v>
      </c>
      <c r="R263" s="27">
        <f>IF(ISNUMBER(K263)=FALSE,J263,0)</f>
        <v>0</v>
      </c>
    </row>
    <row r="264">
      <c r="A264" s="10"/>
      <c r="B264" s="51" t="s">
        <v>53</v>
      </c>
      <c r="C264" s="1"/>
      <c r="D264" s="1"/>
      <c r="E264" s="52" t="s">
        <v>299</v>
      </c>
      <c r="F264" s="1"/>
      <c r="G264" s="1"/>
      <c r="H264" s="43"/>
      <c r="I264" s="1"/>
      <c r="J264" s="43"/>
      <c r="K264" s="1"/>
      <c r="L264" s="1"/>
      <c r="M264" s="13"/>
      <c r="N264" s="3"/>
      <c r="O264" s="3"/>
      <c r="P264" s="3"/>
      <c r="Q264" s="3"/>
    </row>
    <row r="265" thickBot="1">
      <c r="A265" s="10"/>
      <c r="B265" s="53" t="s">
        <v>55</v>
      </c>
      <c r="C265" s="54"/>
      <c r="D265" s="54"/>
      <c r="E265" s="55" t="s">
        <v>4</v>
      </c>
      <c r="F265" s="54"/>
      <c r="G265" s="54"/>
      <c r="H265" s="56"/>
      <c r="I265" s="54"/>
      <c r="J265" s="56"/>
      <c r="K265" s="54"/>
      <c r="L265" s="54"/>
      <c r="M265" s="13"/>
      <c r="N265" s="3"/>
      <c r="O265" s="3"/>
      <c r="P265" s="3"/>
      <c r="Q265" s="3"/>
    </row>
    <row r="266" thickTop="1">
      <c r="A266" s="10"/>
      <c r="B266" s="44">
        <v>69</v>
      </c>
      <c r="C266" s="45" t="s">
        <v>300</v>
      </c>
      <c r="D266" s="45"/>
      <c r="E266" s="45" t="s">
        <v>301</v>
      </c>
      <c r="F266" s="45" t="s">
        <v>4</v>
      </c>
      <c r="G266" s="46" t="s">
        <v>114</v>
      </c>
      <c r="H266" s="57">
        <v>55</v>
      </c>
      <c r="I266" s="58">
        <f>ROUND(0,2)</f>
        <v>0</v>
      </c>
      <c r="J266" s="59">
        <f>ROUND(I266*H266,2)</f>
        <v>0</v>
      </c>
      <c r="K266" s="60">
        <v>0</v>
      </c>
      <c r="L266" s="61">
        <f>IF(ISNUMBER(K266),ROUND(J266*(K266+1),2),0)</f>
        <v>0</v>
      </c>
      <c r="M266" s="13"/>
      <c r="N266" s="3"/>
      <c r="O266" s="3"/>
      <c r="P266" s="3"/>
      <c r="Q266" s="33">
        <f>IF(ISNUMBER(K266),IF(H266&gt;0,IF(I266&gt;0,J266,0),0),0)</f>
        <v>0</v>
      </c>
      <c r="R266" s="27">
        <f>IF(ISNUMBER(K266)=FALSE,J266,0)</f>
        <v>0</v>
      </c>
    </row>
    <row r="267">
      <c r="A267" s="10"/>
      <c r="B267" s="51" t="s">
        <v>53</v>
      </c>
      <c r="C267" s="1"/>
      <c r="D267" s="1"/>
      <c r="E267" s="52" t="s">
        <v>302</v>
      </c>
      <c r="F267" s="1"/>
      <c r="G267" s="1"/>
      <c r="H267" s="43"/>
      <c r="I267" s="1"/>
      <c r="J267" s="43"/>
      <c r="K267" s="1"/>
      <c r="L267" s="1"/>
      <c r="M267" s="13"/>
      <c r="N267" s="3"/>
      <c r="O267" s="3"/>
      <c r="P267" s="3"/>
      <c r="Q267" s="3"/>
    </row>
    <row r="268" thickBot="1">
      <c r="A268" s="10"/>
      <c r="B268" s="53" t="s">
        <v>55</v>
      </c>
      <c r="C268" s="54"/>
      <c r="D268" s="54"/>
      <c r="E268" s="55" t="s">
        <v>303</v>
      </c>
      <c r="F268" s="54"/>
      <c r="G268" s="54"/>
      <c r="H268" s="56"/>
      <c r="I268" s="54"/>
      <c r="J268" s="56"/>
      <c r="K268" s="54"/>
      <c r="L268" s="54"/>
      <c r="M268" s="13"/>
      <c r="N268" s="3"/>
      <c r="O268" s="3"/>
      <c r="P268" s="3"/>
      <c r="Q268" s="3"/>
    </row>
    <row r="269" thickTop="1">
      <c r="A269" s="10"/>
      <c r="B269" s="44">
        <v>70</v>
      </c>
      <c r="C269" s="45" t="s">
        <v>304</v>
      </c>
      <c r="D269" s="45"/>
      <c r="E269" s="45" t="s">
        <v>305</v>
      </c>
      <c r="F269" s="45" t="s">
        <v>4</v>
      </c>
      <c r="G269" s="46" t="s">
        <v>114</v>
      </c>
      <c r="H269" s="57">
        <v>8</v>
      </c>
      <c r="I269" s="58">
        <f>ROUND(0,2)</f>
        <v>0</v>
      </c>
      <c r="J269" s="59">
        <f>ROUND(I269*H269,2)</f>
        <v>0</v>
      </c>
      <c r="K269" s="60">
        <v>0</v>
      </c>
      <c r="L269" s="61">
        <f>IF(ISNUMBER(K269),ROUND(J269*(K269+1),2),0)</f>
        <v>0</v>
      </c>
      <c r="M269" s="13"/>
      <c r="N269" s="3"/>
      <c r="O269" s="3"/>
      <c r="P269" s="3"/>
      <c r="Q269" s="33">
        <f>IF(ISNUMBER(K269),IF(H269&gt;0,IF(I269&gt;0,J269,0),0),0)</f>
        <v>0</v>
      </c>
      <c r="R269" s="27">
        <f>IF(ISNUMBER(K269)=FALSE,J269,0)</f>
        <v>0</v>
      </c>
    </row>
    <row r="270">
      <c r="A270" s="10"/>
      <c r="B270" s="51" t="s">
        <v>53</v>
      </c>
      <c r="C270" s="1"/>
      <c r="D270" s="1"/>
      <c r="E270" s="52" t="s">
        <v>306</v>
      </c>
      <c r="F270" s="1"/>
      <c r="G270" s="1"/>
      <c r="H270" s="43"/>
      <c r="I270" s="1"/>
      <c r="J270" s="43"/>
      <c r="K270" s="1"/>
      <c r="L270" s="1"/>
      <c r="M270" s="13"/>
      <c r="N270" s="3"/>
      <c r="O270" s="3"/>
      <c r="P270" s="3"/>
      <c r="Q270" s="3"/>
    </row>
    <row r="271" thickBot="1">
      <c r="A271" s="10"/>
      <c r="B271" s="53" t="s">
        <v>55</v>
      </c>
      <c r="C271" s="54"/>
      <c r="D271" s="54"/>
      <c r="E271" s="55" t="s">
        <v>307</v>
      </c>
      <c r="F271" s="54"/>
      <c r="G271" s="54"/>
      <c r="H271" s="56"/>
      <c r="I271" s="54"/>
      <c r="J271" s="56"/>
      <c r="K271" s="54"/>
      <c r="L271" s="54"/>
      <c r="M271" s="13"/>
      <c r="N271" s="3"/>
      <c r="O271" s="3"/>
      <c r="P271" s="3"/>
      <c r="Q271" s="3"/>
    </row>
    <row r="272" thickTop="1">
      <c r="A272" s="10"/>
      <c r="B272" s="44">
        <v>71</v>
      </c>
      <c r="C272" s="45" t="s">
        <v>308</v>
      </c>
      <c r="D272" s="45"/>
      <c r="E272" s="45" t="s">
        <v>309</v>
      </c>
      <c r="F272" s="45" t="s">
        <v>4</v>
      </c>
      <c r="G272" s="46" t="s">
        <v>114</v>
      </c>
      <c r="H272" s="57">
        <v>14</v>
      </c>
      <c r="I272" s="58">
        <f>ROUND(0,2)</f>
        <v>0</v>
      </c>
      <c r="J272" s="59">
        <f>ROUND(I272*H272,2)</f>
        <v>0</v>
      </c>
      <c r="K272" s="60">
        <v>0</v>
      </c>
      <c r="L272" s="61">
        <f>IF(ISNUMBER(K272),ROUND(J272*(K272+1),2),0)</f>
        <v>0</v>
      </c>
      <c r="M272" s="13"/>
      <c r="N272" s="3"/>
      <c r="O272" s="3"/>
      <c r="P272" s="3"/>
      <c r="Q272" s="33">
        <f>IF(ISNUMBER(K272),IF(H272&gt;0,IF(I272&gt;0,J272,0),0),0)</f>
        <v>0</v>
      </c>
      <c r="R272" s="27">
        <f>IF(ISNUMBER(K272)=FALSE,J272,0)</f>
        <v>0</v>
      </c>
    </row>
    <row r="273">
      <c r="A273" s="10"/>
      <c r="B273" s="51" t="s">
        <v>53</v>
      </c>
      <c r="C273" s="1"/>
      <c r="D273" s="1"/>
      <c r="E273" s="52" t="s">
        <v>310</v>
      </c>
      <c r="F273" s="1"/>
      <c r="G273" s="1"/>
      <c r="H273" s="43"/>
      <c r="I273" s="1"/>
      <c r="J273" s="43"/>
      <c r="K273" s="1"/>
      <c r="L273" s="1"/>
      <c r="M273" s="13"/>
      <c r="N273" s="3"/>
      <c r="O273" s="3"/>
      <c r="P273" s="3"/>
      <c r="Q273" s="3"/>
    </row>
    <row r="274" thickBot="1">
      <c r="A274" s="10"/>
      <c r="B274" s="53" t="s">
        <v>55</v>
      </c>
      <c r="C274" s="54"/>
      <c r="D274" s="54"/>
      <c r="E274" s="55" t="s">
        <v>264</v>
      </c>
      <c r="F274" s="54"/>
      <c r="G274" s="54"/>
      <c r="H274" s="56"/>
      <c r="I274" s="54"/>
      <c r="J274" s="56"/>
      <c r="K274" s="54"/>
      <c r="L274" s="54"/>
      <c r="M274" s="13"/>
      <c r="N274" s="3"/>
      <c r="O274" s="3"/>
      <c r="P274" s="3"/>
      <c r="Q274" s="3"/>
    </row>
    <row r="275" thickTop="1">
      <c r="A275" s="10"/>
      <c r="B275" s="44">
        <v>72</v>
      </c>
      <c r="C275" s="45" t="s">
        <v>311</v>
      </c>
      <c r="D275" s="45"/>
      <c r="E275" s="45" t="s">
        <v>312</v>
      </c>
      <c r="F275" s="45" t="s">
        <v>4</v>
      </c>
      <c r="G275" s="46" t="s">
        <v>92</v>
      </c>
      <c r="H275" s="57">
        <v>3.5</v>
      </c>
      <c r="I275" s="58">
        <f>ROUND(0,2)</f>
        <v>0</v>
      </c>
      <c r="J275" s="59">
        <f>ROUND(I275*H275,2)</f>
        <v>0</v>
      </c>
      <c r="K275" s="60">
        <v>0</v>
      </c>
      <c r="L275" s="61">
        <f>IF(ISNUMBER(K275),ROUND(J275*(K275+1),2),0)</f>
        <v>0</v>
      </c>
      <c r="M275" s="13"/>
      <c r="N275" s="3"/>
      <c r="O275" s="3"/>
      <c r="P275" s="3"/>
      <c r="Q275" s="33">
        <f>IF(ISNUMBER(K275),IF(H275&gt;0,IF(I275&gt;0,J275,0),0),0)</f>
        <v>0</v>
      </c>
      <c r="R275" s="27">
        <f>IF(ISNUMBER(K275)=FALSE,J275,0)</f>
        <v>0</v>
      </c>
    </row>
    <row r="276">
      <c r="A276" s="10"/>
      <c r="B276" s="51" t="s">
        <v>53</v>
      </c>
      <c r="C276" s="1"/>
      <c r="D276" s="1"/>
      <c r="E276" s="52" t="s">
        <v>313</v>
      </c>
      <c r="F276" s="1"/>
      <c r="G276" s="1"/>
      <c r="H276" s="43"/>
      <c r="I276" s="1"/>
      <c r="J276" s="43"/>
      <c r="K276" s="1"/>
      <c r="L276" s="1"/>
      <c r="M276" s="13"/>
      <c r="N276" s="3"/>
      <c r="O276" s="3"/>
      <c r="P276" s="3"/>
      <c r="Q276" s="3"/>
    </row>
    <row r="277" thickBot="1">
      <c r="A277" s="10"/>
      <c r="B277" s="53" t="s">
        <v>55</v>
      </c>
      <c r="C277" s="54"/>
      <c r="D277" s="54"/>
      <c r="E277" s="55" t="s">
        <v>314</v>
      </c>
      <c r="F277" s="54"/>
      <c r="G277" s="54"/>
      <c r="H277" s="56"/>
      <c r="I277" s="54"/>
      <c r="J277" s="56"/>
      <c r="K277" s="54"/>
      <c r="L277" s="54"/>
      <c r="M277" s="13"/>
      <c r="N277" s="3"/>
      <c r="O277" s="3"/>
      <c r="P277" s="3"/>
      <c r="Q277" s="3"/>
    </row>
    <row r="278" thickTop="1">
      <c r="A278" s="10"/>
      <c r="B278" s="44">
        <v>73</v>
      </c>
      <c r="C278" s="45" t="s">
        <v>315</v>
      </c>
      <c r="D278" s="45"/>
      <c r="E278" s="45" t="s">
        <v>316</v>
      </c>
      <c r="F278" s="45" t="s">
        <v>4</v>
      </c>
      <c r="G278" s="46" t="s">
        <v>114</v>
      </c>
      <c r="H278" s="57">
        <v>35</v>
      </c>
      <c r="I278" s="58">
        <f>ROUND(0,2)</f>
        <v>0</v>
      </c>
      <c r="J278" s="59">
        <f>ROUND(I278*H278,2)</f>
        <v>0</v>
      </c>
      <c r="K278" s="60">
        <v>0</v>
      </c>
      <c r="L278" s="61">
        <f>IF(ISNUMBER(K278),ROUND(J278*(K278+1),2),0)</f>
        <v>0</v>
      </c>
      <c r="M278" s="13"/>
      <c r="N278" s="3"/>
      <c r="O278" s="3"/>
      <c r="P278" s="3"/>
      <c r="Q278" s="33">
        <f>IF(ISNUMBER(K278),IF(H278&gt;0,IF(I278&gt;0,J278,0),0),0)</f>
        <v>0</v>
      </c>
      <c r="R278" s="27">
        <f>IF(ISNUMBER(K278)=FALSE,J278,0)</f>
        <v>0</v>
      </c>
    </row>
    <row r="279">
      <c r="A279" s="10"/>
      <c r="B279" s="51" t="s">
        <v>53</v>
      </c>
      <c r="C279" s="1"/>
      <c r="D279" s="1"/>
      <c r="E279" s="52" t="s">
        <v>317</v>
      </c>
      <c r="F279" s="1"/>
      <c r="G279" s="1"/>
      <c r="H279" s="43"/>
      <c r="I279" s="1"/>
      <c r="J279" s="43"/>
      <c r="K279" s="1"/>
      <c r="L279" s="1"/>
      <c r="M279" s="13"/>
      <c r="N279" s="3"/>
      <c r="O279" s="3"/>
      <c r="P279" s="3"/>
      <c r="Q279" s="3"/>
    </row>
    <row r="280" thickBot="1">
      <c r="A280" s="10"/>
      <c r="B280" s="53" t="s">
        <v>55</v>
      </c>
      <c r="C280" s="54"/>
      <c r="D280" s="54"/>
      <c r="E280" s="55" t="s">
        <v>318</v>
      </c>
      <c r="F280" s="54"/>
      <c r="G280" s="54"/>
      <c r="H280" s="56"/>
      <c r="I280" s="54"/>
      <c r="J280" s="56"/>
      <c r="K280" s="54"/>
      <c r="L280" s="54"/>
      <c r="M280" s="13"/>
      <c r="N280" s="3"/>
      <c r="O280" s="3"/>
      <c r="P280" s="3"/>
      <c r="Q280" s="3"/>
    </row>
    <row r="281" thickTop="1">
      <c r="A281" s="10"/>
      <c r="B281" s="44">
        <v>74</v>
      </c>
      <c r="C281" s="45" t="s">
        <v>319</v>
      </c>
      <c r="D281" s="45"/>
      <c r="E281" s="45" t="s">
        <v>320</v>
      </c>
      <c r="F281" s="45" t="s">
        <v>4</v>
      </c>
      <c r="G281" s="46" t="s">
        <v>114</v>
      </c>
      <c r="H281" s="57">
        <v>35</v>
      </c>
      <c r="I281" s="58">
        <f>ROUND(0,2)</f>
        <v>0</v>
      </c>
      <c r="J281" s="59">
        <f>ROUND(I281*H281,2)</f>
        <v>0</v>
      </c>
      <c r="K281" s="60">
        <v>0</v>
      </c>
      <c r="L281" s="61">
        <f>IF(ISNUMBER(K281),ROUND(J281*(K281+1),2),0)</f>
        <v>0</v>
      </c>
      <c r="M281" s="13"/>
      <c r="N281" s="3"/>
      <c r="O281" s="3"/>
      <c r="P281" s="3"/>
      <c r="Q281" s="33">
        <f>IF(ISNUMBER(K281),IF(H281&gt;0,IF(I281&gt;0,J281,0),0),0)</f>
        <v>0</v>
      </c>
      <c r="R281" s="27">
        <f>IF(ISNUMBER(K281)=FALSE,J281,0)</f>
        <v>0</v>
      </c>
    </row>
    <row r="282">
      <c r="A282" s="10"/>
      <c r="B282" s="51" t="s">
        <v>53</v>
      </c>
      <c r="C282" s="1"/>
      <c r="D282" s="1"/>
      <c r="E282" s="52" t="s">
        <v>321</v>
      </c>
      <c r="F282" s="1"/>
      <c r="G282" s="1"/>
      <c r="H282" s="43"/>
      <c r="I282" s="1"/>
      <c r="J282" s="43"/>
      <c r="K282" s="1"/>
      <c r="L282" s="1"/>
      <c r="M282" s="13"/>
      <c r="N282" s="3"/>
      <c r="O282" s="3"/>
      <c r="P282" s="3"/>
      <c r="Q282" s="3"/>
    </row>
    <row r="283" thickBot="1">
      <c r="A283" s="10"/>
      <c r="B283" s="53" t="s">
        <v>55</v>
      </c>
      <c r="C283" s="54"/>
      <c r="D283" s="54"/>
      <c r="E283" s="55" t="s">
        <v>318</v>
      </c>
      <c r="F283" s="54"/>
      <c r="G283" s="54"/>
      <c r="H283" s="56"/>
      <c r="I283" s="54"/>
      <c r="J283" s="56"/>
      <c r="K283" s="54"/>
      <c r="L283" s="54"/>
      <c r="M283" s="13"/>
      <c r="N283" s="3"/>
      <c r="O283" s="3"/>
      <c r="P283" s="3"/>
      <c r="Q283" s="3"/>
    </row>
    <row r="284" thickTop="1">
      <c r="A284" s="10"/>
      <c r="B284" s="44">
        <v>75</v>
      </c>
      <c r="C284" s="45" t="s">
        <v>322</v>
      </c>
      <c r="D284" s="45"/>
      <c r="E284" s="45" t="s">
        <v>323</v>
      </c>
      <c r="F284" s="45" t="s">
        <v>4</v>
      </c>
      <c r="G284" s="46" t="s">
        <v>114</v>
      </c>
      <c r="H284" s="57">
        <v>8</v>
      </c>
      <c r="I284" s="58">
        <f>ROUND(0,2)</f>
        <v>0</v>
      </c>
      <c r="J284" s="59">
        <f>ROUND(I284*H284,2)</f>
        <v>0</v>
      </c>
      <c r="K284" s="60">
        <v>0</v>
      </c>
      <c r="L284" s="61">
        <f>IF(ISNUMBER(K284),ROUND(J284*(K284+1),2),0)</f>
        <v>0</v>
      </c>
      <c r="M284" s="13"/>
      <c r="N284" s="3"/>
      <c r="O284" s="3"/>
      <c r="P284" s="3"/>
      <c r="Q284" s="33">
        <f>IF(ISNUMBER(K284),IF(H284&gt;0,IF(I284&gt;0,J284,0),0),0)</f>
        <v>0</v>
      </c>
      <c r="R284" s="27">
        <f>IF(ISNUMBER(K284)=FALSE,J284,0)</f>
        <v>0</v>
      </c>
    </row>
    <row r="285">
      <c r="A285" s="10"/>
      <c r="B285" s="51" t="s">
        <v>53</v>
      </c>
      <c r="C285" s="1"/>
      <c r="D285" s="1"/>
      <c r="E285" s="52" t="s">
        <v>324</v>
      </c>
      <c r="F285" s="1"/>
      <c r="G285" s="1"/>
      <c r="H285" s="43"/>
      <c r="I285" s="1"/>
      <c r="J285" s="43"/>
      <c r="K285" s="1"/>
      <c r="L285" s="1"/>
      <c r="M285" s="13"/>
      <c r="N285" s="3"/>
      <c r="O285" s="3"/>
      <c r="P285" s="3"/>
      <c r="Q285" s="3"/>
    </row>
    <row r="286" thickBot="1">
      <c r="A286" s="10"/>
      <c r="B286" s="53" t="s">
        <v>55</v>
      </c>
      <c r="C286" s="54"/>
      <c r="D286" s="54"/>
      <c r="E286" s="55" t="s">
        <v>325</v>
      </c>
      <c r="F286" s="54"/>
      <c r="G286" s="54"/>
      <c r="H286" s="56"/>
      <c r="I286" s="54"/>
      <c r="J286" s="56"/>
      <c r="K286" s="54"/>
      <c r="L286" s="54"/>
      <c r="M286" s="13"/>
      <c r="N286" s="3"/>
      <c r="O286" s="3"/>
      <c r="P286" s="3"/>
      <c r="Q286" s="3"/>
    </row>
    <row r="287" thickTop="1">
      <c r="A287" s="10"/>
      <c r="B287" s="44">
        <v>76</v>
      </c>
      <c r="C287" s="45" t="s">
        <v>326</v>
      </c>
      <c r="D287" s="45"/>
      <c r="E287" s="45" t="s">
        <v>327</v>
      </c>
      <c r="F287" s="45" t="s">
        <v>4</v>
      </c>
      <c r="G287" s="46" t="s">
        <v>65</v>
      </c>
      <c r="H287" s="57">
        <v>24.399999999999999</v>
      </c>
      <c r="I287" s="58">
        <f>ROUND(0,2)</f>
        <v>0</v>
      </c>
      <c r="J287" s="59">
        <f>ROUND(I287*H287,2)</f>
        <v>0</v>
      </c>
      <c r="K287" s="60">
        <v>0</v>
      </c>
      <c r="L287" s="61">
        <f>IF(ISNUMBER(K287),ROUND(J287*(K287+1),2),0)</f>
        <v>0</v>
      </c>
      <c r="M287" s="13"/>
      <c r="N287" s="3"/>
      <c r="O287" s="3"/>
      <c r="P287" s="3"/>
      <c r="Q287" s="33">
        <f>IF(ISNUMBER(K287),IF(H287&gt;0,IF(I287&gt;0,J287,0),0),0)</f>
        <v>0</v>
      </c>
      <c r="R287" s="27">
        <f>IF(ISNUMBER(K287)=FALSE,J287,0)</f>
        <v>0</v>
      </c>
    </row>
    <row r="288">
      <c r="A288" s="10"/>
      <c r="B288" s="51" t="s">
        <v>53</v>
      </c>
      <c r="C288" s="1"/>
      <c r="D288" s="1"/>
      <c r="E288" s="52" t="s">
        <v>328</v>
      </c>
      <c r="F288" s="1"/>
      <c r="G288" s="1"/>
      <c r="H288" s="43"/>
      <c r="I288" s="1"/>
      <c r="J288" s="43"/>
      <c r="K288" s="1"/>
      <c r="L288" s="1"/>
      <c r="M288" s="13"/>
      <c r="N288" s="3"/>
      <c r="O288" s="3"/>
      <c r="P288" s="3"/>
      <c r="Q288" s="3"/>
    </row>
    <row r="289" thickBot="1">
      <c r="A289" s="10"/>
      <c r="B289" s="53" t="s">
        <v>55</v>
      </c>
      <c r="C289" s="54"/>
      <c r="D289" s="54"/>
      <c r="E289" s="55" t="s">
        <v>329</v>
      </c>
      <c r="F289" s="54"/>
      <c r="G289" s="54"/>
      <c r="H289" s="56"/>
      <c r="I289" s="54"/>
      <c r="J289" s="56"/>
      <c r="K289" s="54"/>
      <c r="L289" s="54"/>
      <c r="M289" s="13"/>
      <c r="N289" s="3"/>
      <c r="O289" s="3"/>
      <c r="P289" s="3"/>
      <c r="Q289" s="3"/>
    </row>
    <row r="290" thickTop="1">
      <c r="A290" s="10"/>
      <c r="B290" s="44">
        <v>77</v>
      </c>
      <c r="C290" s="45" t="s">
        <v>330</v>
      </c>
      <c r="D290" s="45"/>
      <c r="E290" s="45" t="s">
        <v>331</v>
      </c>
      <c r="F290" s="45" t="s">
        <v>4</v>
      </c>
      <c r="G290" s="46" t="s">
        <v>65</v>
      </c>
      <c r="H290" s="57">
        <v>34.32</v>
      </c>
      <c r="I290" s="58">
        <f>ROUND(0,2)</f>
        <v>0</v>
      </c>
      <c r="J290" s="59">
        <f>ROUND(I290*H290,2)</f>
        <v>0</v>
      </c>
      <c r="K290" s="60">
        <v>0</v>
      </c>
      <c r="L290" s="61">
        <f>IF(ISNUMBER(K290),ROUND(J290*(K290+1),2),0)</f>
        <v>0</v>
      </c>
      <c r="M290" s="13"/>
      <c r="N290" s="3"/>
      <c r="O290" s="3"/>
      <c r="P290" s="3"/>
      <c r="Q290" s="33">
        <f>IF(ISNUMBER(K290),IF(H290&gt;0,IF(I290&gt;0,J290,0),0),0)</f>
        <v>0</v>
      </c>
      <c r="R290" s="27">
        <f>IF(ISNUMBER(K290)=FALSE,J290,0)</f>
        <v>0</v>
      </c>
    </row>
    <row r="291">
      <c r="A291" s="10"/>
      <c r="B291" s="51" t="s">
        <v>53</v>
      </c>
      <c r="C291" s="1"/>
      <c r="D291" s="1"/>
      <c r="E291" s="52" t="s">
        <v>332</v>
      </c>
      <c r="F291" s="1"/>
      <c r="G291" s="1"/>
      <c r="H291" s="43"/>
      <c r="I291" s="1"/>
      <c r="J291" s="43"/>
      <c r="K291" s="1"/>
      <c r="L291" s="1"/>
      <c r="M291" s="13"/>
      <c r="N291" s="3"/>
      <c r="O291" s="3"/>
      <c r="P291" s="3"/>
      <c r="Q291" s="3"/>
    </row>
    <row r="292" thickBot="1">
      <c r="A292" s="10"/>
      <c r="B292" s="53" t="s">
        <v>55</v>
      </c>
      <c r="C292" s="54"/>
      <c r="D292" s="54"/>
      <c r="E292" s="55" t="s">
        <v>333</v>
      </c>
      <c r="F292" s="54"/>
      <c r="G292" s="54"/>
      <c r="H292" s="56"/>
      <c r="I292" s="54"/>
      <c r="J292" s="56"/>
      <c r="K292" s="54"/>
      <c r="L292" s="54"/>
      <c r="M292" s="13"/>
      <c r="N292" s="3"/>
      <c r="O292" s="3"/>
      <c r="P292" s="3"/>
      <c r="Q292" s="3"/>
    </row>
    <row r="293" thickTop="1">
      <c r="A293" s="10"/>
      <c r="B293" s="44">
        <v>78</v>
      </c>
      <c r="C293" s="45" t="s">
        <v>334</v>
      </c>
      <c r="D293" s="45"/>
      <c r="E293" s="45" t="s">
        <v>335</v>
      </c>
      <c r="F293" s="45" t="s">
        <v>4</v>
      </c>
      <c r="G293" s="46" t="s">
        <v>65</v>
      </c>
      <c r="H293" s="57">
        <v>107.18000000000001</v>
      </c>
      <c r="I293" s="58">
        <f>ROUND(0,2)</f>
        <v>0</v>
      </c>
      <c r="J293" s="59">
        <f>ROUND(I293*H293,2)</f>
        <v>0</v>
      </c>
      <c r="K293" s="60">
        <v>0</v>
      </c>
      <c r="L293" s="61">
        <f>IF(ISNUMBER(K293),ROUND(J293*(K293+1),2),0)</f>
        <v>0</v>
      </c>
      <c r="M293" s="13"/>
      <c r="N293" s="3"/>
      <c r="O293" s="3"/>
      <c r="P293" s="3"/>
      <c r="Q293" s="33">
        <f>IF(ISNUMBER(K293),IF(H293&gt;0,IF(I293&gt;0,J293,0),0),0)</f>
        <v>0</v>
      </c>
      <c r="R293" s="27">
        <f>IF(ISNUMBER(K293)=FALSE,J293,0)</f>
        <v>0</v>
      </c>
    </row>
    <row r="294">
      <c r="A294" s="10"/>
      <c r="B294" s="51" t="s">
        <v>53</v>
      </c>
      <c r="C294" s="1"/>
      <c r="D294" s="1"/>
      <c r="E294" s="52" t="s">
        <v>336</v>
      </c>
      <c r="F294" s="1"/>
      <c r="G294" s="1"/>
      <c r="H294" s="43"/>
      <c r="I294" s="1"/>
      <c r="J294" s="43"/>
      <c r="K294" s="1"/>
      <c r="L294" s="1"/>
      <c r="M294" s="13"/>
      <c r="N294" s="3"/>
      <c r="O294" s="3"/>
      <c r="P294" s="3"/>
      <c r="Q294" s="3"/>
    </row>
    <row r="295" thickBot="1">
      <c r="A295" s="10"/>
      <c r="B295" s="53" t="s">
        <v>55</v>
      </c>
      <c r="C295" s="54"/>
      <c r="D295" s="54"/>
      <c r="E295" s="55" t="s">
        <v>337</v>
      </c>
      <c r="F295" s="54"/>
      <c r="G295" s="54"/>
      <c r="H295" s="56"/>
      <c r="I295" s="54"/>
      <c r="J295" s="56"/>
      <c r="K295" s="54"/>
      <c r="L295" s="54"/>
      <c r="M295" s="13"/>
      <c r="N295" s="3"/>
      <c r="O295" s="3"/>
      <c r="P295" s="3"/>
      <c r="Q295" s="3"/>
    </row>
    <row r="296" thickTop="1" thickBot="1" ht="25" customHeight="1">
      <c r="A296" s="10"/>
      <c r="B296" s="1"/>
      <c r="C296" s="62">
        <v>9</v>
      </c>
      <c r="D296" s="1"/>
      <c r="E296" s="63" t="s">
        <v>39</v>
      </c>
      <c r="F296" s="1"/>
      <c r="G296" s="64" t="s">
        <v>83</v>
      </c>
      <c r="H296" s="65">
        <f>J260+J263+J266+J269+J272+J275+J278+J281+J284+J287+J290+J293</f>
        <v>0</v>
      </c>
      <c r="I296" s="64" t="s">
        <v>84</v>
      </c>
      <c r="J296" s="66">
        <f>(L296-H296)</f>
        <v>0</v>
      </c>
      <c r="K296" s="64" t="s">
        <v>85</v>
      </c>
      <c r="L296" s="67">
        <f>L260+L263+L266+L269+L272+L275+L278+L281+L284+L287+L290+L293</f>
        <v>0</v>
      </c>
      <c r="M296" s="13"/>
      <c r="N296" s="3"/>
      <c r="O296" s="3"/>
      <c r="P296" s="3"/>
      <c r="Q296" s="33">
        <f>0+Q260+Q263+Q266+Q269+Q272+Q275+Q278+Q281+Q284+Q287+Q290+Q293</f>
        <v>0</v>
      </c>
      <c r="R296" s="27">
        <f>0+R260+R263+R266+R269+R272+R275+R278+R281+R284+R287+R290+R293</f>
        <v>0</v>
      </c>
      <c r="S296" s="68">
        <f>Q296*(1+J296)+R296</f>
        <v>0</v>
      </c>
    </row>
    <row r="297" thickTop="1" thickBot="1" ht="25" customHeight="1">
      <c r="A297" s="10"/>
      <c r="B297" s="69"/>
      <c r="C297" s="69"/>
      <c r="D297" s="69"/>
      <c r="E297" s="70"/>
      <c r="F297" s="69"/>
      <c r="G297" s="71" t="s">
        <v>86</v>
      </c>
      <c r="H297" s="72">
        <f>J260+J263+J266+J269+J272+J275+J278+J281+J284+J287+J290+J293</f>
        <v>0</v>
      </c>
      <c r="I297" s="71" t="s">
        <v>87</v>
      </c>
      <c r="J297" s="73">
        <f>0+J296</f>
        <v>0</v>
      </c>
      <c r="K297" s="71" t="s">
        <v>88</v>
      </c>
      <c r="L297" s="74">
        <f>L260+L263+L266+L269+L272+L275+L278+L281+L284+L287+L290+L293</f>
        <v>0</v>
      </c>
      <c r="M297" s="13"/>
      <c r="N297" s="3"/>
      <c r="O297" s="3"/>
      <c r="P297" s="3"/>
      <c r="Q297" s="3"/>
    </row>
    <row r="298">
      <c r="A298" s="14"/>
      <c r="B298" s="5"/>
      <c r="C298" s="5"/>
      <c r="D298" s="5"/>
      <c r="E298" s="5"/>
      <c r="F298" s="5"/>
      <c r="G298" s="5"/>
      <c r="H298" s="76"/>
      <c r="I298" s="5"/>
      <c r="J298" s="76"/>
      <c r="K298" s="5"/>
      <c r="L298" s="5"/>
      <c r="M298" s="15"/>
      <c r="N298" s="3"/>
      <c r="O298" s="3"/>
      <c r="P298" s="3"/>
      <c r="Q298" s="3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3"/>
      <c r="O299" s="3"/>
      <c r="P299" s="3"/>
      <c r="Q299" s="3"/>
    </row>
  </sheetData>
  <mergeCells count="190">
    <mergeCell ref="A1:A2"/>
    <mergeCell ref="D1:E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0:D20"/>
    <mergeCell ref="B31:C32"/>
    <mergeCell ref="B34:L34"/>
    <mergeCell ref="B36:D36"/>
    <mergeCell ref="B37:D37"/>
    <mergeCell ref="B39:D39"/>
    <mergeCell ref="B40:D4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43:D43"/>
    <mergeCell ref="B45:D45"/>
    <mergeCell ref="B46:D46"/>
    <mergeCell ref="B48:D48"/>
    <mergeCell ref="B49:D49"/>
    <mergeCell ref="B51:D51"/>
    <mergeCell ref="B52:D52"/>
    <mergeCell ref="B54:D54"/>
    <mergeCell ref="B55:D55"/>
    <mergeCell ref="B57:D57"/>
    <mergeCell ref="B58:D58"/>
    <mergeCell ref="B60:D60"/>
    <mergeCell ref="B61:D61"/>
    <mergeCell ref="B63:D63"/>
    <mergeCell ref="B64:D64"/>
    <mergeCell ref="B67:L67"/>
    <mergeCell ref="B69:D69"/>
    <mergeCell ref="B70:D70"/>
    <mergeCell ref="B72:D72"/>
    <mergeCell ref="B73:D73"/>
    <mergeCell ref="B75:D75"/>
    <mergeCell ref="B76:D76"/>
    <mergeCell ref="B78:D78"/>
    <mergeCell ref="B79:D79"/>
    <mergeCell ref="B81:D81"/>
    <mergeCell ref="B82:D82"/>
    <mergeCell ref="B84:D84"/>
    <mergeCell ref="B85:D85"/>
    <mergeCell ref="B87:D87"/>
    <mergeCell ref="B88:D88"/>
    <mergeCell ref="B90:D90"/>
    <mergeCell ref="B91:D91"/>
    <mergeCell ref="B93:D93"/>
    <mergeCell ref="B94:D94"/>
    <mergeCell ref="B96:D96"/>
    <mergeCell ref="B97:D97"/>
    <mergeCell ref="B99:D99"/>
    <mergeCell ref="B100:D100"/>
    <mergeCell ref="B102:D102"/>
    <mergeCell ref="B103:D103"/>
    <mergeCell ref="B105:D105"/>
    <mergeCell ref="B106:D106"/>
    <mergeCell ref="B108:D108"/>
    <mergeCell ref="B109:D109"/>
    <mergeCell ref="B112:L112"/>
    <mergeCell ref="B114:D114"/>
    <mergeCell ref="B115:D115"/>
    <mergeCell ref="B117:D117"/>
    <mergeCell ref="B118:D118"/>
    <mergeCell ref="B120:D120"/>
    <mergeCell ref="B121:D121"/>
    <mergeCell ref="B123:D123"/>
    <mergeCell ref="B124:D124"/>
    <mergeCell ref="B126:D126"/>
    <mergeCell ref="B127:D127"/>
    <mergeCell ref="B129:D129"/>
    <mergeCell ref="B130:D130"/>
    <mergeCell ref="B132:D132"/>
    <mergeCell ref="B133:D133"/>
    <mergeCell ref="B135:D135"/>
    <mergeCell ref="B136:D136"/>
    <mergeCell ref="B138:D138"/>
    <mergeCell ref="B139:D139"/>
    <mergeCell ref="B142:L142"/>
    <mergeCell ref="B144:D144"/>
    <mergeCell ref="B145:D145"/>
    <mergeCell ref="B147:D147"/>
    <mergeCell ref="B148:D148"/>
    <mergeCell ref="B150:D150"/>
    <mergeCell ref="B151:D151"/>
    <mergeCell ref="B153:D153"/>
    <mergeCell ref="B154:D154"/>
    <mergeCell ref="B156:D156"/>
    <mergeCell ref="B157:D157"/>
    <mergeCell ref="B159:D159"/>
    <mergeCell ref="B160:D160"/>
    <mergeCell ref="B162:D162"/>
    <mergeCell ref="B163:D163"/>
    <mergeCell ref="B166:L166"/>
    <mergeCell ref="B168:D168"/>
    <mergeCell ref="B169:D169"/>
    <mergeCell ref="B171:D171"/>
    <mergeCell ref="B172:D172"/>
    <mergeCell ref="B174:D174"/>
    <mergeCell ref="B175:D175"/>
    <mergeCell ref="B177:D177"/>
    <mergeCell ref="B178:D178"/>
    <mergeCell ref="B180:D180"/>
    <mergeCell ref="B181:D181"/>
    <mergeCell ref="B183:D183"/>
    <mergeCell ref="B184:D184"/>
    <mergeCell ref="B186:D186"/>
    <mergeCell ref="B187:D187"/>
    <mergeCell ref="B189:D189"/>
    <mergeCell ref="B190:D190"/>
    <mergeCell ref="B192:D192"/>
    <mergeCell ref="B193:D193"/>
    <mergeCell ref="B196:L196"/>
    <mergeCell ref="B198:D198"/>
    <mergeCell ref="B199:D199"/>
    <mergeCell ref="B201:D201"/>
    <mergeCell ref="B202:D202"/>
    <mergeCell ref="B204:D204"/>
    <mergeCell ref="B205:D205"/>
    <mergeCell ref="B207:D207"/>
    <mergeCell ref="B208:D208"/>
    <mergeCell ref="B210:D210"/>
    <mergeCell ref="B211:D211"/>
    <mergeCell ref="B213:D213"/>
    <mergeCell ref="B214:D214"/>
    <mergeCell ref="B216:D216"/>
    <mergeCell ref="B217:D217"/>
    <mergeCell ref="B219:D219"/>
    <mergeCell ref="B220:D220"/>
    <mergeCell ref="B222:D222"/>
    <mergeCell ref="B223:D223"/>
    <mergeCell ref="B225:D225"/>
    <mergeCell ref="B226:D226"/>
    <mergeCell ref="B229:L229"/>
    <mergeCell ref="B231:D231"/>
    <mergeCell ref="B232:D232"/>
    <mergeCell ref="B235:L235"/>
    <mergeCell ref="B237:D237"/>
    <mergeCell ref="B238:D238"/>
    <mergeCell ref="B240:D240"/>
    <mergeCell ref="B241:D241"/>
    <mergeCell ref="B243:D243"/>
    <mergeCell ref="B244:D244"/>
    <mergeCell ref="B246:D246"/>
    <mergeCell ref="B247:D247"/>
    <mergeCell ref="B249:D249"/>
    <mergeCell ref="B250:D250"/>
    <mergeCell ref="B253:L253"/>
    <mergeCell ref="B255:D255"/>
    <mergeCell ref="B256:D256"/>
    <mergeCell ref="B261:D261"/>
    <mergeCell ref="B262:D262"/>
    <mergeCell ref="B264:D264"/>
    <mergeCell ref="B265:D265"/>
    <mergeCell ref="B267:D267"/>
    <mergeCell ref="B268:D268"/>
    <mergeCell ref="B270:D270"/>
    <mergeCell ref="B271:D271"/>
    <mergeCell ref="B273:D273"/>
    <mergeCell ref="B274:D274"/>
    <mergeCell ref="B276:D276"/>
    <mergeCell ref="B277:D277"/>
    <mergeCell ref="B279:D279"/>
    <mergeCell ref="B280:D280"/>
    <mergeCell ref="B282:D282"/>
    <mergeCell ref="B283:D283"/>
    <mergeCell ref="B285:D285"/>
    <mergeCell ref="B286:D286"/>
    <mergeCell ref="B288:D288"/>
    <mergeCell ref="B289:D289"/>
    <mergeCell ref="B291:D291"/>
    <mergeCell ref="B292:D292"/>
    <mergeCell ref="B294:D294"/>
    <mergeCell ref="B295:D295"/>
    <mergeCell ref="B259:L259"/>
  </mergeCells>
  <pageMargins left="0.39375" right="0.39375" top="0.5902778" bottom="0.39375" header="0.1965278" footer="0.1576389"/>
  <pageSetup paperSize="9" orientation="portrait" fitToHeight="0"/>
  <headerFooter>
    <oddFooter>&amp;CIII/11456, TVORŠOVICE, MOST EV.Č. 11456-1 PŘES POTOK - OPRAVA | Most ev.č. 11456-1 &amp;R&amp;P/&amp;N</oddFooter>
  </headerFooter>
  <drawing r:id="rId1"/>
</worksheet>
</file>

<file path=docProps/app.xml><?xml version="1.0" encoding="utf-8"?>
<Properties xmlns="http://schemas.openxmlformats.org/officeDocument/2006/extended-properties">
  <AppVersion>20.2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Dana Mikulová</cp:lastModifiedBy>
  <dcterms:modified xsi:type="dcterms:W3CDTF">2022-01-19T07:51:07Z</dcterms:modified>
</cp:coreProperties>
</file>