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15" windowWidth="22695" windowHeight="13995" activeTab="0"/>
  </bookViews>
  <sheets>
    <sheet name="Rekapitulace stavby" sheetId="1" r:id="rId1"/>
    <sheet name="190 - DIO" sheetId="2" r:id="rId2"/>
    <sheet name="201 - Most ev. č. 23726-1..." sheetId="3" r:id="rId3"/>
    <sheet name="201.1 - Provizorní lávka" sheetId="4" r:id="rId4"/>
    <sheet name="341 - Přeložka vodovodu" sheetId="5" r:id="rId5"/>
    <sheet name="431 - Přeložka veřejného ..." sheetId="6" r:id="rId6"/>
  </sheets>
  <definedNames>
    <definedName name="_xlnm._FilterDatabase" localSheetId="1" hidden="1">'190 - DIO'!$C$117:$K$153</definedName>
    <definedName name="_xlnm._FilterDatabase" localSheetId="2" hidden="1">'201 - Most ev. č. 23726-1...'!$C$134:$K$991</definedName>
    <definedName name="_xlnm._FilterDatabase" localSheetId="3" hidden="1">'201.1 - Provizorní lávka'!$C$125:$K$386</definedName>
    <definedName name="_xlnm._FilterDatabase" localSheetId="4" hidden="1">'341 - Přeložka vodovodu'!$C$128:$K$346</definedName>
    <definedName name="_xlnm._FilterDatabase" localSheetId="5" hidden="1">'431 - Přeložka veřejného ...'!$C$119:$K$181</definedName>
    <definedName name="_xlnm.Print_Area" localSheetId="1">'190 - DIO'!$C$4:$J$76,'190 - DIO'!$C$82:$J$99,'190 - DIO'!$C$105:$K$153</definedName>
    <definedName name="_xlnm.Print_Area" localSheetId="2">'201 - Most ev. č. 23726-1...'!$C$4:$J$76,'201 - Most ev. č. 23726-1...'!$C$82:$J$116,'201 - Most ev. č. 23726-1...'!$C$122:$K$991</definedName>
    <definedName name="_xlnm.Print_Area" localSheetId="3">'201.1 - Provizorní lávka'!$C$4:$J$76,'201.1 - Provizorní lávka'!$C$82:$J$107,'201.1 - Provizorní lávka'!$C$113:$K$386</definedName>
    <definedName name="_xlnm.Print_Area" localSheetId="4">'341 - Přeložka vodovodu'!$C$4:$J$76,'341 - Přeložka vodovodu'!$C$82:$J$110,'341 - Přeložka vodovodu'!$C$116:$K$346</definedName>
    <definedName name="_xlnm.Print_Area" localSheetId="5">'431 - Přeložka veřejného ...'!$C$4:$J$76,'431 - Přeložka veřejného ...'!$C$82:$J$101,'431 - Přeložka veřejného ...'!$C$107:$K$181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'190 - DIO'!$117:$117</definedName>
    <definedName name="_xlnm.Print_Titles" localSheetId="2">'201 - Most ev. č. 23726-1...'!$134:$134</definedName>
    <definedName name="_xlnm.Print_Titles" localSheetId="3">'201.1 - Provizorní lávka'!$125:$125</definedName>
    <definedName name="_xlnm.Print_Titles" localSheetId="4">'341 - Přeložka vodovodu'!$128:$128</definedName>
    <definedName name="_xlnm.Print_Titles" localSheetId="5">'431 - Přeložka veřejného ...'!$119:$119</definedName>
  </definedNames>
  <calcPr calcId="145621"/>
</workbook>
</file>

<file path=xl/sharedStrings.xml><?xml version="1.0" encoding="utf-8"?>
<sst xmlns="http://schemas.openxmlformats.org/spreadsheetml/2006/main" count="15785" uniqueCount="1671">
  <si>
    <t>Export Komplet</t>
  </si>
  <si>
    <t/>
  </si>
  <si>
    <t>2.0</t>
  </si>
  <si>
    <t>ZAMOK</t>
  </si>
  <si>
    <t>False</t>
  </si>
  <si>
    <t>{f5f4cb96-9522-4bde-a214-6ee4e77b2361}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</si>
  <si>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</si>
  <si>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</si>
  <si>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</si>
  <si>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</si>
  <si>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</si>
  <si>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</si>
  <si>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</si>
  <si>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</si>
  <si>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16-424-2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</si>
  <si>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</si>
  <si>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</si>
  <si>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III/23726 Kokovice, most ev.č.23726-1</t>
  </si>
  <si>
    <t>KSO:</t>
  </si>
  <si>
    <t>CC-CZ:</t>
  </si>
  <si>
    <t>Místo:</t>
  </si>
  <si>
    <t xml:space="preserve"> </t>
  </si>
  <si>
    <t>Datum:</t>
  </si>
  <si>
    <t>20. 10. 2017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</si>
  <si>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</si>
  <si>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</si>
  <si>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</si>
  <si>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</si>
  <si>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</si>
  <si>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</si>
  <si>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</si>
  <si>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PRAGOPROJEKT, a.s.</t>
  </si>
  <si>
    <t>Zpracovatel:</t>
  </si>
  <si>
    <t>Poznámka:</t>
  </si>
  <si>
    <t>Soupis prací je sestaven s využitím položek Cenové soustavy ÚRS (2017/1) . Cenové a technické
podmínky položek a technické specifikace, které nejsou uvedeny v soupisu prací (informace z tzv. úvodních částí katalogů) jsou neomezeně dálkově k dispozici na www.cs-urs.cz, OTSKP - SPK na www.rsd.cz.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</si>
  <si>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</si>
  <si>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</si>
  <si>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</si>
  <si>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</si>
  <si>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</si>
  <si>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</si>
  <si>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</si>
  <si>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</si>
  <si>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</si>
  <si>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</si>
  <si>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</si>
  <si>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</si>
  <si>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</si>
  <si>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</si>
  <si>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</si>
  <si>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</si>
  <si>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</si>
  <si>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</si>
  <si>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</si>
  <si>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</si>
  <si>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</si>
  <si>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</si>
  <si>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</si>
  <si>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</si>
  <si>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</si>
  <si>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</si>
  <si>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</si>
  <si>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</si>
  <si>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</si>
  <si>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</si>
  <si>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</si>
  <si>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</si>
  <si>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</si>
  <si>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</si>
  <si>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</si>
  <si>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</si>
  <si>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</si>
  <si>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</si>
  <si>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</si>
  <si>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</si>
  <si>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</si>
  <si>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</si>
  <si>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</si>
  <si>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</si>
  <si>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</si>
  <si>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190</t>
  </si>
  <si>
    <t>DIO</t>
  </si>
  <si>
    <t>STA</t>
  </si>
  <si>
    <t>1</t>
  </si>
  <si>
    <t>{418c3d63-ed77-4b5d-9cb1-8b5a64431637}</t>
  </si>
  <si>
    <t>2</t>
  </si>
  <si>
    <t>201</t>
  </si>
  <si>
    <t>Most ev. č. 23726-1 přes výtok z rybníka</t>
  </si>
  <si>
    <t>{b773f0c8-d7d1-4cc4-8b5c-8680d79da3b9}</t>
  </si>
  <si>
    <t>201.1</t>
  </si>
  <si>
    <t>Provizorní lávka</t>
  </si>
  <si>
    <t>{53ecc752-d84f-4c3a-bc51-06b487d38fe2}</t>
  </si>
  <si>
    <t>341</t>
  </si>
  <si>
    <t>Přeložka vodovodu</t>
  </si>
  <si>
    <t>{9521c3d4-001c-43d7-90f2-fc3bd3b499bf}</t>
  </si>
  <si>
    <t>431</t>
  </si>
  <si>
    <t>Přeložka veřejného osvětlení</t>
  </si>
  <si>
    <t>{a0b437df-e005-474e-ad88-84ae6a0d06f7}</t>
  </si>
  <si>
    <t>KRYCÍ LIST SOUPISU PRACÍ</t>
  </si>
  <si>
    <t>Objekt:</t>
  </si>
  <si>
    <t>190 - DIO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</si>
  <si>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</si>
  <si>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</si>
  <si>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</si>
  <si>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</si>
  <si>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</si>
  <si>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</si>
  <si>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</si>
  <si>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</si>
  <si>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</si>
  <si>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</si>
  <si>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</si>
  <si>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</si>
  <si>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</si>
  <si>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</si>
  <si>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</si>
  <si>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</si>
  <si>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</si>
  <si>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</si>
  <si>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</si>
  <si>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</si>
  <si>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</si>
  <si>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</si>
  <si>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</si>
  <si>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</si>
  <si>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</si>
  <si>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</si>
  <si>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</si>
  <si>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</si>
  <si>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</si>
  <si>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2017 01</t>
  </si>
  <si>
    <t>4</t>
  </si>
  <si>
    <t>VV</t>
  </si>
  <si>
    <t>dočasná DZ základní, fólie RA1 vč. podstavců a sloupků</t>
  </si>
  <si>
    <t>True</t>
  </si>
  <si>
    <t>5*B1, 3*E3a, 2*E12, 3*IS11b, 5*IS11c</t>
  </si>
  <si>
    <t>"celkem"   18</t>
  </si>
  <si>
    <t>Součet</t>
  </si>
  <si>
    <t>913121112</t>
  </si>
  <si>
    <t>Montáž a demontáž dočasné dopravní značky kompletní zvětšené</t>
  </si>
  <si>
    <t>dočasná dz 1x1,5, fólie RA 1  vč. podstavců a sloupků</t>
  </si>
  <si>
    <t>" 4*IP22 "  4</t>
  </si>
  <si>
    <t>3</t>
  </si>
  <si>
    <t>913121211</t>
  </si>
  <si>
    <t>Příplatek k dočasné dopravní značce kompletní základní za první a ZKD den použití</t>
  </si>
  <si>
    <t>6</t>
  </si>
  <si>
    <t xml:space="preserve">předpoklad 154 dnů, zhotovitel promítne v rámci této položky cenu za kompletní nájem po dobu dle svého harmonogramu </t>
  </si>
  <si>
    <t>"dle pol.č.913121111"  18*154</t>
  </si>
  <si>
    <t>vč. podstavců a sloupků</t>
  </si>
  <si>
    <t>913121212</t>
  </si>
  <si>
    <t>Příplatek k dočasné dopravní značce kompletní zvětšené za první a ZKD den použití</t>
  </si>
  <si>
    <t>8</t>
  </si>
  <si>
    <t>"dle pol.č.913121112"  4*154</t>
  </si>
  <si>
    <t>5</t>
  </si>
  <si>
    <t>913221111</t>
  </si>
  <si>
    <t>Montáž a demontáž dočasné dopravní zábrany Z2 světelné šířky 1,5 m se 3 světly</t>
  </si>
  <si>
    <t>10</t>
  </si>
  <si>
    <t>"vč. podstavců a sloupků, vč. sady světel a akumulátoru"  2</t>
  </si>
  <si>
    <t>913221211</t>
  </si>
  <si>
    <t>Příplatek k dočasné dopravní zábraně Z2 světelné šířky 1,5m se 3 světly za první a ZKD den použití</t>
  </si>
  <si>
    <t>12</t>
  </si>
  <si>
    <t>"dle pol.č.913221111"  2*154</t>
  </si>
  <si>
    <t>vč. podstavců a sloupků, vč. sady světel a akumulátoru</t>
  </si>
  <si>
    <t>7</t>
  </si>
  <si>
    <t>913921131</t>
  </si>
  <si>
    <t>Dočasné omezení platnosti zakrytí základní dopravní značky</t>
  </si>
  <si>
    <t>14</t>
  </si>
  <si>
    <t>913921132</t>
  </si>
  <si>
    <t>Dočasné omezení platnosti odkrytí základní dopravní značky</t>
  </si>
  <si>
    <t>16</t>
  </si>
  <si>
    <t>201 - Most ev. č. 23726-1 přes výtok z rybníka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</si>
  <si>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</si>
  <si>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</si>
  <si>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</si>
  <si>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</si>
  <si>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</si>
  <si>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</si>
  <si>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</si>
  <si>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</si>
  <si>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</si>
  <si>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</si>
  <si>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</si>
  <si>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</si>
  <si>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</si>
  <si>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</si>
  <si>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</si>
  <si>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</si>
  <si>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</si>
  <si>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</si>
  <si>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Zemní práce</t>
  </si>
  <si>
    <t>111212211</t>
  </si>
  <si>
    <t>Odstranění nevhodných dřevin do 100 m2 výšky do 1m s odstraněním pařezů v rovině nebo svahu 1:5</t>
  </si>
  <si>
    <t>m2</t>
  </si>
  <si>
    <t>"kácení náletových křovin"  95</t>
  </si>
  <si>
    <t>dle dendrol.průzkumu</t>
  </si>
  <si>
    <t>111301111</t>
  </si>
  <si>
    <t>Sejmutí drnu tl do 100 mm s přemístěním do 50 m nebo naložením na dopravní prostředek</t>
  </si>
  <si>
    <t>"U opěry 1:"  10+53</t>
  </si>
  <si>
    <t>"U opěry 2:"  28+30</t>
  </si>
  <si>
    <t>112151354</t>
  </si>
  <si>
    <t>Kácení stromu s postupným spouštěním koruny a kmene D do 0,5 m</t>
  </si>
  <si>
    <t>" dle dendrologie "  13</t>
  </si>
  <si>
    <t>112151355</t>
  </si>
  <si>
    <t>Kácení stromu s postupným spouštěním koruny a kmene D do 0,6 m</t>
  </si>
  <si>
    <t>"dle dendrologie"  2</t>
  </si>
  <si>
    <t>112201114</t>
  </si>
  <si>
    <t>Odstranění pařezů D do 0,5 m v rovině a svahu 1:5 s odklizením do 20 m a zasypáním jámy</t>
  </si>
  <si>
    <t>13</t>
  </si>
  <si>
    <t>112201115</t>
  </si>
  <si>
    <t>Odstranění pařezů D do 0,6 m v rovině a svahu 1:5 s odklizením do 20 m a zasypáním jámy</t>
  </si>
  <si>
    <t>113107163</t>
  </si>
  <si>
    <t>Odstranění podkladu pl přes 50 do 200 m2 z kameniva drceného tl 300 mm</t>
  </si>
  <si>
    <t>"odbourání  konstrukčních vrstev a aktivní zóny vozovky před a za mostem, tl. vozovky bez horní vrstvy (frézování)</t>
  </si>
  <si>
    <t>"Předpolí O1:" 26</t>
  </si>
  <si>
    <t>"Předpolí O2:" 22</t>
  </si>
  <si>
    <t>113154123</t>
  </si>
  <si>
    <t>Frézování živičného krytu tl 50 mm pruh š 1 m pl do 500 m2 bez překážek v trase</t>
  </si>
  <si>
    <t>Frézování obrusné vrstvy na koncích úseků. Povinný odkup zhotovitelem, odvoz zahrnut v položce 997211511 a  997211519</t>
  </si>
  <si>
    <t>"Předpolí O1:" 50</t>
  </si>
  <si>
    <t>"Předpolí O2:" 41</t>
  </si>
  <si>
    <t>"Na mostě:" 15</t>
  </si>
  <si>
    <t>113154124</t>
  </si>
  <si>
    <t>Frézování živičného krytu tl 100 mm pruh š 1 m pl do 500 m2 bez překážek v trase</t>
  </si>
  <si>
    <t>18</t>
  </si>
  <si>
    <t>"Frézování asfaltových vrstev v rozsahu mostu v předpokládané celkové tloušťce 100mm. "</t>
  </si>
  <si>
    <t>"Povinný odkup zhotovitelem, odvoz zahrnut v položce 997211511 a 997211519</t>
  </si>
  <si>
    <t>113202111</t>
  </si>
  <si>
    <t>Vytrhání obrub krajníků obrubníků stojatých</t>
  </si>
  <si>
    <t>m</t>
  </si>
  <si>
    <t>20</t>
  </si>
  <si>
    <t>"Odstranění stávajícího obrubníku.</t>
  </si>
  <si>
    <t>"Vlevo u O2:"  5</t>
  </si>
  <si>
    <t>11</t>
  </si>
  <si>
    <t>114203202</t>
  </si>
  <si>
    <t>Očištění lomového kamene nebo betonových tvárnic od malty</t>
  </si>
  <si>
    <t>m3</t>
  </si>
  <si>
    <t>22</t>
  </si>
  <si>
    <t>"pro pol.č.465513157"   41,8*0,2</t>
  </si>
  <si>
    <t>114203301</t>
  </si>
  <si>
    <t>Třídění lomového kamene nebo betonových tvárnic podle druhu, velikosti nebo tvaru</t>
  </si>
  <si>
    <t>24</t>
  </si>
  <si>
    <t>115101201</t>
  </si>
  <si>
    <t>Čerpání vody na dopravní výšku do 10 m průměrný přítok do 500 l/min</t>
  </si>
  <si>
    <t>hod</t>
  </si>
  <si>
    <t>26</t>
  </si>
  <si>
    <t>"čerpání z jámy pro provedení základů+stálé čerpání pro převedení toku"   1500</t>
  </si>
  <si>
    <t>115101301</t>
  </si>
  <si>
    <t>Pohotovost čerpací soupravy pro dopravní výšku do 10 m přítok do 500 l/min</t>
  </si>
  <si>
    <t>den</t>
  </si>
  <si>
    <t>28</t>
  </si>
  <si>
    <t>100</t>
  </si>
  <si>
    <t>124303101</t>
  </si>
  <si>
    <t>Vykopávky do 1000 m3 pro koryta vodotečí v hornině tř. 4</t>
  </si>
  <si>
    <t>30</t>
  </si>
  <si>
    <t>"Výkop pro dlažby v korytě dle pol.č.465513227:"  (21+8*1*2)*0.7</t>
  </si>
  <si>
    <t>"Výkop pro příčné prahy dle pol.č.452318510:"  0,5*1,0*(5+5)</t>
  </si>
  <si>
    <t>"odstranění zemních hrázek dle pol.č.171103101" 14</t>
  </si>
  <si>
    <t>129103101</t>
  </si>
  <si>
    <t>Čištění otevřených koryt vodotečí š dna do 5 m hl do 2,5 m v hornině tř. 1 a 2</t>
  </si>
  <si>
    <t>32</t>
  </si>
  <si>
    <t>"Čištění koryta potoka v průběhu a po dokončení výstavby od nečistot způsobených stavební činností (celkem cca 4 x)"</t>
  </si>
  <si>
    <t>4*20,0*4,0*0,1</t>
  </si>
  <si>
    <t>17</t>
  </si>
  <si>
    <t>131301102</t>
  </si>
  <si>
    <t>Hloubení jam nezapažených v hornině tř. 4 objemu do 1000 m3</t>
  </si>
  <si>
    <t>34</t>
  </si>
  <si>
    <t>"odtěžení násypu mostu. Materiál bude dle vhodnosti využit.</t>
  </si>
  <si>
    <t>"Hlavní výkop pro bourání mostu:" (6.9+5.6)*5.5</t>
  </si>
  <si>
    <t>"Výkop koryta vodoteče v místě NK:" 21*1.0</t>
  </si>
  <si>
    <t>"Odtěžení jámy u křídla O1 vpravo:" 9.5*5.8</t>
  </si>
  <si>
    <t>"Odtěžení jámy u křídla O2 vpravo:" 9.0*5.15</t>
  </si>
  <si>
    <t>131301109</t>
  </si>
  <si>
    <t>Příplatek za lepivost u hloubení jam nezapažených v hornině tř. 4</t>
  </si>
  <si>
    <t>36</t>
  </si>
  <si>
    <t>"30% z pol.č.131301102"  191,2*0,3</t>
  </si>
  <si>
    <t>19</t>
  </si>
  <si>
    <t>151721112</t>
  </si>
  <si>
    <t>Zřízení pažení do ocelových zápor hl výkopu do 10 m s jeho následným odstraněním</t>
  </si>
  <si>
    <t>38</t>
  </si>
  <si>
    <t>Záporové pažení</t>
  </si>
  <si>
    <t>"v místě křídla O1P" 10.4*7+3.3*5</t>
  </si>
  <si>
    <t>"v místě křídla O2P" 8.6*6+4*5</t>
  </si>
  <si>
    <t>153112122</t>
  </si>
  <si>
    <t>Zaberanění ocelových štětovnic na dl do 8 m ve standardních podmínkách z terénu</t>
  </si>
  <si>
    <t>40</t>
  </si>
  <si>
    <t>Pažení štětovnicemi</t>
  </si>
  <si>
    <t>4.5*(10.15+9.5+10.14+9.2)</t>
  </si>
  <si>
    <t>M</t>
  </si>
  <si>
    <t>159202200</t>
  </si>
  <si>
    <t>štětovnice - použité 50 % obratovost</t>
  </si>
  <si>
    <t>t</t>
  </si>
  <si>
    <t>42</t>
  </si>
  <si>
    <t>štětovnice , šířka 600 mm,  155,5 kg/m2</t>
  </si>
  <si>
    <t>175,455*0,1555</t>
  </si>
  <si>
    <t>153113112</t>
  </si>
  <si>
    <t>Vytažení ocelových štětovnic dl do 12 m zaberaněných do hl 8 m z terénu ve standardnich podmínkách</t>
  </si>
  <si>
    <t>44</t>
  </si>
  <si>
    <t>"dle pol.č.153112122"  175,455</t>
  </si>
  <si>
    <t>23</t>
  </si>
  <si>
    <t>161101103</t>
  </si>
  <si>
    <t>Svislé přemístění výkopku z horniny tř. 1 až 4 hl výkopu do 6 m</t>
  </si>
  <si>
    <t>46</t>
  </si>
  <si>
    <t xml:space="preserve">"dle pol.č.131301102 - 24%" 191,2*0,24 </t>
  </si>
  <si>
    <t>162201101</t>
  </si>
  <si>
    <t>Vodorovné přemístění do 20 m výkopku/sypaniny z horniny tř. 1 až 4</t>
  </si>
  <si>
    <t>48</t>
  </si>
  <si>
    <t>"zvětšený přesun k pol.č.175101201"   91,522</t>
  </si>
  <si>
    <t>25</t>
  </si>
  <si>
    <t>162301402</t>
  </si>
  <si>
    <t>Vodorovné přemístění větví stromů listnatých do 5 km D kmene do 500 mm</t>
  </si>
  <si>
    <t>50</t>
  </si>
  <si>
    <t>"vč. likvidace štěpkováním</t>
  </si>
  <si>
    <t>162301403</t>
  </si>
  <si>
    <t>Vodorovné přemístění větví stromů listnatých do 5 km D kmene do 700 mm</t>
  </si>
  <si>
    <t>52</t>
  </si>
  <si>
    <t>27</t>
  </si>
  <si>
    <t>162301412</t>
  </si>
  <si>
    <t>Vodorovné přemístění kmenů stromů listnatých do 5 km D kmene do 500 mm</t>
  </si>
  <si>
    <t>54</t>
  </si>
  <si>
    <t>"vč. likvidace</t>
  </si>
  <si>
    <t>162301413</t>
  </si>
  <si>
    <t>Vodorovné přemístění kmenů stromů listnatých do 5 km D kmene do 700 mm</t>
  </si>
  <si>
    <t>56</t>
  </si>
  <si>
    <t>29</t>
  </si>
  <si>
    <t>162301422</t>
  </si>
  <si>
    <t>Vodorovné přemístění pařezů do 5 km D do 500 mm</t>
  </si>
  <si>
    <t>58</t>
  </si>
  <si>
    <t>162301423</t>
  </si>
  <si>
    <t>Vodorovné přemístění pařezů do 5 km D do 700 mm</t>
  </si>
  <si>
    <t>60</t>
  </si>
  <si>
    <t>31</t>
  </si>
  <si>
    <t>162501102</t>
  </si>
  <si>
    <t>Vodorovné přemístění do 3000 m výkopku/sypaniny z horniny tř. 1 až 4</t>
  </si>
  <si>
    <t>62</t>
  </si>
  <si>
    <t>"Odvoz na mezideponii</t>
  </si>
  <si>
    <t>"pro pol.č.174101101" 46,53</t>
  </si>
  <si>
    <t>"pro pol.č.175101201" 91,522</t>
  </si>
  <si>
    <t>Mezisoučet</t>
  </si>
  <si>
    <t>"Dovoz z mezideponie</t>
  </si>
  <si>
    <t>138,052</t>
  </si>
  <si>
    <t>162701105</t>
  </si>
  <si>
    <t>Vodorovné přemístění do 10000 m výkopku/sypaniny z horniny tř. 1 až 4</t>
  </si>
  <si>
    <t>64</t>
  </si>
  <si>
    <t xml:space="preserve">"přebytek zeminy na trvalou z meziskládky na skládku </t>
  </si>
  <si>
    <t>"celkový objem odkopávek zeminy " 121*0,1+44,9+32,0+191,2</t>
  </si>
  <si>
    <t>"odpočet objemu pro násypy a zásypy viz pol.č.162501102" -138,052</t>
  </si>
  <si>
    <t>33</t>
  </si>
  <si>
    <t>162701109</t>
  </si>
  <si>
    <t>Příplatek k vodorovnému přemístění výkopku/sypaniny z horniny tř. 1 až 4 ZKD 1000 m přes 10000 m</t>
  </si>
  <si>
    <t>66</t>
  </si>
  <si>
    <t>"dle pol.č.162701105" 142,148*10</t>
  </si>
  <si>
    <t>"zhotovitel promítne v rámci položky cenu za odvoz na skládku dle svých zvyklostí a možností skládkování "</t>
  </si>
  <si>
    <t>167101101</t>
  </si>
  <si>
    <t>Nakládání výkopku z hornin tř. 1 až 4 do 100 m3</t>
  </si>
  <si>
    <t>68</t>
  </si>
  <si>
    <t>"naložení na mezideponii z výkopů dle pol.č.162501102"   138,052</t>
  </si>
  <si>
    <t>35</t>
  </si>
  <si>
    <t>171103101</t>
  </si>
  <si>
    <t>Zemní hrázky melioračních kanálů z horniny tř. 1 až 4</t>
  </si>
  <si>
    <t>70</t>
  </si>
  <si>
    <t>"Hrázky pro převedení toku v průběhu výstavby"  2*7,0*1,0*1,0</t>
  </si>
  <si>
    <t>583312010</t>
  </si>
  <si>
    <t>zemina</t>
  </si>
  <si>
    <t>72</t>
  </si>
  <si>
    <t>"zemina vhodná pro zemní hrázky</t>
  </si>
  <si>
    <t>"nákup a dovoz dle pol.č.171103101 "  14*2,1</t>
  </si>
  <si>
    <t>37</t>
  </si>
  <si>
    <t>171201201</t>
  </si>
  <si>
    <t>Uložení sypaniny na skládky</t>
  </si>
  <si>
    <t>74</t>
  </si>
  <si>
    <t>na skládku</t>
  </si>
  <si>
    <t>"dle pol.č.162701105 "  142,148</t>
  </si>
  <si>
    <t>na mezideponii</t>
  </si>
  <si>
    <t>"dle pol.č.162501102   1. část"  138,052</t>
  </si>
  <si>
    <t>171201211</t>
  </si>
  <si>
    <t>Poplatek za uložení odpadu ze sypaniny na skládce (skládkovné)</t>
  </si>
  <si>
    <t>76</t>
  </si>
  <si>
    <t>"dle pol.č.162701105 "  142,148*2,1</t>
  </si>
  <si>
    <t>39</t>
  </si>
  <si>
    <t>174101101</t>
  </si>
  <si>
    <t>Zásyp jam, šachet rýh nebo kolem objektů sypaninou se zhutněním</t>
  </si>
  <si>
    <t>78</t>
  </si>
  <si>
    <t>"Ochranný zásyp za opěrami s hutněním na Id=0,85 ze štěrkodrti</t>
  </si>
  <si>
    <t>"Ochranný zásyp O1:" 0,5*6.85</t>
  </si>
  <si>
    <t>"Ochranný zásyp O2:" 0,5*6.85</t>
  </si>
  <si>
    <t>"Ochranný zásyp za křídlem O1P:"  1,20*4,5</t>
  </si>
  <si>
    <t>"Ochranný zásyp za křídlem O2P:"  1,25*4,35</t>
  </si>
  <si>
    <t>"Zásyp za opěrou zeminou vhodnou s hutněním na Id=0,9, resp. D=100%, odpovídá také ČSN 752410 viz TZ</t>
  </si>
  <si>
    <t>"Zásyp za opěrou O1:" 1,3*6.85</t>
  </si>
  <si>
    <t>"Zásyp za opěrou O2:" 1,1*6.85</t>
  </si>
  <si>
    <t>"Zásyp za křídlem O1P:" 3,3*4,8</t>
  </si>
  <si>
    <t>"Zásyp za křídlem O2P:" 2,85*5,0</t>
  </si>
  <si>
    <t>583441720</t>
  </si>
  <si>
    <t>štěrkodrť frakce 0-32 třída C</t>
  </si>
  <si>
    <t>80</t>
  </si>
  <si>
    <t>"Poznámka k položce: Drcené kamenivo dle ČSN EN 13242 (kamenivo pro nestmelené směsi …..)"</t>
  </si>
  <si>
    <t>"dle pol.č.174101101 - 1. část"  17,688*1,9</t>
  </si>
  <si>
    <t>41</t>
  </si>
  <si>
    <t>175101201</t>
  </si>
  <si>
    <t>Obsypání objektu nad přilehlým původním terénem sypaninou bez prohození, uloženou do 3 m</t>
  </si>
  <si>
    <t>82</t>
  </si>
  <si>
    <t>zemina vhodná nebo podmínečně vhodná do násypu, hutnění na Id=0,8, resp. 95 % PS, odpovídá také ČSN 752410 viz TZ</t>
  </si>
  <si>
    <t>Obsypy základů:</t>
  </si>
  <si>
    <t>"Zásyp dna základu:" 0.31*8.1*2</t>
  </si>
  <si>
    <t>"Zásyp základu křídla O1P:" (2.0+1.7)*5.4</t>
  </si>
  <si>
    <t>"Zásyp základu křídla O2P:" (2.0+1.2)*5.6</t>
  </si>
  <si>
    <t>"Kužely vlevo:"</t>
  </si>
  <si>
    <t>0.32*3.5+3.1*4.3</t>
  </si>
  <si>
    <t>"Kužely vpravo:"</t>
  </si>
  <si>
    <t>2.7*10+14.3*.5</t>
  </si>
  <si>
    <t>181102302</t>
  </si>
  <si>
    <t>Úprava pláně v zářezech se zhutněním</t>
  </si>
  <si>
    <t>84</t>
  </si>
  <si>
    <t>"předpolí dle pol.č.564851111"  57,3</t>
  </si>
  <si>
    <t>43</t>
  </si>
  <si>
    <t>181301102</t>
  </si>
  <si>
    <t>Rozprostření ornice tl vrstvy do 150 mm pl do 500 m2 v rovině nebo ve svahu do 1:5</t>
  </si>
  <si>
    <t>86</t>
  </si>
  <si>
    <t>103111000</t>
  </si>
  <si>
    <t>zemina vhodná pro ohumusování</t>
  </si>
  <si>
    <t>88</t>
  </si>
  <si>
    <t>"nákup a dovoz</t>
  </si>
  <si>
    <t>" dle pol.č.181301102"   121,0*0,15</t>
  </si>
  <si>
    <t>45</t>
  </si>
  <si>
    <t>181411123</t>
  </si>
  <si>
    <t>Založení lučního trávníku výsevem plochy do 1000 m2 v rovině</t>
  </si>
  <si>
    <t>90</t>
  </si>
  <si>
    <t>"z pol. 181301102:" 121,0</t>
  </si>
  <si>
    <t>005724100</t>
  </si>
  <si>
    <t>osivo směs travní</t>
  </si>
  <si>
    <t>kg</t>
  </si>
  <si>
    <t>92</t>
  </si>
  <si>
    <t>121,0*0,04</t>
  </si>
  <si>
    <t>47</t>
  </si>
  <si>
    <t>182201101</t>
  </si>
  <si>
    <t>Svahování násypů</t>
  </si>
  <si>
    <t>94</t>
  </si>
  <si>
    <t>"pod ohumusování"  324,0</t>
  </si>
  <si>
    <t>184802631</t>
  </si>
  <si>
    <t>Chemické odplevelení po založení kultury postřikem na široko ve svahu do 1:1</t>
  </si>
  <si>
    <t>96</t>
  </si>
  <si>
    <t>121,0*1,5</t>
  </si>
  <si>
    <t>49</t>
  </si>
  <si>
    <t>185803113</t>
  </si>
  <si>
    <t>Ošetření trávníku shrabáním ve svahu do 1:1</t>
  </si>
  <si>
    <t>98</t>
  </si>
  <si>
    <t>121,0*3</t>
  </si>
  <si>
    <t>185804311</t>
  </si>
  <si>
    <t>Zalití rostlin vodou plocha do 20 m2</t>
  </si>
  <si>
    <t>121,0*0,005</t>
  </si>
  <si>
    <t>51</t>
  </si>
  <si>
    <t>185851121</t>
  </si>
  <si>
    <t>Dovoz vody pro zálivku rostlin za vzdálenost do 1000 m</t>
  </si>
  <si>
    <t>102</t>
  </si>
  <si>
    <t>Zakládání</t>
  </si>
  <si>
    <t>212792212</t>
  </si>
  <si>
    <t>Odvodnění mostní opěry - drenážní flexibilní plastové potrubí DN 160</t>
  </si>
  <si>
    <t>104</t>
  </si>
  <si>
    <t>""drenážní tr. HDPE DN 150 SN8 děrovaná s plným dnem za rubem opěr, ve sklonu min" . 3%</t>
  </si>
  <si>
    <t>4,0*4+4+4,3</t>
  </si>
  <si>
    <t>53</t>
  </si>
  <si>
    <t>274321118</t>
  </si>
  <si>
    <t>Základové pasy, prahy, věnce a ostruhy ze ŽB C 30/37</t>
  </si>
  <si>
    <t>106</t>
  </si>
  <si>
    <t>274354111</t>
  </si>
  <si>
    <t>Bednění základových pasů - zřízení</t>
  </si>
  <si>
    <t>108</t>
  </si>
  <si>
    <t>"systémové bednění povrch vodovzdorná překližka nebo ocelové bednění</t>
  </si>
  <si>
    <t>"Základ rámu:" 0.6*(7.75*2+1.5*2)*2</t>
  </si>
  <si>
    <t>"Základ křídla O1P:" (1.95+0.4)*4.5+0.75*2</t>
  </si>
  <si>
    <t>"Základ křídla O2P:"  (1.95+0.4)*4.35+0.75*2</t>
  </si>
  <si>
    <t>55</t>
  </si>
  <si>
    <t>274354211</t>
  </si>
  <si>
    <t>Bednění základových pasů - odstranění</t>
  </si>
  <si>
    <t>110</t>
  </si>
  <si>
    <t>"dle pol.č.274354111"  45,998</t>
  </si>
  <si>
    <t>274361116</t>
  </si>
  <si>
    <t>Výztuž základových pasů, prahů, věnců a ostruh z betonářské oceli 10 505</t>
  </si>
  <si>
    <t>112</t>
  </si>
  <si>
    <t>"Výztuž základů opěr z oceli B500B. Odhad 150 kg/m3</t>
  </si>
  <si>
    <t>13,579*0,150</t>
  </si>
  <si>
    <t>Svislé a kompletní konstrukce</t>
  </si>
  <si>
    <t>57</t>
  </si>
  <si>
    <t>317171126</t>
  </si>
  <si>
    <t>Kotvení monolitického betonu římsy do mostovky kotvou do vývrtu</t>
  </si>
  <si>
    <t>114</t>
  </si>
  <si>
    <t>"Kotvy říms na mostě s povrchovou ochranou dle TZ, TKP  19A</t>
  </si>
  <si>
    <t>2*5</t>
  </si>
  <si>
    <t>548792040</t>
  </si>
  <si>
    <t>kotva římsy na mostě s povrchovou ochranou dle TZ, TKP 19A</t>
  </si>
  <si>
    <t>116</t>
  </si>
  <si>
    <t>59</t>
  </si>
  <si>
    <t>317321118</t>
  </si>
  <si>
    <t>Mostní římsy ze ŽB C 30/37</t>
  </si>
  <si>
    <t>118</t>
  </si>
  <si>
    <t>317353121</t>
  </si>
  <si>
    <t>Bednění mostních říms všech tvarů - zřízení</t>
  </si>
  <si>
    <t>120</t>
  </si>
  <si>
    <t>systémové bednění, povrchová úprava celoplošné vícevrstvé desky se strukturou dřeva zpevněné povrchově pečetící pryskyřičnou vrstvou</t>
  </si>
  <si>
    <t>"Levá římsa na mostě:"  (0.9+0.23)*7.3+0.274*2</t>
  </si>
  <si>
    <t>"Pravá římsa:"   (0.9+0.23)*(5.35+4.245)+0.43*2</t>
  </si>
  <si>
    <t>"Římsa na křídle O1P:"   (0.6+0.23)*4.45+0.284*2</t>
  </si>
  <si>
    <t>61</t>
  </si>
  <si>
    <t>317353221</t>
  </si>
  <si>
    <t>Bednění mostních říms všech tvarů - odstranění</t>
  </si>
  <si>
    <t>122</t>
  </si>
  <si>
    <t>"dle pol.č.317353121"   24,761</t>
  </si>
  <si>
    <t>317361116</t>
  </si>
  <si>
    <t>Výztuž mostních říms z betonářské oceli 10 505</t>
  </si>
  <si>
    <t>124</t>
  </si>
  <si>
    <t>"odhad 130 kg/m3,  ocel B500B</t>
  </si>
  <si>
    <t>7,398*0,130</t>
  </si>
  <si>
    <t>63</t>
  </si>
  <si>
    <t>319202111</t>
  </si>
  <si>
    <t>Dodatečná izolace zdiva tl do 150 mm nízkotlakou injektáží silikonovou mikroemulzí</t>
  </si>
  <si>
    <t>126</t>
  </si>
  <si>
    <t>"Dilatace  mezi NK a zdmi vlevo:"  3.2*2</t>
  </si>
  <si>
    <t>k pol.č.931994106</t>
  </si>
  <si>
    <t>334323118</t>
  </si>
  <si>
    <t>Mostní opěry a úložné prahy ze ŽB C 30/37</t>
  </si>
  <si>
    <t>128</t>
  </si>
  <si>
    <t>" beton C30/37-XF3"</t>
  </si>
  <si>
    <t>"Rámové stojky:"  2.5*0.4*7.75*2</t>
  </si>
  <si>
    <t>"Levé křídlo NK O1:"  4.1*0.5</t>
  </si>
  <si>
    <t>"Pravé křídlo NK O1:"  0.3*0.4*3.35</t>
  </si>
  <si>
    <t>"Levé křídlo NK O2:"  3.8*0.5</t>
  </si>
  <si>
    <t>"Pravé křídlo NK O2:"  0.55*0.4*3.24</t>
  </si>
  <si>
    <t>"Křídlo O1P:" 12.55*0.4</t>
  </si>
  <si>
    <t>"Křídlo O2P:" 12.00*0.4</t>
  </si>
  <si>
    <t>65</t>
  </si>
  <si>
    <t>334351112</t>
  </si>
  <si>
    <t>Bednění systémové mostních opěr a úložných prahů z překližek pro ŽB - zřízení</t>
  </si>
  <si>
    <t>130</t>
  </si>
  <si>
    <t>"Rámové stojky:"  (2.5*7.75*2+2.5*0.4*2)*2</t>
  </si>
  <si>
    <t>"Levé křídlo NK O1:"  4.1*2+0.5*3.53</t>
  </si>
  <si>
    <t>"Pravé křídlo NK O1:"  (0.3*2+0.4)*3.35</t>
  </si>
  <si>
    <t>"Levé křídlo NK O2:"  3.8*2+0.5*3.32</t>
  </si>
  <si>
    <t>"Pravé křídlo NK O2:"  (0.55*2+0.4)*3.24</t>
  </si>
  <si>
    <t>"Křídlo O1P:" 12.55*2+0.4*(2.673+2.96)</t>
  </si>
  <si>
    <t>"Křídlo O2P:" 12.00*2+0.4*(2.82+2.689)</t>
  </si>
  <si>
    <t>334351211</t>
  </si>
  <si>
    <t>Bednění systémové mostních opěr a úložných prahů z překližek - odstranění</t>
  </si>
  <si>
    <t>132</t>
  </si>
  <si>
    <t>"dle pol.č.334351112 "   162,492</t>
  </si>
  <si>
    <t>67</t>
  </si>
  <si>
    <t>334361216</t>
  </si>
  <si>
    <t>Výztuž dříků opěr z betonářské oceli 10 505</t>
  </si>
  <si>
    <t>134</t>
  </si>
  <si>
    <t>"Výztuž rámových stojek z oceli B 500B. Odhad 150kg/m3</t>
  </si>
  <si>
    <t>15,5*0,15</t>
  </si>
  <si>
    <t>334361226</t>
  </si>
  <si>
    <t>Výztuž křídel, závěrných zdí z betonářské oceli 10 505</t>
  </si>
  <si>
    <t>136</t>
  </si>
  <si>
    <t>Výztuž křídel odhad 180kg/m3. Ocel B 500B</t>
  </si>
  <si>
    <t>(30,385-15,5)*0,180</t>
  </si>
  <si>
    <t>69</t>
  </si>
  <si>
    <t>388995212</t>
  </si>
  <si>
    <t>Chránička kabelů z trub HDPE v římse DN 110</t>
  </si>
  <si>
    <t>138</t>
  </si>
  <si>
    <t>"Rezervní chráničky v římsách pr.  110/94 mm</t>
  </si>
  <si>
    <t>"V římsách:" 7,3+5.35+4.25+0.1*4</t>
  </si>
  <si>
    <t>"V odláždění za křídly:" 2.5*2+5+0.5*4</t>
  </si>
  <si>
    <t>388995215</t>
  </si>
  <si>
    <t>Chránička kabelů z trub HDPE v římse DN 200</t>
  </si>
  <si>
    <t>140</t>
  </si>
  <si>
    <t>"Prostup DN180 pro drenáž DN150 v křídlech. vč. příruby.</t>
  </si>
  <si>
    <t>0,4*4</t>
  </si>
  <si>
    <t>71</t>
  </si>
  <si>
    <t>392571111</t>
  </si>
  <si>
    <t>Otryskání líce obezdívky pískem v opěře</t>
  </si>
  <si>
    <t>142</t>
  </si>
  <si>
    <t>Sanace stávajících nábřežních zdí-tryskání</t>
  </si>
  <si>
    <t>"Nábřežní zeď vlevo u O1:"  4.8*2</t>
  </si>
  <si>
    <t>"Nábřežní zeď vlevo u O2:"  4.8*2</t>
  </si>
  <si>
    <t>395901512</t>
  </si>
  <si>
    <t>Vysekání spár l nad 8 m hl nad 40 do 80 mm v opěře hornina suchá</t>
  </si>
  <si>
    <t>144</t>
  </si>
  <si>
    <t>Sanace stávajících nábřežních zdí-spárování</t>
  </si>
  <si>
    <t>Vodorovné konstrukce</t>
  </si>
  <si>
    <t>73</t>
  </si>
  <si>
    <t>421321128</t>
  </si>
  <si>
    <t>Mostní nosné konstrukce deskové ze ŽB C 30/37</t>
  </si>
  <si>
    <t>146</t>
  </si>
  <si>
    <t>"Mostovka - deska z betonu C30/37 XF2</t>
  </si>
  <si>
    <t>2.4*7.75+0.03*4.5</t>
  </si>
  <si>
    <t>421361226</t>
  </si>
  <si>
    <t>Výztuž ŽB deskového mostu z betonářské oceli 10 505</t>
  </si>
  <si>
    <t>148</t>
  </si>
  <si>
    <t>"Betonářská výztuž z oceli B 500B. Odhad 180 kg/m3</t>
  </si>
  <si>
    <t>"dle pol.č.421321128"   18,735*0,18</t>
  </si>
  <si>
    <t>75</t>
  </si>
  <si>
    <t>421955112</t>
  </si>
  <si>
    <t>Bednění z překližek na mostní skruži - zřízení</t>
  </si>
  <si>
    <t>150</t>
  </si>
  <si>
    <t>4.0*7.75+0.7*7.75*2</t>
  </si>
  <si>
    <t>421955212</t>
  </si>
  <si>
    <t>Bednění z překližek na mostní skruži - odstranění</t>
  </si>
  <si>
    <t>152</t>
  </si>
  <si>
    <t>"dle pol.č.421955112"  41,85</t>
  </si>
  <si>
    <t>77</t>
  </si>
  <si>
    <t>423352121</t>
  </si>
  <si>
    <t>Bednění vnějších boků proměnné výšky - zřízení</t>
  </si>
  <si>
    <t>154</t>
  </si>
  <si>
    <t>"Boky mostovky:" 2.1*2</t>
  </si>
  <si>
    <t>423352221</t>
  </si>
  <si>
    <t>Bednění vnějších boků proměnné výšky - odstranění</t>
  </si>
  <si>
    <t>156</t>
  </si>
  <si>
    <t>"dle pol.č.423352121"  4,2</t>
  </si>
  <si>
    <t>79</t>
  </si>
  <si>
    <t>43412500R</t>
  </si>
  <si>
    <t>Schodišťové stupně, z dílců železobeton do C30/37 (B37)</t>
  </si>
  <si>
    <t>M3</t>
  </si>
  <si>
    <t>158</t>
  </si>
  <si>
    <t>délka 5m, šířka stupňů 500 mm</t>
  </si>
  <si>
    <t>15*0,5*0,4*0,18</t>
  </si>
  <si>
    <t>451477121</t>
  </si>
  <si>
    <t>Podkladní vrstva plastbetonová drenážní první vrstva tl 20 mm</t>
  </si>
  <si>
    <t>160</t>
  </si>
  <si>
    <t>"Drenáž v úžlabí"    0,15*4,5</t>
  </si>
  <si>
    <t>81</t>
  </si>
  <si>
    <t>451477122</t>
  </si>
  <si>
    <t>Podkladní vrstva plastbetonová drenážní každá další vrstva tl 20 mm</t>
  </si>
  <si>
    <t>162</t>
  </si>
  <si>
    <t>"viz pol. 451477121:"   0,675</t>
  </si>
  <si>
    <t>451571112</t>
  </si>
  <si>
    <t>Lože pod dlažby ze štěrkopísku vrstva tl nad 100 do 150 mm</t>
  </si>
  <si>
    <t>164</t>
  </si>
  <si>
    <t>ŠP podsyp a nadsyp těsnící fólie v přechodové oblasti v tl. 150 mm</t>
  </si>
  <si>
    <t>"Přechodová oblast O1:"  1,1*6.85*2</t>
  </si>
  <si>
    <t>"Přechodová oblast O2:"  1,1*6.85*2</t>
  </si>
  <si>
    <t>"Zámková dlažba-chodník:"  5*1.2+4.5</t>
  </si>
  <si>
    <t>"Pod schodiště:"  0.6*4</t>
  </si>
  <si>
    <t>83</t>
  </si>
  <si>
    <t>451571211</t>
  </si>
  <si>
    <t>Lože pod dlažby z kameniva těženého hrubého vrstva tl do 100 mm</t>
  </si>
  <si>
    <t>166</t>
  </si>
  <si>
    <t>"štěrkodrť tl 10cm fr.0/32, třídy A, dle ČSN EN 13 285"</t>
  </si>
  <si>
    <t>"Pod zámkovou dlažbu:"  41.8</t>
  </si>
  <si>
    <t>"Pod dlažby za křídly:"  5*1.2+4.5+2.5*0.8*2</t>
  </si>
  <si>
    <t>"Pod skluzy:"  1.5</t>
  </si>
  <si>
    <t>452311151</t>
  </si>
  <si>
    <t>Podkladní desky z betonu prostého tř. C 20/25 otevřený výkop</t>
  </si>
  <si>
    <t>168</t>
  </si>
  <si>
    <t>"Podkladní beton 20/25n-XF3</t>
  </si>
  <si>
    <t>"Pod dlažby:"    8*1*2+8*2*0.3+2.5*0.8*2</t>
  </si>
  <si>
    <t>"Pod schodiště:"    0.6*4,0*0.1</t>
  </si>
  <si>
    <t>85</t>
  </si>
  <si>
    <t>452311161</t>
  </si>
  <si>
    <t>Podkladní desky z betonu prostého tř. C 25/30 otevřený výkop</t>
  </si>
  <si>
    <t>170</t>
  </si>
  <si>
    <t>"Podkladní beton C25/30-XF3</t>
  </si>
  <si>
    <t>"Pod dlažbu v korytě:" 21*0.1</t>
  </si>
  <si>
    <t>"V místě křídel:"  (1.55+1.5+14*0.8+9.2)*0.15</t>
  </si>
  <si>
    <t>452318510</t>
  </si>
  <si>
    <t>Zajišťovací práh z betonu prostého se zvýšenými nároky na prostředí</t>
  </si>
  <si>
    <t>172</t>
  </si>
  <si>
    <t>Z betonu C20/25-XF3</t>
  </si>
  <si>
    <t>"Prahy v korytě:"  0,5*1,0*(5,5+5,0)</t>
  </si>
  <si>
    <t>87</t>
  </si>
  <si>
    <t>452351101</t>
  </si>
  <si>
    <t>Bednění podkladních desek nebo bloků nebo sedlového lože otevřený výkop</t>
  </si>
  <si>
    <t>174</t>
  </si>
  <si>
    <t>"Sokl pod drenáž za opěrou:"  1.2*(4*4)+0.75*(4.45+4.35)</t>
  </si>
  <si>
    <t>"vč. odbednění</t>
  </si>
  <si>
    <t>457311117</t>
  </si>
  <si>
    <t>Vyrovnávací nebo spádový beton C 25/30 včetně úpravy povrchu</t>
  </si>
  <si>
    <t>176</t>
  </si>
  <si>
    <t>"Sokl pod drenáž C25/30n-XF3+XA1:"   0,4*(4*4)+0,2*(4.45+4.35)</t>
  </si>
  <si>
    <t>89</t>
  </si>
  <si>
    <t>458311121</t>
  </si>
  <si>
    <t>Výplňové klíny za opěrou z betonu prostého C 8/10 hutněného po vrstvách</t>
  </si>
  <si>
    <t>178</t>
  </si>
  <si>
    <t xml:space="preserve">"přechodový klín z mezerovitého betonu  </t>
  </si>
  <si>
    <t>"Přechodový klín O1:" 1.2*6.85</t>
  </si>
  <si>
    <t>"Přechodový klín O2:" 1.1*6.85</t>
  </si>
  <si>
    <t>Výplň z mezerovitého betonu</t>
  </si>
  <si>
    <t>"Mezi stět. pažením a stojkou rámu:"  0,3*1,1*4*4</t>
  </si>
  <si>
    <t>458311131</t>
  </si>
  <si>
    <t>Filtrační vrstvy za opěrou z betonu drenážního B 5 hutněného po vrstvách</t>
  </si>
  <si>
    <t>180</t>
  </si>
  <si>
    <t>"drenážní beton MCB-8</t>
  </si>
  <si>
    <t>"Obetonování drenážních trub:"    (4.0*4+4+4.3)*0,3*0,3</t>
  </si>
  <si>
    <t>91</t>
  </si>
  <si>
    <t>461991111</t>
  </si>
  <si>
    <t>Zřízení ochranného opevnění dna a svahů melioračních kanálů z geotextilie, fólie nebo síťoviny</t>
  </si>
  <si>
    <t>182</t>
  </si>
  <si>
    <t>"Izolace přechodové oblasti. Geomembrána min. pevnosti 20kN/m</t>
  </si>
  <si>
    <t>"a tažností min. 20% v obou směrech.</t>
  </si>
  <si>
    <t>1,1*6,85*2</t>
  </si>
  <si>
    <t>693410240</t>
  </si>
  <si>
    <t>dod geomembrány min. pevnosti 20kN/m</t>
  </si>
  <si>
    <t>184</t>
  </si>
  <si>
    <t>"dle pol.č.461991111 + 15 % " 15,07*1,15</t>
  </si>
  <si>
    <t>93</t>
  </si>
  <si>
    <t>465513127</t>
  </si>
  <si>
    <t>Dlažba z lomového kamene na cementovou maltu s vyspárováním tl 200 mm</t>
  </si>
  <si>
    <t>186</t>
  </si>
  <si>
    <t>"Tl. 0.20m vč. spárování MC25 XF3+XA1, kámen pro vodohospodářské účely dle ČSN EN 13383-1“</t>
  </si>
  <si>
    <t>465513156</t>
  </si>
  <si>
    <t>Dlažba svahu u opěr z upraveného lomového žulového kamene LK 20 do lože C 25/30 plochy do 10 m2</t>
  </si>
  <si>
    <t>188</t>
  </si>
  <si>
    <t xml:space="preserve">Dlažby z lom. kamene tl. do 200 mm, (kamenivo tř. i dle ČSN 72 1860) do betonu C20/25n-XF3, včetně spárování cem. maltou MC25 XF4. </t>
  </si>
  <si>
    <t>"Za křídly, svahy :" 8*1*2+8*2*0.3+2.5*0.8*2</t>
  </si>
  <si>
    <t>Komunikace pozemní</t>
  </si>
  <si>
    <t>95</t>
  </si>
  <si>
    <t>564851111</t>
  </si>
  <si>
    <t>Podklad ze štěrkodrtě ŠD tl 150 mm</t>
  </si>
  <si>
    <t>"Silnice - štěrkodrť ŠDA 0/32 GE tl. min.150 mm"</t>
  </si>
  <si>
    <t>"Předpolí O1:" 27.4</t>
  </si>
  <si>
    <t>"Předpolí O2:" 29.9</t>
  </si>
  <si>
    <t>564952113</t>
  </si>
  <si>
    <t>Podklad z mechanicky zpevněného kameniva MZK tl 170 mm</t>
  </si>
  <si>
    <t>192</t>
  </si>
  <si>
    <t>MZK 0/32 GC tl"  . 170  mm</t>
  </si>
  <si>
    <t>97</t>
  </si>
  <si>
    <t>565165121</t>
  </si>
  <si>
    <t>Asfaltový beton vrstva podkladní ACP 16 (obalované kamenivo OKS) tl 80 mm š přes 3 m</t>
  </si>
  <si>
    <t>194</t>
  </si>
  <si>
    <t>"ložná vrstva z ACP 16+ tl . 80 mm mimo most</t>
  </si>
  <si>
    <t>"Předpolí O1:" 43,3</t>
  </si>
  <si>
    <t>"Předpolí O2:" 43,4</t>
  </si>
  <si>
    <t>567931111</t>
  </si>
  <si>
    <t>Podklad z mezerovitého betonu MCB tl 200 mm</t>
  </si>
  <si>
    <t>196</t>
  </si>
  <si>
    <t>Polštáře z mezerovitého betonu pod základy-MCB-8</t>
  </si>
  <si>
    <t>ve dvou vrstvách v celkové tl. 500 mm - 1. vrstva = 200 mm</t>
  </si>
  <si>
    <t>"Základ rámu:" 1.5*8.1*2</t>
  </si>
  <si>
    <t>"Základ křídla O1P:" 19.1</t>
  </si>
  <si>
    <t>"Základ křídla O2P:" 3.1*4.8</t>
  </si>
  <si>
    <t>99</t>
  </si>
  <si>
    <t>567951111</t>
  </si>
  <si>
    <t>Podklad z mezerovitého betonu MCB tl 300 mm</t>
  </si>
  <si>
    <t>198</t>
  </si>
  <si>
    <t>ve dvou vrstvách v celkové tl. 500 mm - 2. vrstva = 300 mm</t>
  </si>
  <si>
    <t>569951133</t>
  </si>
  <si>
    <t>Zpevnění krajnic asfaltovým recyklátem tl 150 mm</t>
  </si>
  <si>
    <t>200</t>
  </si>
  <si>
    <t>Materiál z frézování stávající komunikace</t>
  </si>
  <si>
    <t>"předpolí:" 2,3+2,4</t>
  </si>
  <si>
    <t>101</t>
  </si>
  <si>
    <t>572241111</t>
  </si>
  <si>
    <t>Vyspravení výtluků asfaltovým betonem ACO (AB) tl do 40 mm při vyspravované ploše do 10% na 1 km</t>
  </si>
  <si>
    <t>202</t>
  </si>
  <si>
    <t xml:space="preserve">Objízdné trasy - opravy </t>
  </si>
  <si>
    <t>"kompletní provedení vč. odfrézování, spojovacího postřiku , zaříznutí a zalití spár, vč. odvozu vybouraného materiálu, vč. DIO</t>
  </si>
  <si>
    <t>" předpokládaná plocha 1020 m2"   1020</t>
  </si>
  <si>
    <t>položka bude použita jen se souhlasem investora na základě skutečného rozsahu poškození obj. komunikací</t>
  </si>
  <si>
    <t>573191111</t>
  </si>
  <si>
    <t>Nátěr infiltrační kationaktivní v množství emulzí 1 kg/m2</t>
  </si>
  <si>
    <t>204</t>
  </si>
  <si>
    <t>"Postřik PI-C (C60 B5) v množství do 0,6 kg/m2, s posypem drceným kamenivem frakce 2/4 v množství 3,0 kg/m2</t>
  </si>
  <si>
    <t>"Předpolí O1:" 27,4</t>
  </si>
  <si>
    <t>"Předpolí O2:" 29,9</t>
  </si>
  <si>
    <t>103</t>
  </si>
  <si>
    <t>573231107</t>
  </si>
  <si>
    <t>Postřik živičný spojovací ze silniční emulze v množství 0,40 kg/m2</t>
  </si>
  <si>
    <t>206</t>
  </si>
  <si>
    <t>"Postřik PS-CP (C 60 B5) v množství do 0,35 kg/m2</t>
  </si>
  <si>
    <t>"Na ložné vrstvě na předpolí O2:" 43.4</t>
  </si>
  <si>
    <t>"Na podkladní vrstvě na předpolí O1:" 43.3</t>
  </si>
  <si>
    <t>"Na podkladní vrstvě na předpolí O2:" 43.4</t>
  </si>
  <si>
    <t>577134121</t>
  </si>
  <si>
    <t>Asfaltový beton vrstva obrusná ACO 11 (ABS) tř. I tl 40 mm š přes 3 m z nemodifikovaného asfaltu</t>
  </si>
  <si>
    <t>208</t>
  </si>
  <si>
    <t>"obrusná vrstva: ACO 11+, tl. 40 mm</t>
  </si>
  <si>
    <t>"Předpolí O1:" 55.1</t>
  </si>
  <si>
    <t>"Na mostě:" 4.5*6</t>
  </si>
  <si>
    <t>"Předpolí O2:" 52.3</t>
  </si>
  <si>
    <t>105</t>
  </si>
  <si>
    <t>578143133</t>
  </si>
  <si>
    <t>Litý asfalt MA 11 (LAS) tl 40 mm š do 3 m z modifikovaného asfaltu</t>
  </si>
  <si>
    <t>210</t>
  </si>
  <si>
    <t>4,5*6</t>
  </si>
  <si>
    <t>596211130</t>
  </si>
  <si>
    <t>Kladení zámkové dlažby komunikací pro pěší tl 60 mm skupiny C pl do 50 m2</t>
  </si>
  <si>
    <t>212</t>
  </si>
  <si>
    <t>Tl. 0,06 m dle ČSN EN 1338 a 1339 do prostředí XF4</t>
  </si>
  <si>
    <t>5,5+3,8</t>
  </si>
  <si>
    <t xml:space="preserve">Varovný pás </t>
  </si>
  <si>
    <t>"Chodníky vpravo:" 0,8+0,9</t>
  </si>
  <si>
    <t>107</t>
  </si>
  <si>
    <t>592452120</t>
  </si>
  <si>
    <t>dlažba zámková  přírodní  tl.6 cm</t>
  </si>
  <si>
    <t>214</t>
  </si>
  <si>
    <t>9,3*1,05</t>
  </si>
  <si>
    <t>592452670</t>
  </si>
  <si>
    <t>dlažba  pro nevidomé tl. 6 cm barevná</t>
  </si>
  <si>
    <t>216</t>
  </si>
  <si>
    <t>Varovný pás   5% ztratné</t>
  </si>
  <si>
    <t>"Chodníky vpravo:"  1,7*1,05</t>
  </si>
  <si>
    <t>Úpravy povrchů, podlahy a osazování výplní</t>
  </si>
  <si>
    <t>109</t>
  </si>
  <si>
    <t>628611102</t>
  </si>
  <si>
    <t>Nátěr betonu mostu epoxidový 2x ochranný nepružný OS-B</t>
  </si>
  <si>
    <t>218</t>
  </si>
  <si>
    <t>"ochranný nátěr (S2 dle TKP PK, kap. 31) svislých ploch a podhledů</t>
  </si>
  <si>
    <t>"okraje nosné konstrukce"    (0,60*2)*4,5</t>
  </si>
  <si>
    <t>628611111</t>
  </si>
  <si>
    <t>Nátěr betonu mostu  2x  OS-A</t>
  </si>
  <si>
    <t>220</t>
  </si>
  <si>
    <t>"ochranný nátěr (S1 dle TKP PK, kap. 31) celý horní povrch říms</t>
  </si>
  <si>
    <t>"Levá římsa na mostě:"   7,3*0,8</t>
  </si>
  <si>
    <t>"Pravá římsa na mostě:"   1.55*(5.35+4.25)</t>
  </si>
  <si>
    <t>111</t>
  </si>
  <si>
    <t>628611121</t>
  </si>
  <si>
    <t>Nátěr betonu mostu akrylátový 1x podkladní</t>
  </si>
  <si>
    <t>222</t>
  </si>
  <si>
    <t>"okraje nosné konstrukce"    (0,6*2)*4,5</t>
  </si>
  <si>
    <t>"Levá římsa na mostě:"   0,8*7.3</t>
  </si>
  <si>
    <t>628611131</t>
  </si>
  <si>
    <t>Nátěr betonu mostu akrylátový 2x ochranný pružný OS-C</t>
  </si>
  <si>
    <t>224</t>
  </si>
  <si>
    <t>"ochranný povlak (S4 dle TKP PK, kap. 31) obrubníkové hrany říms</t>
  </si>
  <si>
    <t>"Levá římsa na mostě:"   0,4*7.3</t>
  </si>
  <si>
    <t>"Pravá římsa na mostě:"   0.4*(5.35+4.25)</t>
  </si>
  <si>
    <t>Ostatní konstrukce a práce-bourání</t>
  </si>
  <si>
    <t>113</t>
  </si>
  <si>
    <t>9112B100R</t>
  </si>
  <si>
    <t>Zábradlí mostní se svislou výplní - dodávka a montáž</t>
  </si>
  <si>
    <t>226</t>
  </si>
  <si>
    <t>"kompletní ocelové mostní zábradlí se svislou výplní, včetně upevnění, dilat. styků a povrchové ochrany dle TZ a TKP   19B</t>
  </si>
  <si>
    <t>technická specifikace viz. OTSKP-SPK</t>
  </si>
  <si>
    <t>"Na levé římse:"  7.3</t>
  </si>
  <si>
    <t>"Na pravé římse:"  9.0</t>
  </si>
  <si>
    <t>"Na křídle:"  4.5</t>
  </si>
  <si>
    <t>91345000R</t>
  </si>
  <si>
    <t>Nivelační značky kovové</t>
  </si>
  <si>
    <t>KUS</t>
  </si>
  <si>
    <t>228</t>
  </si>
  <si>
    <t>"na spodní stavbě a na římsách, nerez. provedení, životnost min 50 let</t>
  </si>
  <si>
    <t>"Na opěrách"    2*2</t>
  </si>
  <si>
    <t>"Na římsách na mostě"    2*3</t>
  </si>
  <si>
    <t>"Na římsách na křídlech"  2*2</t>
  </si>
  <si>
    <t>115</t>
  </si>
  <si>
    <t>914112111</t>
  </si>
  <si>
    <t>Tabulka s označením evidenčního čísla mostu</t>
  </si>
  <si>
    <t>230</t>
  </si>
  <si>
    <t xml:space="preserve">"na silnici "  2  </t>
  </si>
  <si>
    <t>915321115</t>
  </si>
  <si>
    <t>Předformátované vodorovné dopravní značení vodící pás pro slabozraké</t>
  </si>
  <si>
    <t>232</t>
  </si>
  <si>
    <t>Vodicí linie</t>
  </si>
  <si>
    <t>6,2+3</t>
  </si>
  <si>
    <t>117</t>
  </si>
  <si>
    <t>915611111</t>
  </si>
  <si>
    <t>Předznačení vodorovného liniového značení</t>
  </si>
  <si>
    <t>234</t>
  </si>
  <si>
    <t>916131113</t>
  </si>
  <si>
    <t>Osazení silničního obrubníku betonového ležatého s boční opěrou do lože z betonu prostého</t>
  </si>
  <si>
    <t>236</t>
  </si>
  <si>
    <t>silniční obrubník 150/300 v provedení do prostředí XF4 včetně včetně zabetonování do betonu C20/25n XF3 a spárování cem. maltou MC25 XF4</t>
  </si>
  <si>
    <t>5+2,5*3</t>
  </si>
  <si>
    <t>119</t>
  </si>
  <si>
    <t>592174920</t>
  </si>
  <si>
    <t>obrubník betonový silniční 100x15x30 cm</t>
  </si>
  <si>
    <t>238</t>
  </si>
  <si>
    <t>"+1 % ztratné</t>
  </si>
  <si>
    <t>12,5*1,01</t>
  </si>
  <si>
    <t>916241213</t>
  </si>
  <si>
    <t>Osazení obrubníku kamenného stojatého s boční opěrou do lože z betonu prostého</t>
  </si>
  <si>
    <t>240</t>
  </si>
  <si>
    <t>"silniční obrubník 120/250 v provedení do prostředí XF4 včetně včetně zabetonování do betonu C20/25n XF3 a spárování cem. maltou MC25 XF4</t>
  </si>
  <si>
    <t>"Dlažba za křídly a u schodů :"  2,5*2+0,8*2+1,2+5,2+0,8+5+3+1,5</t>
  </si>
  <si>
    <t>121</t>
  </si>
  <si>
    <t>583803730</t>
  </si>
  <si>
    <t>obrubník kamenný přímý, žula  12x25</t>
  </si>
  <si>
    <t>242</t>
  </si>
  <si>
    <t>23,3*1,01</t>
  </si>
  <si>
    <t>919112221</t>
  </si>
  <si>
    <t>Řezání spár pro vytvoření komůrky š 15 mm hl 20 mm pro těsnící zálivku v živičném krytu</t>
  </si>
  <si>
    <t>244</t>
  </si>
  <si>
    <t>"dle pol.č.919121221"  99,5</t>
  </si>
  <si>
    <t>123</t>
  </si>
  <si>
    <t>919112222</t>
  </si>
  <si>
    <t>Řezání spár pro vytvoření komůrky š 15 mm hl 25 mm pro těsnící zálivku v živičném krytu</t>
  </si>
  <si>
    <t>246</t>
  </si>
  <si>
    <t>"dle pol.č.919121121"  33,8</t>
  </si>
  <si>
    <t>919121121</t>
  </si>
  <si>
    <t>Těsnění spár zálivkou za studena pro komůrky š 15 mm hl 25 mm s těsnicím profilem</t>
  </si>
  <si>
    <t>248</t>
  </si>
  <si>
    <t>125</t>
  </si>
  <si>
    <t>919121221</t>
  </si>
  <si>
    <t>Těsnění spár zálivkou za studena pro komůrky š 15 mm hl 20 mm bez těsnicího profilu</t>
  </si>
  <si>
    <t>250</t>
  </si>
  <si>
    <t>919724131</t>
  </si>
  <si>
    <t>Drenážní geosyntetikum laminované geotextilií a fólií</t>
  </si>
  <si>
    <t>252</t>
  </si>
  <si>
    <t>"drenážní geokompozit (drenážní jádro+oboustranná geotextilie) min. tl. po stlačení 6 mm</t>
  </si>
  <si>
    <t>"Rámová stojka O1:"  1,7*(6.85+1.4+0.3)</t>
  </si>
  <si>
    <t>"Rámová stojka O2:"  1,6*(6.85+1.4+0.55)</t>
  </si>
  <si>
    <t>"Křídlo O1P:" 1,9*4.45</t>
  </si>
  <si>
    <t>"Křídlo O2P:" 2,0*4.35</t>
  </si>
  <si>
    <t>127</t>
  </si>
  <si>
    <t>919726124</t>
  </si>
  <si>
    <t>Geotextilie pro ochranu, separaci a filtraci netkaná měrná hmotnost do 800 g/m2</t>
  </si>
  <si>
    <t>254</t>
  </si>
  <si>
    <t>"Ochrana konstrukcí z geotextilie gramáže min. 600g/m2</t>
  </si>
  <si>
    <t>919735111</t>
  </si>
  <si>
    <t>Řezání stávajícího živičného krytu hl do 50 mm</t>
  </si>
  <si>
    <t>256</t>
  </si>
  <si>
    <t>"proříznutí asfaltu v místech napojení na stávající stav</t>
  </si>
  <si>
    <t>"Na koncích úseku:"    4,55+3,8</t>
  </si>
  <si>
    <t>129</t>
  </si>
  <si>
    <t>931992121</t>
  </si>
  <si>
    <t>Výplň dilatačních spár z extrudovaného polystyrénu tl 20 mm</t>
  </si>
  <si>
    <t>258</t>
  </si>
  <si>
    <t>"Dilatace  mezi NK a křídly vpravo:"  0.7*3.36+0.4*2.85</t>
  </si>
  <si>
    <t>"Dilatace  mezi NK a zdmi vlevo:"  0.7*3.2*2</t>
  </si>
  <si>
    <t>931994106</t>
  </si>
  <si>
    <t>Těsnění dilatační spáry betonové konstrukce vnitřním těsnicím pásem</t>
  </si>
  <si>
    <t>260</t>
  </si>
  <si>
    <t>kompletní provedení  viz detail č. 19</t>
  </si>
  <si>
    <t>Výztužná mřížka 2x+Injektážní trubička+pěnová šňůra</t>
  </si>
  <si>
    <t>131</t>
  </si>
  <si>
    <t>931994121</t>
  </si>
  <si>
    <t>Těsnění styčné spáry u prefa dílců mikrotenovým pryžovým profilem</t>
  </si>
  <si>
    <t>262</t>
  </si>
  <si>
    <t>"těsnící profil dilatačních spár</t>
  </si>
  <si>
    <t>"Dilatace  mezi NK a křídly vpravo:"  3.36+2.85</t>
  </si>
  <si>
    <t>931994132</t>
  </si>
  <si>
    <t>Těsnění dilatační spáry betonové konstrukce silikonovým tmelem do pl 4,0 cm2</t>
  </si>
  <si>
    <t>264</t>
  </si>
  <si>
    <t>"Těsnění spár trvale pružným těsnícím silikonovým tmelem šedé barvy (typ F-25-HM-M1p dle ČSN EN ISO 11600). Spára tl. 20 mm</t>
  </si>
  <si>
    <t>133</t>
  </si>
  <si>
    <t>935112211</t>
  </si>
  <si>
    <t>Osazení příkopového žlabu do betonu tl 100 mm z betonových tvárnic š 800 mm</t>
  </si>
  <si>
    <t>266</t>
  </si>
  <si>
    <t>"Skluz  na předpolí O2 z betonových žlabovek šířky 0,6 m, včetně spárování cem. maltou MC 25 XF4, vč. podkladního betonu C20/25n-XF3</t>
  </si>
  <si>
    <t>"vlevo u opěry O2"   3,0</t>
  </si>
  <si>
    <t>592275920</t>
  </si>
  <si>
    <t>žlab betonový š. 600 mm</t>
  </si>
  <si>
    <t>268</t>
  </si>
  <si>
    <t>" pro skluz"   3,0/0,3</t>
  </si>
  <si>
    <t>135</t>
  </si>
  <si>
    <t>936942211</t>
  </si>
  <si>
    <t>Zhotovení tabulky s letopočtem opravy mostu vložením šablony do bednění</t>
  </si>
  <si>
    <t>270</t>
  </si>
  <si>
    <t>"Otiskem fólií do betonu, výška písma min. 175 mm" 2</t>
  </si>
  <si>
    <t>938909311</t>
  </si>
  <si>
    <t>Čištění vozovek metením strojně podkladu nebo krytu betonového nebo živičného</t>
  </si>
  <si>
    <t>272</t>
  </si>
  <si>
    <t>2*(120+4*50*2)</t>
  </si>
  <si>
    <t>137</t>
  </si>
  <si>
    <t>941121111</t>
  </si>
  <si>
    <t>Montáž lešení řadového trubkového těžkého s podlahami zatížení do 300 kg/m2 š do 1,5 m v do 10 m</t>
  </si>
  <si>
    <t>274</t>
  </si>
  <si>
    <t>(14+8)*4</t>
  </si>
  <si>
    <t>941121211</t>
  </si>
  <si>
    <t>Příplatek k lešení řadovému trubkovému těžkému s podlahami š 1,5 m v 10 m za první a ZKD den použití</t>
  </si>
  <si>
    <t>276</t>
  </si>
  <si>
    <t>předpoklad 3 měsíce</t>
  </si>
  <si>
    <t>"dle pol.č.941121111"  88*90</t>
  </si>
  <si>
    <t>139</t>
  </si>
  <si>
    <t>941121811</t>
  </si>
  <si>
    <t>Demontáž lešení řadového trubkového těžkého s podlahami zatížení do 300 kg/m2 š do 1,5 m v do 10 m</t>
  </si>
  <si>
    <t>278</t>
  </si>
  <si>
    <t>"dle pol.č.941121111" 88,0</t>
  </si>
  <si>
    <t>948411111</t>
  </si>
  <si>
    <t>Zřízení podpěrné skruže dočasné kovové z věží ST100 výšky do 10 m</t>
  </si>
  <si>
    <t>280</t>
  </si>
  <si>
    <t>"pro nový most</t>
  </si>
  <si>
    <t>7,75*3,7*2,5</t>
  </si>
  <si>
    <t>141</t>
  </si>
  <si>
    <t>948411211</t>
  </si>
  <si>
    <t>Odstranění podpěrné skruže dočasné kovové z věží ST100 výšky do 10 m</t>
  </si>
  <si>
    <t>282</t>
  </si>
  <si>
    <t>"dle pol.č.948411111"  71,688</t>
  </si>
  <si>
    <t>948411911</t>
  </si>
  <si>
    <t>Měsíční nájemné podpěrné skruže dočasné kovové z věží ST 100 výšky do 10 m</t>
  </si>
  <si>
    <t>284</t>
  </si>
  <si>
    <t>"1,5 měsíce"    71,688*1,5</t>
  </si>
  <si>
    <t>143</t>
  </si>
  <si>
    <t>948421299.R</t>
  </si>
  <si>
    <t>Dovoz a odvoz podpěrné konstrukce</t>
  </si>
  <si>
    <t>kpl</t>
  </si>
  <si>
    <t>286</t>
  </si>
  <si>
    <t>" k 948411111 - komplení mimostaveništní doprava vč. naložení a složení dle zvyklostí dodavatele"  1</t>
  </si>
  <si>
    <t>949211111</t>
  </si>
  <si>
    <t>Montáž lešeňové podlahy s příčníky pro trubková lešení v do 10 m</t>
  </si>
  <si>
    <t>288</t>
  </si>
  <si>
    <t>"dle pol.č.948411111"   3,7*(7,75+2*1,0)</t>
  </si>
  <si>
    <t>145</t>
  </si>
  <si>
    <t>949211211</t>
  </si>
  <si>
    <t>Příplatek k lešeňové podlaze s příčníky pro trubková lešení za první a ZKD den použití</t>
  </si>
  <si>
    <t>290</t>
  </si>
  <si>
    <t>"1,5 měsíce"    36,075*45</t>
  </si>
  <si>
    <t>949211811</t>
  </si>
  <si>
    <t>Demontáž lešeňové podlahy s příčníky pro trubková lešení v do 10 m</t>
  </si>
  <si>
    <t>292</t>
  </si>
  <si>
    <t>"dle pol.č.949211111"  36,075</t>
  </si>
  <si>
    <t>147</t>
  </si>
  <si>
    <t>961021112</t>
  </si>
  <si>
    <t>Bourání mostních základů z kamene</t>
  </si>
  <si>
    <t>294</t>
  </si>
  <si>
    <t>"Předpoklad - základ opěr</t>
  </si>
  <si>
    <t>3.5*6.1*2</t>
  </si>
  <si>
    <t>962021112</t>
  </si>
  <si>
    <t>Bourání mostních zdí a pilířů z kamene</t>
  </si>
  <si>
    <t>296</t>
  </si>
  <si>
    <t>Bourání zdí</t>
  </si>
  <si>
    <t>"Vlevo-navázání na NK:"  3.2*0.5*0.5</t>
  </si>
  <si>
    <t>"Vpravo u O2:"  2.1*12</t>
  </si>
  <si>
    <t>"Vpravo u O1:"  2.1*7</t>
  </si>
  <si>
    <t>149</t>
  </si>
  <si>
    <t>962051111</t>
  </si>
  <si>
    <t>Bourání mostních zdí a pilířů z ŽB</t>
  </si>
  <si>
    <t>298</t>
  </si>
  <si>
    <t>"Předpoklad - betonové prahy u opěr</t>
  </si>
  <si>
    <t>0.5*0.5*10.0*2</t>
  </si>
  <si>
    <t>963071111</t>
  </si>
  <si>
    <t>Demontáž ocelových prvků mostů šroubovaných nebo svařovaných do 100 kg</t>
  </si>
  <si>
    <t>300</t>
  </si>
  <si>
    <t>151</t>
  </si>
  <si>
    <t>963071112</t>
  </si>
  <si>
    <t>Demontáž ocelových prvků mostů šroubovaných nebo svařovaných přes 100 kg</t>
  </si>
  <si>
    <t>302</t>
  </si>
  <si>
    <t>Bourání ocelolových mostin Zores č.20</t>
  </si>
  <si>
    <t>6,1*14*20</t>
  </si>
  <si>
    <t>966006132</t>
  </si>
  <si>
    <t>Odstranění značek dopravních nebo orientačních se sloupky s betonovými patkami</t>
  </si>
  <si>
    <t>304</t>
  </si>
  <si>
    <t>"odstranění vč. odvozu do sběrných surovin nebo předání správci</t>
  </si>
  <si>
    <t>"B13, E13"  4</t>
  </si>
  <si>
    <t>"ev.č. mostu"  2</t>
  </si>
  <si>
    <t>153</t>
  </si>
  <si>
    <t>966075141</t>
  </si>
  <si>
    <t>Odstranění kovového zábradlí vcelku</t>
  </si>
  <si>
    <t>306</t>
  </si>
  <si>
    <t>"trubkové zábradlí se svislou výplní , vč. odříznutí a odvozu do sběrných surovin "</t>
  </si>
  <si>
    <t>4,7+4,8</t>
  </si>
  <si>
    <t>977141128</t>
  </si>
  <si>
    <t>Vrty pro kotvy do betonu průměru 28 mm hloubky 190 mm s vyplněním epoxidovým tmelem</t>
  </si>
  <si>
    <t>308</t>
  </si>
  <si>
    <t>"pro kotvy římsy na mostě viz pol.317171126 " 10</t>
  </si>
  <si>
    <t>155</t>
  </si>
  <si>
    <t>985131221</t>
  </si>
  <si>
    <t>Očištění ploch stěn, rubu kleneb a podlah nesušeným křemičitým pískem (metodou torbo)</t>
  </si>
  <si>
    <t>310</t>
  </si>
  <si>
    <t>"Otryskání povrchu NK kovovou drtí  před pokládkou izolace"  4,5*7,75</t>
  </si>
  <si>
    <t>985232113</t>
  </si>
  <si>
    <t>Hloubkové spárování zdiva aktivovanou maltou spára hl do 80 mm dl přes 12 m/m2</t>
  </si>
  <si>
    <t>312</t>
  </si>
  <si>
    <t>Sanace stávajících zdí-spárování</t>
  </si>
  <si>
    <t>"Zeď vlevo u O1, 50%:"  4.85*0.5</t>
  </si>
  <si>
    <t>"Zeď vlevo u O2, 50%:"  4.85*0.5</t>
  </si>
  <si>
    <t>157</t>
  </si>
  <si>
    <t>985331216</t>
  </si>
  <si>
    <t>Dodatečné vlepování betonářské výztuže D 18 mm do chemické malty včetně vyvrtání otvoru</t>
  </si>
  <si>
    <t>314</t>
  </si>
  <si>
    <t>"pro kotvení sloupků zábradlí"   4*0.24*(4+2+5)</t>
  </si>
  <si>
    <t>997</t>
  </si>
  <si>
    <t>Přesun sutě</t>
  </si>
  <si>
    <t>997013801</t>
  </si>
  <si>
    <t>Poplatek za uložení stavebního betonového odpadu na skládce (skládkovné)</t>
  </si>
  <si>
    <t>316</t>
  </si>
  <si>
    <t>"na skládku - beton,kámen  případně recyklace</t>
  </si>
  <si>
    <t>"dle pol.č.113202111"   5,0*0,205</t>
  </si>
  <si>
    <t>"dle pol.č.961021112"   42,7*2,49</t>
  </si>
  <si>
    <t>"dle pol.č.962021112"   40,7*2,49</t>
  </si>
  <si>
    <t>"dle pol.č.962051111"   0,5*2,4</t>
  </si>
  <si>
    <t>159</t>
  </si>
  <si>
    <t>997013814</t>
  </si>
  <si>
    <t>Poplatek za uložení stavebního odpadu z izolačních hmot na skládce (skládkovné)</t>
  </si>
  <si>
    <t>318</t>
  </si>
  <si>
    <t>"dle pol.č.711432101"   63,44*0,012</t>
  </si>
  <si>
    <t>997211511</t>
  </si>
  <si>
    <t>Vodorovná doprava suti po suchu na vzdálenost do 1 km</t>
  </si>
  <si>
    <t>320</t>
  </si>
  <si>
    <t xml:space="preserve">"balenka na skládku investora, případný odkup zhotovitelem </t>
  </si>
  <si>
    <t>"dle pol.č.113154123"   106,0*0,05*2,56</t>
  </si>
  <si>
    <t>"dle pol.č.113154124"   106,0*0,10*2,56</t>
  </si>
  <si>
    <t>"štěrkové podkladní vrstvy</t>
  </si>
  <si>
    <t>"dle pol.č.113107163"   48,0*0,3*1,9</t>
  </si>
  <si>
    <t>161</t>
  </si>
  <si>
    <t>997211519</t>
  </si>
  <si>
    <t>Příplatek ZKD 1 km u vodorovné dopravy suti</t>
  </si>
  <si>
    <t>322</t>
  </si>
  <si>
    <t>"dle pol.č.997211511 x 19"  68,064*19</t>
  </si>
  <si>
    <t>"zhotovitel poromítne v rámci položky cenu za odvoz na skládku dle svých zvyklostí a možností skládkování "</t>
  </si>
  <si>
    <t>997211521</t>
  </si>
  <si>
    <t>Vodorovná doprava vybouraných hmot po suchu na vzdálenost do 1 km</t>
  </si>
  <si>
    <t>324</t>
  </si>
  <si>
    <t>"na skládku - beton, kámen</t>
  </si>
  <si>
    <t>izolace</t>
  </si>
  <si>
    <t>k investorovi nebo do sběrných surovin (odkup zhotovitelem)</t>
  </si>
  <si>
    <t>"dle pol.č.966006132"  6*0,082</t>
  </si>
  <si>
    <t>"dle pol.č.966075141"  9,5*0,018</t>
  </si>
  <si>
    <t>"dle pol.č.962071711"  0,5</t>
  </si>
  <si>
    <t>"dle pol.č.963071111"  1,5092</t>
  </si>
  <si>
    <t>"dle pol.č.963071112"  1,708</t>
  </si>
  <si>
    <t>163</t>
  </si>
  <si>
    <t>997211529</t>
  </si>
  <si>
    <t>Příplatek ZKD 1 km u vodorovné dopravy vybouraných hmot</t>
  </si>
  <si>
    <t>326</t>
  </si>
  <si>
    <t>"dle pol.č.997211521 x 19"    215,032*19</t>
  </si>
  <si>
    <t>997211612</t>
  </si>
  <si>
    <t>Nakládání vybouraných hmot na dopravní prostředky pro vodorovnou dopravu</t>
  </si>
  <si>
    <t>328</t>
  </si>
  <si>
    <t>"dle pol.č.997211521"   215,032</t>
  </si>
  <si>
    <t>165</t>
  </si>
  <si>
    <t>997221855</t>
  </si>
  <si>
    <t>Poplatek za uložení odpadu z kameniva na skládce (skládkovné)</t>
  </si>
  <si>
    <t>330</t>
  </si>
  <si>
    <t>998</t>
  </si>
  <si>
    <t>Přesun hmot</t>
  </si>
  <si>
    <t>998212111</t>
  </si>
  <si>
    <t>Přesun hmot pro mosty zděné, monolitické betonové nebo ocelové v do 20 m</t>
  </si>
  <si>
    <t>332</t>
  </si>
  <si>
    <t>PSV</t>
  </si>
  <si>
    <t>Práce a dodávky PSV</t>
  </si>
  <si>
    <t>711</t>
  </si>
  <si>
    <t>Izolace proti vodě, vlhkosti a plynům</t>
  </si>
  <si>
    <t>167</t>
  </si>
  <si>
    <t>711112001</t>
  </si>
  <si>
    <t>Provedení izolace proti zemní vlhkosti svislé za studena nátěrem penetračním</t>
  </si>
  <si>
    <t>334</t>
  </si>
  <si>
    <t>"Nátěr všech zasypaných ploch spodní stavby</t>
  </si>
  <si>
    <t>"Rámová stojka O1:"  9.5*3.75</t>
  </si>
  <si>
    <t>"Rámová stojka O2:"   9.3*3.55</t>
  </si>
  <si>
    <t>"Pravé křídlo O1P:"  4.75*(4.5+1.5)</t>
  </si>
  <si>
    <t>"Pravé křídlo O2P:"  4.7*(4.5+2)</t>
  </si>
  <si>
    <t>"Základy v místě koryta:"  0.75*7.75*2</t>
  </si>
  <si>
    <t>"Nábřežní zeď:"  4.2*2</t>
  </si>
  <si>
    <t>111631500</t>
  </si>
  <si>
    <t>lak asfaltový ALP</t>
  </si>
  <si>
    <t>336</t>
  </si>
  <si>
    <t>"+10% ztratné</t>
  </si>
  <si>
    <t>147,715*0,4*0,001*1,1</t>
  </si>
  <si>
    <t>169</t>
  </si>
  <si>
    <t>711112002</t>
  </si>
  <si>
    <t>Provedení izolace proti zemní vlhkosti svislé za studena lakem asfaltovým</t>
  </si>
  <si>
    <t>338</t>
  </si>
  <si>
    <t>111631520</t>
  </si>
  <si>
    <t>lak asfaltový  ALN</t>
  </si>
  <si>
    <t>340</t>
  </si>
  <si>
    <t>"10 % ztratné</t>
  </si>
  <si>
    <t>141,350*0,5*0,001*1,1</t>
  </si>
  <si>
    <t>171</t>
  </si>
  <si>
    <t>711131811</t>
  </si>
  <si>
    <t>Odstranění izolace proti zemní vlhkosti vodorovné</t>
  </si>
  <si>
    <t>342</t>
  </si>
  <si>
    <t>"Odstranění izolace stávajícího mostu"    6.1*(4.4+3*2)</t>
  </si>
  <si>
    <t>711432101</t>
  </si>
  <si>
    <t>Provedení izolace proti tlakové vodě svislé na sucho pásem AIP nebo tkaninou</t>
  </si>
  <si>
    <t>344</t>
  </si>
  <si>
    <t>"Izolace rubu konstrukce z natav. AIP tl. 5 mm. Včetně izolace.</t>
  </si>
  <si>
    <t>"Izolace spár na rubu konstrukce z natav. AIP tl. 5 mm. Včetně izolace.</t>
  </si>
  <si>
    <t>"Pracovní spára základ-stojka-křídlo O1P:"  4.5*2*0.5</t>
  </si>
  <si>
    <t>"Pracovní spára základ-stojka-křídlo O2P:"  4.35*2*0.5</t>
  </si>
  <si>
    <t>"Pracovní spára základ-stojka-NK:"  7.75*2*0.5</t>
  </si>
  <si>
    <t>"Dilatace  mezi NK a křídly vpravo:"  (3.36+2.85)*(0.33+0.5)</t>
  </si>
  <si>
    <t>"Dilatace  mezi NK a zdmi vlevo:"  3.2*2*(0.33+0.5)</t>
  </si>
  <si>
    <t>173</t>
  </si>
  <si>
    <t>628321340</t>
  </si>
  <si>
    <t>pás těžký asfaltovaný</t>
  </si>
  <si>
    <t>346</t>
  </si>
  <si>
    <t>"dle pol.č.711432101 + 15 % ztratné" 104,106*1,15</t>
  </si>
  <si>
    <t>711441559</t>
  </si>
  <si>
    <t>Provedení izolace proti tlakové vodě vodorovné přitavením pásu NAIP</t>
  </si>
  <si>
    <t>348</t>
  </si>
  <si>
    <t>"Zesílení izolace pod římsami"    0.5*7.3+1.25*(5.35+4.25)</t>
  </si>
  <si>
    <t>175</t>
  </si>
  <si>
    <t>628361100</t>
  </si>
  <si>
    <t>350</t>
  </si>
  <si>
    <t>"+15% ztratné</t>
  </si>
  <si>
    <t>" materiál k pol.711441559"    15,65*1,15</t>
  </si>
  <si>
    <t>71144200R</t>
  </si>
  <si>
    <t>Izolace mostovek celoplošná asfaltovými pásy s pečetící vrstvou</t>
  </si>
  <si>
    <t>M2</t>
  </si>
  <si>
    <t>352</t>
  </si>
  <si>
    <t xml:space="preserve">"Izolace horního povrchu nosné konstrukce z natav. AIP tl. 5 mm. včetně izolace a pečetící vrstvy , technická specifikace viz. OTSKP-SPK "    </t>
  </si>
  <si>
    <t xml:space="preserve">"Na mostovce :"  4,5*7,75 </t>
  </si>
  <si>
    <t>177</t>
  </si>
  <si>
    <t>998711101</t>
  </si>
  <si>
    <t>Přesun hmot tonážní pro izolace proti vodě, vlhkosti a plynům v objektech výšky do 6 m</t>
  </si>
  <si>
    <t>354</t>
  </si>
  <si>
    <t>Práce a dodávky M</t>
  </si>
  <si>
    <t>22-M</t>
  </si>
  <si>
    <t>Montáže technologických zařízení pro dopravní stavby</t>
  </si>
  <si>
    <t>220320391</t>
  </si>
  <si>
    <t>Montáž tabule informační na nosnou konstrukci do 100 kg</t>
  </si>
  <si>
    <t>356</t>
  </si>
  <si>
    <t>2+2</t>
  </si>
  <si>
    <t>179</t>
  </si>
  <si>
    <t>220320391R</t>
  </si>
  <si>
    <t>Dodávka tabulky zhotovitele</t>
  </si>
  <si>
    <t>ks</t>
  </si>
  <si>
    <t>358</t>
  </si>
  <si>
    <t>220320392R</t>
  </si>
  <si>
    <t>Dodávka informační tabule stavby</t>
  </si>
  <si>
    <t>360</t>
  </si>
  <si>
    <t>46-M</t>
  </si>
  <si>
    <t>Zemní práce při extr.mont.pracích</t>
  </si>
  <si>
    <t>181</t>
  </si>
  <si>
    <t>460030028</t>
  </si>
  <si>
    <t>Ostatní práce štěpkování netěžitelného porostu s odvozem</t>
  </si>
  <si>
    <t>prms</t>
  </si>
  <si>
    <t>362</t>
  </si>
  <si>
    <t>"dle pol.č.111212211"  95*0,1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</si>
  <si>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</si>
  <si>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</si>
  <si>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</si>
  <si>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</si>
  <si>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</si>
  <si>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</si>
  <si>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364</t>
  </si>
  <si>
    <t>"Náklady na průzkumy v rámci realizace stavby</t>
  </si>
  <si>
    <t xml:space="preserve">"monitoring dotčených objektů, geotechnický dozor, inženýrsko geologický průzkum, archeologický průzkum, </t>
  </si>
  <si>
    <t>"zkoušení konstrukcí a prací nezávislou zkušebnou.</t>
  </si>
  <si>
    <t>183</t>
  </si>
  <si>
    <t>012002000</t>
  </si>
  <si>
    <t>Geodetické práce</t>
  </si>
  <si>
    <t>366</t>
  </si>
  <si>
    <t>Body primární vytyčovací sítě, založeny na pevném podloží na pilotách průměru 0,3 až  0,5 m předpokládané délky 5 m</t>
  </si>
  <si>
    <t xml:space="preserve">Body musí mít nad terén vyveden pilíř pro nucenou centraci geodetického přístroje. </t>
  </si>
  <si>
    <t>Celkem 2 body.</t>
  </si>
  <si>
    <t>Odhad délky vrtů: 2x5 = 10 m</t>
  </si>
  <si>
    <t>Odhad kubatury pilot při průměru 0,5 m: 2x(5,0+1,0)x3,14x0,5x0,5x0,25 =  2,35 m3</t>
  </si>
  <si>
    <t>Odhad výztuže pilot (60 kg/m3)    60x2,35 =  141  "kg</t>
  </si>
  <si>
    <t>"celkem ks bodů"   2</t>
  </si>
  <si>
    <t>012103000</t>
  </si>
  <si>
    <t>Geodetické práce před výstavbou</t>
  </si>
  <si>
    <t>368</t>
  </si>
  <si>
    <t>polohové a výškové vytyčení stavby , vytyčení hranic pozemků</t>
  </si>
  <si>
    <t>zaměření a vytyčení podzemních inženýrských sítí ve spolupráci s jejich správci, vč. jejich vytrasování</t>
  </si>
  <si>
    <t>185</t>
  </si>
  <si>
    <t>012203000</t>
  </si>
  <si>
    <t>Geodetické práce při provádění stavby</t>
  </si>
  <si>
    <t>370</t>
  </si>
  <si>
    <t>"Geodetická činnost v průběhu provádění stavebních prací (geodet zhotovitele stavby)</t>
  </si>
  <si>
    <t>"vybudování vytyčovací sítě stavby a její polohové a výškové určení</t>
  </si>
  <si>
    <t>" podrobné vytyčování jednotlivých stavebních objektů v průběhu výstavby</t>
  </si>
  <si>
    <t>"kontrolní měření geometrických parametrů stavby</t>
  </si>
  <si>
    <t>"kontrolní měření svislostí</t>
  </si>
  <si>
    <t>"měření a výpočty kubatur</t>
  </si>
  <si>
    <t>012303000</t>
  </si>
  <si>
    <t>Geodetické práce po výstavbě</t>
  </si>
  <si>
    <t>372</t>
  </si>
  <si>
    <t>Zajištění geometrických plánů skutečného provedení objektů a inženýrských sítí</t>
  </si>
  <si>
    <t>a geomoetrických plánů věcných břemen v požadovaném formátu s hranicemi pozemků</t>
  </si>
  <si>
    <t>jako podklad pro vklad do katastrální mapy pro evidenci změn na katastrálním úřadu.</t>
  </si>
  <si>
    <t>Tato dokumentace bude předána v termínu dle potřeb investora</t>
  </si>
  <si>
    <t>187</t>
  </si>
  <si>
    <t>013203000</t>
  </si>
  <si>
    <t>Dokumentace stavby bez rozlišení</t>
  </si>
  <si>
    <t>374</t>
  </si>
  <si>
    <t>"Vypracování mostního listu vč, výpočtu zatížitelnosti</t>
  </si>
  <si>
    <t>"1. hlavní prohlídka mostu</t>
  </si>
  <si>
    <t>"soubor "   1</t>
  </si>
  <si>
    <t>013244000</t>
  </si>
  <si>
    <t>Dokumentace pro provádění stavby</t>
  </si>
  <si>
    <t>376</t>
  </si>
  <si>
    <t>dokumentace pro provedení stavby dle směrnice pro dokumentaci staveb pozemních komunikací MD ČR</t>
  </si>
  <si>
    <t xml:space="preserve">v tištěné a digitální podobě v 8 vyhotoveních,  všech SO </t>
  </si>
  <si>
    <t>189</t>
  </si>
  <si>
    <t>013254000</t>
  </si>
  <si>
    <t>Dokumentace skutečného provedení stavby</t>
  </si>
  <si>
    <t>378</t>
  </si>
  <si>
    <t>dokumentace skutečného provedení stavby dle směrnice pro dokumentaci staveb pozemních komunikací MD ČR</t>
  </si>
  <si>
    <t>v tištěné a digitální podobě v 8 vyhotoveních</t>
  </si>
  <si>
    <t>VRN7</t>
  </si>
  <si>
    <t>Provozní vlivy</t>
  </si>
  <si>
    <t>070001000</t>
  </si>
  <si>
    <t>380</t>
  </si>
  <si>
    <t>v pol. zahrnuty náklady na ztížené provádění stavebních a montážních prací způsobené provozem třetích osob na staveništi</t>
  </si>
  <si>
    <t>v pol. zahrnuty náklady na případné zábrany, oplocení staveniště, a pod.</t>
  </si>
  <si>
    <t>VRN9</t>
  </si>
  <si>
    <t>Ostatní náklady</t>
  </si>
  <si>
    <t>191</t>
  </si>
  <si>
    <t>091003000</t>
  </si>
  <si>
    <t>Bez rozlišení</t>
  </si>
  <si>
    <t>382</t>
  </si>
  <si>
    <t>"pasportizace objízdných tras před zahájením stavby a po dokončení stavby" 1</t>
  </si>
  <si>
    <t>201.1 - Provizorní lávka</t>
  </si>
  <si>
    <t xml:space="preserve">    762 - Konstrukce tesařské</t>
  </si>
  <si>
    <t>57+98</t>
  </si>
  <si>
    <t>113107111</t>
  </si>
  <si>
    <t>Odstranění podkladu pl do 50 m2 z kameniva těženého tl 100 mm</t>
  </si>
  <si>
    <t>po dokončení mostu</t>
  </si>
  <si>
    <t>"dle pol.č.213311142"  (1.5*4.5+1.5*2.5)</t>
  </si>
  <si>
    <t>"dle pol.č.291211111"  2,0*1,0*2*(4+3+4)</t>
  </si>
  <si>
    <t>"dle pol.č.564221111"  33</t>
  </si>
  <si>
    <t>113107112</t>
  </si>
  <si>
    <t>Odstranění podkladu pl do 50 m2 z kameniva těženého tl 200 mm</t>
  </si>
  <si>
    <t>"dle pol.č.564251111"  33</t>
  </si>
  <si>
    <t>113151111</t>
  </si>
  <si>
    <t>Rozebrání zpevněných ploch ze silničních dílců</t>
  </si>
  <si>
    <t>" rozebrání podkladu lávky dle pol.č.291211111"  72</t>
  </si>
  <si>
    <t>113311121</t>
  </si>
  <si>
    <t>Odstranění geotextilií v komunikacích</t>
  </si>
  <si>
    <t>"dle pol.č.919726124"   66,5</t>
  </si>
  <si>
    <t>121101103</t>
  </si>
  <si>
    <t>Sejmutí ornice s přemístěním na vzdálenost do 250 m</t>
  </si>
  <si>
    <t>"V místě opěry O1"  57*0.15</t>
  </si>
  <si>
    <t>122301101</t>
  </si>
  <si>
    <t>Odkopávky a prokopávky nezapažené v hornině tř. 4 objem do 100 m3</t>
  </si>
  <si>
    <t>"odkop pro uložení podkladních panelů :"   (1.5*4.5+1.5*2.5)*(0,3+0,1)</t>
  </si>
  <si>
    <t>"odstranění násypu dle pol.č.171101121"   10,68</t>
  </si>
  <si>
    <t>131301101</t>
  </si>
  <si>
    <t>Hloubení jam nezapažených v hornině tř. 4 objemu do 100 m3</t>
  </si>
  <si>
    <t>"Výkop pro lávku pro pěší</t>
  </si>
  <si>
    <t>1.5*4.5*0.5</t>
  </si>
  <si>
    <t>"50% z pol.č.131301101"  3,375*0,5</t>
  </si>
  <si>
    <t>"pro pol.č.174101101"  3,375</t>
  </si>
  <si>
    <t>3,375</t>
  </si>
  <si>
    <t>"celkový objem odkopávek zeminy " 155*0,1+14,88+3,375</t>
  </si>
  <si>
    <t>"odpočet objemu pro násypy a zásypy viz pol.č.162501102" -3,375</t>
  </si>
  <si>
    <t>"dle pol.č.162701105" 30,38*10</t>
  </si>
  <si>
    <t>"naložení na mezideponii z výkopů dle pol.č.162501102"   3,375</t>
  </si>
  <si>
    <t>171101121</t>
  </si>
  <si>
    <t>Uložení sypaniny z hornin nesoudržných kamenitých do násypů zhutněných</t>
  </si>
  <si>
    <t>2.5*4.0*0.6+1.9*5.5*0.4+1.0*2.0*0.25</t>
  </si>
  <si>
    <t>"dle pol.č.171101121 "  10,68*2,0</t>
  </si>
  <si>
    <t>"dle pol.č.162701105 "  30,38</t>
  </si>
  <si>
    <t>"dle pol.č.162501102   1. část"  3,375</t>
  </si>
  <si>
    <t>"dle pol.č.162701105 "  30,38*2,1</t>
  </si>
  <si>
    <t>"zásyp po podkladních panelech :"  1.5*4.5*0.5</t>
  </si>
  <si>
    <t>181101121</t>
  </si>
  <si>
    <t>Úprava pozemku s rozpojením, přehrnutím, urovnáním a přehrnutím do 20 m zeminy tř 1 a 2</t>
  </si>
  <si>
    <t>" dle pol.č.111301111:"   155,0*0,2</t>
  </si>
  <si>
    <t>181102301</t>
  </si>
  <si>
    <t>Úprava pláně v zářezech bez zhutnění</t>
  </si>
  <si>
    <t>po odstranění lávky</t>
  </si>
  <si>
    <t>" pod panely :"  1.0*4.0+1.0*2.0</t>
  </si>
  <si>
    <t>" v místě cesty pro pěší"  23+9+14</t>
  </si>
  <si>
    <t>"V místě opěry O1"  57</t>
  </si>
  <si>
    <t>" dle pol.č.181301102"   57,0*0,15</t>
  </si>
  <si>
    <t>"z pol. 181301102:"   57+98</t>
  </si>
  <si>
    <t>155,0*0,04</t>
  </si>
  <si>
    <t>"pod ohumusování"  155</t>
  </si>
  <si>
    <t>155,0*1,5</t>
  </si>
  <si>
    <t>155,0*3</t>
  </si>
  <si>
    <t>155,0*0,005</t>
  </si>
  <si>
    <t>213311142</t>
  </si>
  <si>
    <t>Polštáře zhutněné pod základy ze štěrkopísku netříděného</t>
  </si>
  <si>
    <t>"pod panely "   (1.5*4.5+1.5*2.5)*(0,3+0,1)</t>
  </si>
  <si>
    <t>291211111</t>
  </si>
  <si>
    <t>Zřízení plochy ze silničních panelů do lože tl 50 mm z kameniva</t>
  </si>
  <si>
    <t>"podkladní panely pro uložení lávky"  2,0*1,0*2*2+2,0*1,0*10</t>
  </si>
  <si>
    <t>"podkladní panely pro cestu pro pěší" 2,0*1,0*2*(4+3+4)</t>
  </si>
  <si>
    <t>593811350</t>
  </si>
  <si>
    <t>panel silniční  200x100x15 cm</t>
  </si>
  <si>
    <t>"možnost použitých panelů - uvažována 25 % obratovost"</t>
  </si>
  <si>
    <t>" dle pol.č.2912111111"   72/2</t>
  </si>
  <si>
    <t>348185121</t>
  </si>
  <si>
    <t>Výroba mostního zábradlí dočasného ze dřeva měkkého hoblovaného s dvojmadlem</t>
  </si>
  <si>
    <t>"u schodiště a u dřevěného chodníku " 2*(9+4*1.2+6+3*1.2+9)</t>
  </si>
  <si>
    <t>348185131</t>
  </si>
  <si>
    <t>Montáž mostního zábradlí dočasného ze dřeva měkkého hoblovaného s dvojmadlem</t>
  </si>
  <si>
    <t>" dle pol.č.348185121"  64,8</t>
  </si>
  <si>
    <t>348185211</t>
  </si>
  <si>
    <t>Odstranění mostního zábradlí dočasného ze dřeva měkkého hoblovaného s dvojmadlem</t>
  </si>
  <si>
    <t>564221111</t>
  </si>
  <si>
    <t>Podklad nebo podsyp ze štěrkopísku ŠP tl 80 mm</t>
  </si>
  <si>
    <t>"chodník ŠP fr. 0-16"   33</t>
  </si>
  <si>
    <t>"pod chodník ŠP fr. 16-32"    33</t>
  </si>
  <si>
    <t>"pod panely "   1.5*4.5+1.5*2.5</t>
  </si>
  <si>
    <t>" pod schodiště"  2,0*4,0</t>
  </si>
  <si>
    <t>" pod chodník"  2,0*(9+6+9)</t>
  </si>
  <si>
    <t>945211121</t>
  </si>
  <si>
    <t>Montáž provizorní lávky</t>
  </si>
  <si>
    <t>"kompletní montáž za pomocí jeřábu, vč. zábradlí "   1</t>
  </si>
  <si>
    <t>945211221</t>
  </si>
  <si>
    <t>Demontáž provizorní lávky</t>
  </si>
  <si>
    <t>"kompletní demontáž za pomocí jeřábu"   1</t>
  </si>
  <si>
    <t>945211291.R</t>
  </si>
  <si>
    <t>Měsíční nájem provizorní lávky</t>
  </si>
  <si>
    <t>geotextilie na skládku</t>
  </si>
  <si>
    <t>"dle pol.č.113311121"  66,50*0,800*0,001</t>
  </si>
  <si>
    <t>panely na skládku zhotovitele</t>
  </si>
  <si>
    <t>"dle pol.č.113151111"  72*0,360</t>
  </si>
  <si>
    <t>"dle pol.č.113311121"  66,5*0,800*0,001</t>
  </si>
  <si>
    <t>"dle pol.č.997211521 x 19"    25,973*19</t>
  </si>
  <si>
    <t>"dle pol.č.997211521"   25,973</t>
  </si>
  <si>
    <t>997221551</t>
  </si>
  <si>
    <t>Vodorovná doprava suti ze sypkých materiálů do 1 km</t>
  </si>
  <si>
    <t xml:space="preserve">"kamenivo pol.113107111"   87,5*0,1*2,0 </t>
  </si>
  <si>
    <t xml:space="preserve">"kamenivo pol.113107112"   33,0*0,15*2,0 </t>
  </si>
  <si>
    <t xml:space="preserve">"kamenivo pol.113107113"   10,5*0,3*2,0 </t>
  </si>
  <si>
    <t>997221559</t>
  </si>
  <si>
    <t>Příplatek ZKD 1 km u vodorovné dopravy suti ze sypkých materiálů</t>
  </si>
  <si>
    <t xml:space="preserve">"dle pol.č.997221551 - 19 x"   33,70*19 </t>
  </si>
  <si>
    <t>998218111.R</t>
  </si>
  <si>
    <t>Přesun provizorní lávky z půjčovny a zpět</t>
  </si>
  <si>
    <t>762</t>
  </si>
  <si>
    <t>Konstrukce tesařské</t>
  </si>
  <si>
    <t>762085103</t>
  </si>
  <si>
    <t>Montáž kotevních želez, příložek, patek nebo táhel</t>
  </si>
  <si>
    <t>"pěší cesta ze dřeva - kotvení k panelům po 2 m   dl./2 x 2 str. "   (9+6+9)/2*2</t>
  </si>
  <si>
    <t>130104380</t>
  </si>
  <si>
    <t>úhelník ocelový rovnostranný, v jakosti 11 375, 100 x 100 x 6 mm</t>
  </si>
  <si>
    <t>24*0,5*9,26*0,001</t>
  </si>
  <si>
    <t>762085113</t>
  </si>
  <si>
    <t>Montáž svorníků nebo šroubů délky do 450 mm</t>
  </si>
  <si>
    <t>"pěší cesta ze dřeva - kotvení k panelům  po 2 m   dl./2 x 2 str. "   24,0/2*2</t>
  </si>
  <si>
    <t>311971070</t>
  </si>
  <si>
    <t>tyč závitová pozinkovaná  M20 vč. podložek a matek</t>
  </si>
  <si>
    <t>"pěší cesta ze dřeva - kotvení k panelům po 2 m   dl./2 x 2 str. "   24,0/2*2</t>
  </si>
  <si>
    <t>762211140</t>
  </si>
  <si>
    <t>Montáž schodiště přímočarého z fošen bez podstupnice šířka ramene do 1,5 m</t>
  </si>
  <si>
    <t>"montáž vč. výroby"</t>
  </si>
  <si>
    <t>"délka stupňů "  5+4</t>
  </si>
  <si>
    <t>605110210</t>
  </si>
  <si>
    <t>řezivo jehličnaté - středové SM/BO tl. 33-100 mm, jakost II, 3-5 m</t>
  </si>
  <si>
    <t>"bočnice "  2*(5+4)*0,4*0,05</t>
  </si>
  <si>
    <t>"stupně"   (11+10)*2*0,27*0,05</t>
  </si>
  <si>
    <t>605141130</t>
  </si>
  <si>
    <t>řezivo jehličnaté,střešní latě impregnované dl 2 - 3,5 m</t>
  </si>
  <si>
    <t>"podstupnice"  (10+11)*0,18*2*0,04*1,15</t>
  </si>
  <si>
    <t>762212811</t>
  </si>
  <si>
    <t>Demontáž schodiště přímočarého nebo křivočarého š do 1,5 m bez podstupnic</t>
  </si>
  <si>
    <t>5+4</t>
  </si>
  <si>
    <t>762295001</t>
  </si>
  <si>
    <t>Spojovací prostředky pro montáž schodiště a zábradlí</t>
  </si>
  <si>
    <t>0,927+0,348</t>
  </si>
  <si>
    <t>762395000</t>
  </si>
  <si>
    <t>Spojovací prostředky pro montáž krovu, bednění, laťování, světlíky, klíny</t>
  </si>
  <si>
    <t>dle pol.č.605120010 a 605120110</t>
  </si>
  <si>
    <t>0,528+1,666</t>
  </si>
  <si>
    <t>762521104</t>
  </si>
  <si>
    <t>Položení podlahy z hrubých prken na sraz</t>
  </si>
  <si>
    <t>"pěší cesta ze dřeva   dl. x š. "   24,0*2,0</t>
  </si>
  <si>
    <t>605151110</t>
  </si>
  <si>
    <t>řezivo jehličnaté boční prkno jakost I.-II. 2 - 3 cm</t>
  </si>
  <si>
    <t>"pěší cesta ze dřeva   dl. x š. x tl. + 10% prořez "   24,0*2,0*0,018*1,1</t>
  </si>
  <si>
    <t>762595001</t>
  </si>
  <si>
    <t>Spojovací prostředky pro položení dřevěných podlah a zakrytí kanálů</t>
  </si>
  <si>
    <t>762822110</t>
  </si>
  <si>
    <t>Montáž stropního trámu z hraněného řeziva průřezové plochy do 144 cm2 s výměnami</t>
  </si>
  <si>
    <t xml:space="preserve">pěší cesta ze dřeva  </t>
  </si>
  <si>
    <t>"Příčníky"   (6+4+6)*3,0</t>
  </si>
  <si>
    <t>605120010</t>
  </si>
  <si>
    <t>řezivo jehličnaté hranol jakost I do 120 cm2</t>
  </si>
  <si>
    <t>"Příčníky"   16*3,0*0,1*0,1*1,1</t>
  </si>
  <si>
    <t>762822120</t>
  </si>
  <si>
    <t>Montáž stropního trámu z hraněného řeziva průřezové plochy do 288 cm2 s výměnami</t>
  </si>
  <si>
    <t>"Podélníky"   (9+6+9)*2.0</t>
  </si>
  <si>
    <t>"Podkladky pod podélníky" (4+3+4)*2,0</t>
  </si>
  <si>
    <t>605120110</t>
  </si>
  <si>
    <t>řezivo jehličnaté hranol jakost I nad 120 cm2</t>
  </si>
  <si>
    <t>"Podélníky"   (9+6+9)*2*(0,1*0,2)*1,1</t>
  </si>
  <si>
    <t>"Podkladky pod podélníky" (4+3+4)*2,0*0,14*0,18*1,1</t>
  </si>
  <si>
    <t>998762101</t>
  </si>
  <si>
    <t>Přesun hmot tonážní pro kce tesařské v objektech v do 6 m</t>
  </si>
  <si>
    <t>341 - Přeložka vodovodu</t>
  </si>
  <si>
    <t xml:space="preserve">    8 - Trubní vedení</t>
  </si>
  <si>
    <t xml:space="preserve">    722 - Zdravotechnika - vnitřní vodovod</t>
  </si>
  <si>
    <t xml:space="preserve">    23-M - Montáže potrubí</t>
  </si>
  <si>
    <t xml:space="preserve">    VRN5 - Finanční náklady</t>
  </si>
  <si>
    <t>"z jam protlaku  ks x hod x den"  2*8*4</t>
  </si>
  <si>
    <t>2*4</t>
  </si>
  <si>
    <t>131301201</t>
  </si>
  <si>
    <t>Hloubení jam zapažených v hornině tř. 4 objemu do 100 m3</t>
  </si>
  <si>
    <t>"startovací jáma protlaku"  3,0*6,0*2,5</t>
  </si>
  <si>
    <t>"cíllová jáma protlaku"   3,0*3,0*4,7</t>
  </si>
  <si>
    <t>131301209</t>
  </si>
  <si>
    <t>Příplatek za lepivost u hloubení jam zapažených v hornině tř. 4</t>
  </si>
  <si>
    <t>" 50 % z pol.č.131301201"   87,3*0,5</t>
  </si>
  <si>
    <t>132301201</t>
  </si>
  <si>
    <t>Hloubení rýh š do 2000 mm v hornině tř. 4 objemu do 100 m3</t>
  </si>
  <si>
    <t xml:space="preserve">vodovod přeložka:  délka * hloubka*šířka  </t>
  </si>
  <si>
    <t>((11,12-2,7)*((1,52+3,4)*0,5)+(5,2)*((2,1+1,51)*0,5))*0,80</t>
  </si>
  <si>
    <t xml:space="preserve">vybourání vodovodu :  délka * hloubka*šířka </t>
  </si>
  <si>
    <t>(26,5-4,5)*1,50*0,80+4,5*0,5*0,8</t>
  </si>
  <si>
    <t>132301209</t>
  </si>
  <si>
    <t>Příplatek za lepivost k hloubení rýh š do 2000 mm v hornině tř. 4</t>
  </si>
  <si>
    <t>" 50 % z pol.č.132301101"   52,279*0,5</t>
  </si>
  <si>
    <t>133301101</t>
  </si>
  <si>
    <t>Hloubení šachet v hornině tř. 4 objemu do 100 m3</t>
  </si>
  <si>
    <t>"pro patku orient. sloupku"  2*0,3*0,3*0,6</t>
  </si>
  <si>
    <t>"pro čerpací jímky v jámách protlaku :" 2*0,8*0,8*1,0</t>
  </si>
  <si>
    <t>133301109</t>
  </si>
  <si>
    <t>Příplatek za lepivost u hloubení šachet v hornině tř. 4</t>
  </si>
  <si>
    <t>"dle pol.č.133301101"  1,388</t>
  </si>
  <si>
    <t>141721115</t>
  </si>
  <si>
    <t>Řízený zemní protlak hloubky do 6 m vnějšího průměru do 160 mm v hornině tř 1 až 4</t>
  </si>
  <si>
    <t>"protlak dle PP"   13</t>
  </si>
  <si>
    <t>140110980</t>
  </si>
  <si>
    <t>trubka ocelová   159/8 mm</t>
  </si>
  <si>
    <t>"pro protlak: "   13</t>
  </si>
  <si>
    <t>151101101</t>
  </si>
  <si>
    <t>Zřízení příložného pažení a rozepření stěn rýh hl do 2 m</t>
  </si>
  <si>
    <t>dle pol.č.132301201</t>
  </si>
  <si>
    <t>vodovod přeložka:  délka * hloubka* 2 strany</t>
  </si>
  <si>
    <t>((11,12-2,7)*((1,52+3,4)*0,5)+5,2*((2,1+1,51)*0,5))*2</t>
  </si>
  <si>
    <t>vybourání vodovodu :  délka * hloubka*2 strany</t>
  </si>
  <si>
    <t>(26,5-4,5)*1,50*2+4,5*0,5*2</t>
  </si>
  <si>
    <t>151101111</t>
  </si>
  <si>
    <t>Odstranění příložného pažení a rozepření stěn rýh hl do 2 m</t>
  </si>
  <si>
    <t>"dle pol.č.151101101"   130,698</t>
  </si>
  <si>
    <t>151301201</t>
  </si>
  <si>
    <t>Zřízení hnaného pažení stěn výkopu hl do 4 m</t>
  </si>
  <si>
    <t>"startovací jáma protlaku"  (2*3,0+2*6,0)*2,5</t>
  </si>
  <si>
    <t>151301202</t>
  </si>
  <si>
    <t>Zřízení hnaného pažení stěn výkopu hl do 8 m</t>
  </si>
  <si>
    <t>"cíllová jáma protlaku"   4*3,0*4,7</t>
  </si>
  <si>
    <t>151301211</t>
  </si>
  <si>
    <t>Odstranění pažení stěn hnaného hl do 4 m</t>
  </si>
  <si>
    <t>"dle pol.č.151301201"   45</t>
  </si>
  <si>
    <t>151301212</t>
  </si>
  <si>
    <t>Odstranění pažení stěn hnaného hl do 8 m</t>
  </si>
  <si>
    <t>"dle pol.č.151301202"   56,4</t>
  </si>
  <si>
    <t>161101101</t>
  </si>
  <si>
    <t>Svislé přemístění výkopku z horniny tř. 1 až 4 hl výkopu do 2,5 m</t>
  </si>
  <si>
    <t>"dle pol.č.132301201"  52,279</t>
  </si>
  <si>
    <t>161101102</t>
  </si>
  <si>
    <t>Svislé přemístění výkopku z horniny tř. 1 až 4 hl výkopu do 4 m</t>
  </si>
  <si>
    <t>"dle pol.č.131301201  "   87,3</t>
  </si>
  <si>
    <t>" na mezideponii pro pol.č.174101101"   130,963</t>
  </si>
  <si>
    <t>" zpět z mezideponie k zabudování "    130,963</t>
  </si>
  <si>
    <t>"celkový objem výkopů :"  87,3+52,279+1,388</t>
  </si>
  <si>
    <t>"odpočet dle pol.č.162501102"  -130,963</t>
  </si>
  <si>
    <t>"dle pol.č.162701105" 10,004*10</t>
  </si>
  <si>
    <t>167101102</t>
  </si>
  <si>
    <t>Nakládání výkopku z hornin tř. 1 až 4 přes 100 m3</t>
  </si>
  <si>
    <t>"na mezideponii dle pol.č.162501102"   130,963</t>
  </si>
  <si>
    <t>"na skládku dle pol.č.162701105"    10,004</t>
  </si>
  <si>
    <t>"dle pol.č.162701105 "  10,004*1,9</t>
  </si>
  <si>
    <t xml:space="preserve">vodovod přeložka : výkop dle pol.č.132301201 - (obsyp +podsyp)    </t>
  </si>
  <si>
    <t>(24,079)-(6,336+1,76)</t>
  </si>
  <si>
    <t xml:space="preserve">vybourání vodovodu : výkop - most  </t>
  </si>
  <si>
    <t>(26,5-4,5)*1,50*0,80</t>
  </si>
  <si>
    <t>"zásyp jam u protlaku"   87,3</t>
  </si>
  <si>
    <t>175111101</t>
  </si>
  <si>
    <t>Obsypání potrubí ručně sypaninou bez prohození, uloženou do 3 m</t>
  </si>
  <si>
    <t xml:space="preserve">obsyp vodovodního potrubívodovod přeložka :  délka * plocha </t>
  </si>
  <si>
    <t>(35-13)*0,2880</t>
  </si>
  <si>
    <t>583439300</t>
  </si>
  <si>
    <t>kamenivo drcené</t>
  </si>
  <si>
    <t>"dle pol.č.175111101"   6,336*1,9</t>
  </si>
  <si>
    <t>451572111</t>
  </si>
  <si>
    <t>Lože pod potrubí otevřený výkop z kameniva drobného těženého</t>
  </si>
  <si>
    <t xml:space="preserve">lože pro vodovod, tl.100mm délka * šířka * 0,100   </t>
  </si>
  <si>
    <t>(35-13)*0,80*0,100</t>
  </si>
  <si>
    <t xml:space="preserve">lože pro jámy protlaku, tl.100mm délka * šířka * 0,100  </t>
  </si>
  <si>
    <t>(3*3+3*6)*0,100</t>
  </si>
  <si>
    <t>Trubní vedení</t>
  </si>
  <si>
    <t>850245121</t>
  </si>
  <si>
    <t>Výřez nebo výsek na potrubí z trub litinových tlakových nebo plastických hmot DN 80</t>
  </si>
  <si>
    <t>"napojení na současné potrubí D 50"   2</t>
  </si>
  <si>
    <t>857231151</t>
  </si>
  <si>
    <t>Montáž litinových tvarovek jednoosých hrdlo/příruba otevřený výkop s těsnícím spojem DE 75</t>
  </si>
  <si>
    <t>"montáž přírub na plastové potrubí DN 63"  2</t>
  </si>
  <si>
    <t>552511890</t>
  </si>
  <si>
    <t>tvarovka přírubová - příruba DN150</t>
  </si>
  <si>
    <t>"dodávka přírub 150 s jištěním proti posunu na plastové potrubí DN 63"  2</t>
  </si>
  <si>
    <t>857233151</t>
  </si>
  <si>
    <t>Montáž litinových tvarovek odbočných hrdlo/příruba otevřený výkop s těsnícím spojem DE 75</t>
  </si>
  <si>
    <t>"odbočka přírubová T 50/50 s jištěním proti posunu" 1</t>
  </si>
  <si>
    <t>552535020</t>
  </si>
  <si>
    <t>tvarovka přírubová litinová s přírubovou odbočkou, T-kus DN 50/50 mm</t>
  </si>
  <si>
    <t>"odbočka přírubová T 50/50 "  1</t>
  </si>
  <si>
    <t>871241151</t>
  </si>
  <si>
    <t>Montáž potrubí z PE100 SDR 17 otevřený výkop svařovaných na tupo D 63 x 3,8 mm</t>
  </si>
  <si>
    <t>"ze situace a podélného profilu :"   35,0</t>
  </si>
  <si>
    <t>286131270</t>
  </si>
  <si>
    <t>potrubí vodovodní PE100 PN10 SDR17 6 m, 100 m, 63 x 3,8 mm</t>
  </si>
  <si>
    <t>"dle pol.č.871241151 + 5 % ztratné "  35*1,05</t>
  </si>
  <si>
    <t>877211110</t>
  </si>
  <si>
    <t>Montáž elektrokolen 45° na potrubí z PE trub d 63</t>
  </si>
  <si>
    <t>286149460</t>
  </si>
  <si>
    <t>elektrokoleno 45°, PE 100, PN 16, d 63</t>
  </si>
  <si>
    <t>891213321</t>
  </si>
  <si>
    <t>Montáž ventilů odvzdušňovacích přírubových DN 50</t>
  </si>
  <si>
    <t>"zemní zavzdušňovací souprava - montáž"   1</t>
  </si>
  <si>
    <t>422910660</t>
  </si>
  <si>
    <t>souprava zemní zavzdušňovací a odvzdušňovacíí DN 50 mm</t>
  </si>
  <si>
    <t>"dodávka"   1</t>
  </si>
  <si>
    <t>892233122</t>
  </si>
  <si>
    <t>Proplach a dezinfekce vodovodního potrubí DN od 40 do 70</t>
  </si>
  <si>
    <t>892241111</t>
  </si>
  <si>
    <t>Tlaková zkouška vodou potrubí do 80</t>
  </si>
  <si>
    <t>892372111</t>
  </si>
  <si>
    <t>Zabezpečení konců potrubí DN do 300 při tlakových zkouškách vodou</t>
  </si>
  <si>
    <t>894411311</t>
  </si>
  <si>
    <t>Osazení železobetonových dílců pro šachty skruží rovných</t>
  </si>
  <si>
    <t>"k orientačním sloupkům"   2</t>
  </si>
  <si>
    <t>"čerpací jímky"  2</t>
  </si>
  <si>
    <t>592241020</t>
  </si>
  <si>
    <t>skruž betonová  100x50x9 cm</t>
  </si>
  <si>
    <t>592253320</t>
  </si>
  <si>
    <t>skruž betonová  kruhová  D80x99x8 cm</t>
  </si>
  <si>
    <t>899401112</t>
  </si>
  <si>
    <t>Osazení poklopů litinových šoupátkových</t>
  </si>
  <si>
    <t>422914020</t>
  </si>
  <si>
    <t>poklop litinový-ventilový</t>
  </si>
  <si>
    <t>899721111</t>
  </si>
  <si>
    <t>Signalizační vodič DN do 150 mm na potrubí PVC</t>
  </si>
  <si>
    <t>899722113</t>
  </si>
  <si>
    <t>Krytí potrubí z plastů výstražnou fólií z PVC 34cm</t>
  </si>
  <si>
    <t>ze situace a podélného profilu : délka potr. - protlak</t>
  </si>
  <si>
    <t>35-13</t>
  </si>
  <si>
    <t>969011131</t>
  </si>
  <si>
    <t>Vybourání vodovodního nebo plynového vedení DN do 125</t>
  </si>
  <si>
    <t>"současný vodovod D 63 ze situace : "  26,5</t>
  </si>
  <si>
    <t>997013813</t>
  </si>
  <si>
    <t>Poplatek za uložení stavebního odpadu z plastických hmot na skládce (skládkovné)</t>
  </si>
  <si>
    <t>"dle pol.č.969011131"   26,5*0,037</t>
  </si>
  <si>
    <t xml:space="preserve">"na skládku </t>
  </si>
  <si>
    <t>"dle pol.č.997211521 x 19"  0,981*19</t>
  </si>
  <si>
    <t>"dle pol.č.997211521" 0,981</t>
  </si>
  <si>
    <t>998276101</t>
  </si>
  <si>
    <t>Přesun hmot pro trubní vedení z trub z plastických hmot otevřený výkop</t>
  </si>
  <si>
    <t>722</t>
  </si>
  <si>
    <t>Zdravotechnika - vnitřní vodovod</t>
  </si>
  <si>
    <t>722212440</t>
  </si>
  <si>
    <t>Orientační štítky na trubku</t>
  </si>
  <si>
    <t>soubor</t>
  </si>
  <si>
    <t>"dle pol.č.230220011"   2</t>
  </si>
  <si>
    <t>23-M</t>
  </si>
  <si>
    <t>Montáže potrubí</t>
  </si>
  <si>
    <t>230200116</t>
  </si>
  <si>
    <t>Nasunutí potrubní sekce do ocelové chráničky</t>
  </si>
  <si>
    <t>552911210</t>
  </si>
  <si>
    <t>kroužek těsnící na utěsnění potrubí v chráničce</t>
  </si>
  <si>
    <t>230220011</t>
  </si>
  <si>
    <t>Montáž orientačního sloupku</t>
  </si>
  <si>
    <t>"ze situace a podélného profilu :"  2</t>
  </si>
  <si>
    <t>vč. betonové patky</t>
  </si>
  <si>
    <t>404452250</t>
  </si>
  <si>
    <t>sloupek Zn 60 - 350</t>
  </si>
  <si>
    <t>VRN5</t>
  </si>
  <si>
    <t>Finanční náklady</t>
  </si>
  <si>
    <t>053002000</t>
  </si>
  <si>
    <t>Poplatky</t>
  </si>
  <si>
    <t>náklady majiteli za způsobenou ztrátu, vypuštění, napuštění, odkalení, dezinfekce</t>
  </si>
  <si>
    <t>431 - Přeložka veřejného osvětlení</t>
  </si>
  <si>
    <t xml:space="preserve">    741 - Elektroinstalace - silnoproud</t>
  </si>
  <si>
    <t>741</t>
  </si>
  <si>
    <t>Elektroinstalace - silnoproud</t>
  </si>
  <si>
    <t>742242</t>
  </si>
  <si>
    <t>VEDENÍ VENKOVNÍ NN, ZÁVĚSNÝ KABEL NAD TŘI ŽÍLY OD 10 DO 25 MM2</t>
  </si>
  <si>
    <t>AES 4x25 mm2</t>
  </si>
  <si>
    <t>(67,36+54,98)*1,03+4*2</t>
  </si>
  <si>
    <t>3% průhyb a prostřih; 2 metry na svislou část a rezervu na ukončení na sloupu</t>
  </si>
  <si>
    <t>742254</t>
  </si>
  <si>
    <t>VEDENÍ VENKOVNÍ NN, PROPICHOVACÍ SVORKA</t>
  </si>
  <si>
    <t>AES 25 mm2</t>
  </si>
  <si>
    <t>připojení svítidel kompletní</t>
  </si>
  <si>
    <t>742254a</t>
  </si>
  <si>
    <t>VEDENÍ VENKOVNÍ NN, VRUBOVÁ SVORKA</t>
  </si>
  <si>
    <t>čtveřice svorek propojí dva kabely AES do 4x25 mm2</t>
  </si>
  <si>
    <t>742256</t>
  </si>
  <si>
    <t>VEDENÍ VENKOVNÍ NN, KOTEVNÍ SVORKA VČETNĚ UPEVNĚNÍ</t>
  </si>
  <si>
    <t>svorka pro AES 2X25 MM2</t>
  </si>
  <si>
    <t>+ objímka s prodlouženým hákem</t>
  </si>
  <si>
    <t>742257</t>
  </si>
  <si>
    <t>VEDENÍ VENKOVNÍ NN, ZÁVĚSNÁ SVORKA VČETNĚ UPEVNĚNÍ</t>
  </si>
  <si>
    <t>do 30°</t>
  </si>
  <si>
    <t>742257a</t>
  </si>
  <si>
    <t>do 90°</t>
  </si>
  <si>
    <t>742Z22</t>
  </si>
  <si>
    <t>DEMONTÁŽ VENKOVNÍHO VEDENÍ NN (4X)</t>
  </si>
  <si>
    <t>závěsný kabel AES 4x25 mm2</t>
  </si>
  <si>
    <t>67,36+54,98</t>
  </si>
  <si>
    <t>743311</t>
  </si>
  <si>
    <t>VÝLOŽNÍK PRO MONTÁŽ SVÍTIDLA NA STOŽÁR JEDNORAMENNÝ  DÉLKA VYLOŽENÍ DO 1 M</t>
  </si>
  <si>
    <t>výložník 0,5 m na betonový sloup</t>
  </si>
  <si>
    <t>743552</t>
  </si>
  <si>
    <t>SVÍTIDLO VENKOVNÍ VŠEOBECNÉ LED, MIN. IP 44, PŘES 10 DO 25 W</t>
  </si>
  <si>
    <t>743Z35</t>
  </si>
  <si>
    <t>DEMONTÁŽ SVÍTIDLA Z OSVĚTLOVACÍHO STOŽÁRU VÝŠKY DO 15 M</t>
  </si>
  <si>
    <t>029522</t>
  </si>
  <si>
    <t>OSTATNÍ POŽADAVKY - REVIZNÍ ZPRÁVY</t>
  </si>
  <si>
    <t>výchozí revize elektrického zařízení - provizorní stav</t>
  </si>
  <si>
    <t>029522a</t>
  </si>
  <si>
    <t>výchozí revize elektrického zařízení - definitivní stav</t>
  </si>
  <si>
    <t>02960</t>
  </si>
  <si>
    <t>OSTATNÍ POŽADAVKY - ODBORNÝ DOZOR</t>
  </si>
  <si>
    <t>KPL</t>
  </si>
  <si>
    <t>potřebné manipulace v rozvodu veřejného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</si>
</sst>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5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3"/>
      <c r="AQ5" s="23"/>
      <c r="AR5" s="21"/>
      <c r="BE5" s="28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3"/>
      <c r="AQ6" s="23"/>
      <c r="AR6" s="21"/>
      <c r="BE6" s="28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8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84"/>
      <c r="BS13" s="18" t="s">
        <v>6</v>
      </c>
    </row>
    <row r="14" spans="2:71" ht="12.75">
      <c r="B14" s="22"/>
      <c r="C14" s="23"/>
      <c r="D14" s="23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8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4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4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4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4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4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4"/>
    </row>
    <row r="22" spans="2:57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4"/>
    </row>
    <row r="23" spans="2:57" s="1" customFormat="1" ht="35.25" customHeight="1">
      <c r="B23" s="22"/>
      <c r="C23" s="23"/>
      <c r="D23" s="23"/>
      <c r="E23" s="291" t="s">
        <v>34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3"/>
      <c r="AP23" s="23"/>
      <c r="AQ23" s="23"/>
      <c r="AR23" s="21"/>
      <c r="BE23" s="28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4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2">
        <f>ROUND(AG94,2)</f>
        <v>0</v>
      </c>
      <c r="AL26" s="293"/>
      <c r="AM26" s="293"/>
      <c r="AN26" s="293"/>
      <c r="AO26" s="293"/>
      <c r="AP26" s="37"/>
      <c r="AQ26" s="37"/>
      <c r="AR26" s="40"/>
      <c r="BE26" s="28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4" t="s">
        <v>36</v>
      </c>
      <c r="M28" s="294"/>
      <c r="N28" s="294"/>
      <c r="O28" s="294"/>
      <c r="P28" s="294"/>
      <c r="Q28" s="37"/>
      <c r="R28" s="37"/>
      <c r="S28" s="37"/>
      <c r="T28" s="37"/>
      <c r="U28" s="37"/>
      <c r="V28" s="37"/>
      <c r="W28" s="294" t="s">
        <v>37</v>
      </c>
      <c r="X28" s="294"/>
      <c r="Y28" s="294"/>
      <c r="Z28" s="294"/>
      <c r="AA28" s="294"/>
      <c r="AB28" s="294"/>
      <c r="AC28" s="294"/>
      <c r="AD28" s="294"/>
      <c r="AE28" s="294"/>
      <c r="AF28" s="37"/>
      <c r="AG28" s="37"/>
      <c r="AH28" s="37"/>
      <c r="AI28" s="37"/>
      <c r="AJ28" s="37"/>
      <c r="AK28" s="294" t="s">
        <v>38</v>
      </c>
      <c r="AL28" s="294"/>
      <c r="AM28" s="294"/>
      <c r="AN28" s="294"/>
      <c r="AO28" s="294"/>
      <c r="AP28" s="37"/>
      <c r="AQ28" s="37"/>
      <c r="AR28" s="40"/>
      <c r="BE28" s="284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297">
        <v>0.21</v>
      </c>
      <c r="M29" s="296"/>
      <c r="N29" s="296"/>
      <c r="O29" s="296"/>
      <c r="P29" s="296"/>
      <c r="Q29" s="42"/>
      <c r="R29" s="42"/>
      <c r="S29" s="42"/>
      <c r="T29" s="42"/>
      <c r="U29" s="42"/>
      <c r="V29" s="42"/>
      <c r="W29" s="295">
        <f>ROUND(AZ94,2)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2"/>
      <c r="AG29" s="42"/>
      <c r="AH29" s="42"/>
      <c r="AI29" s="42"/>
      <c r="AJ29" s="42"/>
      <c r="AK29" s="295">
        <f>ROUND(AV94,2)</f>
        <v>0</v>
      </c>
      <c r="AL29" s="296"/>
      <c r="AM29" s="296"/>
      <c r="AN29" s="296"/>
      <c r="AO29" s="296"/>
      <c r="AP29" s="42"/>
      <c r="AQ29" s="42"/>
      <c r="AR29" s="43"/>
      <c r="BE29" s="285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297">
        <v>0.15</v>
      </c>
      <c r="M30" s="296"/>
      <c r="N30" s="296"/>
      <c r="O30" s="296"/>
      <c r="P30" s="296"/>
      <c r="Q30" s="42"/>
      <c r="R30" s="42"/>
      <c r="S30" s="42"/>
      <c r="T30" s="42"/>
      <c r="U30" s="42"/>
      <c r="V30" s="42"/>
      <c r="W30" s="295">
        <f>ROUND(BA94,2)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2"/>
      <c r="AG30" s="42"/>
      <c r="AH30" s="42"/>
      <c r="AI30" s="42"/>
      <c r="AJ30" s="42"/>
      <c r="AK30" s="295">
        <f>ROUND(AW94,2)</f>
        <v>0</v>
      </c>
      <c r="AL30" s="296"/>
      <c r="AM30" s="296"/>
      <c r="AN30" s="296"/>
      <c r="AO30" s="296"/>
      <c r="AP30" s="42"/>
      <c r="AQ30" s="42"/>
      <c r="AR30" s="43"/>
      <c r="BE30" s="285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297">
        <v>0.21</v>
      </c>
      <c r="M31" s="296"/>
      <c r="N31" s="296"/>
      <c r="O31" s="296"/>
      <c r="P31" s="296"/>
      <c r="Q31" s="42"/>
      <c r="R31" s="42"/>
      <c r="S31" s="42"/>
      <c r="T31" s="42"/>
      <c r="U31" s="42"/>
      <c r="V31" s="42"/>
      <c r="W31" s="295">
        <f>ROUND(BB94,2)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2"/>
      <c r="AG31" s="42"/>
      <c r="AH31" s="42"/>
      <c r="AI31" s="42"/>
      <c r="AJ31" s="42"/>
      <c r="AK31" s="295">
        <v>0</v>
      </c>
      <c r="AL31" s="296"/>
      <c r="AM31" s="296"/>
      <c r="AN31" s="296"/>
      <c r="AO31" s="296"/>
      <c r="AP31" s="42"/>
      <c r="AQ31" s="42"/>
      <c r="AR31" s="43"/>
      <c r="BE31" s="285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297">
        <v>0.15</v>
      </c>
      <c r="M32" s="296"/>
      <c r="N32" s="296"/>
      <c r="O32" s="296"/>
      <c r="P32" s="296"/>
      <c r="Q32" s="42"/>
      <c r="R32" s="42"/>
      <c r="S32" s="42"/>
      <c r="T32" s="42"/>
      <c r="U32" s="42"/>
      <c r="V32" s="42"/>
      <c r="W32" s="295">
        <f>ROUND(BC94,2)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2"/>
      <c r="AG32" s="42"/>
      <c r="AH32" s="42"/>
      <c r="AI32" s="42"/>
      <c r="AJ32" s="42"/>
      <c r="AK32" s="295">
        <v>0</v>
      </c>
      <c r="AL32" s="296"/>
      <c r="AM32" s="296"/>
      <c r="AN32" s="296"/>
      <c r="AO32" s="296"/>
      <c r="AP32" s="42"/>
      <c r="AQ32" s="42"/>
      <c r="AR32" s="43"/>
      <c r="BE32" s="285"/>
    </row>
    <row r="33" spans="2:57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297">
        <v>0</v>
      </c>
      <c r="M33" s="296"/>
      <c r="N33" s="296"/>
      <c r="O33" s="296"/>
      <c r="P33" s="296"/>
      <c r="Q33" s="42"/>
      <c r="R33" s="42"/>
      <c r="S33" s="42"/>
      <c r="T33" s="42"/>
      <c r="U33" s="42"/>
      <c r="V33" s="42"/>
      <c r="W33" s="295">
        <f>ROUND(BD94,2)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2"/>
      <c r="AG33" s="42"/>
      <c r="AH33" s="42"/>
      <c r="AI33" s="42"/>
      <c r="AJ33" s="42"/>
      <c r="AK33" s="295">
        <v>0</v>
      </c>
      <c r="AL33" s="296"/>
      <c r="AM33" s="296"/>
      <c r="AN33" s="296"/>
      <c r="AO33" s="296"/>
      <c r="AP33" s="42"/>
      <c r="AQ33" s="42"/>
      <c r="AR33" s="43"/>
      <c r="BE33" s="28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4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01" t="s">
        <v>47</v>
      </c>
      <c r="Y35" s="299"/>
      <c r="Z35" s="299"/>
      <c r="AA35" s="299"/>
      <c r="AB35" s="299"/>
      <c r="AC35" s="46"/>
      <c r="AD35" s="46"/>
      <c r="AE35" s="46"/>
      <c r="AF35" s="46"/>
      <c r="AG35" s="46"/>
      <c r="AH35" s="46"/>
      <c r="AI35" s="46"/>
      <c r="AJ35" s="46"/>
      <c r="AK35" s="298">
        <f>SUM(AK26:AK33)</f>
        <v>0</v>
      </c>
      <c r="AL35" s="299"/>
      <c r="AM35" s="299"/>
      <c r="AN35" s="299"/>
      <c r="AO35" s="30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16-424-2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2" t="str">
        <f>K6</f>
        <v>III/23726 Kokovice, most ev.č.23726-1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64" t="str">
        <f>IF(AN8="","",AN8)</f>
        <v>20. 10. 2017</v>
      </c>
      <c r="AN87" s="264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Středočeský kraj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65" t="str">
        <f>IF(E17="","",E17)</f>
        <v>PRAGOPROJEKT, a.s.</v>
      </c>
      <c r="AN89" s="266"/>
      <c r="AO89" s="266"/>
      <c r="AP89" s="266"/>
      <c r="AQ89" s="37"/>
      <c r="AR89" s="40"/>
      <c r="AS89" s="267" t="s">
        <v>55</v>
      </c>
      <c r="AT89" s="26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65" t="str">
        <f>IF(E20="","",E20)</f>
        <v xml:space="preserve"> </v>
      </c>
      <c r="AN90" s="266"/>
      <c r="AO90" s="266"/>
      <c r="AP90" s="266"/>
      <c r="AQ90" s="37"/>
      <c r="AR90" s="40"/>
      <c r="AS90" s="269"/>
      <c r="AT90" s="27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1"/>
      <c r="AT91" s="27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73" t="s">
        <v>56</v>
      </c>
      <c r="D92" s="274"/>
      <c r="E92" s="274"/>
      <c r="F92" s="274"/>
      <c r="G92" s="274"/>
      <c r="H92" s="74"/>
      <c r="I92" s="276" t="s">
        <v>57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5" t="s">
        <v>58</v>
      </c>
      <c r="AH92" s="274"/>
      <c r="AI92" s="274"/>
      <c r="AJ92" s="274"/>
      <c r="AK92" s="274"/>
      <c r="AL92" s="274"/>
      <c r="AM92" s="274"/>
      <c r="AN92" s="276" t="s">
        <v>59</v>
      </c>
      <c r="AO92" s="274"/>
      <c r="AP92" s="277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1">
        <f>ROUND(SUM(AG95:AG99),2)</f>
        <v>0</v>
      </c>
      <c r="AH94" s="281"/>
      <c r="AI94" s="281"/>
      <c r="AJ94" s="281"/>
      <c r="AK94" s="281"/>
      <c r="AL94" s="281"/>
      <c r="AM94" s="281"/>
      <c r="AN94" s="282">
        <f aca="true" t="shared" si="0" ref="AN94:AN99">SUM(AG94,AT94)</f>
        <v>0</v>
      </c>
      <c r="AO94" s="282"/>
      <c r="AP94" s="282"/>
      <c r="AQ94" s="86" t="s">
        <v>1</v>
      </c>
      <c r="AR94" s="87"/>
      <c r="AS94" s="88">
        <f>ROUND(SUM(AS95:AS99),2)</f>
        <v>0</v>
      </c>
      <c r="AT94" s="89">
        <f aca="true" t="shared" si="1" ref="AT94:AT99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278" t="s">
        <v>80</v>
      </c>
      <c r="E95" s="278"/>
      <c r="F95" s="278"/>
      <c r="G95" s="278"/>
      <c r="H95" s="278"/>
      <c r="I95" s="97"/>
      <c r="J95" s="278" t="s">
        <v>81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9">
        <f>'190 - DIO'!J30</f>
        <v>0</v>
      </c>
      <c r="AH95" s="280"/>
      <c r="AI95" s="280"/>
      <c r="AJ95" s="280"/>
      <c r="AK95" s="280"/>
      <c r="AL95" s="280"/>
      <c r="AM95" s="280"/>
      <c r="AN95" s="279">
        <f t="shared" si="0"/>
        <v>0</v>
      </c>
      <c r="AO95" s="280"/>
      <c r="AP95" s="280"/>
      <c r="AQ95" s="98" t="s">
        <v>82</v>
      </c>
      <c r="AR95" s="99"/>
      <c r="AS95" s="100">
        <v>0</v>
      </c>
      <c r="AT95" s="101">
        <f t="shared" si="1"/>
        <v>0</v>
      </c>
      <c r="AU95" s="102">
        <f>'190 - DIO'!P118</f>
        <v>0</v>
      </c>
      <c r="AV95" s="101">
        <f>'190 - DIO'!J33</f>
        <v>0</v>
      </c>
      <c r="AW95" s="101">
        <f>'190 - DIO'!J34</f>
        <v>0</v>
      </c>
      <c r="AX95" s="101">
        <f>'190 - DIO'!J35</f>
        <v>0</v>
      </c>
      <c r="AY95" s="101">
        <f>'190 - DIO'!J36</f>
        <v>0</v>
      </c>
      <c r="AZ95" s="101">
        <f>'190 - DIO'!F33</f>
        <v>0</v>
      </c>
      <c r="BA95" s="101">
        <f>'190 - DIO'!F34</f>
        <v>0</v>
      </c>
      <c r="BB95" s="101">
        <f>'190 - DIO'!F35</f>
        <v>0</v>
      </c>
      <c r="BC95" s="101">
        <f>'190 - DIO'!F36</f>
        <v>0</v>
      </c>
      <c r="BD95" s="103">
        <f>'190 - DIO'!F37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7" customFormat="1" ht="24.75" customHeight="1">
      <c r="A96" s="94" t="s">
        <v>79</v>
      </c>
      <c r="B96" s="95"/>
      <c r="C96" s="96"/>
      <c r="D96" s="278" t="s">
        <v>86</v>
      </c>
      <c r="E96" s="278"/>
      <c r="F96" s="278"/>
      <c r="G96" s="278"/>
      <c r="H96" s="278"/>
      <c r="I96" s="97"/>
      <c r="J96" s="278" t="s">
        <v>87</v>
      </c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9">
        <f>'201 - Most ev. č. 23726-1...'!J30</f>
        <v>0</v>
      </c>
      <c r="AH96" s="280"/>
      <c r="AI96" s="280"/>
      <c r="AJ96" s="280"/>
      <c r="AK96" s="280"/>
      <c r="AL96" s="280"/>
      <c r="AM96" s="280"/>
      <c r="AN96" s="279">
        <f t="shared" si="0"/>
        <v>0</v>
      </c>
      <c r="AO96" s="280"/>
      <c r="AP96" s="280"/>
      <c r="AQ96" s="98" t="s">
        <v>82</v>
      </c>
      <c r="AR96" s="99"/>
      <c r="AS96" s="100">
        <v>0</v>
      </c>
      <c r="AT96" s="101">
        <f t="shared" si="1"/>
        <v>0</v>
      </c>
      <c r="AU96" s="102">
        <f>'201 - Most ev. č. 23726-1...'!P135</f>
        <v>0</v>
      </c>
      <c r="AV96" s="101">
        <f>'201 - Most ev. č. 23726-1...'!J33</f>
        <v>0</v>
      </c>
      <c r="AW96" s="101">
        <f>'201 - Most ev. č. 23726-1...'!J34</f>
        <v>0</v>
      </c>
      <c r="AX96" s="101">
        <f>'201 - Most ev. č. 23726-1...'!J35</f>
        <v>0</v>
      </c>
      <c r="AY96" s="101">
        <f>'201 - Most ev. č. 23726-1...'!J36</f>
        <v>0</v>
      </c>
      <c r="AZ96" s="101">
        <f>'201 - Most ev. č. 23726-1...'!F33</f>
        <v>0</v>
      </c>
      <c r="BA96" s="101">
        <f>'201 - Most ev. č. 23726-1...'!F34</f>
        <v>0</v>
      </c>
      <c r="BB96" s="101">
        <f>'201 - Most ev. č. 23726-1...'!F35</f>
        <v>0</v>
      </c>
      <c r="BC96" s="101">
        <f>'201 - Most ev. č. 23726-1...'!F36</f>
        <v>0</v>
      </c>
      <c r="BD96" s="103">
        <f>'201 - Most ev. č. 23726-1...'!F37</f>
        <v>0</v>
      </c>
      <c r="BT96" s="104" t="s">
        <v>83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1" s="7" customFormat="1" ht="16.5" customHeight="1">
      <c r="A97" s="94" t="s">
        <v>79</v>
      </c>
      <c r="B97" s="95"/>
      <c r="C97" s="96"/>
      <c r="D97" s="278" t="s">
        <v>89</v>
      </c>
      <c r="E97" s="278"/>
      <c r="F97" s="278"/>
      <c r="G97" s="278"/>
      <c r="H97" s="278"/>
      <c r="I97" s="97"/>
      <c r="J97" s="278" t="s">
        <v>90</v>
      </c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9">
        <f>'201.1 - Provizorní lávka'!J30</f>
        <v>0</v>
      </c>
      <c r="AH97" s="280"/>
      <c r="AI97" s="280"/>
      <c r="AJ97" s="280"/>
      <c r="AK97" s="280"/>
      <c r="AL97" s="280"/>
      <c r="AM97" s="280"/>
      <c r="AN97" s="279">
        <f t="shared" si="0"/>
        <v>0</v>
      </c>
      <c r="AO97" s="280"/>
      <c r="AP97" s="280"/>
      <c r="AQ97" s="98" t="s">
        <v>82</v>
      </c>
      <c r="AR97" s="99"/>
      <c r="AS97" s="100">
        <v>0</v>
      </c>
      <c r="AT97" s="101">
        <f t="shared" si="1"/>
        <v>0</v>
      </c>
      <c r="AU97" s="102">
        <f>'201.1 - Provizorní lávka'!P126</f>
        <v>0</v>
      </c>
      <c r="AV97" s="101">
        <f>'201.1 - Provizorní lávka'!J33</f>
        <v>0</v>
      </c>
      <c r="AW97" s="101">
        <f>'201.1 - Provizorní lávka'!J34</f>
        <v>0</v>
      </c>
      <c r="AX97" s="101">
        <f>'201.1 - Provizorní lávka'!J35</f>
        <v>0</v>
      </c>
      <c r="AY97" s="101">
        <f>'201.1 - Provizorní lávka'!J36</f>
        <v>0</v>
      </c>
      <c r="AZ97" s="101">
        <f>'201.1 - Provizorní lávka'!F33</f>
        <v>0</v>
      </c>
      <c r="BA97" s="101">
        <f>'201.1 - Provizorní lávka'!F34</f>
        <v>0</v>
      </c>
      <c r="BB97" s="101">
        <f>'201.1 - Provizorní lávka'!F35</f>
        <v>0</v>
      </c>
      <c r="BC97" s="101">
        <f>'201.1 - Provizorní lávka'!F36</f>
        <v>0</v>
      </c>
      <c r="BD97" s="103">
        <f>'201.1 - Provizorní lávka'!F37</f>
        <v>0</v>
      </c>
      <c r="BT97" s="104" t="s">
        <v>83</v>
      </c>
      <c r="BV97" s="104" t="s">
        <v>77</v>
      </c>
      <c r="BW97" s="104" t="s">
        <v>91</v>
      </c>
      <c r="BX97" s="104" t="s">
        <v>5</v>
      </c>
      <c r="CL97" s="104" t="s">
        <v>1</v>
      </c>
      <c r="CM97" s="104" t="s">
        <v>85</v>
      </c>
    </row>
    <row r="98" spans="1:91" s="7" customFormat="1" ht="16.5" customHeight="1">
      <c r="A98" s="94" t="s">
        <v>79</v>
      </c>
      <c r="B98" s="95"/>
      <c r="C98" s="96"/>
      <c r="D98" s="278" t="s">
        <v>92</v>
      </c>
      <c r="E98" s="278"/>
      <c r="F98" s="278"/>
      <c r="G98" s="278"/>
      <c r="H98" s="278"/>
      <c r="I98" s="97"/>
      <c r="J98" s="278" t="s">
        <v>93</v>
      </c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9">
        <f>'341 - Přeložka vodovodu'!J30</f>
        <v>0</v>
      </c>
      <c r="AH98" s="280"/>
      <c r="AI98" s="280"/>
      <c r="AJ98" s="280"/>
      <c r="AK98" s="280"/>
      <c r="AL98" s="280"/>
      <c r="AM98" s="280"/>
      <c r="AN98" s="279">
        <f t="shared" si="0"/>
        <v>0</v>
      </c>
      <c r="AO98" s="280"/>
      <c r="AP98" s="280"/>
      <c r="AQ98" s="98" t="s">
        <v>82</v>
      </c>
      <c r="AR98" s="99"/>
      <c r="AS98" s="100">
        <v>0</v>
      </c>
      <c r="AT98" s="101">
        <f t="shared" si="1"/>
        <v>0</v>
      </c>
      <c r="AU98" s="102">
        <f>'341 - Přeložka vodovodu'!P129</f>
        <v>0</v>
      </c>
      <c r="AV98" s="101">
        <f>'341 - Přeložka vodovodu'!J33</f>
        <v>0</v>
      </c>
      <c r="AW98" s="101">
        <f>'341 - Přeložka vodovodu'!J34</f>
        <v>0</v>
      </c>
      <c r="AX98" s="101">
        <f>'341 - Přeložka vodovodu'!J35</f>
        <v>0</v>
      </c>
      <c r="AY98" s="101">
        <f>'341 - Přeložka vodovodu'!J36</f>
        <v>0</v>
      </c>
      <c r="AZ98" s="101">
        <f>'341 - Přeložka vodovodu'!F33</f>
        <v>0</v>
      </c>
      <c r="BA98" s="101">
        <f>'341 - Přeložka vodovodu'!F34</f>
        <v>0</v>
      </c>
      <c r="BB98" s="101">
        <f>'341 - Přeložka vodovodu'!F35</f>
        <v>0</v>
      </c>
      <c r="BC98" s="101">
        <f>'341 - Přeložka vodovodu'!F36</f>
        <v>0</v>
      </c>
      <c r="BD98" s="103">
        <f>'341 - Přeložka vodovodu'!F37</f>
        <v>0</v>
      </c>
      <c r="BT98" s="104" t="s">
        <v>83</v>
      </c>
      <c r="BV98" s="104" t="s">
        <v>77</v>
      </c>
      <c r="BW98" s="104" t="s">
        <v>94</v>
      </c>
      <c r="BX98" s="104" t="s">
        <v>5</v>
      </c>
      <c r="CL98" s="104" t="s">
        <v>1</v>
      </c>
      <c r="CM98" s="104" t="s">
        <v>85</v>
      </c>
    </row>
    <row r="99" spans="1:91" s="7" customFormat="1" ht="16.5" customHeight="1">
      <c r="A99" s="94" t="s">
        <v>79</v>
      </c>
      <c r="B99" s="95"/>
      <c r="C99" s="96"/>
      <c r="D99" s="278" t="s">
        <v>95</v>
      </c>
      <c r="E99" s="278"/>
      <c r="F99" s="278"/>
      <c r="G99" s="278"/>
      <c r="H99" s="278"/>
      <c r="I99" s="97"/>
      <c r="J99" s="278" t="s">
        <v>96</v>
      </c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9">
        <f>'431 - Přeložka veřejného ...'!J30</f>
        <v>0</v>
      </c>
      <c r="AH99" s="280"/>
      <c r="AI99" s="280"/>
      <c r="AJ99" s="280"/>
      <c r="AK99" s="280"/>
      <c r="AL99" s="280"/>
      <c r="AM99" s="280"/>
      <c r="AN99" s="279">
        <f t="shared" si="0"/>
        <v>0</v>
      </c>
      <c r="AO99" s="280"/>
      <c r="AP99" s="280"/>
      <c r="AQ99" s="98" t="s">
        <v>82</v>
      </c>
      <c r="AR99" s="99"/>
      <c r="AS99" s="105">
        <v>0</v>
      </c>
      <c r="AT99" s="106">
        <f t="shared" si="1"/>
        <v>0</v>
      </c>
      <c r="AU99" s="107">
        <f>'431 - Přeložka veřejného ...'!P120</f>
        <v>0</v>
      </c>
      <c r="AV99" s="106">
        <f>'431 - Přeložka veřejného ...'!J33</f>
        <v>0</v>
      </c>
      <c r="AW99" s="106">
        <f>'431 - Přeložka veřejného ...'!J34</f>
        <v>0</v>
      </c>
      <c r="AX99" s="106">
        <f>'431 - Přeložka veřejného ...'!J35</f>
        <v>0</v>
      </c>
      <c r="AY99" s="106">
        <f>'431 - Přeložka veřejného ...'!J36</f>
        <v>0</v>
      </c>
      <c r="AZ99" s="106">
        <f>'431 - Přeložka veřejného ...'!F33</f>
        <v>0</v>
      </c>
      <c r="BA99" s="106">
        <f>'431 - Přeložka veřejného ...'!F34</f>
        <v>0</v>
      </c>
      <c r="BB99" s="106">
        <f>'431 - Přeložka veřejného ...'!F35</f>
        <v>0</v>
      </c>
      <c r="BC99" s="106">
        <f>'431 - Přeložka veřejného ...'!F36</f>
        <v>0</v>
      </c>
      <c r="BD99" s="108">
        <f>'431 - Přeložka veřejného ...'!F37</f>
        <v>0</v>
      </c>
      <c r="BT99" s="104" t="s">
        <v>83</v>
      </c>
      <c r="BV99" s="104" t="s">
        <v>77</v>
      </c>
      <c r="BW99" s="104" t="s">
        <v>97</v>
      </c>
      <c r="BX99" s="104" t="s">
        <v>5</v>
      </c>
      <c r="CL99" s="104" t="s">
        <v>1</v>
      </c>
      <c r="CM99" s="104" t="s">
        <v>85</v>
      </c>
    </row>
    <row r="100" spans="1:57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algorithmName="SHA-512" hashValue="MeNPGC9TomxmCfbIGJyeEZgtuZnmNAgdi9Plc3kh5fCXgDm1Z3RrhRyPTT1zgzGGWkrcwkxQXDP1yKvlkVFnVw==" saltValue="i5PKnZdWz1+cfIdLijWE7agRqVrNoEnTz/yQJ2cGxLugZ/89eP7OruM4m8ZiIShBPuCmq68trZxJLGL8IUt9S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90 - DIO'!C2" display="/"/>
    <hyperlink ref="A96" location="'201 - Most ev. č. 23726-1...'!C2" display="/"/>
    <hyperlink ref="A97" location="'201.1 - Provizorní lávka'!C2" display="/"/>
    <hyperlink ref="A98" location="'341 - Přeložka vodovodu'!C2" display="/"/>
    <hyperlink ref="A99" location="'431 - Přeložka veřejného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III/23726 Kokovice, most ev.č.23726-1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100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20. 10. 2017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ROUND((SUM(BE118:BE153)),2)</f>
        <v>0</v>
      </c>
      <c r="G33" s="35"/>
      <c r="H33" s="35"/>
      <c r="I33" s="125">
        <v>0.21</v>
      </c>
      <c r="J33" s="124">
        <f>ROUND(((SUM(BE118:BE153))*I33),2)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ROUND((SUM(BF118:BF153)),2)</f>
        <v>0</v>
      </c>
      <c r="G34" s="35"/>
      <c r="H34" s="35"/>
      <c r="I34" s="125">
        <v>0.15</v>
      </c>
      <c r="J34" s="124">
        <f>ROUND(((SUM(BF118:BF153))*I34),2)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ROUND((SUM(BG118:BG153)),2)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ROUND((SUM(BH118:BH153)),2)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ROUND((SUM(BI118:BI153)),2)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III/23726 Kokovice, most ev.č.23726-1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2" t="str">
        <f>E9</f>
        <v>190 - DIO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20. 10. 2017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Středočeský kraj</v>
      </c>
      <c r="G91" s="37"/>
      <c r="H91" s="37"/>
      <c r="I91" s="30" t="s">
        <v>30</v>
      </c>
      <c r="J91" s="33" t="str">
        <f>E21</f>
        <v>PRAGOPROJEKT, a.s.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0" customFormat="1" ht="19.9" customHeight="1">
      <c r="B98" s="154"/>
      <c r="C98" s="155"/>
      <c r="D98" s="156" t="s">
        <v>107</v>
      </c>
      <c r="E98" s="157"/>
      <c r="F98" s="157"/>
      <c r="G98" s="157"/>
      <c r="H98" s="157"/>
      <c r="I98" s="157"/>
      <c r="J98" s="158">
        <f>J120</f>
        <v>0</v>
      </c>
      <c r="K98" s="155"/>
      <c r="L98" s="159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108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10" t="str">
        <f>E7</f>
        <v>III/23726 Kokovice, most ev.č.23726-1</v>
      </c>
      <c r="F108" s="311"/>
      <c r="G108" s="311"/>
      <c r="H108" s="311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99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2" t="str">
        <f>E9</f>
        <v>190 - DIO</v>
      </c>
      <c r="F110" s="312"/>
      <c r="G110" s="312"/>
      <c r="H110" s="312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20. 10. 2017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5.7" customHeight="1">
      <c r="A114" s="35"/>
      <c r="B114" s="36"/>
      <c r="C114" s="30" t="s">
        <v>24</v>
      </c>
      <c r="D114" s="37"/>
      <c r="E114" s="37"/>
      <c r="F114" s="28" t="str">
        <f>E15</f>
        <v>Středočeský kraj</v>
      </c>
      <c r="G114" s="37"/>
      <c r="H114" s="37"/>
      <c r="I114" s="30" t="s">
        <v>30</v>
      </c>
      <c r="J114" s="33" t="str">
        <f>E21</f>
        <v>PRAGOPROJEKT, a.s.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28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60"/>
      <c r="B117" s="161"/>
      <c r="C117" s="162" t="s">
        <v>109</v>
      </c>
      <c r="D117" s="163" t="s">
        <v>60</v>
      </c>
      <c r="E117" s="163" t="s">
        <v>56</v>
      </c>
      <c r="F117" s="163" t="s">
        <v>57</v>
      </c>
      <c r="G117" s="163" t="s">
        <v>110</v>
      </c>
      <c r="H117" s="163" t="s">
        <v>111</v>
      </c>
      <c r="I117" s="163" t="s">
        <v>112</v>
      </c>
      <c r="J117" s="163" t="s">
        <v>103</v>
      </c>
      <c r="K117" s="164" t="s">
        <v>113</v>
      </c>
      <c r="L117" s="165"/>
      <c r="M117" s="76" t="s">
        <v>1</v>
      </c>
      <c r="N117" s="77" t="s">
        <v>39</v>
      </c>
      <c r="O117" s="77" t="s">
        <v>114</v>
      </c>
      <c r="P117" s="77" t="s">
        <v>115</v>
      </c>
      <c r="Q117" s="77" t="s">
        <v>116</v>
      </c>
      <c r="R117" s="77" t="s">
        <v>117</v>
      </c>
      <c r="S117" s="77" t="s">
        <v>118</v>
      </c>
      <c r="T117" s="78" t="s">
        <v>119</v>
      </c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63" s="2" customFormat="1" ht="22.9" customHeight="1">
      <c r="A118" s="35"/>
      <c r="B118" s="36"/>
      <c r="C118" s="83" t="s">
        <v>120</v>
      </c>
      <c r="D118" s="37"/>
      <c r="E118" s="37"/>
      <c r="F118" s="37"/>
      <c r="G118" s="37"/>
      <c r="H118" s="37"/>
      <c r="I118" s="37"/>
      <c r="J118" s="166">
        <f>BK118</f>
        <v>0</v>
      </c>
      <c r="K118" s="37"/>
      <c r="L118" s="40"/>
      <c r="M118" s="79"/>
      <c r="N118" s="167"/>
      <c r="O118" s="80"/>
      <c r="P118" s="168">
        <f>P119</f>
        <v>0</v>
      </c>
      <c r="Q118" s="80"/>
      <c r="R118" s="168">
        <f>R119</f>
        <v>0</v>
      </c>
      <c r="S118" s="80"/>
      <c r="T118" s="169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74</v>
      </c>
      <c r="AU118" s="18" t="s">
        <v>105</v>
      </c>
      <c r="BK118" s="170">
        <f>BK119</f>
        <v>0</v>
      </c>
    </row>
    <row r="119" spans="2:63" s="12" customFormat="1" ht="25.9" customHeight="1">
      <c r="B119" s="171"/>
      <c r="C119" s="172"/>
      <c r="D119" s="173" t="s">
        <v>74</v>
      </c>
      <c r="E119" s="174" t="s">
        <v>121</v>
      </c>
      <c r="F119" s="174" t="s">
        <v>122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83</v>
      </c>
      <c r="AT119" s="183" t="s">
        <v>74</v>
      </c>
      <c r="AU119" s="183" t="s">
        <v>75</v>
      </c>
      <c r="AY119" s="182" t="s">
        <v>123</v>
      </c>
      <c r="BK119" s="184">
        <f>BK120</f>
        <v>0</v>
      </c>
    </row>
    <row r="120" spans="2:63" s="12" customFormat="1" ht="22.9" customHeight="1">
      <c r="B120" s="171"/>
      <c r="C120" s="172"/>
      <c r="D120" s="173" t="s">
        <v>74</v>
      </c>
      <c r="E120" s="185" t="s">
        <v>124</v>
      </c>
      <c r="F120" s="185" t="s">
        <v>125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SUM(P121:P153)</f>
        <v>0</v>
      </c>
      <c r="Q120" s="179"/>
      <c r="R120" s="180">
        <f>SUM(R121:R153)</f>
        <v>0</v>
      </c>
      <c r="S120" s="179"/>
      <c r="T120" s="181">
        <f>SUM(T121:T153)</f>
        <v>0</v>
      </c>
      <c r="AR120" s="182" t="s">
        <v>83</v>
      </c>
      <c r="AT120" s="183" t="s">
        <v>74</v>
      </c>
      <c r="AU120" s="183" t="s">
        <v>83</v>
      </c>
      <c r="AY120" s="182" t="s">
        <v>123</v>
      </c>
      <c r="BK120" s="184">
        <f>SUM(BK121:BK153)</f>
        <v>0</v>
      </c>
    </row>
    <row r="121" spans="1:65" s="2" customFormat="1" ht="24.2" customHeight="1">
      <c r="A121" s="35"/>
      <c r="B121" s="36"/>
      <c r="C121" s="187" t="s">
        <v>83</v>
      </c>
      <c r="D121" s="187" t="s">
        <v>126</v>
      </c>
      <c r="E121" s="188" t="s">
        <v>127</v>
      </c>
      <c r="F121" s="189" t="s">
        <v>128</v>
      </c>
      <c r="G121" s="190" t="s">
        <v>129</v>
      </c>
      <c r="H121" s="191">
        <v>18</v>
      </c>
      <c r="I121" s="192"/>
      <c r="J121" s="193">
        <f>ROUND(I121*H121,2)</f>
        <v>0</v>
      </c>
      <c r="K121" s="189" t="s">
        <v>130</v>
      </c>
      <c r="L121" s="40"/>
      <c r="M121" s="194" t="s">
        <v>1</v>
      </c>
      <c r="N121" s="195" t="s">
        <v>40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131</v>
      </c>
      <c r="AT121" s="198" t="s">
        <v>126</v>
      </c>
      <c r="AU121" s="198" t="s">
        <v>85</v>
      </c>
      <c r="AY121" s="18" t="s">
        <v>123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83</v>
      </c>
      <c r="BK121" s="199">
        <f>ROUND(I121*H121,2)</f>
        <v>0</v>
      </c>
      <c r="BL121" s="18" t="s">
        <v>131</v>
      </c>
      <c r="BM121" s="198" t="s">
        <v>85</v>
      </c>
    </row>
    <row r="122" spans="2:51" s="13" customFormat="1" ht="11.25">
      <c r="B122" s="200"/>
      <c r="C122" s="201"/>
      <c r="D122" s="202" t="s">
        <v>132</v>
      </c>
      <c r="E122" s="203" t="s">
        <v>1</v>
      </c>
      <c r="F122" s="204" t="s">
        <v>133</v>
      </c>
      <c r="G122" s="201"/>
      <c r="H122" s="203" t="s">
        <v>1</v>
      </c>
      <c r="I122" s="205"/>
      <c r="J122" s="201"/>
      <c r="K122" s="201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132</v>
      </c>
      <c r="AU122" s="210" t="s">
        <v>85</v>
      </c>
      <c r="AV122" s="13" t="s">
        <v>83</v>
      </c>
      <c r="AW122" s="13" t="s">
        <v>134</v>
      </c>
      <c r="AX122" s="13" t="s">
        <v>75</v>
      </c>
      <c r="AY122" s="210" t="s">
        <v>123</v>
      </c>
    </row>
    <row r="123" spans="2:51" s="13" customFormat="1" ht="11.25">
      <c r="B123" s="200"/>
      <c r="C123" s="201"/>
      <c r="D123" s="202" t="s">
        <v>132</v>
      </c>
      <c r="E123" s="203" t="s">
        <v>1</v>
      </c>
      <c r="F123" s="204" t="s">
        <v>135</v>
      </c>
      <c r="G123" s="201"/>
      <c r="H123" s="203" t="s">
        <v>1</v>
      </c>
      <c r="I123" s="205"/>
      <c r="J123" s="201"/>
      <c r="K123" s="201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132</v>
      </c>
      <c r="AU123" s="210" t="s">
        <v>85</v>
      </c>
      <c r="AV123" s="13" t="s">
        <v>83</v>
      </c>
      <c r="AW123" s="13" t="s">
        <v>134</v>
      </c>
      <c r="AX123" s="13" t="s">
        <v>75</v>
      </c>
      <c r="AY123" s="210" t="s">
        <v>123</v>
      </c>
    </row>
    <row r="124" spans="2:51" s="14" customFormat="1" ht="11.25">
      <c r="B124" s="211"/>
      <c r="C124" s="212"/>
      <c r="D124" s="202" t="s">
        <v>132</v>
      </c>
      <c r="E124" s="213" t="s">
        <v>1</v>
      </c>
      <c r="F124" s="214" t="s">
        <v>136</v>
      </c>
      <c r="G124" s="212"/>
      <c r="H124" s="215">
        <v>18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132</v>
      </c>
      <c r="AU124" s="221" t="s">
        <v>85</v>
      </c>
      <c r="AV124" s="14" t="s">
        <v>85</v>
      </c>
      <c r="AW124" s="14" t="s">
        <v>134</v>
      </c>
      <c r="AX124" s="14" t="s">
        <v>75</v>
      </c>
      <c r="AY124" s="221" t="s">
        <v>123</v>
      </c>
    </row>
    <row r="125" spans="2:51" s="15" customFormat="1" ht="11.25">
      <c r="B125" s="222"/>
      <c r="C125" s="223"/>
      <c r="D125" s="202" t="s">
        <v>132</v>
      </c>
      <c r="E125" s="224" t="s">
        <v>1</v>
      </c>
      <c r="F125" s="225" t="s">
        <v>137</v>
      </c>
      <c r="G125" s="223"/>
      <c r="H125" s="226">
        <v>18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132</v>
      </c>
      <c r="AU125" s="232" t="s">
        <v>85</v>
      </c>
      <c r="AV125" s="15" t="s">
        <v>131</v>
      </c>
      <c r="AW125" s="15" t="s">
        <v>134</v>
      </c>
      <c r="AX125" s="15" t="s">
        <v>83</v>
      </c>
      <c r="AY125" s="232" t="s">
        <v>123</v>
      </c>
    </row>
    <row r="126" spans="1:65" s="2" customFormat="1" ht="24.2" customHeight="1">
      <c r="A126" s="35"/>
      <c r="B126" s="36"/>
      <c r="C126" s="187" t="s">
        <v>85</v>
      </c>
      <c r="D126" s="187" t="s">
        <v>126</v>
      </c>
      <c r="E126" s="188" t="s">
        <v>138</v>
      </c>
      <c r="F126" s="189" t="s">
        <v>139</v>
      </c>
      <c r="G126" s="190" t="s">
        <v>129</v>
      </c>
      <c r="H126" s="191">
        <v>4</v>
      </c>
      <c r="I126" s="192"/>
      <c r="J126" s="193">
        <f>ROUND(I126*H126,2)</f>
        <v>0</v>
      </c>
      <c r="K126" s="189" t="s">
        <v>130</v>
      </c>
      <c r="L126" s="40"/>
      <c r="M126" s="194" t="s">
        <v>1</v>
      </c>
      <c r="N126" s="195" t="s">
        <v>40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131</v>
      </c>
      <c r="AT126" s="198" t="s">
        <v>126</v>
      </c>
      <c r="AU126" s="198" t="s">
        <v>85</v>
      </c>
      <c r="AY126" s="18" t="s">
        <v>123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83</v>
      </c>
      <c r="BK126" s="199">
        <f>ROUND(I126*H126,2)</f>
        <v>0</v>
      </c>
      <c r="BL126" s="18" t="s">
        <v>131</v>
      </c>
      <c r="BM126" s="198" t="s">
        <v>131</v>
      </c>
    </row>
    <row r="127" spans="2:51" s="13" customFormat="1" ht="11.25">
      <c r="B127" s="200"/>
      <c r="C127" s="201"/>
      <c r="D127" s="202" t="s">
        <v>132</v>
      </c>
      <c r="E127" s="203" t="s">
        <v>1</v>
      </c>
      <c r="F127" s="204" t="s">
        <v>140</v>
      </c>
      <c r="G127" s="201"/>
      <c r="H127" s="203" t="s">
        <v>1</v>
      </c>
      <c r="I127" s="205"/>
      <c r="J127" s="201"/>
      <c r="K127" s="201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132</v>
      </c>
      <c r="AU127" s="210" t="s">
        <v>85</v>
      </c>
      <c r="AV127" s="13" t="s">
        <v>83</v>
      </c>
      <c r="AW127" s="13" t="s">
        <v>134</v>
      </c>
      <c r="AX127" s="13" t="s">
        <v>75</v>
      </c>
      <c r="AY127" s="210" t="s">
        <v>123</v>
      </c>
    </row>
    <row r="128" spans="2:51" s="14" customFormat="1" ht="11.25">
      <c r="B128" s="211"/>
      <c r="C128" s="212"/>
      <c r="D128" s="202" t="s">
        <v>132</v>
      </c>
      <c r="E128" s="213" t="s">
        <v>1</v>
      </c>
      <c r="F128" s="214" t="s">
        <v>141</v>
      </c>
      <c r="G128" s="212"/>
      <c r="H128" s="215">
        <v>4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132</v>
      </c>
      <c r="AU128" s="221" t="s">
        <v>85</v>
      </c>
      <c r="AV128" s="14" t="s">
        <v>85</v>
      </c>
      <c r="AW128" s="14" t="s">
        <v>134</v>
      </c>
      <c r="AX128" s="14" t="s">
        <v>75</v>
      </c>
      <c r="AY128" s="221" t="s">
        <v>123</v>
      </c>
    </row>
    <row r="129" spans="2:51" s="15" customFormat="1" ht="11.25">
      <c r="B129" s="222"/>
      <c r="C129" s="223"/>
      <c r="D129" s="202" t="s">
        <v>132</v>
      </c>
      <c r="E129" s="224" t="s">
        <v>1</v>
      </c>
      <c r="F129" s="225" t="s">
        <v>137</v>
      </c>
      <c r="G129" s="223"/>
      <c r="H129" s="226">
        <v>4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132</v>
      </c>
      <c r="AU129" s="232" t="s">
        <v>85</v>
      </c>
      <c r="AV129" s="15" t="s">
        <v>131</v>
      </c>
      <c r="AW129" s="15" t="s">
        <v>134</v>
      </c>
      <c r="AX129" s="15" t="s">
        <v>83</v>
      </c>
      <c r="AY129" s="232" t="s">
        <v>123</v>
      </c>
    </row>
    <row r="130" spans="1:65" s="2" customFormat="1" ht="24.2" customHeight="1">
      <c r="A130" s="35"/>
      <c r="B130" s="36"/>
      <c r="C130" s="187" t="s">
        <v>142</v>
      </c>
      <c r="D130" s="187" t="s">
        <v>126</v>
      </c>
      <c r="E130" s="188" t="s">
        <v>143</v>
      </c>
      <c r="F130" s="189" t="s">
        <v>144</v>
      </c>
      <c r="G130" s="190" t="s">
        <v>129</v>
      </c>
      <c r="H130" s="191">
        <v>2772</v>
      </c>
      <c r="I130" s="192"/>
      <c r="J130" s="193">
        <f>ROUND(I130*H130,2)</f>
        <v>0</v>
      </c>
      <c r="K130" s="189" t="s">
        <v>130</v>
      </c>
      <c r="L130" s="40"/>
      <c r="M130" s="194" t="s">
        <v>1</v>
      </c>
      <c r="N130" s="195" t="s">
        <v>40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131</v>
      </c>
      <c r="AT130" s="198" t="s">
        <v>126</v>
      </c>
      <c r="AU130" s="198" t="s">
        <v>85</v>
      </c>
      <c r="AY130" s="18" t="s">
        <v>123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83</v>
      </c>
      <c r="BK130" s="199">
        <f>ROUND(I130*H130,2)</f>
        <v>0</v>
      </c>
      <c r="BL130" s="18" t="s">
        <v>131</v>
      </c>
      <c r="BM130" s="198" t="s">
        <v>145</v>
      </c>
    </row>
    <row r="131" spans="2:51" s="13" customFormat="1" ht="33.75">
      <c r="B131" s="200"/>
      <c r="C131" s="201"/>
      <c r="D131" s="202" t="s">
        <v>132</v>
      </c>
      <c r="E131" s="203" t="s">
        <v>1</v>
      </c>
      <c r="F131" s="204" t="s">
        <v>146</v>
      </c>
      <c r="G131" s="201"/>
      <c r="H131" s="203" t="s">
        <v>1</v>
      </c>
      <c r="I131" s="205"/>
      <c r="J131" s="201"/>
      <c r="K131" s="201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132</v>
      </c>
      <c r="AU131" s="210" t="s">
        <v>85</v>
      </c>
      <c r="AV131" s="13" t="s">
        <v>83</v>
      </c>
      <c r="AW131" s="13" t="s">
        <v>134</v>
      </c>
      <c r="AX131" s="13" t="s">
        <v>75</v>
      </c>
      <c r="AY131" s="210" t="s">
        <v>123</v>
      </c>
    </row>
    <row r="132" spans="2:51" s="14" customFormat="1" ht="11.25">
      <c r="B132" s="211"/>
      <c r="C132" s="212"/>
      <c r="D132" s="202" t="s">
        <v>132</v>
      </c>
      <c r="E132" s="213" t="s">
        <v>1</v>
      </c>
      <c r="F132" s="214" t="s">
        <v>147</v>
      </c>
      <c r="G132" s="212"/>
      <c r="H132" s="215">
        <v>2772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132</v>
      </c>
      <c r="AU132" s="221" t="s">
        <v>85</v>
      </c>
      <c r="AV132" s="14" t="s">
        <v>85</v>
      </c>
      <c r="AW132" s="14" t="s">
        <v>134</v>
      </c>
      <c r="AX132" s="14" t="s">
        <v>75</v>
      </c>
      <c r="AY132" s="221" t="s">
        <v>123</v>
      </c>
    </row>
    <row r="133" spans="2:51" s="13" customFormat="1" ht="11.25">
      <c r="B133" s="200"/>
      <c r="C133" s="201"/>
      <c r="D133" s="202" t="s">
        <v>132</v>
      </c>
      <c r="E133" s="203" t="s">
        <v>1</v>
      </c>
      <c r="F133" s="204" t="s">
        <v>148</v>
      </c>
      <c r="G133" s="201"/>
      <c r="H133" s="203" t="s">
        <v>1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132</v>
      </c>
      <c r="AU133" s="210" t="s">
        <v>85</v>
      </c>
      <c r="AV133" s="13" t="s">
        <v>83</v>
      </c>
      <c r="AW133" s="13" t="s">
        <v>134</v>
      </c>
      <c r="AX133" s="13" t="s">
        <v>75</v>
      </c>
      <c r="AY133" s="210" t="s">
        <v>123</v>
      </c>
    </row>
    <row r="134" spans="2:51" s="15" customFormat="1" ht="11.25">
      <c r="B134" s="222"/>
      <c r="C134" s="223"/>
      <c r="D134" s="202" t="s">
        <v>132</v>
      </c>
      <c r="E134" s="224" t="s">
        <v>1</v>
      </c>
      <c r="F134" s="225" t="s">
        <v>137</v>
      </c>
      <c r="G134" s="223"/>
      <c r="H134" s="226">
        <v>2772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132</v>
      </c>
      <c r="AU134" s="232" t="s">
        <v>85</v>
      </c>
      <c r="AV134" s="15" t="s">
        <v>131</v>
      </c>
      <c r="AW134" s="15" t="s">
        <v>134</v>
      </c>
      <c r="AX134" s="15" t="s">
        <v>83</v>
      </c>
      <c r="AY134" s="232" t="s">
        <v>123</v>
      </c>
    </row>
    <row r="135" spans="1:65" s="2" customFormat="1" ht="24.2" customHeight="1">
      <c r="A135" s="35"/>
      <c r="B135" s="36"/>
      <c r="C135" s="187" t="s">
        <v>131</v>
      </c>
      <c r="D135" s="187" t="s">
        <v>126</v>
      </c>
      <c r="E135" s="188" t="s">
        <v>149</v>
      </c>
      <c r="F135" s="189" t="s">
        <v>150</v>
      </c>
      <c r="G135" s="190" t="s">
        <v>129</v>
      </c>
      <c r="H135" s="191">
        <v>616</v>
      </c>
      <c r="I135" s="192"/>
      <c r="J135" s="193">
        <f>ROUND(I135*H135,2)</f>
        <v>0</v>
      </c>
      <c r="K135" s="189" t="s">
        <v>130</v>
      </c>
      <c r="L135" s="40"/>
      <c r="M135" s="194" t="s">
        <v>1</v>
      </c>
      <c r="N135" s="195" t="s">
        <v>40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131</v>
      </c>
      <c r="AT135" s="198" t="s">
        <v>126</v>
      </c>
      <c r="AU135" s="198" t="s">
        <v>85</v>
      </c>
      <c r="AY135" s="18" t="s">
        <v>123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131</v>
      </c>
      <c r="BM135" s="198" t="s">
        <v>151</v>
      </c>
    </row>
    <row r="136" spans="2:51" s="13" customFormat="1" ht="33.75">
      <c r="B136" s="200"/>
      <c r="C136" s="201"/>
      <c r="D136" s="202" t="s">
        <v>132</v>
      </c>
      <c r="E136" s="203" t="s">
        <v>1</v>
      </c>
      <c r="F136" s="204" t="s">
        <v>146</v>
      </c>
      <c r="G136" s="201"/>
      <c r="H136" s="203" t="s">
        <v>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132</v>
      </c>
      <c r="AU136" s="210" t="s">
        <v>85</v>
      </c>
      <c r="AV136" s="13" t="s">
        <v>83</v>
      </c>
      <c r="AW136" s="13" t="s">
        <v>134</v>
      </c>
      <c r="AX136" s="13" t="s">
        <v>75</v>
      </c>
      <c r="AY136" s="210" t="s">
        <v>123</v>
      </c>
    </row>
    <row r="137" spans="2:51" s="14" customFormat="1" ht="11.25">
      <c r="B137" s="211"/>
      <c r="C137" s="212"/>
      <c r="D137" s="202" t="s">
        <v>132</v>
      </c>
      <c r="E137" s="213" t="s">
        <v>1</v>
      </c>
      <c r="F137" s="214" t="s">
        <v>152</v>
      </c>
      <c r="G137" s="212"/>
      <c r="H137" s="215">
        <v>616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132</v>
      </c>
      <c r="AU137" s="221" t="s">
        <v>85</v>
      </c>
      <c r="AV137" s="14" t="s">
        <v>85</v>
      </c>
      <c r="AW137" s="14" t="s">
        <v>134</v>
      </c>
      <c r="AX137" s="14" t="s">
        <v>75</v>
      </c>
      <c r="AY137" s="221" t="s">
        <v>123</v>
      </c>
    </row>
    <row r="138" spans="2:51" s="13" customFormat="1" ht="11.25">
      <c r="B138" s="200"/>
      <c r="C138" s="201"/>
      <c r="D138" s="202" t="s">
        <v>132</v>
      </c>
      <c r="E138" s="203" t="s">
        <v>1</v>
      </c>
      <c r="F138" s="204" t="s">
        <v>148</v>
      </c>
      <c r="G138" s="201"/>
      <c r="H138" s="203" t="s">
        <v>1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132</v>
      </c>
      <c r="AU138" s="210" t="s">
        <v>85</v>
      </c>
      <c r="AV138" s="13" t="s">
        <v>83</v>
      </c>
      <c r="AW138" s="13" t="s">
        <v>134</v>
      </c>
      <c r="AX138" s="13" t="s">
        <v>75</v>
      </c>
      <c r="AY138" s="210" t="s">
        <v>123</v>
      </c>
    </row>
    <row r="139" spans="2:51" s="15" customFormat="1" ht="11.25">
      <c r="B139" s="222"/>
      <c r="C139" s="223"/>
      <c r="D139" s="202" t="s">
        <v>132</v>
      </c>
      <c r="E139" s="224" t="s">
        <v>1</v>
      </c>
      <c r="F139" s="225" t="s">
        <v>137</v>
      </c>
      <c r="G139" s="223"/>
      <c r="H139" s="226">
        <v>616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132</v>
      </c>
      <c r="AU139" s="232" t="s">
        <v>85</v>
      </c>
      <c r="AV139" s="15" t="s">
        <v>131</v>
      </c>
      <c r="AW139" s="15" t="s">
        <v>134</v>
      </c>
      <c r="AX139" s="15" t="s">
        <v>83</v>
      </c>
      <c r="AY139" s="232" t="s">
        <v>123</v>
      </c>
    </row>
    <row r="140" spans="1:65" s="2" customFormat="1" ht="24.2" customHeight="1">
      <c r="A140" s="35"/>
      <c r="B140" s="36"/>
      <c r="C140" s="187" t="s">
        <v>153</v>
      </c>
      <c r="D140" s="187" t="s">
        <v>126</v>
      </c>
      <c r="E140" s="188" t="s">
        <v>154</v>
      </c>
      <c r="F140" s="189" t="s">
        <v>155</v>
      </c>
      <c r="G140" s="190" t="s">
        <v>129</v>
      </c>
      <c r="H140" s="191">
        <v>2</v>
      </c>
      <c r="I140" s="192"/>
      <c r="J140" s="193">
        <f>ROUND(I140*H140,2)</f>
        <v>0</v>
      </c>
      <c r="K140" s="189" t="s">
        <v>130</v>
      </c>
      <c r="L140" s="40"/>
      <c r="M140" s="194" t="s">
        <v>1</v>
      </c>
      <c r="N140" s="195" t="s">
        <v>40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131</v>
      </c>
      <c r="AT140" s="198" t="s">
        <v>126</v>
      </c>
      <c r="AU140" s="198" t="s">
        <v>85</v>
      </c>
      <c r="AY140" s="18" t="s">
        <v>123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83</v>
      </c>
      <c r="BK140" s="199">
        <f>ROUND(I140*H140,2)</f>
        <v>0</v>
      </c>
      <c r="BL140" s="18" t="s">
        <v>131</v>
      </c>
      <c r="BM140" s="198" t="s">
        <v>156</v>
      </c>
    </row>
    <row r="141" spans="2:51" s="14" customFormat="1" ht="11.25">
      <c r="B141" s="211"/>
      <c r="C141" s="212"/>
      <c r="D141" s="202" t="s">
        <v>132</v>
      </c>
      <c r="E141" s="213" t="s">
        <v>1</v>
      </c>
      <c r="F141" s="214" t="s">
        <v>157</v>
      </c>
      <c r="G141" s="212"/>
      <c r="H141" s="215">
        <v>2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132</v>
      </c>
      <c r="AU141" s="221" t="s">
        <v>85</v>
      </c>
      <c r="AV141" s="14" t="s">
        <v>85</v>
      </c>
      <c r="AW141" s="14" t="s">
        <v>134</v>
      </c>
      <c r="AX141" s="14" t="s">
        <v>75</v>
      </c>
      <c r="AY141" s="221" t="s">
        <v>123</v>
      </c>
    </row>
    <row r="142" spans="2:51" s="15" customFormat="1" ht="11.25">
      <c r="B142" s="222"/>
      <c r="C142" s="223"/>
      <c r="D142" s="202" t="s">
        <v>132</v>
      </c>
      <c r="E142" s="224" t="s">
        <v>1</v>
      </c>
      <c r="F142" s="225" t="s">
        <v>137</v>
      </c>
      <c r="G142" s="223"/>
      <c r="H142" s="226">
        <v>2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132</v>
      </c>
      <c r="AU142" s="232" t="s">
        <v>85</v>
      </c>
      <c r="AV142" s="15" t="s">
        <v>131</v>
      </c>
      <c r="AW142" s="15" t="s">
        <v>134</v>
      </c>
      <c r="AX142" s="15" t="s">
        <v>83</v>
      </c>
      <c r="AY142" s="232" t="s">
        <v>123</v>
      </c>
    </row>
    <row r="143" spans="1:65" s="2" customFormat="1" ht="33" customHeight="1">
      <c r="A143" s="35"/>
      <c r="B143" s="36"/>
      <c r="C143" s="187" t="s">
        <v>145</v>
      </c>
      <c r="D143" s="187" t="s">
        <v>126</v>
      </c>
      <c r="E143" s="188" t="s">
        <v>158</v>
      </c>
      <c r="F143" s="189" t="s">
        <v>159</v>
      </c>
      <c r="G143" s="190" t="s">
        <v>129</v>
      </c>
      <c r="H143" s="191">
        <v>308</v>
      </c>
      <c r="I143" s="192"/>
      <c r="J143" s="193">
        <f>ROUND(I143*H143,2)</f>
        <v>0</v>
      </c>
      <c r="K143" s="189" t="s">
        <v>130</v>
      </c>
      <c r="L143" s="40"/>
      <c r="M143" s="194" t="s">
        <v>1</v>
      </c>
      <c r="N143" s="195" t="s">
        <v>40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131</v>
      </c>
      <c r="AT143" s="198" t="s">
        <v>126</v>
      </c>
      <c r="AU143" s="198" t="s">
        <v>85</v>
      </c>
      <c r="AY143" s="18" t="s">
        <v>123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83</v>
      </c>
      <c r="BK143" s="199">
        <f>ROUND(I143*H143,2)</f>
        <v>0</v>
      </c>
      <c r="BL143" s="18" t="s">
        <v>131</v>
      </c>
      <c r="BM143" s="198" t="s">
        <v>160</v>
      </c>
    </row>
    <row r="144" spans="2:51" s="13" customFormat="1" ht="33.75">
      <c r="B144" s="200"/>
      <c r="C144" s="201"/>
      <c r="D144" s="202" t="s">
        <v>132</v>
      </c>
      <c r="E144" s="203" t="s">
        <v>1</v>
      </c>
      <c r="F144" s="204" t="s">
        <v>146</v>
      </c>
      <c r="G144" s="201"/>
      <c r="H144" s="203" t="s">
        <v>1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132</v>
      </c>
      <c r="AU144" s="210" t="s">
        <v>85</v>
      </c>
      <c r="AV144" s="13" t="s">
        <v>83</v>
      </c>
      <c r="AW144" s="13" t="s">
        <v>134</v>
      </c>
      <c r="AX144" s="13" t="s">
        <v>75</v>
      </c>
      <c r="AY144" s="210" t="s">
        <v>123</v>
      </c>
    </row>
    <row r="145" spans="2:51" s="14" customFormat="1" ht="11.25">
      <c r="B145" s="211"/>
      <c r="C145" s="212"/>
      <c r="D145" s="202" t="s">
        <v>132</v>
      </c>
      <c r="E145" s="213" t="s">
        <v>1</v>
      </c>
      <c r="F145" s="214" t="s">
        <v>161</v>
      </c>
      <c r="G145" s="212"/>
      <c r="H145" s="215">
        <v>308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132</v>
      </c>
      <c r="AU145" s="221" t="s">
        <v>85</v>
      </c>
      <c r="AV145" s="14" t="s">
        <v>85</v>
      </c>
      <c r="AW145" s="14" t="s">
        <v>134</v>
      </c>
      <c r="AX145" s="14" t="s">
        <v>75</v>
      </c>
      <c r="AY145" s="221" t="s">
        <v>123</v>
      </c>
    </row>
    <row r="146" spans="2:51" s="13" customFormat="1" ht="11.25">
      <c r="B146" s="200"/>
      <c r="C146" s="201"/>
      <c r="D146" s="202" t="s">
        <v>132</v>
      </c>
      <c r="E146" s="203" t="s">
        <v>1</v>
      </c>
      <c r="F146" s="204" t="s">
        <v>162</v>
      </c>
      <c r="G146" s="201"/>
      <c r="H146" s="203" t="s">
        <v>1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132</v>
      </c>
      <c r="AU146" s="210" t="s">
        <v>85</v>
      </c>
      <c r="AV146" s="13" t="s">
        <v>83</v>
      </c>
      <c r="AW146" s="13" t="s">
        <v>134</v>
      </c>
      <c r="AX146" s="13" t="s">
        <v>75</v>
      </c>
      <c r="AY146" s="210" t="s">
        <v>123</v>
      </c>
    </row>
    <row r="147" spans="2:51" s="15" customFormat="1" ht="11.25">
      <c r="B147" s="222"/>
      <c r="C147" s="223"/>
      <c r="D147" s="202" t="s">
        <v>132</v>
      </c>
      <c r="E147" s="224" t="s">
        <v>1</v>
      </c>
      <c r="F147" s="225" t="s">
        <v>137</v>
      </c>
      <c r="G147" s="223"/>
      <c r="H147" s="226">
        <v>308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132</v>
      </c>
      <c r="AU147" s="232" t="s">
        <v>85</v>
      </c>
      <c r="AV147" s="15" t="s">
        <v>131</v>
      </c>
      <c r="AW147" s="15" t="s">
        <v>134</v>
      </c>
      <c r="AX147" s="15" t="s">
        <v>83</v>
      </c>
      <c r="AY147" s="232" t="s">
        <v>123</v>
      </c>
    </row>
    <row r="148" spans="1:65" s="2" customFormat="1" ht="24.2" customHeight="1">
      <c r="A148" s="35"/>
      <c r="B148" s="36"/>
      <c r="C148" s="187" t="s">
        <v>163</v>
      </c>
      <c r="D148" s="187" t="s">
        <v>126</v>
      </c>
      <c r="E148" s="188" t="s">
        <v>164</v>
      </c>
      <c r="F148" s="189" t="s">
        <v>165</v>
      </c>
      <c r="G148" s="190" t="s">
        <v>129</v>
      </c>
      <c r="H148" s="191">
        <v>4</v>
      </c>
      <c r="I148" s="192"/>
      <c r="J148" s="193">
        <f>ROUND(I148*H148,2)</f>
        <v>0</v>
      </c>
      <c r="K148" s="189" t="s">
        <v>130</v>
      </c>
      <c r="L148" s="40"/>
      <c r="M148" s="194" t="s">
        <v>1</v>
      </c>
      <c r="N148" s="195" t="s">
        <v>40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131</v>
      </c>
      <c r="AT148" s="198" t="s">
        <v>126</v>
      </c>
      <c r="AU148" s="198" t="s">
        <v>85</v>
      </c>
      <c r="AY148" s="18" t="s">
        <v>123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83</v>
      </c>
      <c r="BK148" s="199">
        <f>ROUND(I148*H148,2)</f>
        <v>0</v>
      </c>
      <c r="BL148" s="18" t="s">
        <v>131</v>
      </c>
      <c r="BM148" s="198" t="s">
        <v>166</v>
      </c>
    </row>
    <row r="149" spans="2:51" s="14" customFormat="1" ht="11.25">
      <c r="B149" s="211"/>
      <c r="C149" s="212"/>
      <c r="D149" s="202" t="s">
        <v>132</v>
      </c>
      <c r="E149" s="213" t="s">
        <v>1</v>
      </c>
      <c r="F149" s="214" t="s">
        <v>131</v>
      </c>
      <c r="G149" s="212"/>
      <c r="H149" s="215">
        <v>4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132</v>
      </c>
      <c r="AU149" s="221" t="s">
        <v>85</v>
      </c>
      <c r="AV149" s="14" t="s">
        <v>85</v>
      </c>
      <c r="AW149" s="14" t="s">
        <v>134</v>
      </c>
      <c r="AX149" s="14" t="s">
        <v>75</v>
      </c>
      <c r="AY149" s="221" t="s">
        <v>123</v>
      </c>
    </row>
    <row r="150" spans="2:51" s="15" customFormat="1" ht="11.25">
      <c r="B150" s="222"/>
      <c r="C150" s="223"/>
      <c r="D150" s="202" t="s">
        <v>132</v>
      </c>
      <c r="E150" s="224" t="s">
        <v>1</v>
      </c>
      <c r="F150" s="225" t="s">
        <v>137</v>
      </c>
      <c r="G150" s="223"/>
      <c r="H150" s="226">
        <v>4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132</v>
      </c>
      <c r="AU150" s="232" t="s">
        <v>85</v>
      </c>
      <c r="AV150" s="15" t="s">
        <v>131</v>
      </c>
      <c r="AW150" s="15" t="s">
        <v>134</v>
      </c>
      <c r="AX150" s="15" t="s">
        <v>83</v>
      </c>
      <c r="AY150" s="232" t="s">
        <v>123</v>
      </c>
    </row>
    <row r="151" spans="1:65" s="2" customFormat="1" ht="24.2" customHeight="1">
      <c r="A151" s="35"/>
      <c r="B151" s="36"/>
      <c r="C151" s="187" t="s">
        <v>151</v>
      </c>
      <c r="D151" s="187" t="s">
        <v>126</v>
      </c>
      <c r="E151" s="188" t="s">
        <v>167</v>
      </c>
      <c r="F151" s="189" t="s">
        <v>168</v>
      </c>
      <c r="G151" s="190" t="s">
        <v>129</v>
      </c>
      <c r="H151" s="191">
        <v>4</v>
      </c>
      <c r="I151" s="192"/>
      <c r="J151" s="193">
        <f>ROUND(I151*H151,2)</f>
        <v>0</v>
      </c>
      <c r="K151" s="189" t="s">
        <v>130</v>
      </c>
      <c r="L151" s="40"/>
      <c r="M151" s="194" t="s">
        <v>1</v>
      </c>
      <c r="N151" s="195" t="s">
        <v>40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131</v>
      </c>
      <c r="AT151" s="198" t="s">
        <v>126</v>
      </c>
      <c r="AU151" s="198" t="s">
        <v>85</v>
      </c>
      <c r="AY151" s="18" t="s">
        <v>123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83</v>
      </c>
      <c r="BK151" s="199">
        <f>ROUND(I151*H151,2)</f>
        <v>0</v>
      </c>
      <c r="BL151" s="18" t="s">
        <v>131</v>
      </c>
      <c r="BM151" s="198" t="s">
        <v>169</v>
      </c>
    </row>
    <row r="152" spans="2:51" s="14" customFormat="1" ht="11.25">
      <c r="B152" s="211"/>
      <c r="C152" s="212"/>
      <c r="D152" s="202" t="s">
        <v>132</v>
      </c>
      <c r="E152" s="213" t="s">
        <v>1</v>
      </c>
      <c r="F152" s="214" t="s">
        <v>131</v>
      </c>
      <c r="G152" s="212"/>
      <c r="H152" s="215">
        <v>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132</v>
      </c>
      <c r="AU152" s="221" t="s">
        <v>85</v>
      </c>
      <c r="AV152" s="14" t="s">
        <v>85</v>
      </c>
      <c r="AW152" s="14" t="s">
        <v>134</v>
      </c>
      <c r="AX152" s="14" t="s">
        <v>75</v>
      </c>
      <c r="AY152" s="221" t="s">
        <v>123</v>
      </c>
    </row>
    <row r="153" spans="2:51" s="15" customFormat="1" ht="11.25">
      <c r="B153" s="222"/>
      <c r="C153" s="223"/>
      <c r="D153" s="202" t="s">
        <v>132</v>
      </c>
      <c r="E153" s="224" t="s">
        <v>1</v>
      </c>
      <c r="F153" s="225" t="s">
        <v>137</v>
      </c>
      <c r="G153" s="223"/>
      <c r="H153" s="226">
        <v>4</v>
      </c>
      <c r="I153" s="227"/>
      <c r="J153" s="223"/>
      <c r="K153" s="223"/>
      <c r="L153" s="228"/>
      <c r="M153" s="233"/>
      <c r="N153" s="234"/>
      <c r="O153" s="234"/>
      <c r="P153" s="234"/>
      <c r="Q153" s="234"/>
      <c r="R153" s="234"/>
      <c r="S153" s="234"/>
      <c r="T153" s="235"/>
      <c r="AT153" s="232" t="s">
        <v>132</v>
      </c>
      <c r="AU153" s="232" t="s">
        <v>85</v>
      </c>
      <c r="AV153" s="15" t="s">
        <v>131</v>
      </c>
      <c r="AW153" s="15" t="s">
        <v>134</v>
      </c>
      <c r="AX153" s="15" t="s">
        <v>83</v>
      </c>
      <c r="AY153" s="232" t="s">
        <v>123</v>
      </c>
    </row>
    <row r="154" spans="1:31" s="2" customFormat="1" ht="6.95" customHeight="1">
      <c r="A154" s="35"/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40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algorithmName="SHA-512" hashValue="YiWMeOmRtm7hdtuk6KNkvuJAxapKZUfvbCMD85XUEa2iZlPHUjsObG3Rs7k/gd0RU23tr2HFxTj0eCz83CpZVQ==" saltValue="bIdqirgRyUMDVm+1aNE5Pp/VKMq/mF0vUMjZWZAxV8OYjMGHsNSWCdTDlq7xhaRaqQX7RHhyNBXSbd7nauHIrg==" spinCount="100000" sheet="1" objects="1" scenarios="1" formatColumns="0" formatRows="0" autoFilter="0"/>
  <autoFilter ref="C117:K15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III/23726 Kokovice, most ev.č.23726-1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170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20. 10. 2017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ROUND(J135,2)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ROUND((SUM(BE135:BE991)),2)</f>
        <v>0</v>
      </c>
      <c r="G33" s="35"/>
      <c r="H33" s="35"/>
      <c r="I33" s="125">
        <v>0.21</v>
      </c>
      <c r="J33" s="124">
        <f>ROUND(((SUM(BE135:BE991))*I33),2)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ROUND((SUM(BF135:BF991)),2)</f>
        <v>0</v>
      </c>
      <c r="G34" s="35"/>
      <c r="H34" s="35"/>
      <c r="I34" s="125">
        <v>0.15</v>
      </c>
      <c r="J34" s="124">
        <f>ROUND(((SUM(BF135:BF991))*I34),2)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ROUND((SUM(BG135:BG991)),2)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ROUND((SUM(BH135:BH991)),2)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ROUND((SUM(BI135:BI991)),2)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III/23726 Kokovice, most ev.č.23726-1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2" t="str">
        <f>E9</f>
        <v>201 - Most ev. č. 23726-1 přes výtok z rybníka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20. 10. 2017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Středočeský kraj</v>
      </c>
      <c r="G91" s="37"/>
      <c r="H91" s="37"/>
      <c r="I91" s="30" t="s">
        <v>30</v>
      </c>
      <c r="J91" s="33" t="str">
        <f>E21</f>
        <v>PRAGOPROJEKT, a.s.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J135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J136</f>
        <v>0</v>
      </c>
      <c r="K97" s="149"/>
      <c r="L97" s="153"/>
    </row>
    <row r="98" spans="2:12" s="10" customFormat="1" ht="19.9" customHeight="1">
      <c r="B98" s="154"/>
      <c r="C98" s="155"/>
      <c r="D98" s="156" t="s">
        <v>171</v>
      </c>
      <c r="E98" s="157"/>
      <c r="F98" s="157"/>
      <c r="G98" s="157"/>
      <c r="H98" s="157"/>
      <c r="I98" s="157"/>
      <c r="J98" s="158">
        <f>J137</f>
        <v>0</v>
      </c>
      <c r="K98" s="155"/>
      <c r="L98" s="159"/>
    </row>
    <row r="99" spans="2:12" s="10" customFormat="1" ht="19.9" customHeight="1">
      <c r="B99" s="154"/>
      <c r="C99" s="155"/>
      <c r="D99" s="156" t="s">
        <v>172</v>
      </c>
      <c r="E99" s="157"/>
      <c r="F99" s="157"/>
      <c r="G99" s="157"/>
      <c r="H99" s="157"/>
      <c r="I99" s="157"/>
      <c r="J99" s="158">
        <f>J351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173</v>
      </c>
      <c r="E100" s="157"/>
      <c r="F100" s="157"/>
      <c r="G100" s="157"/>
      <c r="H100" s="157"/>
      <c r="I100" s="157"/>
      <c r="J100" s="158">
        <f>J370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174</v>
      </c>
      <c r="E101" s="157"/>
      <c r="F101" s="157"/>
      <c r="G101" s="157"/>
      <c r="H101" s="157"/>
      <c r="I101" s="157"/>
      <c r="J101" s="158">
        <f>J446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175</v>
      </c>
      <c r="E102" s="157"/>
      <c r="F102" s="157"/>
      <c r="G102" s="157"/>
      <c r="H102" s="157"/>
      <c r="I102" s="157"/>
      <c r="J102" s="158">
        <f>J540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176</v>
      </c>
      <c r="E103" s="157"/>
      <c r="F103" s="157"/>
      <c r="G103" s="157"/>
      <c r="H103" s="157"/>
      <c r="I103" s="157"/>
      <c r="J103" s="158">
        <f>J613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177</v>
      </c>
      <c r="E104" s="157"/>
      <c r="F104" s="157"/>
      <c r="G104" s="157"/>
      <c r="H104" s="157"/>
      <c r="I104" s="157"/>
      <c r="J104" s="158">
        <f>J633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178</v>
      </c>
      <c r="E105" s="157"/>
      <c r="F105" s="157"/>
      <c r="G105" s="157"/>
      <c r="H105" s="157"/>
      <c r="I105" s="157"/>
      <c r="J105" s="158">
        <f>J809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179</v>
      </c>
      <c r="E106" s="157"/>
      <c r="F106" s="157"/>
      <c r="G106" s="157"/>
      <c r="H106" s="157"/>
      <c r="I106" s="157"/>
      <c r="J106" s="158">
        <f>J861</f>
        <v>0</v>
      </c>
      <c r="K106" s="155"/>
      <c r="L106" s="159"/>
    </row>
    <row r="107" spans="2:12" s="9" customFormat="1" ht="24.95" customHeight="1">
      <c r="B107" s="148"/>
      <c r="C107" s="149"/>
      <c r="D107" s="150" t="s">
        <v>180</v>
      </c>
      <c r="E107" s="151"/>
      <c r="F107" s="151"/>
      <c r="G107" s="151"/>
      <c r="H107" s="151"/>
      <c r="I107" s="151"/>
      <c r="J107" s="152">
        <f>J863</f>
        <v>0</v>
      </c>
      <c r="K107" s="149"/>
      <c r="L107" s="153"/>
    </row>
    <row r="108" spans="2:12" s="10" customFormat="1" ht="19.9" customHeight="1">
      <c r="B108" s="154"/>
      <c r="C108" s="155"/>
      <c r="D108" s="156" t="s">
        <v>181</v>
      </c>
      <c r="E108" s="157"/>
      <c r="F108" s="157"/>
      <c r="G108" s="157"/>
      <c r="H108" s="157"/>
      <c r="I108" s="157"/>
      <c r="J108" s="158">
        <f>J864</f>
        <v>0</v>
      </c>
      <c r="K108" s="155"/>
      <c r="L108" s="159"/>
    </row>
    <row r="109" spans="2:12" s="9" customFormat="1" ht="24.95" customHeight="1">
      <c r="B109" s="148"/>
      <c r="C109" s="149"/>
      <c r="D109" s="150" t="s">
        <v>182</v>
      </c>
      <c r="E109" s="151"/>
      <c r="F109" s="151"/>
      <c r="G109" s="151"/>
      <c r="H109" s="151"/>
      <c r="I109" s="151"/>
      <c r="J109" s="152">
        <f>J913</f>
        <v>0</v>
      </c>
      <c r="K109" s="149"/>
      <c r="L109" s="153"/>
    </row>
    <row r="110" spans="2:12" s="10" customFormat="1" ht="19.9" customHeight="1">
      <c r="B110" s="154"/>
      <c r="C110" s="155"/>
      <c r="D110" s="156" t="s">
        <v>183</v>
      </c>
      <c r="E110" s="157"/>
      <c r="F110" s="157"/>
      <c r="G110" s="157"/>
      <c r="H110" s="157"/>
      <c r="I110" s="157"/>
      <c r="J110" s="158">
        <f>J914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184</v>
      </c>
      <c r="E111" s="157"/>
      <c r="F111" s="157"/>
      <c r="G111" s="157"/>
      <c r="H111" s="157"/>
      <c r="I111" s="157"/>
      <c r="J111" s="158">
        <f>J924</f>
        <v>0</v>
      </c>
      <c r="K111" s="155"/>
      <c r="L111" s="159"/>
    </row>
    <row r="112" spans="2:12" s="9" customFormat="1" ht="24.95" customHeight="1">
      <c r="B112" s="148"/>
      <c r="C112" s="149"/>
      <c r="D112" s="150" t="s">
        <v>185</v>
      </c>
      <c r="E112" s="151"/>
      <c r="F112" s="151"/>
      <c r="G112" s="151"/>
      <c r="H112" s="151"/>
      <c r="I112" s="151"/>
      <c r="J112" s="152">
        <f>J928</f>
        <v>0</v>
      </c>
      <c r="K112" s="149"/>
      <c r="L112" s="153"/>
    </row>
    <row r="113" spans="2:12" s="10" customFormat="1" ht="19.9" customHeight="1">
      <c r="B113" s="154"/>
      <c r="C113" s="155"/>
      <c r="D113" s="156" t="s">
        <v>186</v>
      </c>
      <c r="E113" s="157"/>
      <c r="F113" s="157"/>
      <c r="G113" s="157"/>
      <c r="H113" s="157"/>
      <c r="I113" s="157"/>
      <c r="J113" s="158">
        <f>J929</f>
        <v>0</v>
      </c>
      <c r="K113" s="155"/>
      <c r="L113" s="159"/>
    </row>
    <row r="114" spans="2:12" s="10" customFormat="1" ht="19.9" customHeight="1">
      <c r="B114" s="154"/>
      <c r="C114" s="155"/>
      <c r="D114" s="156" t="s">
        <v>187</v>
      </c>
      <c r="E114" s="157"/>
      <c r="F114" s="157"/>
      <c r="G114" s="157"/>
      <c r="H114" s="157"/>
      <c r="I114" s="157"/>
      <c r="J114" s="158">
        <f>J982</f>
        <v>0</v>
      </c>
      <c r="K114" s="155"/>
      <c r="L114" s="159"/>
    </row>
    <row r="115" spans="2:12" s="10" customFormat="1" ht="19.9" customHeight="1">
      <c r="B115" s="154"/>
      <c r="C115" s="155"/>
      <c r="D115" s="156" t="s">
        <v>188</v>
      </c>
      <c r="E115" s="157"/>
      <c r="F115" s="157"/>
      <c r="G115" s="157"/>
      <c r="H115" s="157"/>
      <c r="I115" s="157"/>
      <c r="J115" s="158">
        <f>J988</f>
        <v>0</v>
      </c>
      <c r="K115" s="155"/>
      <c r="L115" s="159"/>
    </row>
    <row r="116" spans="1:31" s="2" customFormat="1" ht="21.7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55"/>
      <c r="C117" s="56"/>
      <c r="D117" s="56"/>
      <c r="E117" s="56"/>
      <c r="F117" s="56"/>
      <c r="G117" s="56"/>
      <c r="H117" s="56"/>
      <c r="I117" s="56"/>
      <c r="J117" s="56"/>
      <c r="K117" s="56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5" customHeight="1">
      <c r="A121" s="35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5" customHeight="1">
      <c r="A122" s="35"/>
      <c r="B122" s="36"/>
      <c r="C122" s="24" t="s">
        <v>108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16</v>
      </c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10" t="str">
        <f>E7</f>
        <v>III/23726 Kokovice, most ev.č.23726-1</v>
      </c>
      <c r="F125" s="311"/>
      <c r="G125" s="311"/>
      <c r="H125" s="311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99</v>
      </c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262" t="str">
        <f>E9</f>
        <v>201 - Most ev. č. 23726-1 přes výtok z rybníka</v>
      </c>
      <c r="F127" s="312"/>
      <c r="G127" s="312"/>
      <c r="H127" s="312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20</v>
      </c>
      <c r="D129" s="37"/>
      <c r="E129" s="37"/>
      <c r="F129" s="28" t="str">
        <f>F12</f>
        <v xml:space="preserve"> </v>
      </c>
      <c r="G129" s="37"/>
      <c r="H129" s="37"/>
      <c r="I129" s="30" t="s">
        <v>22</v>
      </c>
      <c r="J129" s="67" t="str">
        <f>IF(J12="","",J12)</f>
        <v>20. 10. 2017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25.7" customHeight="1">
      <c r="A131" s="35"/>
      <c r="B131" s="36"/>
      <c r="C131" s="30" t="s">
        <v>24</v>
      </c>
      <c r="D131" s="37"/>
      <c r="E131" s="37"/>
      <c r="F131" s="28" t="str">
        <f>E15</f>
        <v>Středočeský kraj</v>
      </c>
      <c r="G131" s="37"/>
      <c r="H131" s="37"/>
      <c r="I131" s="30" t="s">
        <v>30</v>
      </c>
      <c r="J131" s="33" t="str">
        <f>E21</f>
        <v>PRAGOPROJEKT, a.s.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5.2" customHeight="1">
      <c r="A132" s="35"/>
      <c r="B132" s="36"/>
      <c r="C132" s="30" t="s">
        <v>28</v>
      </c>
      <c r="D132" s="37"/>
      <c r="E132" s="37"/>
      <c r="F132" s="28" t="str">
        <f>IF(E18="","",E18)</f>
        <v>Vyplň údaj</v>
      </c>
      <c r="G132" s="37"/>
      <c r="H132" s="37"/>
      <c r="I132" s="30" t="s">
        <v>32</v>
      </c>
      <c r="J132" s="33" t="str">
        <f>E24</f>
        <v xml:space="preserve"> 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0.3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11" customFormat="1" ht="29.25" customHeight="1">
      <c r="A134" s="160"/>
      <c r="B134" s="161"/>
      <c r="C134" s="162" t="s">
        <v>109</v>
      </c>
      <c r="D134" s="163" t="s">
        <v>60</v>
      </c>
      <c r="E134" s="163" t="s">
        <v>56</v>
      </c>
      <c r="F134" s="163" t="s">
        <v>57</v>
      </c>
      <c r="G134" s="163" t="s">
        <v>110</v>
      </c>
      <c r="H134" s="163" t="s">
        <v>111</v>
      </c>
      <c r="I134" s="163" t="s">
        <v>112</v>
      </c>
      <c r="J134" s="163" t="s">
        <v>103</v>
      </c>
      <c r="K134" s="164" t="s">
        <v>113</v>
      </c>
      <c r="L134" s="165"/>
      <c r="M134" s="76" t="s">
        <v>1</v>
      </c>
      <c r="N134" s="77" t="s">
        <v>39</v>
      </c>
      <c r="O134" s="77" t="s">
        <v>114</v>
      </c>
      <c r="P134" s="77" t="s">
        <v>115</v>
      </c>
      <c r="Q134" s="77" t="s">
        <v>116</v>
      </c>
      <c r="R134" s="77" t="s">
        <v>117</v>
      </c>
      <c r="S134" s="77" t="s">
        <v>118</v>
      </c>
      <c r="T134" s="78" t="s">
        <v>119</v>
      </c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</row>
    <row r="135" spans="1:63" s="2" customFormat="1" ht="22.9" customHeight="1">
      <c r="A135" s="35"/>
      <c r="B135" s="36"/>
      <c r="C135" s="83" t="s">
        <v>120</v>
      </c>
      <c r="D135" s="37"/>
      <c r="E135" s="37"/>
      <c r="F135" s="37"/>
      <c r="G135" s="37"/>
      <c r="H135" s="37"/>
      <c r="I135" s="37"/>
      <c r="J135" s="166">
        <f>BK135</f>
        <v>0</v>
      </c>
      <c r="K135" s="37"/>
      <c r="L135" s="40"/>
      <c r="M135" s="79"/>
      <c r="N135" s="167"/>
      <c r="O135" s="80"/>
      <c r="P135" s="168">
        <f>P136+P863+P913+P928</f>
        <v>0</v>
      </c>
      <c r="Q135" s="80"/>
      <c r="R135" s="168">
        <f>R136+R863+R913+R928</f>
        <v>0</v>
      </c>
      <c r="S135" s="80"/>
      <c r="T135" s="169">
        <f>T136+T863+T913+T928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74</v>
      </c>
      <c r="AU135" s="18" t="s">
        <v>105</v>
      </c>
      <c r="BK135" s="170">
        <f>BK136+BK863+BK913+BK928</f>
        <v>0</v>
      </c>
    </row>
    <row r="136" spans="2:63" s="12" customFormat="1" ht="25.9" customHeight="1">
      <c r="B136" s="171"/>
      <c r="C136" s="172"/>
      <c r="D136" s="173" t="s">
        <v>74</v>
      </c>
      <c r="E136" s="174" t="s">
        <v>121</v>
      </c>
      <c r="F136" s="174" t="s">
        <v>122</v>
      </c>
      <c r="G136" s="172"/>
      <c r="H136" s="172"/>
      <c r="I136" s="175"/>
      <c r="J136" s="176">
        <f>BK136</f>
        <v>0</v>
      </c>
      <c r="K136" s="172"/>
      <c r="L136" s="177"/>
      <c r="M136" s="178"/>
      <c r="N136" s="179"/>
      <c r="O136" s="179"/>
      <c r="P136" s="180">
        <f>P137+P351+P370+P446+P540+P613+P633+P809+P861</f>
        <v>0</v>
      </c>
      <c r="Q136" s="179"/>
      <c r="R136" s="180">
        <f>R137+R351+R370+R446+R540+R613+R633+R809+R861</f>
        <v>0</v>
      </c>
      <c r="S136" s="179"/>
      <c r="T136" s="181">
        <f>T137+T351+T370+T446+T540+T613+T633+T809+T861</f>
        <v>0</v>
      </c>
      <c r="AR136" s="182" t="s">
        <v>83</v>
      </c>
      <c r="AT136" s="183" t="s">
        <v>74</v>
      </c>
      <c r="AU136" s="183" t="s">
        <v>75</v>
      </c>
      <c r="AY136" s="182" t="s">
        <v>123</v>
      </c>
      <c r="BK136" s="184">
        <f>BK137+BK351+BK370+BK446+BK540+BK613+BK633+BK809+BK861</f>
        <v>0</v>
      </c>
    </row>
    <row r="137" spans="2:63" s="12" customFormat="1" ht="22.9" customHeight="1">
      <c r="B137" s="171"/>
      <c r="C137" s="172"/>
      <c r="D137" s="173" t="s">
        <v>74</v>
      </c>
      <c r="E137" s="185" t="s">
        <v>83</v>
      </c>
      <c r="F137" s="185" t="s">
        <v>189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SUM(P138:P350)</f>
        <v>0</v>
      </c>
      <c r="Q137" s="179"/>
      <c r="R137" s="180">
        <f>SUM(R138:R350)</f>
        <v>0</v>
      </c>
      <c r="S137" s="179"/>
      <c r="T137" s="181">
        <f>SUM(T138:T350)</f>
        <v>0</v>
      </c>
      <c r="AR137" s="182" t="s">
        <v>83</v>
      </c>
      <c r="AT137" s="183" t="s">
        <v>74</v>
      </c>
      <c r="AU137" s="183" t="s">
        <v>83</v>
      </c>
      <c r="AY137" s="182" t="s">
        <v>123</v>
      </c>
      <c r="BK137" s="184">
        <f>SUM(BK138:BK350)</f>
        <v>0</v>
      </c>
    </row>
    <row r="138" spans="1:65" s="2" customFormat="1" ht="33" customHeight="1">
      <c r="A138" s="35"/>
      <c r="B138" s="36"/>
      <c r="C138" s="187" t="s">
        <v>83</v>
      </c>
      <c r="D138" s="187" t="s">
        <v>126</v>
      </c>
      <c r="E138" s="188" t="s">
        <v>190</v>
      </c>
      <c r="F138" s="189" t="s">
        <v>191</v>
      </c>
      <c r="G138" s="190" t="s">
        <v>192</v>
      </c>
      <c r="H138" s="191">
        <v>95</v>
      </c>
      <c r="I138" s="192"/>
      <c r="J138" s="193">
        <f>ROUND(I138*H138,2)</f>
        <v>0</v>
      </c>
      <c r="K138" s="189" t="s">
        <v>130</v>
      </c>
      <c r="L138" s="40"/>
      <c r="M138" s="194" t="s">
        <v>1</v>
      </c>
      <c r="N138" s="195" t="s">
        <v>40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131</v>
      </c>
      <c r="AT138" s="198" t="s">
        <v>126</v>
      </c>
      <c r="AU138" s="198" t="s">
        <v>85</v>
      </c>
      <c r="AY138" s="18" t="s">
        <v>123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131</v>
      </c>
      <c r="BM138" s="198" t="s">
        <v>85</v>
      </c>
    </row>
    <row r="139" spans="2:51" s="14" customFormat="1" ht="11.25">
      <c r="B139" s="211"/>
      <c r="C139" s="212"/>
      <c r="D139" s="202" t="s">
        <v>132</v>
      </c>
      <c r="E139" s="213" t="s">
        <v>1</v>
      </c>
      <c r="F139" s="214" t="s">
        <v>193</v>
      </c>
      <c r="G139" s="212"/>
      <c r="H139" s="215">
        <v>95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132</v>
      </c>
      <c r="AU139" s="221" t="s">
        <v>85</v>
      </c>
      <c r="AV139" s="14" t="s">
        <v>85</v>
      </c>
      <c r="AW139" s="14" t="s">
        <v>134</v>
      </c>
      <c r="AX139" s="14" t="s">
        <v>75</v>
      </c>
      <c r="AY139" s="221" t="s">
        <v>123</v>
      </c>
    </row>
    <row r="140" spans="2:51" s="13" customFormat="1" ht="11.25">
      <c r="B140" s="200"/>
      <c r="C140" s="201"/>
      <c r="D140" s="202" t="s">
        <v>132</v>
      </c>
      <c r="E140" s="203" t="s">
        <v>1</v>
      </c>
      <c r="F140" s="204" t="s">
        <v>194</v>
      </c>
      <c r="G140" s="201"/>
      <c r="H140" s="203" t="s">
        <v>1</v>
      </c>
      <c r="I140" s="205"/>
      <c r="J140" s="201"/>
      <c r="K140" s="201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132</v>
      </c>
      <c r="AU140" s="210" t="s">
        <v>85</v>
      </c>
      <c r="AV140" s="13" t="s">
        <v>83</v>
      </c>
      <c r="AW140" s="13" t="s">
        <v>134</v>
      </c>
      <c r="AX140" s="13" t="s">
        <v>75</v>
      </c>
      <c r="AY140" s="210" t="s">
        <v>123</v>
      </c>
    </row>
    <row r="141" spans="2:51" s="15" customFormat="1" ht="11.25">
      <c r="B141" s="222"/>
      <c r="C141" s="223"/>
      <c r="D141" s="202" t="s">
        <v>132</v>
      </c>
      <c r="E141" s="224" t="s">
        <v>1</v>
      </c>
      <c r="F141" s="225" t="s">
        <v>137</v>
      </c>
      <c r="G141" s="223"/>
      <c r="H141" s="226">
        <v>95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132</v>
      </c>
      <c r="AU141" s="232" t="s">
        <v>85</v>
      </c>
      <c r="AV141" s="15" t="s">
        <v>131</v>
      </c>
      <c r="AW141" s="15" t="s">
        <v>134</v>
      </c>
      <c r="AX141" s="15" t="s">
        <v>83</v>
      </c>
      <c r="AY141" s="232" t="s">
        <v>123</v>
      </c>
    </row>
    <row r="142" spans="1:65" s="2" customFormat="1" ht="24.2" customHeight="1">
      <c r="A142" s="35"/>
      <c r="B142" s="36"/>
      <c r="C142" s="187" t="s">
        <v>85</v>
      </c>
      <c r="D142" s="187" t="s">
        <v>126</v>
      </c>
      <c r="E142" s="188" t="s">
        <v>195</v>
      </c>
      <c r="F142" s="189" t="s">
        <v>196</v>
      </c>
      <c r="G142" s="190" t="s">
        <v>192</v>
      </c>
      <c r="H142" s="191">
        <v>121</v>
      </c>
      <c r="I142" s="192"/>
      <c r="J142" s="193">
        <f>ROUND(I142*H142,2)</f>
        <v>0</v>
      </c>
      <c r="K142" s="189" t="s">
        <v>130</v>
      </c>
      <c r="L142" s="40"/>
      <c r="M142" s="194" t="s">
        <v>1</v>
      </c>
      <c r="N142" s="195" t="s">
        <v>40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131</v>
      </c>
      <c r="AT142" s="198" t="s">
        <v>126</v>
      </c>
      <c r="AU142" s="198" t="s">
        <v>85</v>
      </c>
      <c r="AY142" s="18" t="s">
        <v>123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131</v>
      </c>
      <c r="BM142" s="198" t="s">
        <v>131</v>
      </c>
    </row>
    <row r="143" spans="2:51" s="14" customFormat="1" ht="11.25">
      <c r="B143" s="211"/>
      <c r="C143" s="212"/>
      <c r="D143" s="202" t="s">
        <v>132</v>
      </c>
      <c r="E143" s="213" t="s">
        <v>1</v>
      </c>
      <c r="F143" s="214" t="s">
        <v>197</v>
      </c>
      <c r="G143" s="212"/>
      <c r="H143" s="215">
        <v>63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132</v>
      </c>
      <c r="AU143" s="221" t="s">
        <v>85</v>
      </c>
      <c r="AV143" s="14" t="s">
        <v>85</v>
      </c>
      <c r="AW143" s="14" t="s">
        <v>134</v>
      </c>
      <c r="AX143" s="14" t="s">
        <v>75</v>
      </c>
      <c r="AY143" s="221" t="s">
        <v>123</v>
      </c>
    </row>
    <row r="144" spans="2:51" s="14" customFormat="1" ht="11.25">
      <c r="B144" s="211"/>
      <c r="C144" s="212"/>
      <c r="D144" s="202" t="s">
        <v>132</v>
      </c>
      <c r="E144" s="213" t="s">
        <v>1</v>
      </c>
      <c r="F144" s="214" t="s">
        <v>198</v>
      </c>
      <c r="G144" s="212"/>
      <c r="H144" s="215">
        <v>58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132</v>
      </c>
      <c r="AU144" s="221" t="s">
        <v>85</v>
      </c>
      <c r="AV144" s="14" t="s">
        <v>85</v>
      </c>
      <c r="AW144" s="14" t="s">
        <v>134</v>
      </c>
      <c r="AX144" s="14" t="s">
        <v>75</v>
      </c>
      <c r="AY144" s="221" t="s">
        <v>123</v>
      </c>
    </row>
    <row r="145" spans="2:51" s="15" customFormat="1" ht="11.25">
      <c r="B145" s="222"/>
      <c r="C145" s="223"/>
      <c r="D145" s="202" t="s">
        <v>132</v>
      </c>
      <c r="E145" s="224" t="s">
        <v>1</v>
      </c>
      <c r="F145" s="225" t="s">
        <v>137</v>
      </c>
      <c r="G145" s="223"/>
      <c r="H145" s="226">
        <v>121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132</v>
      </c>
      <c r="AU145" s="232" t="s">
        <v>85</v>
      </c>
      <c r="AV145" s="15" t="s">
        <v>131</v>
      </c>
      <c r="AW145" s="15" t="s">
        <v>134</v>
      </c>
      <c r="AX145" s="15" t="s">
        <v>83</v>
      </c>
      <c r="AY145" s="232" t="s">
        <v>123</v>
      </c>
    </row>
    <row r="146" spans="1:65" s="2" customFormat="1" ht="24.2" customHeight="1">
      <c r="A146" s="35"/>
      <c r="B146" s="36"/>
      <c r="C146" s="187" t="s">
        <v>142</v>
      </c>
      <c r="D146" s="187" t="s">
        <v>126</v>
      </c>
      <c r="E146" s="188" t="s">
        <v>199</v>
      </c>
      <c r="F146" s="189" t="s">
        <v>200</v>
      </c>
      <c r="G146" s="190" t="s">
        <v>129</v>
      </c>
      <c r="H146" s="191">
        <v>13</v>
      </c>
      <c r="I146" s="192"/>
      <c r="J146" s="193">
        <f>ROUND(I146*H146,2)</f>
        <v>0</v>
      </c>
      <c r="K146" s="189" t="s">
        <v>130</v>
      </c>
      <c r="L146" s="40"/>
      <c r="M146" s="194" t="s">
        <v>1</v>
      </c>
      <c r="N146" s="195" t="s">
        <v>40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131</v>
      </c>
      <c r="AT146" s="198" t="s">
        <v>126</v>
      </c>
      <c r="AU146" s="198" t="s">
        <v>85</v>
      </c>
      <c r="AY146" s="18" t="s">
        <v>123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131</v>
      </c>
      <c r="BM146" s="198" t="s">
        <v>145</v>
      </c>
    </row>
    <row r="147" spans="2:51" s="14" customFormat="1" ht="11.25">
      <c r="B147" s="211"/>
      <c r="C147" s="212"/>
      <c r="D147" s="202" t="s">
        <v>132</v>
      </c>
      <c r="E147" s="213" t="s">
        <v>1</v>
      </c>
      <c r="F147" s="214" t="s">
        <v>201</v>
      </c>
      <c r="G147" s="212"/>
      <c r="H147" s="215">
        <v>13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132</v>
      </c>
      <c r="AU147" s="221" t="s">
        <v>85</v>
      </c>
      <c r="AV147" s="14" t="s">
        <v>85</v>
      </c>
      <c r="AW147" s="14" t="s">
        <v>134</v>
      </c>
      <c r="AX147" s="14" t="s">
        <v>75</v>
      </c>
      <c r="AY147" s="221" t="s">
        <v>123</v>
      </c>
    </row>
    <row r="148" spans="2:51" s="15" customFormat="1" ht="11.25">
      <c r="B148" s="222"/>
      <c r="C148" s="223"/>
      <c r="D148" s="202" t="s">
        <v>132</v>
      </c>
      <c r="E148" s="224" t="s">
        <v>1</v>
      </c>
      <c r="F148" s="225" t="s">
        <v>137</v>
      </c>
      <c r="G148" s="223"/>
      <c r="H148" s="226">
        <v>13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132</v>
      </c>
      <c r="AU148" s="232" t="s">
        <v>85</v>
      </c>
      <c r="AV148" s="15" t="s">
        <v>131</v>
      </c>
      <c r="AW148" s="15" t="s">
        <v>134</v>
      </c>
      <c r="AX148" s="15" t="s">
        <v>83</v>
      </c>
      <c r="AY148" s="232" t="s">
        <v>123</v>
      </c>
    </row>
    <row r="149" spans="1:65" s="2" customFormat="1" ht="24.2" customHeight="1">
      <c r="A149" s="35"/>
      <c r="B149" s="36"/>
      <c r="C149" s="187" t="s">
        <v>131</v>
      </c>
      <c r="D149" s="187" t="s">
        <v>126</v>
      </c>
      <c r="E149" s="188" t="s">
        <v>202</v>
      </c>
      <c r="F149" s="189" t="s">
        <v>203</v>
      </c>
      <c r="G149" s="190" t="s">
        <v>129</v>
      </c>
      <c r="H149" s="191">
        <v>2</v>
      </c>
      <c r="I149" s="192"/>
      <c r="J149" s="193">
        <f>ROUND(I149*H149,2)</f>
        <v>0</v>
      </c>
      <c r="K149" s="189" t="s">
        <v>130</v>
      </c>
      <c r="L149" s="40"/>
      <c r="M149" s="194" t="s">
        <v>1</v>
      </c>
      <c r="N149" s="195" t="s">
        <v>40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131</v>
      </c>
      <c r="AT149" s="198" t="s">
        <v>126</v>
      </c>
      <c r="AU149" s="198" t="s">
        <v>85</v>
      </c>
      <c r="AY149" s="18" t="s">
        <v>123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83</v>
      </c>
      <c r="BK149" s="199">
        <f>ROUND(I149*H149,2)</f>
        <v>0</v>
      </c>
      <c r="BL149" s="18" t="s">
        <v>131</v>
      </c>
      <c r="BM149" s="198" t="s">
        <v>151</v>
      </c>
    </row>
    <row r="150" spans="2:51" s="14" customFormat="1" ht="11.25">
      <c r="B150" s="211"/>
      <c r="C150" s="212"/>
      <c r="D150" s="202" t="s">
        <v>132</v>
      </c>
      <c r="E150" s="213" t="s">
        <v>1</v>
      </c>
      <c r="F150" s="214" t="s">
        <v>204</v>
      </c>
      <c r="G150" s="212"/>
      <c r="H150" s="215">
        <v>2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132</v>
      </c>
      <c r="AU150" s="221" t="s">
        <v>85</v>
      </c>
      <c r="AV150" s="14" t="s">
        <v>85</v>
      </c>
      <c r="AW150" s="14" t="s">
        <v>134</v>
      </c>
      <c r="AX150" s="14" t="s">
        <v>75</v>
      </c>
      <c r="AY150" s="221" t="s">
        <v>123</v>
      </c>
    </row>
    <row r="151" spans="2:51" s="15" customFormat="1" ht="11.25">
      <c r="B151" s="222"/>
      <c r="C151" s="223"/>
      <c r="D151" s="202" t="s">
        <v>132</v>
      </c>
      <c r="E151" s="224" t="s">
        <v>1</v>
      </c>
      <c r="F151" s="225" t="s">
        <v>137</v>
      </c>
      <c r="G151" s="223"/>
      <c r="H151" s="226">
        <v>2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132</v>
      </c>
      <c r="AU151" s="232" t="s">
        <v>85</v>
      </c>
      <c r="AV151" s="15" t="s">
        <v>131</v>
      </c>
      <c r="AW151" s="15" t="s">
        <v>134</v>
      </c>
      <c r="AX151" s="15" t="s">
        <v>83</v>
      </c>
      <c r="AY151" s="232" t="s">
        <v>123</v>
      </c>
    </row>
    <row r="152" spans="1:65" s="2" customFormat="1" ht="33" customHeight="1">
      <c r="A152" s="35"/>
      <c r="B152" s="36"/>
      <c r="C152" s="187" t="s">
        <v>153</v>
      </c>
      <c r="D152" s="187" t="s">
        <v>126</v>
      </c>
      <c r="E152" s="188" t="s">
        <v>205</v>
      </c>
      <c r="F152" s="189" t="s">
        <v>206</v>
      </c>
      <c r="G152" s="190" t="s">
        <v>129</v>
      </c>
      <c r="H152" s="191">
        <v>13</v>
      </c>
      <c r="I152" s="192"/>
      <c r="J152" s="193">
        <f>ROUND(I152*H152,2)</f>
        <v>0</v>
      </c>
      <c r="K152" s="189" t="s">
        <v>130</v>
      </c>
      <c r="L152" s="40"/>
      <c r="M152" s="194" t="s">
        <v>1</v>
      </c>
      <c r="N152" s="195" t="s">
        <v>40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131</v>
      </c>
      <c r="AT152" s="198" t="s">
        <v>126</v>
      </c>
      <c r="AU152" s="198" t="s">
        <v>85</v>
      </c>
      <c r="AY152" s="18" t="s">
        <v>123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131</v>
      </c>
      <c r="BM152" s="198" t="s">
        <v>156</v>
      </c>
    </row>
    <row r="153" spans="2:51" s="14" customFormat="1" ht="11.25">
      <c r="B153" s="211"/>
      <c r="C153" s="212"/>
      <c r="D153" s="202" t="s">
        <v>132</v>
      </c>
      <c r="E153" s="213" t="s">
        <v>1</v>
      </c>
      <c r="F153" s="214" t="s">
        <v>207</v>
      </c>
      <c r="G153" s="212"/>
      <c r="H153" s="215">
        <v>13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132</v>
      </c>
      <c r="AU153" s="221" t="s">
        <v>85</v>
      </c>
      <c r="AV153" s="14" t="s">
        <v>85</v>
      </c>
      <c r="AW153" s="14" t="s">
        <v>134</v>
      </c>
      <c r="AX153" s="14" t="s">
        <v>75</v>
      </c>
      <c r="AY153" s="221" t="s">
        <v>123</v>
      </c>
    </row>
    <row r="154" spans="2:51" s="15" customFormat="1" ht="11.25">
      <c r="B154" s="222"/>
      <c r="C154" s="223"/>
      <c r="D154" s="202" t="s">
        <v>132</v>
      </c>
      <c r="E154" s="224" t="s">
        <v>1</v>
      </c>
      <c r="F154" s="225" t="s">
        <v>137</v>
      </c>
      <c r="G154" s="223"/>
      <c r="H154" s="226">
        <v>13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132</v>
      </c>
      <c r="AU154" s="232" t="s">
        <v>85</v>
      </c>
      <c r="AV154" s="15" t="s">
        <v>131</v>
      </c>
      <c r="AW154" s="15" t="s">
        <v>134</v>
      </c>
      <c r="AX154" s="15" t="s">
        <v>83</v>
      </c>
      <c r="AY154" s="232" t="s">
        <v>123</v>
      </c>
    </row>
    <row r="155" spans="1:65" s="2" customFormat="1" ht="33" customHeight="1">
      <c r="A155" s="35"/>
      <c r="B155" s="36"/>
      <c r="C155" s="187" t="s">
        <v>145</v>
      </c>
      <c r="D155" s="187" t="s">
        <v>126</v>
      </c>
      <c r="E155" s="188" t="s">
        <v>208</v>
      </c>
      <c r="F155" s="189" t="s">
        <v>209</v>
      </c>
      <c r="G155" s="190" t="s">
        <v>129</v>
      </c>
      <c r="H155" s="191">
        <v>2</v>
      </c>
      <c r="I155" s="192"/>
      <c r="J155" s="193">
        <f>ROUND(I155*H155,2)</f>
        <v>0</v>
      </c>
      <c r="K155" s="189" t="s">
        <v>130</v>
      </c>
      <c r="L155" s="40"/>
      <c r="M155" s="194" t="s">
        <v>1</v>
      </c>
      <c r="N155" s="195" t="s">
        <v>40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131</v>
      </c>
      <c r="AT155" s="198" t="s">
        <v>126</v>
      </c>
      <c r="AU155" s="198" t="s">
        <v>85</v>
      </c>
      <c r="AY155" s="18" t="s">
        <v>123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131</v>
      </c>
      <c r="BM155" s="198" t="s">
        <v>160</v>
      </c>
    </row>
    <row r="156" spans="2:51" s="14" customFormat="1" ht="11.25">
      <c r="B156" s="211"/>
      <c r="C156" s="212"/>
      <c r="D156" s="202" t="s">
        <v>132</v>
      </c>
      <c r="E156" s="213" t="s">
        <v>1</v>
      </c>
      <c r="F156" s="214" t="s">
        <v>85</v>
      </c>
      <c r="G156" s="212"/>
      <c r="H156" s="215">
        <v>2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132</v>
      </c>
      <c r="AU156" s="221" t="s">
        <v>85</v>
      </c>
      <c r="AV156" s="14" t="s">
        <v>85</v>
      </c>
      <c r="AW156" s="14" t="s">
        <v>134</v>
      </c>
      <c r="AX156" s="14" t="s">
        <v>75</v>
      </c>
      <c r="AY156" s="221" t="s">
        <v>123</v>
      </c>
    </row>
    <row r="157" spans="2:51" s="15" customFormat="1" ht="11.25">
      <c r="B157" s="222"/>
      <c r="C157" s="223"/>
      <c r="D157" s="202" t="s">
        <v>132</v>
      </c>
      <c r="E157" s="224" t="s">
        <v>1</v>
      </c>
      <c r="F157" s="225" t="s">
        <v>137</v>
      </c>
      <c r="G157" s="223"/>
      <c r="H157" s="226">
        <v>2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132</v>
      </c>
      <c r="AU157" s="232" t="s">
        <v>85</v>
      </c>
      <c r="AV157" s="15" t="s">
        <v>131</v>
      </c>
      <c r="AW157" s="15" t="s">
        <v>134</v>
      </c>
      <c r="AX157" s="15" t="s">
        <v>83</v>
      </c>
      <c r="AY157" s="232" t="s">
        <v>123</v>
      </c>
    </row>
    <row r="158" spans="1:65" s="2" customFormat="1" ht="24.2" customHeight="1">
      <c r="A158" s="35"/>
      <c r="B158" s="36"/>
      <c r="C158" s="187" t="s">
        <v>163</v>
      </c>
      <c r="D158" s="187" t="s">
        <v>126</v>
      </c>
      <c r="E158" s="188" t="s">
        <v>210</v>
      </c>
      <c r="F158" s="189" t="s">
        <v>211</v>
      </c>
      <c r="G158" s="190" t="s">
        <v>192</v>
      </c>
      <c r="H158" s="191">
        <v>48</v>
      </c>
      <c r="I158" s="192"/>
      <c r="J158" s="193">
        <f>ROUND(I158*H158,2)</f>
        <v>0</v>
      </c>
      <c r="K158" s="189" t="s">
        <v>130</v>
      </c>
      <c r="L158" s="40"/>
      <c r="M158" s="194" t="s">
        <v>1</v>
      </c>
      <c r="N158" s="195" t="s">
        <v>40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131</v>
      </c>
      <c r="AT158" s="198" t="s">
        <v>126</v>
      </c>
      <c r="AU158" s="198" t="s">
        <v>85</v>
      </c>
      <c r="AY158" s="18" t="s">
        <v>123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83</v>
      </c>
      <c r="BK158" s="199">
        <f>ROUND(I158*H158,2)</f>
        <v>0</v>
      </c>
      <c r="BL158" s="18" t="s">
        <v>131</v>
      </c>
      <c r="BM158" s="198" t="s">
        <v>166</v>
      </c>
    </row>
    <row r="159" spans="2:51" s="13" customFormat="1" ht="22.5">
      <c r="B159" s="200"/>
      <c r="C159" s="201"/>
      <c r="D159" s="202" t="s">
        <v>132</v>
      </c>
      <c r="E159" s="203" t="s">
        <v>1</v>
      </c>
      <c r="F159" s="204" t="s">
        <v>212</v>
      </c>
      <c r="G159" s="201"/>
      <c r="H159" s="203" t="s">
        <v>1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132</v>
      </c>
      <c r="AU159" s="210" t="s">
        <v>85</v>
      </c>
      <c r="AV159" s="13" t="s">
        <v>83</v>
      </c>
      <c r="AW159" s="13" t="s">
        <v>134</v>
      </c>
      <c r="AX159" s="13" t="s">
        <v>75</v>
      </c>
      <c r="AY159" s="210" t="s">
        <v>123</v>
      </c>
    </row>
    <row r="160" spans="2:51" s="14" customFormat="1" ht="11.25">
      <c r="B160" s="211"/>
      <c r="C160" s="212"/>
      <c r="D160" s="202" t="s">
        <v>132</v>
      </c>
      <c r="E160" s="213" t="s">
        <v>1</v>
      </c>
      <c r="F160" s="214" t="s">
        <v>213</v>
      </c>
      <c r="G160" s="212"/>
      <c r="H160" s="215">
        <v>26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132</v>
      </c>
      <c r="AU160" s="221" t="s">
        <v>85</v>
      </c>
      <c r="AV160" s="14" t="s">
        <v>85</v>
      </c>
      <c r="AW160" s="14" t="s">
        <v>134</v>
      </c>
      <c r="AX160" s="14" t="s">
        <v>75</v>
      </c>
      <c r="AY160" s="221" t="s">
        <v>123</v>
      </c>
    </row>
    <row r="161" spans="2:51" s="14" customFormat="1" ht="11.25">
      <c r="B161" s="211"/>
      <c r="C161" s="212"/>
      <c r="D161" s="202" t="s">
        <v>132</v>
      </c>
      <c r="E161" s="213" t="s">
        <v>1</v>
      </c>
      <c r="F161" s="214" t="s">
        <v>214</v>
      </c>
      <c r="G161" s="212"/>
      <c r="H161" s="215">
        <v>22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132</v>
      </c>
      <c r="AU161" s="221" t="s">
        <v>85</v>
      </c>
      <c r="AV161" s="14" t="s">
        <v>85</v>
      </c>
      <c r="AW161" s="14" t="s">
        <v>134</v>
      </c>
      <c r="AX161" s="14" t="s">
        <v>75</v>
      </c>
      <c r="AY161" s="221" t="s">
        <v>123</v>
      </c>
    </row>
    <row r="162" spans="2:51" s="15" customFormat="1" ht="11.25">
      <c r="B162" s="222"/>
      <c r="C162" s="223"/>
      <c r="D162" s="202" t="s">
        <v>132</v>
      </c>
      <c r="E162" s="224" t="s">
        <v>1</v>
      </c>
      <c r="F162" s="225" t="s">
        <v>137</v>
      </c>
      <c r="G162" s="223"/>
      <c r="H162" s="226">
        <v>48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132</v>
      </c>
      <c r="AU162" s="232" t="s">
        <v>85</v>
      </c>
      <c r="AV162" s="15" t="s">
        <v>131</v>
      </c>
      <c r="AW162" s="15" t="s">
        <v>134</v>
      </c>
      <c r="AX162" s="15" t="s">
        <v>83</v>
      </c>
      <c r="AY162" s="232" t="s">
        <v>123</v>
      </c>
    </row>
    <row r="163" spans="1:65" s="2" customFormat="1" ht="24.2" customHeight="1">
      <c r="A163" s="35"/>
      <c r="B163" s="36"/>
      <c r="C163" s="187" t="s">
        <v>151</v>
      </c>
      <c r="D163" s="187" t="s">
        <v>126</v>
      </c>
      <c r="E163" s="188" t="s">
        <v>215</v>
      </c>
      <c r="F163" s="189" t="s">
        <v>216</v>
      </c>
      <c r="G163" s="190" t="s">
        <v>192</v>
      </c>
      <c r="H163" s="191">
        <v>106</v>
      </c>
      <c r="I163" s="192"/>
      <c r="J163" s="193">
        <f>ROUND(I163*H163,2)</f>
        <v>0</v>
      </c>
      <c r="K163" s="189" t="s">
        <v>130</v>
      </c>
      <c r="L163" s="40"/>
      <c r="M163" s="194" t="s">
        <v>1</v>
      </c>
      <c r="N163" s="195" t="s">
        <v>40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131</v>
      </c>
      <c r="AT163" s="198" t="s">
        <v>126</v>
      </c>
      <c r="AU163" s="198" t="s">
        <v>85</v>
      </c>
      <c r="AY163" s="18" t="s">
        <v>123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131</v>
      </c>
      <c r="BM163" s="198" t="s">
        <v>169</v>
      </c>
    </row>
    <row r="164" spans="2:51" s="13" customFormat="1" ht="33.75">
      <c r="B164" s="200"/>
      <c r="C164" s="201"/>
      <c r="D164" s="202" t="s">
        <v>132</v>
      </c>
      <c r="E164" s="203" t="s">
        <v>1</v>
      </c>
      <c r="F164" s="204" t="s">
        <v>217</v>
      </c>
      <c r="G164" s="201"/>
      <c r="H164" s="203" t="s">
        <v>1</v>
      </c>
      <c r="I164" s="205"/>
      <c r="J164" s="201"/>
      <c r="K164" s="201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132</v>
      </c>
      <c r="AU164" s="210" t="s">
        <v>85</v>
      </c>
      <c r="AV164" s="13" t="s">
        <v>83</v>
      </c>
      <c r="AW164" s="13" t="s">
        <v>134</v>
      </c>
      <c r="AX164" s="13" t="s">
        <v>75</v>
      </c>
      <c r="AY164" s="210" t="s">
        <v>123</v>
      </c>
    </row>
    <row r="165" spans="2:51" s="14" customFormat="1" ht="11.25">
      <c r="B165" s="211"/>
      <c r="C165" s="212"/>
      <c r="D165" s="202" t="s">
        <v>132</v>
      </c>
      <c r="E165" s="213" t="s">
        <v>1</v>
      </c>
      <c r="F165" s="214" t="s">
        <v>218</v>
      </c>
      <c r="G165" s="212"/>
      <c r="H165" s="215">
        <v>50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132</v>
      </c>
      <c r="AU165" s="221" t="s">
        <v>85</v>
      </c>
      <c r="AV165" s="14" t="s">
        <v>85</v>
      </c>
      <c r="AW165" s="14" t="s">
        <v>134</v>
      </c>
      <c r="AX165" s="14" t="s">
        <v>75</v>
      </c>
      <c r="AY165" s="221" t="s">
        <v>123</v>
      </c>
    </row>
    <row r="166" spans="2:51" s="14" customFormat="1" ht="11.25">
      <c r="B166" s="211"/>
      <c r="C166" s="212"/>
      <c r="D166" s="202" t="s">
        <v>132</v>
      </c>
      <c r="E166" s="213" t="s">
        <v>1</v>
      </c>
      <c r="F166" s="214" t="s">
        <v>219</v>
      </c>
      <c r="G166" s="212"/>
      <c r="H166" s="215">
        <v>41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132</v>
      </c>
      <c r="AU166" s="221" t="s">
        <v>85</v>
      </c>
      <c r="AV166" s="14" t="s">
        <v>85</v>
      </c>
      <c r="AW166" s="14" t="s">
        <v>134</v>
      </c>
      <c r="AX166" s="14" t="s">
        <v>75</v>
      </c>
      <c r="AY166" s="221" t="s">
        <v>123</v>
      </c>
    </row>
    <row r="167" spans="2:51" s="14" customFormat="1" ht="11.25">
      <c r="B167" s="211"/>
      <c r="C167" s="212"/>
      <c r="D167" s="202" t="s">
        <v>132</v>
      </c>
      <c r="E167" s="213" t="s">
        <v>1</v>
      </c>
      <c r="F167" s="214" t="s">
        <v>220</v>
      </c>
      <c r="G167" s="212"/>
      <c r="H167" s="215">
        <v>15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132</v>
      </c>
      <c r="AU167" s="221" t="s">
        <v>85</v>
      </c>
      <c r="AV167" s="14" t="s">
        <v>85</v>
      </c>
      <c r="AW167" s="14" t="s">
        <v>134</v>
      </c>
      <c r="AX167" s="14" t="s">
        <v>75</v>
      </c>
      <c r="AY167" s="221" t="s">
        <v>123</v>
      </c>
    </row>
    <row r="168" spans="2:51" s="15" customFormat="1" ht="11.25">
      <c r="B168" s="222"/>
      <c r="C168" s="223"/>
      <c r="D168" s="202" t="s">
        <v>132</v>
      </c>
      <c r="E168" s="224" t="s">
        <v>1</v>
      </c>
      <c r="F168" s="225" t="s">
        <v>137</v>
      </c>
      <c r="G168" s="223"/>
      <c r="H168" s="226">
        <v>106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132</v>
      </c>
      <c r="AU168" s="232" t="s">
        <v>85</v>
      </c>
      <c r="AV168" s="15" t="s">
        <v>131</v>
      </c>
      <c r="AW168" s="15" t="s">
        <v>134</v>
      </c>
      <c r="AX168" s="15" t="s">
        <v>83</v>
      </c>
      <c r="AY168" s="232" t="s">
        <v>123</v>
      </c>
    </row>
    <row r="169" spans="1:65" s="2" customFormat="1" ht="24.2" customHeight="1">
      <c r="A169" s="35"/>
      <c r="B169" s="36"/>
      <c r="C169" s="187" t="s">
        <v>124</v>
      </c>
      <c r="D169" s="187" t="s">
        <v>126</v>
      </c>
      <c r="E169" s="188" t="s">
        <v>221</v>
      </c>
      <c r="F169" s="189" t="s">
        <v>222</v>
      </c>
      <c r="G169" s="190" t="s">
        <v>192</v>
      </c>
      <c r="H169" s="191">
        <v>106</v>
      </c>
      <c r="I169" s="192"/>
      <c r="J169" s="193">
        <f>ROUND(I169*H169,2)</f>
        <v>0</v>
      </c>
      <c r="K169" s="189" t="s">
        <v>130</v>
      </c>
      <c r="L169" s="40"/>
      <c r="M169" s="194" t="s">
        <v>1</v>
      </c>
      <c r="N169" s="195" t="s">
        <v>40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131</v>
      </c>
      <c r="AT169" s="198" t="s">
        <v>126</v>
      </c>
      <c r="AU169" s="198" t="s">
        <v>85</v>
      </c>
      <c r="AY169" s="18" t="s">
        <v>123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83</v>
      </c>
      <c r="BK169" s="199">
        <f>ROUND(I169*H169,2)</f>
        <v>0</v>
      </c>
      <c r="BL169" s="18" t="s">
        <v>131</v>
      </c>
      <c r="BM169" s="198" t="s">
        <v>223</v>
      </c>
    </row>
    <row r="170" spans="2:51" s="13" customFormat="1" ht="22.5">
      <c r="B170" s="200"/>
      <c r="C170" s="201"/>
      <c r="D170" s="202" t="s">
        <v>132</v>
      </c>
      <c r="E170" s="203" t="s">
        <v>1</v>
      </c>
      <c r="F170" s="204" t="s">
        <v>224</v>
      </c>
      <c r="G170" s="201"/>
      <c r="H170" s="203" t="s">
        <v>1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132</v>
      </c>
      <c r="AU170" s="210" t="s">
        <v>85</v>
      </c>
      <c r="AV170" s="13" t="s">
        <v>83</v>
      </c>
      <c r="AW170" s="13" t="s">
        <v>134</v>
      </c>
      <c r="AX170" s="13" t="s">
        <v>75</v>
      </c>
      <c r="AY170" s="210" t="s">
        <v>123</v>
      </c>
    </row>
    <row r="171" spans="2:51" s="13" customFormat="1" ht="22.5">
      <c r="B171" s="200"/>
      <c r="C171" s="201"/>
      <c r="D171" s="202" t="s">
        <v>132</v>
      </c>
      <c r="E171" s="203" t="s">
        <v>1</v>
      </c>
      <c r="F171" s="204" t="s">
        <v>225</v>
      </c>
      <c r="G171" s="201"/>
      <c r="H171" s="203" t="s">
        <v>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132</v>
      </c>
      <c r="AU171" s="210" t="s">
        <v>85</v>
      </c>
      <c r="AV171" s="13" t="s">
        <v>83</v>
      </c>
      <c r="AW171" s="13" t="s">
        <v>134</v>
      </c>
      <c r="AX171" s="13" t="s">
        <v>75</v>
      </c>
      <c r="AY171" s="210" t="s">
        <v>123</v>
      </c>
    </row>
    <row r="172" spans="2:51" s="14" customFormat="1" ht="11.25">
      <c r="B172" s="211"/>
      <c r="C172" s="212"/>
      <c r="D172" s="202" t="s">
        <v>132</v>
      </c>
      <c r="E172" s="213" t="s">
        <v>1</v>
      </c>
      <c r="F172" s="214" t="s">
        <v>218</v>
      </c>
      <c r="G172" s="212"/>
      <c r="H172" s="215">
        <v>50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132</v>
      </c>
      <c r="AU172" s="221" t="s">
        <v>85</v>
      </c>
      <c r="AV172" s="14" t="s">
        <v>85</v>
      </c>
      <c r="AW172" s="14" t="s">
        <v>134</v>
      </c>
      <c r="AX172" s="14" t="s">
        <v>75</v>
      </c>
      <c r="AY172" s="221" t="s">
        <v>123</v>
      </c>
    </row>
    <row r="173" spans="2:51" s="14" customFormat="1" ht="11.25">
      <c r="B173" s="211"/>
      <c r="C173" s="212"/>
      <c r="D173" s="202" t="s">
        <v>132</v>
      </c>
      <c r="E173" s="213" t="s">
        <v>1</v>
      </c>
      <c r="F173" s="214" t="s">
        <v>219</v>
      </c>
      <c r="G173" s="212"/>
      <c r="H173" s="215">
        <v>41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132</v>
      </c>
      <c r="AU173" s="221" t="s">
        <v>85</v>
      </c>
      <c r="AV173" s="14" t="s">
        <v>85</v>
      </c>
      <c r="AW173" s="14" t="s">
        <v>134</v>
      </c>
      <c r="AX173" s="14" t="s">
        <v>75</v>
      </c>
      <c r="AY173" s="221" t="s">
        <v>123</v>
      </c>
    </row>
    <row r="174" spans="2:51" s="14" customFormat="1" ht="11.25">
      <c r="B174" s="211"/>
      <c r="C174" s="212"/>
      <c r="D174" s="202" t="s">
        <v>132</v>
      </c>
      <c r="E174" s="213" t="s">
        <v>1</v>
      </c>
      <c r="F174" s="214" t="s">
        <v>220</v>
      </c>
      <c r="G174" s="212"/>
      <c r="H174" s="215">
        <v>15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132</v>
      </c>
      <c r="AU174" s="221" t="s">
        <v>85</v>
      </c>
      <c r="AV174" s="14" t="s">
        <v>85</v>
      </c>
      <c r="AW174" s="14" t="s">
        <v>134</v>
      </c>
      <c r="AX174" s="14" t="s">
        <v>75</v>
      </c>
      <c r="AY174" s="221" t="s">
        <v>123</v>
      </c>
    </row>
    <row r="175" spans="2:51" s="15" customFormat="1" ht="11.25">
      <c r="B175" s="222"/>
      <c r="C175" s="223"/>
      <c r="D175" s="202" t="s">
        <v>132</v>
      </c>
      <c r="E175" s="224" t="s">
        <v>1</v>
      </c>
      <c r="F175" s="225" t="s">
        <v>137</v>
      </c>
      <c r="G175" s="223"/>
      <c r="H175" s="226">
        <v>106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132</v>
      </c>
      <c r="AU175" s="232" t="s">
        <v>85</v>
      </c>
      <c r="AV175" s="15" t="s">
        <v>131</v>
      </c>
      <c r="AW175" s="15" t="s">
        <v>134</v>
      </c>
      <c r="AX175" s="15" t="s">
        <v>83</v>
      </c>
      <c r="AY175" s="232" t="s">
        <v>123</v>
      </c>
    </row>
    <row r="176" spans="1:65" s="2" customFormat="1" ht="16.5" customHeight="1">
      <c r="A176" s="35"/>
      <c r="B176" s="36"/>
      <c r="C176" s="187" t="s">
        <v>156</v>
      </c>
      <c r="D176" s="187" t="s">
        <v>126</v>
      </c>
      <c r="E176" s="188" t="s">
        <v>226</v>
      </c>
      <c r="F176" s="189" t="s">
        <v>227</v>
      </c>
      <c r="G176" s="190" t="s">
        <v>228</v>
      </c>
      <c r="H176" s="191">
        <v>5</v>
      </c>
      <c r="I176" s="192"/>
      <c r="J176" s="193">
        <f>ROUND(I176*H176,2)</f>
        <v>0</v>
      </c>
      <c r="K176" s="189" t="s">
        <v>130</v>
      </c>
      <c r="L176" s="40"/>
      <c r="M176" s="194" t="s">
        <v>1</v>
      </c>
      <c r="N176" s="195" t="s">
        <v>40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131</v>
      </c>
      <c r="AT176" s="198" t="s">
        <v>126</v>
      </c>
      <c r="AU176" s="198" t="s">
        <v>85</v>
      </c>
      <c r="AY176" s="18" t="s">
        <v>123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83</v>
      </c>
      <c r="BK176" s="199">
        <f>ROUND(I176*H176,2)</f>
        <v>0</v>
      </c>
      <c r="BL176" s="18" t="s">
        <v>131</v>
      </c>
      <c r="BM176" s="198" t="s">
        <v>229</v>
      </c>
    </row>
    <row r="177" spans="2:51" s="13" customFormat="1" ht="11.25">
      <c r="B177" s="200"/>
      <c r="C177" s="201"/>
      <c r="D177" s="202" t="s">
        <v>132</v>
      </c>
      <c r="E177" s="203" t="s">
        <v>1</v>
      </c>
      <c r="F177" s="204" t="s">
        <v>230</v>
      </c>
      <c r="G177" s="201"/>
      <c r="H177" s="203" t="s">
        <v>1</v>
      </c>
      <c r="I177" s="205"/>
      <c r="J177" s="201"/>
      <c r="K177" s="201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132</v>
      </c>
      <c r="AU177" s="210" t="s">
        <v>85</v>
      </c>
      <c r="AV177" s="13" t="s">
        <v>83</v>
      </c>
      <c r="AW177" s="13" t="s">
        <v>134</v>
      </c>
      <c r="AX177" s="13" t="s">
        <v>75</v>
      </c>
      <c r="AY177" s="210" t="s">
        <v>123</v>
      </c>
    </row>
    <row r="178" spans="2:51" s="14" customFormat="1" ht="11.25">
      <c r="B178" s="211"/>
      <c r="C178" s="212"/>
      <c r="D178" s="202" t="s">
        <v>132</v>
      </c>
      <c r="E178" s="213" t="s">
        <v>1</v>
      </c>
      <c r="F178" s="214" t="s">
        <v>231</v>
      </c>
      <c r="G178" s="212"/>
      <c r="H178" s="215">
        <v>5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132</v>
      </c>
      <c r="AU178" s="221" t="s">
        <v>85</v>
      </c>
      <c r="AV178" s="14" t="s">
        <v>85</v>
      </c>
      <c r="AW178" s="14" t="s">
        <v>134</v>
      </c>
      <c r="AX178" s="14" t="s">
        <v>75</v>
      </c>
      <c r="AY178" s="221" t="s">
        <v>123</v>
      </c>
    </row>
    <row r="179" spans="2:51" s="15" customFormat="1" ht="11.25">
      <c r="B179" s="222"/>
      <c r="C179" s="223"/>
      <c r="D179" s="202" t="s">
        <v>132</v>
      </c>
      <c r="E179" s="224" t="s">
        <v>1</v>
      </c>
      <c r="F179" s="225" t="s">
        <v>137</v>
      </c>
      <c r="G179" s="223"/>
      <c r="H179" s="226">
        <v>5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132</v>
      </c>
      <c r="AU179" s="232" t="s">
        <v>85</v>
      </c>
      <c r="AV179" s="15" t="s">
        <v>131</v>
      </c>
      <c r="AW179" s="15" t="s">
        <v>134</v>
      </c>
      <c r="AX179" s="15" t="s">
        <v>83</v>
      </c>
      <c r="AY179" s="232" t="s">
        <v>123</v>
      </c>
    </row>
    <row r="180" spans="1:65" s="2" customFormat="1" ht="24.2" customHeight="1">
      <c r="A180" s="35"/>
      <c r="B180" s="36"/>
      <c r="C180" s="187" t="s">
        <v>232</v>
      </c>
      <c r="D180" s="187" t="s">
        <v>126</v>
      </c>
      <c r="E180" s="188" t="s">
        <v>233</v>
      </c>
      <c r="F180" s="189" t="s">
        <v>234</v>
      </c>
      <c r="G180" s="190" t="s">
        <v>235</v>
      </c>
      <c r="H180" s="191">
        <v>8.36</v>
      </c>
      <c r="I180" s="192"/>
      <c r="J180" s="193">
        <f>ROUND(I180*H180,2)</f>
        <v>0</v>
      </c>
      <c r="K180" s="189" t="s">
        <v>130</v>
      </c>
      <c r="L180" s="40"/>
      <c r="M180" s="194" t="s">
        <v>1</v>
      </c>
      <c r="N180" s="195" t="s">
        <v>40</v>
      </c>
      <c r="O180" s="72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131</v>
      </c>
      <c r="AT180" s="198" t="s">
        <v>126</v>
      </c>
      <c r="AU180" s="198" t="s">
        <v>85</v>
      </c>
      <c r="AY180" s="18" t="s">
        <v>123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83</v>
      </c>
      <c r="BK180" s="199">
        <f>ROUND(I180*H180,2)</f>
        <v>0</v>
      </c>
      <c r="BL180" s="18" t="s">
        <v>131</v>
      </c>
      <c r="BM180" s="198" t="s">
        <v>236</v>
      </c>
    </row>
    <row r="181" spans="2:51" s="14" customFormat="1" ht="11.25">
      <c r="B181" s="211"/>
      <c r="C181" s="212"/>
      <c r="D181" s="202" t="s">
        <v>132</v>
      </c>
      <c r="E181" s="213" t="s">
        <v>1</v>
      </c>
      <c r="F181" s="214" t="s">
        <v>237</v>
      </c>
      <c r="G181" s="212"/>
      <c r="H181" s="215">
        <v>8.36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132</v>
      </c>
      <c r="AU181" s="221" t="s">
        <v>85</v>
      </c>
      <c r="AV181" s="14" t="s">
        <v>85</v>
      </c>
      <c r="AW181" s="14" t="s">
        <v>134</v>
      </c>
      <c r="AX181" s="14" t="s">
        <v>75</v>
      </c>
      <c r="AY181" s="221" t="s">
        <v>123</v>
      </c>
    </row>
    <row r="182" spans="2:51" s="15" customFormat="1" ht="11.25">
      <c r="B182" s="222"/>
      <c r="C182" s="223"/>
      <c r="D182" s="202" t="s">
        <v>132</v>
      </c>
      <c r="E182" s="224" t="s">
        <v>1</v>
      </c>
      <c r="F182" s="225" t="s">
        <v>137</v>
      </c>
      <c r="G182" s="223"/>
      <c r="H182" s="226">
        <v>8.36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132</v>
      </c>
      <c r="AU182" s="232" t="s">
        <v>85</v>
      </c>
      <c r="AV182" s="15" t="s">
        <v>131</v>
      </c>
      <c r="AW182" s="15" t="s">
        <v>134</v>
      </c>
      <c r="AX182" s="15" t="s">
        <v>83</v>
      </c>
      <c r="AY182" s="232" t="s">
        <v>123</v>
      </c>
    </row>
    <row r="183" spans="1:65" s="2" customFormat="1" ht="24.2" customHeight="1">
      <c r="A183" s="35"/>
      <c r="B183" s="36"/>
      <c r="C183" s="187" t="s">
        <v>160</v>
      </c>
      <c r="D183" s="187" t="s">
        <v>126</v>
      </c>
      <c r="E183" s="188" t="s">
        <v>238</v>
      </c>
      <c r="F183" s="189" t="s">
        <v>239</v>
      </c>
      <c r="G183" s="190" t="s">
        <v>235</v>
      </c>
      <c r="H183" s="191">
        <v>8.36</v>
      </c>
      <c r="I183" s="192"/>
      <c r="J183" s="193">
        <f>ROUND(I183*H183,2)</f>
        <v>0</v>
      </c>
      <c r="K183" s="189" t="s">
        <v>130</v>
      </c>
      <c r="L183" s="40"/>
      <c r="M183" s="194" t="s">
        <v>1</v>
      </c>
      <c r="N183" s="195" t="s">
        <v>40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131</v>
      </c>
      <c r="AT183" s="198" t="s">
        <v>126</v>
      </c>
      <c r="AU183" s="198" t="s">
        <v>85</v>
      </c>
      <c r="AY183" s="18" t="s">
        <v>123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83</v>
      </c>
      <c r="BK183" s="199">
        <f>ROUND(I183*H183,2)</f>
        <v>0</v>
      </c>
      <c r="BL183" s="18" t="s">
        <v>131</v>
      </c>
      <c r="BM183" s="198" t="s">
        <v>240</v>
      </c>
    </row>
    <row r="184" spans="2:51" s="14" customFormat="1" ht="11.25">
      <c r="B184" s="211"/>
      <c r="C184" s="212"/>
      <c r="D184" s="202" t="s">
        <v>132</v>
      </c>
      <c r="E184" s="213" t="s">
        <v>1</v>
      </c>
      <c r="F184" s="214" t="s">
        <v>237</v>
      </c>
      <c r="G184" s="212"/>
      <c r="H184" s="215">
        <v>8.36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132</v>
      </c>
      <c r="AU184" s="221" t="s">
        <v>85</v>
      </c>
      <c r="AV184" s="14" t="s">
        <v>85</v>
      </c>
      <c r="AW184" s="14" t="s">
        <v>134</v>
      </c>
      <c r="AX184" s="14" t="s">
        <v>75</v>
      </c>
      <c r="AY184" s="221" t="s">
        <v>123</v>
      </c>
    </row>
    <row r="185" spans="2:51" s="15" customFormat="1" ht="11.25">
      <c r="B185" s="222"/>
      <c r="C185" s="223"/>
      <c r="D185" s="202" t="s">
        <v>132</v>
      </c>
      <c r="E185" s="224" t="s">
        <v>1</v>
      </c>
      <c r="F185" s="225" t="s">
        <v>137</v>
      </c>
      <c r="G185" s="223"/>
      <c r="H185" s="226">
        <v>8.36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132</v>
      </c>
      <c r="AU185" s="232" t="s">
        <v>85</v>
      </c>
      <c r="AV185" s="15" t="s">
        <v>131</v>
      </c>
      <c r="AW185" s="15" t="s">
        <v>134</v>
      </c>
      <c r="AX185" s="15" t="s">
        <v>83</v>
      </c>
      <c r="AY185" s="232" t="s">
        <v>123</v>
      </c>
    </row>
    <row r="186" spans="1:65" s="2" customFormat="1" ht="24.2" customHeight="1">
      <c r="A186" s="35"/>
      <c r="B186" s="36"/>
      <c r="C186" s="187" t="s">
        <v>207</v>
      </c>
      <c r="D186" s="187" t="s">
        <v>126</v>
      </c>
      <c r="E186" s="188" t="s">
        <v>241</v>
      </c>
      <c r="F186" s="189" t="s">
        <v>242</v>
      </c>
      <c r="G186" s="190" t="s">
        <v>243</v>
      </c>
      <c r="H186" s="191">
        <v>1500</v>
      </c>
      <c r="I186" s="192"/>
      <c r="J186" s="193">
        <f>ROUND(I186*H186,2)</f>
        <v>0</v>
      </c>
      <c r="K186" s="189" t="s">
        <v>130</v>
      </c>
      <c r="L186" s="40"/>
      <c r="M186" s="194" t="s">
        <v>1</v>
      </c>
      <c r="N186" s="195" t="s">
        <v>40</v>
      </c>
      <c r="O186" s="72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131</v>
      </c>
      <c r="AT186" s="198" t="s">
        <v>126</v>
      </c>
      <c r="AU186" s="198" t="s">
        <v>85</v>
      </c>
      <c r="AY186" s="18" t="s">
        <v>123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83</v>
      </c>
      <c r="BK186" s="199">
        <f>ROUND(I186*H186,2)</f>
        <v>0</v>
      </c>
      <c r="BL186" s="18" t="s">
        <v>131</v>
      </c>
      <c r="BM186" s="198" t="s">
        <v>244</v>
      </c>
    </row>
    <row r="187" spans="2:51" s="14" customFormat="1" ht="22.5">
      <c r="B187" s="211"/>
      <c r="C187" s="212"/>
      <c r="D187" s="202" t="s">
        <v>132</v>
      </c>
      <c r="E187" s="213" t="s">
        <v>1</v>
      </c>
      <c r="F187" s="214" t="s">
        <v>245</v>
      </c>
      <c r="G187" s="212"/>
      <c r="H187" s="215">
        <v>1500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132</v>
      </c>
      <c r="AU187" s="221" t="s">
        <v>85</v>
      </c>
      <c r="AV187" s="14" t="s">
        <v>85</v>
      </c>
      <c r="AW187" s="14" t="s">
        <v>134</v>
      </c>
      <c r="AX187" s="14" t="s">
        <v>75</v>
      </c>
      <c r="AY187" s="221" t="s">
        <v>123</v>
      </c>
    </row>
    <row r="188" spans="2:51" s="15" customFormat="1" ht="11.25">
      <c r="B188" s="222"/>
      <c r="C188" s="223"/>
      <c r="D188" s="202" t="s">
        <v>132</v>
      </c>
      <c r="E188" s="224" t="s">
        <v>1</v>
      </c>
      <c r="F188" s="225" t="s">
        <v>137</v>
      </c>
      <c r="G188" s="223"/>
      <c r="H188" s="226">
        <v>1500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132</v>
      </c>
      <c r="AU188" s="232" t="s">
        <v>85</v>
      </c>
      <c r="AV188" s="15" t="s">
        <v>131</v>
      </c>
      <c r="AW188" s="15" t="s">
        <v>134</v>
      </c>
      <c r="AX188" s="15" t="s">
        <v>83</v>
      </c>
      <c r="AY188" s="232" t="s">
        <v>123</v>
      </c>
    </row>
    <row r="189" spans="1:65" s="2" customFormat="1" ht="24.2" customHeight="1">
      <c r="A189" s="35"/>
      <c r="B189" s="36"/>
      <c r="C189" s="187" t="s">
        <v>166</v>
      </c>
      <c r="D189" s="187" t="s">
        <v>126</v>
      </c>
      <c r="E189" s="188" t="s">
        <v>246</v>
      </c>
      <c r="F189" s="189" t="s">
        <v>247</v>
      </c>
      <c r="G189" s="190" t="s">
        <v>248</v>
      </c>
      <c r="H189" s="191">
        <v>100</v>
      </c>
      <c r="I189" s="192"/>
      <c r="J189" s="193">
        <f>ROUND(I189*H189,2)</f>
        <v>0</v>
      </c>
      <c r="K189" s="189" t="s">
        <v>130</v>
      </c>
      <c r="L189" s="40"/>
      <c r="M189" s="194" t="s">
        <v>1</v>
      </c>
      <c r="N189" s="195" t="s">
        <v>40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131</v>
      </c>
      <c r="AT189" s="198" t="s">
        <v>126</v>
      </c>
      <c r="AU189" s="198" t="s">
        <v>85</v>
      </c>
      <c r="AY189" s="18" t="s">
        <v>123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83</v>
      </c>
      <c r="BK189" s="199">
        <f>ROUND(I189*H189,2)</f>
        <v>0</v>
      </c>
      <c r="BL189" s="18" t="s">
        <v>131</v>
      </c>
      <c r="BM189" s="198" t="s">
        <v>249</v>
      </c>
    </row>
    <row r="190" spans="2:51" s="14" customFormat="1" ht="11.25">
      <c r="B190" s="211"/>
      <c r="C190" s="212"/>
      <c r="D190" s="202" t="s">
        <v>132</v>
      </c>
      <c r="E190" s="213" t="s">
        <v>1</v>
      </c>
      <c r="F190" s="214" t="s">
        <v>250</v>
      </c>
      <c r="G190" s="212"/>
      <c r="H190" s="215">
        <v>100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132</v>
      </c>
      <c r="AU190" s="221" t="s">
        <v>85</v>
      </c>
      <c r="AV190" s="14" t="s">
        <v>85</v>
      </c>
      <c r="AW190" s="14" t="s">
        <v>134</v>
      </c>
      <c r="AX190" s="14" t="s">
        <v>75</v>
      </c>
      <c r="AY190" s="221" t="s">
        <v>123</v>
      </c>
    </row>
    <row r="191" spans="2:51" s="15" customFormat="1" ht="11.25">
      <c r="B191" s="222"/>
      <c r="C191" s="223"/>
      <c r="D191" s="202" t="s">
        <v>132</v>
      </c>
      <c r="E191" s="224" t="s">
        <v>1</v>
      </c>
      <c r="F191" s="225" t="s">
        <v>137</v>
      </c>
      <c r="G191" s="223"/>
      <c r="H191" s="226">
        <v>100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132</v>
      </c>
      <c r="AU191" s="232" t="s">
        <v>85</v>
      </c>
      <c r="AV191" s="15" t="s">
        <v>131</v>
      </c>
      <c r="AW191" s="15" t="s">
        <v>134</v>
      </c>
      <c r="AX191" s="15" t="s">
        <v>83</v>
      </c>
      <c r="AY191" s="232" t="s">
        <v>123</v>
      </c>
    </row>
    <row r="192" spans="1:65" s="2" customFormat="1" ht="24.2" customHeight="1">
      <c r="A192" s="35"/>
      <c r="B192" s="36"/>
      <c r="C192" s="187" t="s">
        <v>8</v>
      </c>
      <c r="D192" s="187" t="s">
        <v>126</v>
      </c>
      <c r="E192" s="188" t="s">
        <v>251</v>
      </c>
      <c r="F192" s="189" t="s">
        <v>252</v>
      </c>
      <c r="G192" s="190" t="s">
        <v>235</v>
      </c>
      <c r="H192" s="191">
        <v>44.9</v>
      </c>
      <c r="I192" s="192"/>
      <c r="J192" s="193">
        <f>ROUND(I192*H192,2)</f>
        <v>0</v>
      </c>
      <c r="K192" s="189" t="s">
        <v>130</v>
      </c>
      <c r="L192" s="40"/>
      <c r="M192" s="194" t="s">
        <v>1</v>
      </c>
      <c r="N192" s="195" t="s">
        <v>40</v>
      </c>
      <c r="O192" s="72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131</v>
      </c>
      <c r="AT192" s="198" t="s">
        <v>126</v>
      </c>
      <c r="AU192" s="198" t="s">
        <v>85</v>
      </c>
      <c r="AY192" s="18" t="s">
        <v>123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83</v>
      </c>
      <c r="BK192" s="199">
        <f>ROUND(I192*H192,2)</f>
        <v>0</v>
      </c>
      <c r="BL192" s="18" t="s">
        <v>131</v>
      </c>
      <c r="BM192" s="198" t="s">
        <v>253</v>
      </c>
    </row>
    <row r="193" spans="2:51" s="14" customFormat="1" ht="22.5">
      <c r="B193" s="211"/>
      <c r="C193" s="212"/>
      <c r="D193" s="202" t="s">
        <v>132</v>
      </c>
      <c r="E193" s="213" t="s">
        <v>1</v>
      </c>
      <c r="F193" s="214" t="s">
        <v>254</v>
      </c>
      <c r="G193" s="212"/>
      <c r="H193" s="215">
        <v>25.9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132</v>
      </c>
      <c r="AU193" s="221" t="s">
        <v>85</v>
      </c>
      <c r="AV193" s="14" t="s">
        <v>85</v>
      </c>
      <c r="AW193" s="14" t="s">
        <v>134</v>
      </c>
      <c r="AX193" s="14" t="s">
        <v>75</v>
      </c>
      <c r="AY193" s="221" t="s">
        <v>123</v>
      </c>
    </row>
    <row r="194" spans="2:51" s="14" customFormat="1" ht="22.5">
      <c r="B194" s="211"/>
      <c r="C194" s="212"/>
      <c r="D194" s="202" t="s">
        <v>132</v>
      </c>
      <c r="E194" s="213" t="s">
        <v>1</v>
      </c>
      <c r="F194" s="214" t="s">
        <v>255</v>
      </c>
      <c r="G194" s="212"/>
      <c r="H194" s="215">
        <v>5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132</v>
      </c>
      <c r="AU194" s="221" t="s">
        <v>85</v>
      </c>
      <c r="AV194" s="14" t="s">
        <v>85</v>
      </c>
      <c r="AW194" s="14" t="s">
        <v>134</v>
      </c>
      <c r="AX194" s="14" t="s">
        <v>75</v>
      </c>
      <c r="AY194" s="221" t="s">
        <v>123</v>
      </c>
    </row>
    <row r="195" spans="2:51" s="14" customFormat="1" ht="11.25">
      <c r="B195" s="211"/>
      <c r="C195" s="212"/>
      <c r="D195" s="202" t="s">
        <v>132</v>
      </c>
      <c r="E195" s="213" t="s">
        <v>1</v>
      </c>
      <c r="F195" s="214" t="s">
        <v>256</v>
      </c>
      <c r="G195" s="212"/>
      <c r="H195" s="215">
        <v>14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132</v>
      </c>
      <c r="AU195" s="221" t="s">
        <v>85</v>
      </c>
      <c r="AV195" s="14" t="s">
        <v>85</v>
      </c>
      <c r="AW195" s="14" t="s">
        <v>134</v>
      </c>
      <c r="AX195" s="14" t="s">
        <v>75</v>
      </c>
      <c r="AY195" s="221" t="s">
        <v>123</v>
      </c>
    </row>
    <row r="196" spans="2:51" s="15" customFormat="1" ht="11.25">
      <c r="B196" s="222"/>
      <c r="C196" s="223"/>
      <c r="D196" s="202" t="s">
        <v>132</v>
      </c>
      <c r="E196" s="224" t="s">
        <v>1</v>
      </c>
      <c r="F196" s="225" t="s">
        <v>137</v>
      </c>
      <c r="G196" s="223"/>
      <c r="H196" s="226">
        <v>44.9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132</v>
      </c>
      <c r="AU196" s="232" t="s">
        <v>85</v>
      </c>
      <c r="AV196" s="15" t="s">
        <v>131</v>
      </c>
      <c r="AW196" s="15" t="s">
        <v>134</v>
      </c>
      <c r="AX196" s="15" t="s">
        <v>83</v>
      </c>
      <c r="AY196" s="232" t="s">
        <v>123</v>
      </c>
    </row>
    <row r="197" spans="1:65" s="2" customFormat="1" ht="24.2" customHeight="1">
      <c r="A197" s="35"/>
      <c r="B197" s="36"/>
      <c r="C197" s="187" t="s">
        <v>169</v>
      </c>
      <c r="D197" s="187" t="s">
        <v>126</v>
      </c>
      <c r="E197" s="188" t="s">
        <v>257</v>
      </c>
      <c r="F197" s="189" t="s">
        <v>258</v>
      </c>
      <c r="G197" s="190" t="s">
        <v>235</v>
      </c>
      <c r="H197" s="191">
        <v>32</v>
      </c>
      <c r="I197" s="192"/>
      <c r="J197" s="193">
        <f>ROUND(I197*H197,2)</f>
        <v>0</v>
      </c>
      <c r="K197" s="189" t="s">
        <v>130</v>
      </c>
      <c r="L197" s="40"/>
      <c r="M197" s="194" t="s">
        <v>1</v>
      </c>
      <c r="N197" s="195" t="s">
        <v>40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131</v>
      </c>
      <c r="AT197" s="198" t="s">
        <v>126</v>
      </c>
      <c r="AU197" s="198" t="s">
        <v>85</v>
      </c>
      <c r="AY197" s="18" t="s">
        <v>123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83</v>
      </c>
      <c r="BK197" s="199">
        <f>ROUND(I197*H197,2)</f>
        <v>0</v>
      </c>
      <c r="BL197" s="18" t="s">
        <v>131</v>
      </c>
      <c r="BM197" s="198" t="s">
        <v>259</v>
      </c>
    </row>
    <row r="198" spans="2:51" s="13" customFormat="1" ht="33.75">
      <c r="B198" s="200"/>
      <c r="C198" s="201"/>
      <c r="D198" s="202" t="s">
        <v>132</v>
      </c>
      <c r="E198" s="203" t="s">
        <v>1</v>
      </c>
      <c r="F198" s="204" t="s">
        <v>260</v>
      </c>
      <c r="G198" s="201"/>
      <c r="H198" s="203" t="s">
        <v>1</v>
      </c>
      <c r="I198" s="205"/>
      <c r="J198" s="201"/>
      <c r="K198" s="201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132</v>
      </c>
      <c r="AU198" s="210" t="s">
        <v>85</v>
      </c>
      <c r="AV198" s="13" t="s">
        <v>83</v>
      </c>
      <c r="AW198" s="13" t="s">
        <v>134</v>
      </c>
      <c r="AX198" s="13" t="s">
        <v>75</v>
      </c>
      <c r="AY198" s="210" t="s">
        <v>123</v>
      </c>
    </row>
    <row r="199" spans="2:51" s="14" customFormat="1" ht="11.25">
      <c r="B199" s="211"/>
      <c r="C199" s="212"/>
      <c r="D199" s="202" t="s">
        <v>132</v>
      </c>
      <c r="E199" s="213" t="s">
        <v>1</v>
      </c>
      <c r="F199" s="214" t="s">
        <v>261</v>
      </c>
      <c r="G199" s="212"/>
      <c r="H199" s="215">
        <v>32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132</v>
      </c>
      <c r="AU199" s="221" t="s">
        <v>85</v>
      </c>
      <c r="AV199" s="14" t="s">
        <v>85</v>
      </c>
      <c r="AW199" s="14" t="s">
        <v>134</v>
      </c>
      <c r="AX199" s="14" t="s">
        <v>75</v>
      </c>
      <c r="AY199" s="221" t="s">
        <v>123</v>
      </c>
    </row>
    <row r="200" spans="2:51" s="15" customFormat="1" ht="11.25">
      <c r="B200" s="222"/>
      <c r="C200" s="223"/>
      <c r="D200" s="202" t="s">
        <v>132</v>
      </c>
      <c r="E200" s="224" t="s">
        <v>1</v>
      </c>
      <c r="F200" s="225" t="s">
        <v>137</v>
      </c>
      <c r="G200" s="223"/>
      <c r="H200" s="226">
        <v>32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132</v>
      </c>
      <c r="AU200" s="232" t="s">
        <v>85</v>
      </c>
      <c r="AV200" s="15" t="s">
        <v>131</v>
      </c>
      <c r="AW200" s="15" t="s">
        <v>134</v>
      </c>
      <c r="AX200" s="15" t="s">
        <v>83</v>
      </c>
      <c r="AY200" s="232" t="s">
        <v>123</v>
      </c>
    </row>
    <row r="201" spans="1:65" s="2" customFormat="1" ht="24.2" customHeight="1">
      <c r="A201" s="35"/>
      <c r="B201" s="36"/>
      <c r="C201" s="187" t="s">
        <v>262</v>
      </c>
      <c r="D201" s="187" t="s">
        <v>126</v>
      </c>
      <c r="E201" s="188" t="s">
        <v>263</v>
      </c>
      <c r="F201" s="189" t="s">
        <v>264</v>
      </c>
      <c r="G201" s="190" t="s">
        <v>235</v>
      </c>
      <c r="H201" s="191">
        <v>191.2</v>
      </c>
      <c r="I201" s="192"/>
      <c r="J201" s="193">
        <f>ROUND(I201*H201,2)</f>
        <v>0</v>
      </c>
      <c r="K201" s="189" t="s">
        <v>130</v>
      </c>
      <c r="L201" s="40"/>
      <c r="M201" s="194" t="s">
        <v>1</v>
      </c>
      <c r="N201" s="195" t="s">
        <v>40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131</v>
      </c>
      <c r="AT201" s="198" t="s">
        <v>126</v>
      </c>
      <c r="AU201" s="198" t="s">
        <v>85</v>
      </c>
      <c r="AY201" s="18" t="s">
        <v>123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83</v>
      </c>
      <c r="BK201" s="199">
        <f>ROUND(I201*H201,2)</f>
        <v>0</v>
      </c>
      <c r="BL201" s="18" t="s">
        <v>131</v>
      </c>
      <c r="BM201" s="198" t="s">
        <v>265</v>
      </c>
    </row>
    <row r="202" spans="2:51" s="13" customFormat="1" ht="11.25">
      <c r="B202" s="200"/>
      <c r="C202" s="201"/>
      <c r="D202" s="202" t="s">
        <v>132</v>
      </c>
      <c r="E202" s="203" t="s">
        <v>1</v>
      </c>
      <c r="F202" s="204" t="s">
        <v>266</v>
      </c>
      <c r="G202" s="201"/>
      <c r="H202" s="203" t="s">
        <v>1</v>
      </c>
      <c r="I202" s="205"/>
      <c r="J202" s="201"/>
      <c r="K202" s="201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132</v>
      </c>
      <c r="AU202" s="210" t="s">
        <v>85</v>
      </c>
      <c r="AV202" s="13" t="s">
        <v>83</v>
      </c>
      <c r="AW202" s="13" t="s">
        <v>134</v>
      </c>
      <c r="AX202" s="13" t="s">
        <v>75</v>
      </c>
      <c r="AY202" s="210" t="s">
        <v>123</v>
      </c>
    </row>
    <row r="203" spans="2:51" s="14" customFormat="1" ht="11.25">
      <c r="B203" s="211"/>
      <c r="C203" s="212"/>
      <c r="D203" s="202" t="s">
        <v>132</v>
      </c>
      <c r="E203" s="213" t="s">
        <v>1</v>
      </c>
      <c r="F203" s="214" t="s">
        <v>267</v>
      </c>
      <c r="G203" s="212"/>
      <c r="H203" s="215">
        <v>68.75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132</v>
      </c>
      <c r="AU203" s="221" t="s">
        <v>85</v>
      </c>
      <c r="AV203" s="14" t="s">
        <v>85</v>
      </c>
      <c r="AW203" s="14" t="s">
        <v>134</v>
      </c>
      <c r="AX203" s="14" t="s">
        <v>75</v>
      </c>
      <c r="AY203" s="221" t="s">
        <v>123</v>
      </c>
    </row>
    <row r="204" spans="2:51" s="14" customFormat="1" ht="11.25">
      <c r="B204" s="211"/>
      <c r="C204" s="212"/>
      <c r="D204" s="202" t="s">
        <v>132</v>
      </c>
      <c r="E204" s="213" t="s">
        <v>1</v>
      </c>
      <c r="F204" s="214" t="s">
        <v>268</v>
      </c>
      <c r="G204" s="212"/>
      <c r="H204" s="215">
        <v>21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132</v>
      </c>
      <c r="AU204" s="221" t="s">
        <v>85</v>
      </c>
      <c r="AV204" s="14" t="s">
        <v>85</v>
      </c>
      <c r="AW204" s="14" t="s">
        <v>134</v>
      </c>
      <c r="AX204" s="14" t="s">
        <v>75</v>
      </c>
      <c r="AY204" s="221" t="s">
        <v>123</v>
      </c>
    </row>
    <row r="205" spans="2:51" s="14" customFormat="1" ht="11.25">
      <c r="B205" s="211"/>
      <c r="C205" s="212"/>
      <c r="D205" s="202" t="s">
        <v>132</v>
      </c>
      <c r="E205" s="213" t="s">
        <v>1</v>
      </c>
      <c r="F205" s="214" t="s">
        <v>269</v>
      </c>
      <c r="G205" s="212"/>
      <c r="H205" s="215">
        <v>55.1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132</v>
      </c>
      <c r="AU205" s="221" t="s">
        <v>85</v>
      </c>
      <c r="AV205" s="14" t="s">
        <v>85</v>
      </c>
      <c r="AW205" s="14" t="s">
        <v>134</v>
      </c>
      <c r="AX205" s="14" t="s">
        <v>75</v>
      </c>
      <c r="AY205" s="221" t="s">
        <v>123</v>
      </c>
    </row>
    <row r="206" spans="2:51" s="14" customFormat="1" ht="11.25">
      <c r="B206" s="211"/>
      <c r="C206" s="212"/>
      <c r="D206" s="202" t="s">
        <v>132</v>
      </c>
      <c r="E206" s="213" t="s">
        <v>1</v>
      </c>
      <c r="F206" s="214" t="s">
        <v>270</v>
      </c>
      <c r="G206" s="212"/>
      <c r="H206" s="215">
        <v>46.35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132</v>
      </c>
      <c r="AU206" s="221" t="s">
        <v>85</v>
      </c>
      <c r="AV206" s="14" t="s">
        <v>85</v>
      </c>
      <c r="AW206" s="14" t="s">
        <v>134</v>
      </c>
      <c r="AX206" s="14" t="s">
        <v>75</v>
      </c>
      <c r="AY206" s="221" t="s">
        <v>123</v>
      </c>
    </row>
    <row r="207" spans="2:51" s="15" customFormat="1" ht="11.25">
      <c r="B207" s="222"/>
      <c r="C207" s="223"/>
      <c r="D207" s="202" t="s">
        <v>132</v>
      </c>
      <c r="E207" s="224" t="s">
        <v>1</v>
      </c>
      <c r="F207" s="225" t="s">
        <v>137</v>
      </c>
      <c r="G207" s="223"/>
      <c r="H207" s="226">
        <v>191.2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132</v>
      </c>
      <c r="AU207" s="232" t="s">
        <v>85</v>
      </c>
      <c r="AV207" s="15" t="s">
        <v>131</v>
      </c>
      <c r="AW207" s="15" t="s">
        <v>134</v>
      </c>
      <c r="AX207" s="15" t="s">
        <v>83</v>
      </c>
      <c r="AY207" s="232" t="s">
        <v>123</v>
      </c>
    </row>
    <row r="208" spans="1:65" s="2" customFormat="1" ht="24.2" customHeight="1">
      <c r="A208" s="35"/>
      <c r="B208" s="36"/>
      <c r="C208" s="187" t="s">
        <v>223</v>
      </c>
      <c r="D208" s="187" t="s">
        <v>126</v>
      </c>
      <c r="E208" s="188" t="s">
        <v>271</v>
      </c>
      <c r="F208" s="189" t="s">
        <v>272</v>
      </c>
      <c r="G208" s="190" t="s">
        <v>235</v>
      </c>
      <c r="H208" s="191">
        <v>57.36</v>
      </c>
      <c r="I208" s="192"/>
      <c r="J208" s="193">
        <f>ROUND(I208*H208,2)</f>
        <v>0</v>
      </c>
      <c r="K208" s="189" t="s">
        <v>130</v>
      </c>
      <c r="L208" s="40"/>
      <c r="M208" s="194" t="s">
        <v>1</v>
      </c>
      <c r="N208" s="195" t="s">
        <v>40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131</v>
      </c>
      <c r="AT208" s="198" t="s">
        <v>126</v>
      </c>
      <c r="AU208" s="198" t="s">
        <v>85</v>
      </c>
      <c r="AY208" s="18" t="s">
        <v>123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83</v>
      </c>
      <c r="BK208" s="199">
        <f>ROUND(I208*H208,2)</f>
        <v>0</v>
      </c>
      <c r="BL208" s="18" t="s">
        <v>131</v>
      </c>
      <c r="BM208" s="198" t="s">
        <v>273</v>
      </c>
    </row>
    <row r="209" spans="2:51" s="14" customFormat="1" ht="11.25">
      <c r="B209" s="211"/>
      <c r="C209" s="212"/>
      <c r="D209" s="202" t="s">
        <v>132</v>
      </c>
      <c r="E209" s="213" t="s">
        <v>1</v>
      </c>
      <c r="F209" s="214" t="s">
        <v>274</v>
      </c>
      <c r="G209" s="212"/>
      <c r="H209" s="215">
        <v>57.35999999999999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132</v>
      </c>
      <c r="AU209" s="221" t="s">
        <v>85</v>
      </c>
      <c r="AV209" s="14" t="s">
        <v>85</v>
      </c>
      <c r="AW209" s="14" t="s">
        <v>134</v>
      </c>
      <c r="AX209" s="14" t="s">
        <v>75</v>
      </c>
      <c r="AY209" s="221" t="s">
        <v>123</v>
      </c>
    </row>
    <row r="210" spans="2:51" s="15" customFormat="1" ht="11.25">
      <c r="B210" s="222"/>
      <c r="C210" s="223"/>
      <c r="D210" s="202" t="s">
        <v>132</v>
      </c>
      <c r="E210" s="224" t="s">
        <v>1</v>
      </c>
      <c r="F210" s="225" t="s">
        <v>137</v>
      </c>
      <c r="G210" s="223"/>
      <c r="H210" s="226">
        <v>57.35999999999999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132</v>
      </c>
      <c r="AU210" s="232" t="s">
        <v>85</v>
      </c>
      <c r="AV210" s="15" t="s">
        <v>131</v>
      </c>
      <c r="AW210" s="15" t="s">
        <v>134</v>
      </c>
      <c r="AX210" s="15" t="s">
        <v>83</v>
      </c>
      <c r="AY210" s="232" t="s">
        <v>123</v>
      </c>
    </row>
    <row r="211" spans="1:65" s="2" customFormat="1" ht="24.2" customHeight="1">
      <c r="A211" s="35"/>
      <c r="B211" s="36"/>
      <c r="C211" s="187" t="s">
        <v>275</v>
      </c>
      <c r="D211" s="187" t="s">
        <v>126</v>
      </c>
      <c r="E211" s="188" t="s">
        <v>276</v>
      </c>
      <c r="F211" s="189" t="s">
        <v>277</v>
      </c>
      <c r="G211" s="190" t="s">
        <v>192</v>
      </c>
      <c r="H211" s="191">
        <v>160.9</v>
      </c>
      <c r="I211" s="192"/>
      <c r="J211" s="193">
        <f>ROUND(I211*H211,2)</f>
        <v>0</v>
      </c>
      <c r="K211" s="189" t="s">
        <v>130</v>
      </c>
      <c r="L211" s="40"/>
      <c r="M211" s="194" t="s">
        <v>1</v>
      </c>
      <c r="N211" s="195" t="s">
        <v>40</v>
      </c>
      <c r="O211" s="7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131</v>
      </c>
      <c r="AT211" s="198" t="s">
        <v>126</v>
      </c>
      <c r="AU211" s="198" t="s">
        <v>85</v>
      </c>
      <c r="AY211" s="18" t="s">
        <v>123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83</v>
      </c>
      <c r="BK211" s="199">
        <f>ROUND(I211*H211,2)</f>
        <v>0</v>
      </c>
      <c r="BL211" s="18" t="s">
        <v>131</v>
      </c>
      <c r="BM211" s="198" t="s">
        <v>278</v>
      </c>
    </row>
    <row r="212" spans="2:51" s="13" customFormat="1" ht="11.25">
      <c r="B212" s="200"/>
      <c r="C212" s="201"/>
      <c r="D212" s="202" t="s">
        <v>132</v>
      </c>
      <c r="E212" s="203" t="s">
        <v>1</v>
      </c>
      <c r="F212" s="204" t="s">
        <v>279</v>
      </c>
      <c r="G212" s="201"/>
      <c r="H212" s="203" t="s">
        <v>1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132</v>
      </c>
      <c r="AU212" s="210" t="s">
        <v>85</v>
      </c>
      <c r="AV212" s="13" t="s">
        <v>83</v>
      </c>
      <c r="AW212" s="13" t="s">
        <v>134</v>
      </c>
      <c r="AX212" s="13" t="s">
        <v>75</v>
      </c>
      <c r="AY212" s="210" t="s">
        <v>123</v>
      </c>
    </row>
    <row r="213" spans="2:51" s="14" customFormat="1" ht="11.25">
      <c r="B213" s="211"/>
      <c r="C213" s="212"/>
      <c r="D213" s="202" t="s">
        <v>132</v>
      </c>
      <c r="E213" s="213" t="s">
        <v>1</v>
      </c>
      <c r="F213" s="214" t="s">
        <v>280</v>
      </c>
      <c r="G213" s="212"/>
      <c r="H213" s="215">
        <v>89.3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132</v>
      </c>
      <c r="AU213" s="221" t="s">
        <v>85</v>
      </c>
      <c r="AV213" s="14" t="s">
        <v>85</v>
      </c>
      <c r="AW213" s="14" t="s">
        <v>134</v>
      </c>
      <c r="AX213" s="14" t="s">
        <v>75</v>
      </c>
      <c r="AY213" s="221" t="s">
        <v>123</v>
      </c>
    </row>
    <row r="214" spans="2:51" s="14" customFormat="1" ht="11.25">
      <c r="B214" s="211"/>
      <c r="C214" s="212"/>
      <c r="D214" s="202" t="s">
        <v>132</v>
      </c>
      <c r="E214" s="213" t="s">
        <v>1</v>
      </c>
      <c r="F214" s="214" t="s">
        <v>281</v>
      </c>
      <c r="G214" s="212"/>
      <c r="H214" s="215">
        <v>71.6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132</v>
      </c>
      <c r="AU214" s="221" t="s">
        <v>85</v>
      </c>
      <c r="AV214" s="14" t="s">
        <v>85</v>
      </c>
      <c r="AW214" s="14" t="s">
        <v>134</v>
      </c>
      <c r="AX214" s="14" t="s">
        <v>75</v>
      </c>
      <c r="AY214" s="221" t="s">
        <v>123</v>
      </c>
    </row>
    <row r="215" spans="2:51" s="15" customFormat="1" ht="11.25">
      <c r="B215" s="222"/>
      <c r="C215" s="223"/>
      <c r="D215" s="202" t="s">
        <v>132</v>
      </c>
      <c r="E215" s="224" t="s">
        <v>1</v>
      </c>
      <c r="F215" s="225" t="s">
        <v>137</v>
      </c>
      <c r="G215" s="223"/>
      <c r="H215" s="226">
        <v>160.89999999999998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132</v>
      </c>
      <c r="AU215" s="232" t="s">
        <v>85</v>
      </c>
      <c r="AV215" s="15" t="s">
        <v>131</v>
      </c>
      <c r="AW215" s="15" t="s">
        <v>134</v>
      </c>
      <c r="AX215" s="15" t="s">
        <v>83</v>
      </c>
      <c r="AY215" s="232" t="s">
        <v>123</v>
      </c>
    </row>
    <row r="216" spans="1:65" s="2" customFormat="1" ht="24.2" customHeight="1">
      <c r="A216" s="35"/>
      <c r="B216" s="36"/>
      <c r="C216" s="187" t="s">
        <v>229</v>
      </c>
      <c r="D216" s="187" t="s">
        <v>126</v>
      </c>
      <c r="E216" s="188" t="s">
        <v>282</v>
      </c>
      <c r="F216" s="189" t="s">
        <v>283</v>
      </c>
      <c r="G216" s="190" t="s">
        <v>192</v>
      </c>
      <c r="H216" s="191">
        <v>175.455</v>
      </c>
      <c r="I216" s="192"/>
      <c r="J216" s="193">
        <f>ROUND(I216*H216,2)</f>
        <v>0</v>
      </c>
      <c r="K216" s="189" t="s">
        <v>130</v>
      </c>
      <c r="L216" s="40"/>
      <c r="M216" s="194" t="s">
        <v>1</v>
      </c>
      <c r="N216" s="195" t="s">
        <v>40</v>
      </c>
      <c r="O216" s="72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131</v>
      </c>
      <c r="AT216" s="198" t="s">
        <v>126</v>
      </c>
      <c r="AU216" s="198" t="s">
        <v>85</v>
      </c>
      <c r="AY216" s="18" t="s">
        <v>123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83</v>
      </c>
      <c r="BK216" s="199">
        <f>ROUND(I216*H216,2)</f>
        <v>0</v>
      </c>
      <c r="BL216" s="18" t="s">
        <v>131</v>
      </c>
      <c r="BM216" s="198" t="s">
        <v>284</v>
      </c>
    </row>
    <row r="217" spans="2:51" s="13" customFormat="1" ht="11.25">
      <c r="B217" s="200"/>
      <c r="C217" s="201"/>
      <c r="D217" s="202" t="s">
        <v>132</v>
      </c>
      <c r="E217" s="203" t="s">
        <v>1</v>
      </c>
      <c r="F217" s="204" t="s">
        <v>285</v>
      </c>
      <c r="G217" s="201"/>
      <c r="H217" s="203" t="s">
        <v>1</v>
      </c>
      <c r="I217" s="205"/>
      <c r="J217" s="201"/>
      <c r="K217" s="201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132</v>
      </c>
      <c r="AU217" s="210" t="s">
        <v>85</v>
      </c>
      <c r="AV217" s="13" t="s">
        <v>83</v>
      </c>
      <c r="AW217" s="13" t="s">
        <v>134</v>
      </c>
      <c r="AX217" s="13" t="s">
        <v>75</v>
      </c>
      <c r="AY217" s="210" t="s">
        <v>123</v>
      </c>
    </row>
    <row r="218" spans="2:51" s="14" customFormat="1" ht="11.25">
      <c r="B218" s="211"/>
      <c r="C218" s="212"/>
      <c r="D218" s="202" t="s">
        <v>132</v>
      </c>
      <c r="E218" s="213" t="s">
        <v>1</v>
      </c>
      <c r="F218" s="214" t="s">
        <v>286</v>
      </c>
      <c r="G218" s="212"/>
      <c r="H218" s="215">
        <v>175.45499999999998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132</v>
      </c>
      <c r="AU218" s="221" t="s">
        <v>85</v>
      </c>
      <c r="AV218" s="14" t="s">
        <v>85</v>
      </c>
      <c r="AW218" s="14" t="s">
        <v>134</v>
      </c>
      <c r="AX218" s="14" t="s">
        <v>75</v>
      </c>
      <c r="AY218" s="221" t="s">
        <v>123</v>
      </c>
    </row>
    <row r="219" spans="2:51" s="15" customFormat="1" ht="11.25">
      <c r="B219" s="222"/>
      <c r="C219" s="223"/>
      <c r="D219" s="202" t="s">
        <v>132</v>
      </c>
      <c r="E219" s="224" t="s">
        <v>1</v>
      </c>
      <c r="F219" s="225" t="s">
        <v>137</v>
      </c>
      <c r="G219" s="223"/>
      <c r="H219" s="226">
        <v>175.45499999999998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132</v>
      </c>
      <c r="AU219" s="232" t="s">
        <v>85</v>
      </c>
      <c r="AV219" s="15" t="s">
        <v>131</v>
      </c>
      <c r="AW219" s="15" t="s">
        <v>134</v>
      </c>
      <c r="AX219" s="15" t="s">
        <v>83</v>
      </c>
      <c r="AY219" s="232" t="s">
        <v>123</v>
      </c>
    </row>
    <row r="220" spans="1:65" s="2" customFormat="1" ht="16.5" customHeight="1">
      <c r="A220" s="35"/>
      <c r="B220" s="36"/>
      <c r="C220" s="236" t="s">
        <v>7</v>
      </c>
      <c r="D220" s="236" t="s">
        <v>287</v>
      </c>
      <c r="E220" s="237" t="s">
        <v>288</v>
      </c>
      <c r="F220" s="238" t="s">
        <v>289</v>
      </c>
      <c r="G220" s="239" t="s">
        <v>290</v>
      </c>
      <c r="H220" s="240">
        <v>27.283</v>
      </c>
      <c r="I220" s="241"/>
      <c r="J220" s="242">
        <f>ROUND(I220*H220,2)</f>
        <v>0</v>
      </c>
      <c r="K220" s="238" t="s">
        <v>130</v>
      </c>
      <c r="L220" s="243"/>
      <c r="M220" s="244" t="s">
        <v>1</v>
      </c>
      <c r="N220" s="245" t="s">
        <v>40</v>
      </c>
      <c r="O220" s="72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151</v>
      </c>
      <c r="AT220" s="198" t="s">
        <v>287</v>
      </c>
      <c r="AU220" s="198" t="s">
        <v>85</v>
      </c>
      <c r="AY220" s="18" t="s">
        <v>123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83</v>
      </c>
      <c r="BK220" s="199">
        <f>ROUND(I220*H220,2)</f>
        <v>0</v>
      </c>
      <c r="BL220" s="18" t="s">
        <v>131</v>
      </c>
      <c r="BM220" s="198" t="s">
        <v>291</v>
      </c>
    </row>
    <row r="221" spans="2:51" s="13" customFormat="1" ht="11.25">
      <c r="B221" s="200"/>
      <c r="C221" s="201"/>
      <c r="D221" s="202" t="s">
        <v>132</v>
      </c>
      <c r="E221" s="203" t="s">
        <v>1</v>
      </c>
      <c r="F221" s="204" t="s">
        <v>292</v>
      </c>
      <c r="G221" s="201"/>
      <c r="H221" s="203" t="s">
        <v>1</v>
      </c>
      <c r="I221" s="205"/>
      <c r="J221" s="201"/>
      <c r="K221" s="201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132</v>
      </c>
      <c r="AU221" s="210" t="s">
        <v>85</v>
      </c>
      <c r="AV221" s="13" t="s">
        <v>83</v>
      </c>
      <c r="AW221" s="13" t="s">
        <v>134</v>
      </c>
      <c r="AX221" s="13" t="s">
        <v>75</v>
      </c>
      <c r="AY221" s="210" t="s">
        <v>123</v>
      </c>
    </row>
    <row r="222" spans="2:51" s="14" customFormat="1" ht="11.25">
      <c r="B222" s="211"/>
      <c r="C222" s="212"/>
      <c r="D222" s="202" t="s">
        <v>132</v>
      </c>
      <c r="E222" s="213" t="s">
        <v>1</v>
      </c>
      <c r="F222" s="214" t="s">
        <v>293</v>
      </c>
      <c r="G222" s="212"/>
      <c r="H222" s="215">
        <v>27.283252500000003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132</v>
      </c>
      <c r="AU222" s="221" t="s">
        <v>85</v>
      </c>
      <c r="AV222" s="14" t="s">
        <v>85</v>
      </c>
      <c r="AW222" s="14" t="s">
        <v>134</v>
      </c>
      <c r="AX222" s="14" t="s">
        <v>75</v>
      </c>
      <c r="AY222" s="221" t="s">
        <v>123</v>
      </c>
    </row>
    <row r="223" spans="2:51" s="15" customFormat="1" ht="11.25">
      <c r="B223" s="222"/>
      <c r="C223" s="223"/>
      <c r="D223" s="202" t="s">
        <v>132</v>
      </c>
      <c r="E223" s="224" t="s">
        <v>1</v>
      </c>
      <c r="F223" s="225" t="s">
        <v>137</v>
      </c>
      <c r="G223" s="223"/>
      <c r="H223" s="226">
        <v>27.283252500000003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132</v>
      </c>
      <c r="AU223" s="232" t="s">
        <v>85</v>
      </c>
      <c r="AV223" s="15" t="s">
        <v>131</v>
      </c>
      <c r="AW223" s="15" t="s">
        <v>134</v>
      </c>
      <c r="AX223" s="15" t="s">
        <v>83</v>
      </c>
      <c r="AY223" s="232" t="s">
        <v>123</v>
      </c>
    </row>
    <row r="224" spans="1:65" s="2" customFormat="1" ht="33" customHeight="1">
      <c r="A224" s="35"/>
      <c r="B224" s="36"/>
      <c r="C224" s="187" t="s">
        <v>236</v>
      </c>
      <c r="D224" s="187" t="s">
        <v>126</v>
      </c>
      <c r="E224" s="188" t="s">
        <v>294</v>
      </c>
      <c r="F224" s="189" t="s">
        <v>295</v>
      </c>
      <c r="G224" s="190" t="s">
        <v>192</v>
      </c>
      <c r="H224" s="191">
        <v>175.455</v>
      </c>
      <c r="I224" s="192"/>
      <c r="J224" s="193">
        <f>ROUND(I224*H224,2)</f>
        <v>0</v>
      </c>
      <c r="K224" s="189" t="s">
        <v>130</v>
      </c>
      <c r="L224" s="40"/>
      <c r="M224" s="194" t="s">
        <v>1</v>
      </c>
      <c r="N224" s="195" t="s">
        <v>40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131</v>
      </c>
      <c r="AT224" s="198" t="s">
        <v>126</v>
      </c>
      <c r="AU224" s="198" t="s">
        <v>85</v>
      </c>
      <c r="AY224" s="18" t="s">
        <v>123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83</v>
      </c>
      <c r="BK224" s="199">
        <f>ROUND(I224*H224,2)</f>
        <v>0</v>
      </c>
      <c r="BL224" s="18" t="s">
        <v>131</v>
      </c>
      <c r="BM224" s="198" t="s">
        <v>296</v>
      </c>
    </row>
    <row r="225" spans="2:51" s="14" customFormat="1" ht="11.25">
      <c r="B225" s="211"/>
      <c r="C225" s="212"/>
      <c r="D225" s="202" t="s">
        <v>132</v>
      </c>
      <c r="E225" s="213" t="s">
        <v>1</v>
      </c>
      <c r="F225" s="214" t="s">
        <v>297</v>
      </c>
      <c r="G225" s="212"/>
      <c r="H225" s="215">
        <v>175.455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132</v>
      </c>
      <c r="AU225" s="221" t="s">
        <v>85</v>
      </c>
      <c r="AV225" s="14" t="s">
        <v>85</v>
      </c>
      <c r="AW225" s="14" t="s">
        <v>134</v>
      </c>
      <c r="AX225" s="14" t="s">
        <v>75</v>
      </c>
      <c r="AY225" s="221" t="s">
        <v>123</v>
      </c>
    </row>
    <row r="226" spans="2:51" s="15" customFormat="1" ht="11.25">
      <c r="B226" s="222"/>
      <c r="C226" s="223"/>
      <c r="D226" s="202" t="s">
        <v>132</v>
      </c>
      <c r="E226" s="224" t="s">
        <v>1</v>
      </c>
      <c r="F226" s="225" t="s">
        <v>137</v>
      </c>
      <c r="G226" s="223"/>
      <c r="H226" s="226">
        <v>175.455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132</v>
      </c>
      <c r="AU226" s="232" t="s">
        <v>85</v>
      </c>
      <c r="AV226" s="15" t="s">
        <v>131</v>
      </c>
      <c r="AW226" s="15" t="s">
        <v>134</v>
      </c>
      <c r="AX226" s="15" t="s">
        <v>83</v>
      </c>
      <c r="AY226" s="232" t="s">
        <v>123</v>
      </c>
    </row>
    <row r="227" spans="1:65" s="2" customFormat="1" ht="24.2" customHeight="1">
      <c r="A227" s="35"/>
      <c r="B227" s="36"/>
      <c r="C227" s="187" t="s">
        <v>298</v>
      </c>
      <c r="D227" s="187" t="s">
        <v>126</v>
      </c>
      <c r="E227" s="188" t="s">
        <v>299</v>
      </c>
      <c r="F227" s="189" t="s">
        <v>300</v>
      </c>
      <c r="G227" s="190" t="s">
        <v>235</v>
      </c>
      <c r="H227" s="191">
        <v>45.888</v>
      </c>
      <c r="I227" s="192"/>
      <c r="J227" s="193">
        <f>ROUND(I227*H227,2)</f>
        <v>0</v>
      </c>
      <c r="K227" s="189" t="s">
        <v>130</v>
      </c>
      <c r="L227" s="40"/>
      <c r="M227" s="194" t="s">
        <v>1</v>
      </c>
      <c r="N227" s="195" t="s">
        <v>40</v>
      </c>
      <c r="O227" s="72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131</v>
      </c>
      <c r="AT227" s="198" t="s">
        <v>126</v>
      </c>
      <c r="AU227" s="198" t="s">
        <v>85</v>
      </c>
      <c r="AY227" s="18" t="s">
        <v>123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83</v>
      </c>
      <c r="BK227" s="199">
        <f>ROUND(I227*H227,2)</f>
        <v>0</v>
      </c>
      <c r="BL227" s="18" t="s">
        <v>131</v>
      </c>
      <c r="BM227" s="198" t="s">
        <v>301</v>
      </c>
    </row>
    <row r="228" spans="2:51" s="14" customFormat="1" ht="11.25">
      <c r="B228" s="211"/>
      <c r="C228" s="212"/>
      <c r="D228" s="202" t="s">
        <v>132</v>
      </c>
      <c r="E228" s="213" t="s">
        <v>1</v>
      </c>
      <c r="F228" s="214" t="s">
        <v>302</v>
      </c>
      <c r="G228" s="212"/>
      <c r="H228" s="215">
        <v>45.888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132</v>
      </c>
      <c r="AU228" s="221" t="s">
        <v>85</v>
      </c>
      <c r="AV228" s="14" t="s">
        <v>85</v>
      </c>
      <c r="AW228" s="14" t="s">
        <v>134</v>
      </c>
      <c r="AX228" s="14" t="s">
        <v>75</v>
      </c>
      <c r="AY228" s="221" t="s">
        <v>123</v>
      </c>
    </row>
    <row r="229" spans="2:51" s="15" customFormat="1" ht="11.25">
      <c r="B229" s="222"/>
      <c r="C229" s="223"/>
      <c r="D229" s="202" t="s">
        <v>132</v>
      </c>
      <c r="E229" s="224" t="s">
        <v>1</v>
      </c>
      <c r="F229" s="225" t="s">
        <v>137</v>
      </c>
      <c r="G229" s="223"/>
      <c r="H229" s="226">
        <v>45.888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132</v>
      </c>
      <c r="AU229" s="232" t="s">
        <v>85</v>
      </c>
      <c r="AV229" s="15" t="s">
        <v>131</v>
      </c>
      <c r="AW229" s="15" t="s">
        <v>134</v>
      </c>
      <c r="AX229" s="15" t="s">
        <v>83</v>
      </c>
      <c r="AY229" s="232" t="s">
        <v>123</v>
      </c>
    </row>
    <row r="230" spans="1:65" s="2" customFormat="1" ht="24.2" customHeight="1">
      <c r="A230" s="35"/>
      <c r="B230" s="36"/>
      <c r="C230" s="187" t="s">
        <v>240</v>
      </c>
      <c r="D230" s="187" t="s">
        <v>126</v>
      </c>
      <c r="E230" s="188" t="s">
        <v>303</v>
      </c>
      <c r="F230" s="189" t="s">
        <v>304</v>
      </c>
      <c r="G230" s="190" t="s">
        <v>235</v>
      </c>
      <c r="H230" s="191">
        <v>91.522</v>
      </c>
      <c r="I230" s="192"/>
      <c r="J230" s="193">
        <f>ROUND(I230*H230,2)</f>
        <v>0</v>
      </c>
      <c r="K230" s="189" t="s">
        <v>130</v>
      </c>
      <c r="L230" s="40"/>
      <c r="M230" s="194" t="s">
        <v>1</v>
      </c>
      <c r="N230" s="195" t="s">
        <v>40</v>
      </c>
      <c r="O230" s="72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131</v>
      </c>
      <c r="AT230" s="198" t="s">
        <v>126</v>
      </c>
      <c r="AU230" s="198" t="s">
        <v>85</v>
      </c>
      <c r="AY230" s="18" t="s">
        <v>123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83</v>
      </c>
      <c r="BK230" s="199">
        <f>ROUND(I230*H230,2)</f>
        <v>0</v>
      </c>
      <c r="BL230" s="18" t="s">
        <v>131</v>
      </c>
      <c r="BM230" s="198" t="s">
        <v>305</v>
      </c>
    </row>
    <row r="231" spans="2:51" s="14" customFormat="1" ht="11.25">
      <c r="B231" s="211"/>
      <c r="C231" s="212"/>
      <c r="D231" s="202" t="s">
        <v>132</v>
      </c>
      <c r="E231" s="213" t="s">
        <v>1</v>
      </c>
      <c r="F231" s="214" t="s">
        <v>306</v>
      </c>
      <c r="G231" s="212"/>
      <c r="H231" s="215">
        <v>91.522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132</v>
      </c>
      <c r="AU231" s="221" t="s">
        <v>85</v>
      </c>
      <c r="AV231" s="14" t="s">
        <v>85</v>
      </c>
      <c r="AW231" s="14" t="s">
        <v>134</v>
      </c>
      <c r="AX231" s="14" t="s">
        <v>75</v>
      </c>
      <c r="AY231" s="221" t="s">
        <v>123</v>
      </c>
    </row>
    <row r="232" spans="2:51" s="15" customFormat="1" ht="11.25">
      <c r="B232" s="222"/>
      <c r="C232" s="223"/>
      <c r="D232" s="202" t="s">
        <v>132</v>
      </c>
      <c r="E232" s="224" t="s">
        <v>1</v>
      </c>
      <c r="F232" s="225" t="s">
        <v>137</v>
      </c>
      <c r="G232" s="223"/>
      <c r="H232" s="226">
        <v>91.522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132</v>
      </c>
      <c r="AU232" s="232" t="s">
        <v>85</v>
      </c>
      <c r="AV232" s="15" t="s">
        <v>131</v>
      </c>
      <c r="AW232" s="15" t="s">
        <v>134</v>
      </c>
      <c r="AX232" s="15" t="s">
        <v>83</v>
      </c>
      <c r="AY232" s="232" t="s">
        <v>123</v>
      </c>
    </row>
    <row r="233" spans="1:65" s="2" customFormat="1" ht="24.2" customHeight="1">
      <c r="A233" s="35"/>
      <c r="B233" s="36"/>
      <c r="C233" s="187" t="s">
        <v>307</v>
      </c>
      <c r="D233" s="187" t="s">
        <v>126</v>
      </c>
      <c r="E233" s="188" t="s">
        <v>308</v>
      </c>
      <c r="F233" s="189" t="s">
        <v>309</v>
      </c>
      <c r="G233" s="190" t="s">
        <v>129</v>
      </c>
      <c r="H233" s="191">
        <v>13</v>
      </c>
      <c r="I233" s="192"/>
      <c r="J233" s="193">
        <f>ROUND(I233*H233,2)</f>
        <v>0</v>
      </c>
      <c r="K233" s="189" t="s">
        <v>130</v>
      </c>
      <c r="L233" s="40"/>
      <c r="M233" s="194" t="s">
        <v>1</v>
      </c>
      <c r="N233" s="195" t="s">
        <v>40</v>
      </c>
      <c r="O233" s="72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131</v>
      </c>
      <c r="AT233" s="198" t="s">
        <v>126</v>
      </c>
      <c r="AU233" s="198" t="s">
        <v>85</v>
      </c>
      <c r="AY233" s="18" t="s">
        <v>123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83</v>
      </c>
      <c r="BK233" s="199">
        <f>ROUND(I233*H233,2)</f>
        <v>0</v>
      </c>
      <c r="BL233" s="18" t="s">
        <v>131</v>
      </c>
      <c r="BM233" s="198" t="s">
        <v>310</v>
      </c>
    </row>
    <row r="234" spans="2:51" s="13" customFormat="1" ht="11.25">
      <c r="B234" s="200"/>
      <c r="C234" s="201"/>
      <c r="D234" s="202" t="s">
        <v>132</v>
      </c>
      <c r="E234" s="203" t="s">
        <v>1</v>
      </c>
      <c r="F234" s="204" t="s">
        <v>311</v>
      </c>
      <c r="G234" s="201"/>
      <c r="H234" s="203" t="s">
        <v>1</v>
      </c>
      <c r="I234" s="205"/>
      <c r="J234" s="201"/>
      <c r="K234" s="201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132</v>
      </c>
      <c r="AU234" s="210" t="s">
        <v>85</v>
      </c>
      <c r="AV234" s="13" t="s">
        <v>83</v>
      </c>
      <c r="AW234" s="13" t="s">
        <v>134</v>
      </c>
      <c r="AX234" s="13" t="s">
        <v>75</v>
      </c>
      <c r="AY234" s="210" t="s">
        <v>123</v>
      </c>
    </row>
    <row r="235" spans="2:51" s="14" customFormat="1" ht="11.25">
      <c r="B235" s="211"/>
      <c r="C235" s="212"/>
      <c r="D235" s="202" t="s">
        <v>132</v>
      </c>
      <c r="E235" s="213" t="s">
        <v>1</v>
      </c>
      <c r="F235" s="214" t="s">
        <v>207</v>
      </c>
      <c r="G235" s="212"/>
      <c r="H235" s="215">
        <v>13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132</v>
      </c>
      <c r="AU235" s="221" t="s">
        <v>85</v>
      </c>
      <c r="AV235" s="14" t="s">
        <v>85</v>
      </c>
      <c r="AW235" s="14" t="s">
        <v>134</v>
      </c>
      <c r="AX235" s="14" t="s">
        <v>75</v>
      </c>
      <c r="AY235" s="221" t="s">
        <v>123</v>
      </c>
    </row>
    <row r="236" spans="2:51" s="15" customFormat="1" ht="11.25">
      <c r="B236" s="222"/>
      <c r="C236" s="223"/>
      <c r="D236" s="202" t="s">
        <v>132</v>
      </c>
      <c r="E236" s="224" t="s">
        <v>1</v>
      </c>
      <c r="F236" s="225" t="s">
        <v>137</v>
      </c>
      <c r="G236" s="223"/>
      <c r="H236" s="226">
        <v>13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132</v>
      </c>
      <c r="AU236" s="232" t="s">
        <v>85</v>
      </c>
      <c r="AV236" s="15" t="s">
        <v>131</v>
      </c>
      <c r="AW236" s="15" t="s">
        <v>134</v>
      </c>
      <c r="AX236" s="15" t="s">
        <v>83</v>
      </c>
      <c r="AY236" s="232" t="s">
        <v>123</v>
      </c>
    </row>
    <row r="237" spans="1:65" s="2" customFormat="1" ht="24.2" customHeight="1">
      <c r="A237" s="35"/>
      <c r="B237" s="36"/>
      <c r="C237" s="187" t="s">
        <v>244</v>
      </c>
      <c r="D237" s="187" t="s">
        <v>126</v>
      </c>
      <c r="E237" s="188" t="s">
        <v>312</v>
      </c>
      <c r="F237" s="189" t="s">
        <v>313</v>
      </c>
      <c r="G237" s="190" t="s">
        <v>129</v>
      </c>
      <c r="H237" s="191">
        <v>2</v>
      </c>
      <c r="I237" s="192"/>
      <c r="J237" s="193">
        <f>ROUND(I237*H237,2)</f>
        <v>0</v>
      </c>
      <c r="K237" s="189" t="s">
        <v>130</v>
      </c>
      <c r="L237" s="40"/>
      <c r="M237" s="194" t="s">
        <v>1</v>
      </c>
      <c r="N237" s="195" t="s">
        <v>40</v>
      </c>
      <c r="O237" s="72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8" t="s">
        <v>131</v>
      </c>
      <c r="AT237" s="198" t="s">
        <v>126</v>
      </c>
      <c r="AU237" s="198" t="s">
        <v>85</v>
      </c>
      <c r="AY237" s="18" t="s">
        <v>123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83</v>
      </c>
      <c r="BK237" s="199">
        <f>ROUND(I237*H237,2)</f>
        <v>0</v>
      </c>
      <c r="BL237" s="18" t="s">
        <v>131</v>
      </c>
      <c r="BM237" s="198" t="s">
        <v>314</v>
      </c>
    </row>
    <row r="238" spans="2:51" s="14" customFormat="1" ht="11.25">
      <c r="B238" s="211"/>
      <c r="C238" s="212"/>
      <c r="D238" s="202" t="s">
        <v>132</v>
      </c>
      <c r="E238" s="213" t="s">
        <v>1</v>
      </c>
      <c r="F238" s="214" t="s">
        <v>85</v>
      </c>
      <c r="G238" s="212"/>
      <c r="H238" s="215">
        <v>2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132</v>
      </c>
      <c r="AU238" s="221" t="s">
        <v>85</v>
      </c>
      <c r="AV238" s="14" t="s">
        <v>85</v>
      </c>
      <c r="AW238" s="14" t="s">
        <v>134</v>
      </c>
      <c r="AX238" s="14" t="s">
        <v>75</v>
      </c>
      <c r="AY238" s="221" t="s">
        <v>123</v>
      </c>
    </row>
    <row r="239" spans="2:51" s="15" customFormat="1" ht="11.25">
      <c r="B239" s="222"/>
      <c r="C239" s="223"/>
      <c r="D239" s="202" t="s">
        <v>132</v>
      </c>
      <c r="E239" s="224" t="s">
        <v>1</v>
      </c>
      <c r="F239" s="225" t="s">
        <v>137</v>
      </c>
      <c r="G239" s="223"/>
      <c r="H239" s="226">
        <v>2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132</v>
      </c>
      <c r="AU239" s="232" t="s">
        <v>85</v>
      </c>
      <c r="AV239" s="15" t="s">
        <v>131</v>
      </c>
      <c r="AW239" s="15" t="s">
        <v>134</v>
      </c>
      <c r="AX239" s="15" t="s">
        <v>83</v>
      </c>
      <c r="AY239" s="232" t="s">
        <v>123</v>
      </c>
    </row>
    <row r="240" spans="1:65" s="2" customFormat="1" ht="24.2" customHeight="1">
      <c r="A240" s="35"/>
      <c r="B240" s="36"/>
      <c r="C240" s="187" t="s">
        <v>315</v>
      </c>
      <c r="D240" s="187" t="s">
        <v>126</v>
      </c>
      <c r="E240" s="188" t="s">
        <v>316</v>
      </c>
      <c r="F240" s="189" t="s">
        <v>317</v>
      </c>
      <c r="G240" s="190" t="s">
        <v>129</v>
      </c>
      <c r="H240" s="191">
        <v>13</v>
      </c>
      <c r="I240" s="192"/>
      <c r="J240" s="193">
        <f>ROUND(I240*H240,2)</f>
        <v>0</v>
      </c>
      <c r="K240" s="189" t="s">
        <v>130</v>
      </c>
      <c r="L240" s="40"/>
      <c r="M240" s="194" t="s">
        <v>1</v>
      </c>
      <c r="N240" s="195" t="s">
        <v>40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131</v>
      </c>
      <c r="AT240" s="198" t="s">
        <v>126</v>
      </c>
      <c r="AU240" s="198" t="s">
        <v>85</v>
      </c>
      <c r="AY240" s="18" t="s">
        <v>123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83</v>
      </c>
      <c r="BK240" s="199">
        <f>ROUND(I240*H240,2)</f>
        <v>0</v>
      </c>
      <c r="BL240" s="18" t="s">
        <v>131</v>
      </c>
      <c r="BM240" s="198" t="s">
        <v>318</v>
      </c>
    </row>
    <row r="241" spans="2:51" s="13" customFormat="1" ht="11.25">
      <c r="B241" s="200"/>
      <c r="C241" s="201"/>
      <c r="D241" s="202" t="s">
        <v>132</v>
      </c>
      <c r="E241" s="203" t="s">
        <v>1</v>
      </c>
      <c r="F241" s="204" t="s">
        <v>319</v>
      </c>
      <c r="G241" s="201"/>
      <c r="H241" s="203" t="s">
        <v>1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132</v>
      </c>
      <c r="AU241" s="210" t="s">
        <v>85</v>
      </c>
      <c r="AV241" s="13" t="s">
        <v>83</v>
      </c>
      <c r="AW241" s="13" t="s">
        <v>134</v>
      </c>
      <c r="AX241" s="13" t="s">
        <v>75</v>
      </c>
      <c r="AY241" s="210" t="s">
        <v>123</v>
      </c>
    </row>
    <row r="242" spans="2:51" s="14" customFormat="1" ht="11.25">
      <c r="B242" s="211"/>
      <c r="C242" s="212"/>
      <c r="D242" s="202" t="s">
        <v>132</v>
      </c>
      <c r="E242" s="213" t="s">
        <v>1</v>
      </c>
      <c r="F242" s="214" t="s">
        <v>207</v>
      </c>
      <c r="G242" s="212"/>
      <c r="H242" s="215">
        <v>13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132</v>
      </c>
      <c r="AU242" s="221" t="s">
        <v>85</v>
      </c>
      <c r="AV242" s="14" t="s">
        <v>85</v>
      </c>
      <c r="AW242" s="14" t="s">
        <v>134</v>
      </c>
      <c r="AX242" s="14" t="s">
        <v>75</v>
      </c>
      <c r="AY242" s="221" t="s">
        <v>123</v>
      </c>
    </row>
    <row r="243" spans="2:51" s="15" customFormat="1" ht="11.25">
      <c r="B243" s="222"/>
      <c r="C243" s="223"/>
      <c r="D243" s="202" t="s">
        <v>132</v>
      </c>
      <c r="E243" s="224" t="s">
        <v>1</v>
      </c>
      <c r="F243" s="225" t="s">
        <v>137</v>
      </c>
      <c r="G243" s="223"/>
      <c r="H243" s="226">
        <v>13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132</v>
      </c>
      <c r="AU243" s="232" t="s">
        <v>85</v>
      </c>
      <c r="AV243" s="15" t="s">
        <v>131</v>
      </c>
      <c r="AW243" s="15" t="s">
        <v>134</v>
      </c>
      <c r="AX243" s="15" t="s">
        <v>83</v>
      </c>
      <c r="AY243" s="232" t="s">
        <v>123</v>
      </c>
    </row>
    <row r="244" spans="1:65" s="2" customFormat="1" ht="24.2" customHeight="1">
      <c r="A244" s="35"/>
      <c r="B244" s="36"/>
      <c r="C244" s="187" t="s">
        <v>249</v>
      </c>
      <c r="D244" s="187" t="s">
        <v>126</v>
      </c>
      <c r="E244" s="188" t="s">
        <v>320</v>
      </c>
      <c r="F244" s="189" t="s">
        <v>321</v>
      </c>
      <c r="G244" s="190" t="s">
        <v>129</v>
      </c>
      <c r="H244" s="191">
        <v>2</v>
      </c>
      <c r="I244" s="192"/>
      <c r="J244" s="193">
        <f>ROUND(I244*H244,2)</f>
        <v>0</v>
      </c>
      <c r="K244" s="189" t="s">
        <v>130</v>
      </c>
      <c r="L244" s="40"/>
      <c r="M244" s="194" t="s">
        <v>1</v>
      </c>
      <c r="N244" s="195" t="s">
        <v>40</v>
      </c>
      <c r="O244" s="72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131</v>
      </c>
      <c r="AT244" s="198" t="s">
        <v>126</v>
      </c>
      <c r="AU244" s="198" t="s">
        <v>85</v>
      </c>
      <c r="AY244" s="18" t="s">
        <v>123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83</v>
      </c>
      <c r="BK244" s="199">
        <f>ROUND(I244*H244,2)</f>
        <v>0</v>
      </c>
      <c r="BL244" s="18" t="s">
        <v>131</v>
      </c>
      <c r="BM244" s="198" t="s">
        <v>322</v>
      </c>
    </row>
    <row r="245" spans="2:51" s="14" customFormat="1" ht="11.25">
      <c r="B245" s="211"/>
      <c r="C245" s="212"/>
      <c r="D245" s="202" t="s">
        <v>132</v>
      </c>
      <c r="E245" s="213" t="s">
        <v>1</v>
      </c>
      <c r="F245" s="214" t="s">
        <v>85</v>
      </c>
      <c r="G245" s="212"/>
      <c r="H245" s="215">
        <v>2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132</v>
      </c>
      <c r="AU245" s="221" t="s">
        <v>85</v>
      </c>
      <c r="AV245" s="14" t="s">
        <v>85</v>
      </c>
      <c r="AW245" s="14" t="s">
        <v>134</v>
      </c>
      <c r="AX245" s="14" t="s">
        <v>75</v>
      </c>
      <c r="AY245" s="221" t="s">
        <v>123</v>
      </c>
    </row>
    <row r="246" spans="2:51" s="15" customFormat="1" ht="11.25">
      <c r="B246" s="222"/>
      <c r="C246" s="223"/>
      <c r="D246" s="202" t="s">
        <v>132</v>
      </c>
      <c r="E246" s="224" t="s">
        <v>1</v>
      </c>
      <c r="F246" s="225" t="s">
        <v>137</v>
      </c>
      <c r="G246" s="223"/>
      <c r="H246" s="226">
        <v>2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132</v>
      </c>
      <c r="AU246" s="232" t="s">
        <v>85</v>
      </c>
      <c r="AV246" s="15" t="s">
        <v>131</v>
      </c>
      <c r="AW246" s="15" t="s">
        <v>134</v>
      </c>
      <c r="AX246" s="15" t="s">
        <v>83</v>
      </c>
      <c r="AY246" s="232" t="s">
        <v>123</v>
      </c>
    </row>
    <row r="247" spans="1:65" s="2" customFormat="1" ht="21.75" customHeight="1">
      <c r="A247" s="35"/>
      <c r="B247" s="36"/>
      <c r="C247" s="187" t="s">
        <v>323</v>
      </c>
      <c r="D247" s="187" t="s">
        <v>126</v>
      </c>
      <c r="E247" s="188" t="s">
        <v>324</v>
      </c>
      <c r="F247" s="189" t="s">
        <v>325</v>
      </c>
      <c r="G247" s="190" t="s">
        <v>129</v>
      </c>
      <c r="H247" s="191">
        <v>13</v>
      </c>
      <c r="I247" s="192"/>
      <c r="J247" s="193">
        <f>ROUND(I247*H247,2)</f>
        <v>0</v>
      </c>
      <c r="K247" s="189" t="s">
        <v>130</v>
      </c>
      <c r="L247" s="40"/>
      <c r="M247" s="194" t="s">
        <v>1</v>
      </c>
      <c r="N247" s="195" t="s">
        <v>40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131</v>
      </c>
      <c r="AT247" s="198" t="s">
        <v>126</v>
      </c>
      <c r="AU247" s="198" t="s">
        <v>85</v>
      </c>
      <c r="AY247" s="18" t="s">
        <v>123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83</v>
      </c>
      <c r="BK247" s="199">
        <f>ROUND(I247*H247,2)</f>
        <v>0</v>
      </c>
      <c r="BL247" s="18" t="s">
        <v>131</v>
      </c>
      <c r="BM247" s="198" t="s">
        <v>326</v>
      </c>
    </row>
    <row r="248" spans="2:51" s="13" customFormat="1" ht="11.25">
      <c r="B248" s="200"/>
      <c r="C248" s="201"/>
      <c r="D248" s="202" t="s">
        <v>132</v>
      </c>
      <c r="E248" s="203" t="s">
        <v>1</v>
      </c>
      <c r="F248" s="204" t="s">
        <v>311</v>
      </c>
      <c r="G248" s="201"/>
      <c r="H248" s="203" t="s">
        <v>1</v>
      </c>
      <c r="I248" s="205"/>
      <c r="J248" s="201"/>
      <c r="K248" s="201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132</v>
      </c>
      <c r="AU248" s="210" t="s">
        <v>85</v>
      </c>
      <c r="AV248" s="13" t="s">
        <v>83</v>
      </c>
      <c r="AW248" s="13" t="s">
        <v>134</v>
      </c>
      <c r="AX248" s="13" t="s">
        <v>75</v>
      </c>
      <c r="AY248" s="210" t="s">
        <v>123</v>
      </c>
    </row>
    <row r="249" spans="2:51" s="14" customFormat="1" ht="11.25">
      <c r="B249" s="211"/>
      <c r="C249" s="212"/>
      <c r="D249" s="202" t="s">
        <v>132</v>
      </c>
      <c r="E249" s="213" t="s">
        <v>1</v>
      </c>
      <c r="F249" s="214" t="s">
        <v>207</v>
      </c>
      <c r="G249" s="212"/>
      <c r="H249" s="215">
        <v>13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132</v>
      </c>
      <c r="AU249" s="221" t="s">
        <v>85</v>
      </c>
      <c r="AV249" s="14" t="s">
        <v>85</v>
      </c>
      <c r="AW249" s="14" t="s">
        <v>134</v>
      </c>
      <c r="AX249" s="14" t="s">
        <v>75</v>
      </c>
      <c r="AY249" s="221" t="s">
        <v>123</v>
      </c>
    </row>
    <row r="250" spans="2:51" s="15" customFormat="1" ht="11.25">
      <c r="B250" s="222"/>
      <c r="C250" s="223"/>
      <c r="D250" s="202" t="s">
        <v>132</v>
      </c>
      <c r="E250" s="224" t="s">
        <v>1</v>
      </c>
      <c r="F250" s="225" t="s">
        <v>137</v>
      </c>
      <c r="G250" s="223"/>
      <c r="H250" s="226">
        <v>13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132</v>
      </c>
      <c r="AU250" s="232" t="s">
        <v>85</v>
      </c>
      <c r="AV250" s="15" t="s">
        <v>131</v>
      </c>
      <c r="AW250" s="15" t="s">
        <v>134</v>
      </c>
      <c r="AX250" s="15" t="s">
        <v>83</v>
      </c>
      <c r="AY250" s="232" t="s">
        <v>123</v>
      </c>
    </row>
    <row r="251" spans="1:65" s="2" customFormat="1" ht="21.75" customHeight="1">
      <c r="A251" s="35"/>
      <c r="B251" s="36"/>
      <c r="C251" s="187" t="s">
        <v>253</v>
      </c>
      <c r="D251" s="187" t="s">
        <v>126</v>
      </c>
      <c r="E251" s="188" t="s">
        <v>327</v>
      </c>
      <c r="F251" s="189" t="s">
        <v>328</v>
      </c>
      <c r="G251" s="190" t="s">
        <v>129</v>
      </c>
      <c r="H251" s="191">
        <v>2</v>
      </c>
      <c r="I251" s="192"/>
      <c r="J251" s="193">
        <f>ROUND(I251*H251,2)</f>
        <v>0</v>
      </c>
      <c r="K251" s="189" t="s">
        <v>130</v>
      </c>
      <c r="L251" s="40"/>
      <c r="M251" s="194" t="s">
        <v>1</v>
      </c>
      <c r="N251" s="195" t="s">
        <v>40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131</v>
      </c>
      <c r="AT251" s="198" t="s">
        <v>126</v>
      </c>
      <c r="AU251" s="198" t="s">
        <v>85</v>
      </c>
      <c r="AY251" s="18" t="s">
        <v>123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83</v>
      </c>
      <c r="BK251" s="199">
        <f>ROUND(I251*H251,2)</f>
        <v>0</v>
      </c>
      <c r="BL251" s="18" t="s">
        <v>131</v>
      </c>
      <c r="BM251" s="198" t="s">
        <v>329</v>
      </c>
    </row>
    <row r="252" spans="2:51" s="14" customFormat="1" ht="11.25">
      <c r="B252" s="211"/>
      <c r="C252" s="212"/>
      <c r="D252" s="202" t="s">
        <v>132</v>
      </c>
      <c r="E252" s="213" t="s">
        <v>1</v>
      </c>
      <c r="F252" s="214" t="s">
        <v>85</v>
      </c>
      <c r="G252" s="212"/>
      <c r="H252" s="215">
        <v>2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132</v>
      </c>
      <c r="AU252" s="221" t="s">
        <v>85</v>
      </c>
      <c r="AV252" s="14" t="s">
        <v>85</v>
      </c>
      <c r="AW252" s="14" t="s">
        <v>134</v>
      </c>
      <c r="AX252" s="14" t="s">
        <v>75</v>
      </c>
      <c r="AY252" s="221" t="s">
        <v>123</v>
      </c>
    </row>
    <row r="253" spans="2:51" s="15" customFormat="1" ht="11.25">
      <c r="B253" s="222"/>
      <c r="C253" s="223"/>
      <c r="D253" s="202" t="s">
        <v>132</v>
      </c>
      <c r="E253" s="224" t="s">
        <v>1</v>
      </c>
      <c r="F253" s="225" t="s">
        <v>137</v>
      </c>
      <c r="G253" s="223"/>
      <c r="H253" s="226">
        <v>2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132</v>
      </c>
      <c r="AU253" s="232" t="s">
        <v>85</v>
      </c>
      <c r="AV253" s="15" t="s">
        <v>131</v>
      </c>
      <c r="AW253" s="15" t="s">
        <v>134</v>
      </c>
      <c r="AX253" s="15" t="s">
        <v>83</v>
      </c>
      <c r="AY253" s="232" t="s">
        <v>123</v>
      </c>
    </row>
    <row r="254" spans="1:65" s="2" customFormat="1" ht="24.2" customHeight="1">
      <c r="A254" s="35"/>
      <c r="B254" s="36"/>
      <c r="C254" s="187" t="s">
        <v>330</v>
      </c>
      <c r="D254" s="187" t="s">
        <v>126</v>
      </c>
      <c r="E254" s="188" t="s">
        <v>331</v>
      </c>
      <c r="F254" s="189" t="s">
        <v>332</v>
      </c>
      <c r="G254" s="190" t="s">
        <v>235</v>
      </c>
      <c r="H254" s="191">
        <v>276.104</v>
      </c>
      <c r="I254" s="192"/>
      <c r="J254" s="193">
        <f>ROUND(I254*H254,2)</f>
        <v>0</v>
      </c>
      <c r="K254" s="189" t="s">
        <v>130</v>
      </c>
      <c r="L254" s="40"/>
      <c r="M254" s="194" t="s">
        <v>1</v>
      </c>
      <c r="N254" s="195" t="s">
        <v>40</v>
      </c>
      <c r="O254" s="72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131</v>
      </c>
      <c r="AT254" s="198" t="s">
        <v>126</v>
      </c>
      <c r="AU254" s="198" t="s">
        <v>85</v>
      </c>
      <c r="AY254" s="18" t="s">
        <v>123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83</v>
      </c>
      <c r="BK254" s="199">
        <f>ROUND(I254*H254,2)</f>
        <v>0</v>
      </c>
      <c r="BL254" s="18" t="s">
        <v>131</v>
      </c>
      <c r="BM254" s="198" t="s">
        <v>333</v>
      </c>
    </row>
    <row r="255" spans="2:51" s="13" customFormat="1" ht="11.25">
      <c r="B255" s="200"/>
      <c r="C255" s="201"/>
      <c r="D255" s="202" t="s">
        <v>132</v>
      </c>
      <c r="E255" s="203" t="s">
        <v>1</v>
      </c>
      <c r="F255" s="204" t="s">
        <v>334</v>
      </c>
      <c r="G255" s="201"/>
      <c r="H255" s="203" t="s">
        <v>1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132</v>
      </c>
      <c r="AU255" s="210" t="s">
        <v>85</v>
      </c>
      <c r="AV255" s="13" t="s">
        <v>83</v>
      </c>
      <c r="AW255" s="13" t="s">
        <v>134</v>
      </c>
      <c r="AX255" s="13" t="s">
        <v>75</v>
      </c>
      <c r="AY255" s="210" t="s">
        <v>123</v>
      </c>
    </row>
    <row r="256" spans="2:51" s="14" customFormat="1" ht="11.25">
      <c r="B256" s="211"/>
      <c r="C256" s="212"/>
      <c r="D256" s="202" t="s">
        <v>132</v>
      </c>
      <c r="E256" s="213" t="s">
        <v>1</v>
      </c>
      <c r="F256" s="214" t="s">
        <v>335</v>
      </c>
      <c r="G256" s="212"/>
      <c r="H256" s="215">
        <v>46.53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132</v>
      </c>
      <c r="AU256" s="221" t="s">
        <v>85</v>
      </c>
      <c r="AV256" s="14" t="s">
        <v>85</v>
      </c>
      <c r="AW256" s="14" t="s">
        <v>134</v>
      </c>
      <c r="AX256" s="14" t="s">
        <v>75</v>
      </c>
      <c r="AY256" s="221" t="s">
        <v>123</v>
      </c>
    </row>
    <row r="257" spans="2:51" s="14" customFormat="1" ht="11.25">
      <c r="B257" s="211"/>
      <c r="C257" s="212"/>
      <c r="D257" s="202" t="s">
        <v>132</v>
      </c>
      <c r="E257" s="213" t="s">
        <v>1</v>
      </c>
      <c r="F257" s="214" t="s">
        <v>336</v>
      </c>
      <c r="G257" s="212"/>
      <c r="H257" s="215">
        <v>91.522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132</v>
      </c>
      <c r="AU257" s="221" t="s">
        <v>85</v>
      </c>
      <c r="AV257" s="14" t="s">
        <v>85</v>
      </c>
      <c r="AW257" s="14" t="s">
        <v>134</v>
      </c>
      <c r="AX257" s="14" t="s">
        <v>75</v>
      </c>
      <c r="AY257" s="221" t="s">
        <v>123</v>
      </c>
    </row>
    <row r="258" spans="2:51" s="16" customFormat="1" ht="11.25">
      <c r="B258" s="246"/>
      <c r="C258" s="247"/>
      <c r="D258" s="202" t="s">
        <v>132</v>
      </c>
      <c r="E258" s="248" t="s">
        <v>1</v>
      </c>
      <c r="F258" s="249" t="s">
        <v>337</v>
      </c>
      <c r="G258" s="247"/>
      <c r="H258" s="250">
        <v>138.05200000000002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132</v>
      </c>
      <c r="AU258" s="256" t="s">
        <v>85</v>
      </c>
      <c r="AV258" s="16" t="s">
        <v>142</v>
      </c>
      <c r="AW258" s="16" t="s">
        <v>134</v>
      </c>
      <c r="AX258" s="16" t="s">
        <v>75</v>
      </c>
      <c r="AY258" s="256" t="s">
        <v>123</v>
      </c>
    </row>
    <row r="259" spans="2:51" s="13" customFormat="1" ht="11.25">
      <c r="B259" s="200"/>
      <c r="C259" s="201"/>
      <c r="D259" s="202" t="s">
        <v>132</v>
      </c>
      <c r="E259" s="203" t="s">
        <v>1</v>
      </c>
      <c r="F259" s="204" t="s">
        <v>338</v>
      </c>
      <c r="G259" s="201"/>
      <c r="H259" s="203" t="s">
        <v>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132</v>
      </c>
      <c r="AU259" s="210" t="s">
        <v>85</v>
      </c>
      <c r="AV259" s="13" t="s">
        <v>83</v>
      </c>
      <c r="AW259" s="13" t="s">
        <v>134</v>
      </c>
      <c r="AX259" s="13" t="s">
        <v>75</v>
      </c>
      <c r="AY259" s="210" t="s">
        <v>123</v>
      </c>
    </row>
    <row r="260" spans="2:51" s="14" customFormat="1" ht="11.25">
      <c r="B260" s="211"/>
      <c r="C260" s="212"/>
      <c r="D260" s="202" t="s">
        <v>132</v>
      </c>
      <c r="E260" s="213" t="s">
        <v>1</v>
      </c>
      <c r="F260" s="214" t="s">
        <v>339</v>
      </c>
      <c r="G260" s="212"/>
      <c r="H260" s="215">
        <v>138.052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132</v>
      </c>
      <c r="AU260" s="221" t="s">
        <v>85</v>
      </c>
      <c r="AV260" s="14" t="s">
        <v>85</v>
      </c>
      <c r="AW260" s="14" t="s">
        <v>134</v>
      </c>
      <c r="AX260" s="14" t="s">
        <v>75</v>
      </c>
      <c r="AY260" s="221" t="s">
        <v>123</v>
      </c>
    </row>
    <row r="261" spans="2:51" s="15" customFormat="1" ht="11.25">
      <c r="B261" s="222"/>
      <c r="C261" s="223"/>
      <c r="D261" s="202" t="s">
        <v>132</v>
      </c>
      <c r="E261" s="224" t="s">
        <v>1</v>
      </c>
      <c r="F261" s="225" t="s">
        <v>137</v>
      </c>
      <c r="G261" s="223"/>
      <c r="H261" s="226">
        <v>276.10400000000004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132</v>
      </c>
      <c r="AU261" s="232" t="s">
        <v>85</v>
      </c>
      <c r="AV261" s="15" t="s">
        <v>131</v>
      </c>
      <c r="AW261" s="15" t="s">
        <v>134</v>
      </c>
      <c r="AX261" s="15" t="s">
        <v>83</v>
      </c>
      <c r="AY261" s="232" t="s">
        <v>123</v>
      </c>
    </row>
    <row r="262" spans="1:65" s="2" customFormat="1" ht="24.2" customHeight="1">
      <c r="A262" s="35"/>
      <c r="B262" s="36"/>
      <c r="C262" s="187" t="s">
        <v>259</v>
      </c>
      <c r="D262" s="187" t="s">
        <v>126</v>
      </c>
      <c r="E262" s="188" t="s">
        <v>340</v>
      </c>
      <c r="F262" s="189" t="s">
        <v>341</v>
      </c>
      <c r="G262" s="190" t="s">
        <v>235</v>
      </c>
      <c r="H262" s="191">
        <v>142.148</v>
      </c>
      <c r="I262" s="192"/>
      <c r="J262" s="193">
        <f>ROUND(I262*H262,2)</f>
        <v>0</v>
      </c>
      <c r="K262" s="189" t="s">
        <v>130</v>
      </c>
      <c r="L262" s="40"/>
      <c r="M262" s="194" t="s">
        <v>1</v>
      </c>
      <c r="N262" s="195" t="s">
        <v>40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131</v>
      </c>
      <c r="AT262" s="198" t="s">
        <v>126</v>
      </c>
      <c r="AU262" s="198" t="s">
        <v>85</v>
      </c>
      <c r="AY262" s="18" t="s">
        <v>123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83</v>
      </c>
      <c r="BK262" s="199">
        <f>ROUND(I262*H262,2)</f>
        <v>0</v>
      </c>
      <c r="BL262" s="18" t="s">
        <v>131</v>
      </c>
      <c r="BM262" s="198" t="s">
        <v>342</v>
      </c>
    </row>
    <row r="263" spans="2:51" s="13" customFormat="1" ht="11.25">
      <c r="B263" s="200"/>
      <c r="C263" s="201"/>
      <c r="D263" s="202" t="s">
        <v>132</v>
      </c>
      <c r="E263" s="203" t="s">
        <v>1</v>
      </c>
      <c r="F263" s="204" t="s">
        <v>343</v>
      </c>
      <c r="G263" s="201"/>
      <c r="H263" s="203" t="s">
        <v>1</v>
      </c>
      <c r="I263" s="205"/>
      <c r="J263" s="201"/>
      <c r="K263" s="201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132</v>
      </c>
      <c r="AU263" s="210" t="s">
        <v>85</v>
      </c>
      <c r="AV263" s="13" t="s">
        <v>83</v>
      </c>
      <c r="AW263" s="13" t="s">
        <v>134</v>
      </c>
      <c r="AX263" s="13" t="s">
        <v>75</v>
      </c>
      <c r="AY263" s="210" t="s">
        <v>123</v>
      </c>
    </row>
    <row r="264" spans="2:51" s="14" customFormat="1" ht="22.5">
      <c r="B264" s="211"/>
      <c r="C264" s="212"/>
      <c r="D264" s="202" t="s">
        <v>132</v>
      </c>
      <c r="E264" s="213" t="s">
        <v>1</v>
      </c>
      <c r="F264" s="214" t="s">
        <v>344</v>
      </c>
      <c r="G264" s="212"/>
      <c r="H264" s="215">
        <v>280.2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132</v>
      </c>
      <c r="AU264" s="221" t="s">
        <v>85</v>
      </c>
      <c r="AV264" s="14" t="s">
        <v>85</v>
      </c>
      <c r="AW264" s="14" t="s">
        <v>134</v>
      </c>
      <c r="AX264" s="14" t="s">
        <v>75</v>
      </c>
      <c r="AY264" s="221" t="s">
        <v>123</v>
      </c>
    </row>
    <row r="265" spans="2:51" s="14" customFormat="1" ht="22.5">
      <c r="B265" s="211"/>
      <c r="C265" s="212"/>
      <c r="D265" s="202" t="s">
        <v>132</v>
      </c>
      <c r="E265" s="213" t="s">
        <v>1</v>
      </c>
      <c r="F265" s="214" t="s">
        <v>345</v>
      </c>
      <c r="G265" s="212"/>
      <c r="H265" s="215">
        <v>-138.052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132</v>
      </c>
      <c r="AU265" s="221" t="s">
        <v>85</v>
      </c>
      <c r="AV265" s="14" t="s">
        <v>85</v>
      </c>
      <c r="AW265" s="14" t="s">
        <v>134</v>
      </c>
      <c r="AX265" s="14" t="s">
        <v>75</v>
      </c>
      <c r="AY265" s="221" t="s">
        <v>123</v>
      </c>
    </row>
    <row r="266" spans="2:51" s="15" customFormat="1" ht="11.25">
      <c r="B266" s="222"/>
      <c r="C266" s="223"/>
      <c r="D266" s="202" t="s">
        <v>132</v>
      </c>
      <c r="E266" s="224" t="s">
        <v>1</v>
      </c>
      <c r="F266" s="225" t="s">
        <v>137</v>
      </c>
      <c r="G266" s="223"/>
      <c r="H266" s="226">
        <v>142.148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132</v>
      </c>
      <c r="AU266" s="232" t="s">
        <v>85</v>
      </c>
      <c r="AV266" s="15" t="s">
        <v>131</v>
      </c>
      <c r="AW266" s="15" t="s">
        <v>134</v>
      </c>
      <c r="AX266" s="15" t="s">
        <v>83</v>
      </c>
      <c r="AY266" s="232" t="s">
        <v>123</v>
      </c>
    </row>
    <row r="267" spans="1:65" s="2" customFormat="1" ht="33" customHeight="1">
      <c r="A267" s="35"/>
      <c r="B267" s="36"/>
      <c r="C267" s="187" t="s">
        <v>346</v>
      </c>
      <c r="D267" s="187" t="s">
        <v>126</v>
      </c>
      <c r="E267" s="188" t="s">
        <v>347</v>
      </c>
      <c r="F267" s="189" t="s">
        <v>348</v>
      </c>
      <c r="G267" s="190" t="s">
        <v>235</v>
      </c>
      <c r="H267" s="191">
        <v>1421.48</v>
      </c>
      <c r="I267" s="192"/>
      <c r="J267" s="193">
        <f>ROUND(I267*H267,2)</f>
        <v>0</v>
      </c>
      <c r="K267" s="189" t="s">
        <v>130</v>
      </c>
      <c r="L267" s="40"/>
      <c r="M267" s="194" t="s">
        <v>1</v>
      </c>
      <c r="N267" s="195" t="s">
        <v>40</v>
      </c>
      <c r="O267" s="72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131</v>
      </c>
      <c r="AT267" s="198" t="s">
        <v>126</v>
      </c>
      <c r="AU267" s="198" t="s">
        <v>85</v>
      </c>
      <c r="AY267" s="18" t="s">
        <v>123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8" t="s">
        <v>83</v>
      </c>
      <c r="BK267" s="199">
        <f>ROUND(I267*H267,2)</f>
        <v>0</v>
      </c>
      <c r="BL267" s="18" t="s">
        <v>131</v>
      </c>
      <c r="BM267" s="198" t="s">
        <v>349</v>
      </c>
    </row>
    <row r="268" spans="2:51" s="14" customFormat="1" ht="11.25">
      <c r="B268" s="211"/>
      <c r="C268" s="212"/>
      <c r="D268" s="202" t="s">
        <v>132</v>
      </c>
      <c r="E268" s="213" t="s">
        <v>1</v>
      </c>
      <c r="F268" s="214" t="s">
        <v>350</v>
      </c>
      <c r="G268" s="212"/>
      <c r="H268" s="215">
        <v>1421.48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132</v>
      </c>
      <c r="AU268" s="221" t="s">
        <v>85</v>
      </c>
      <c r="AV268" s="14" t="s">
        <v>85</v>
      </c>
      <c r="AW268" s="14" t="s">
        <v>134</v>
      </c>
      <c r="AX268" s="14" t="s">
        <v>75</v>
      </c>
      <c r="AY268" s="221" t="s">
        <v>123</v>
      </c>
    </row>
    <row r="269" spans="2:51" s="13" customFormat="1" ht="22.5">
      <c r="B269" s="200"/>
      <c r="C269" s="201"/>
      <c r="D269" s="202" t="s">
        <v>132</v>
      </c>
      <c r="E269" s="203" t="s">
        <v>1</v>
      </c>
      <c r="F269" s="204" t="s">
        <v>351</v>
      </c>
      <c r="G269" s="201"/>
      <c r="H269" s="203" t="s">
        <v>1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132</v>
      </c>
      <c r="AU269" s="210" t="s">
        <v>85</v>
      </c>
      <c r="AV269" s="13" t="s">
        <v>83</v>
      </c>
      <c r="AW269" s="13" t="s">
        <v>134</v>
      </c>
      <c r="AX269" s="13" t="s">
        <v>75</v>
      </c>
      <c r="AY269" s="210" t="s">
        <v>123</v>
      </c>
    </row>
    <row r="270" spans="2:51" s="15" customFormat="1" ht="11.25">
      <c r="B270" s="222"/>
      <c r="C270" s="223"/>
      <c r="D270" s="202" t="s">
        <v>132</v>
      </c>
      <c r="E270" s="224" t="s">
        <v>1</v>
      </c>
      <c r="F270" s="225" t="s">
        <v>137</v>
      </c>
      <c r="G270" s="223"/>
      <c r="H270" s="226">
        <v>1421.48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132</v>
      </c>
      <c r="AU270" s="232" t="s">
        <v>85</v>
      </c>
      <c r="AV270" s="15" t="s">
        <v>131</v>
      </c>
      <c r="AW270" s="15" t="s">
        <v>134</v>
      </c>
      <c r="AX270" s="15" t="s">
        <v>83</v>
      </c>
      <c r="AY270" s="232" t="s">
        <v>123</v>
      </c>
    </row>
    <row r="271" spans="1:65" s="2" customFormat="1" ht="21.75" customHeight="1">
      <c r="A271" s="35"/>
      <c r="B271" s="36"/>
      <c r="C271" s="187" t="s">
        <v>265</v>
      </c>
      <c r="D271" s="187" t="s">
        <v>126</v>
      </c>
      <c r="E271" s="188" t="s">
        <v>352</v>
      </c>
      <c r="F271" s="189" t="s">
        <v>353</v>
      </c>
      <c r="G271" s="190" t="s">
        <v>235</v>
      </c>
      <c r="H271" s="191">
        <v>138.052</v>
      </c>
      <c r="I271" s="192"/>
      <c r="J271" s="193">
        <f>ROUND(I271*H271,2)</f>
        <v>0</v>
      </c>
      <c r="K271" s="189" t="s">
        <v>130</v>
      </c>
      <c r="L271" s="40"/>
      <c r="M271" s="194" t="s">
        <v>1</v>
      </c>
      <c r="N271" s="195" t="s">
        <v>40</v>
      </c>
      <c r="O271" s="72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131</v>
      </c>
      <c r="AT271" s="198" t="s">
        <v>126</v>
      </c>
      <c r="AU271" s="198" t="s">
        <v>85</v>
      </c>
      <c r="AY271" s="18" t="s">
        <v>123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83</v>
      </c>
      <c r="BK271" s="199">
        <f>ROUND(I271*H271,2)</f>
        <v>0</v>
      </c>
      <c r="BL271" s="18" t="s">
        <v>131</v>
      </c>
      <c r="BM271" s="198" t="s">
        <v>354</v>
      </c>
    </row>
    <row r="272" spans="2:51" s="14" customFormat="1" ht="22.5">
      <c r="B272" s="211"/>
      <c r="C272" s="212"/>
      <c r="D272" s="202" t="s">
        <v>132</v>
      </c>
      <c r="E272" s="213" t="s">
        <v>1</v>
      </c>
      <c r="F272" s="214" t="s">
        <v>355</v>
      </c>
      <c r="G272" s="212"/>
      <c r="H272" s="215">
        <v>138.052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132</v>
      </c>
      <c r="AU272" s="221" t="s">
        <v>85</v>
      </c>
      <c r="AV272" s="14" t="s">
        <v>85</v>
      </c>
      <c r="AW272" s="14" t="s">
        <v>134</v>
      </c>
      <c r="AX272" s="14" t="s">
        <v>75</v>
      </c>
      <c r="AY272" s="221" t="s">
        <v>123</v>
      </c>
    </row>
    <row r="273" spans="2:51" s="15" customFormat="1" ht="11.25">
      <c r="B273" s="222"/>
      <c r="C273" s="223"/>
      <c r="D273" s="202" t="s">
        <v>132</v>
      </c>
      <c r="E273" s="224" t="s">
        <v>1</v>
      </c>
      <c r="F273" s="225" t="s">
        <v>137</v>
      </c>
      <c r="G273" s="223"/>
      <c r="H273" s="226">
        <v>138.052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132</v>
      </c>
      <c r="AU273" s="232" t="s">
        <v>85</v>
      </c>
      <c r="AV273" s="15" t="s">
        <v>131</v>
      </c>
      <c r="AW273" s="15" t="s">
        <v>134</v>
      </c>
      <c r="AX273" s="15" t="s">
        <v>83</v>
      </c>
      <c r="AY273" s="232" t="s">
        <v>123</v>
      </c>
    </row>
    <row r="274" spans="1:65" s="2" customFormat="1" ht="21.75" customHeight="1">
      <c r="A274" s="35"/>
      <c r="B274" s="36"/>
      <c r="C274" s="187" t="s">
        <v>356</v>
      </c>
      <c r="D274" s="187" t="s">
        <v>126</v>
      </c>
      <c r="E274" s="188" t="s">
        <v>357</v>
      </c>
      <c r="F274" s="189" t="s">
        <v>358</v>
      </c>
      <c r="G274" s="190" t="s">
        <v>235</v>
      </c>
      <c r="H274" s="191">
        <v>14</v>
      </c>
      <c r="I274" s="192"/>
      <c r="J274" s="193">
        <f>ROUND(I274*H274,2)</f>
        <v>0</v>
      </c>
      <c r="K274" s="189" t="s">
        <v>130</v>
      </c>
      <c r="L274" s="40"/>
      <c r="M274" s="194" t="s">
        <v>1</v>
      </c>
      <c r="N274" s="195" t="s">
        <v>40</v>
      </c>
      <c r="O274" s="72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8" t="s">
        <v>131</v>
      </c>
      <c r="AT274" s="198" t="s">
        <v>126</v>
      </c>
      <c r="AU274" s="198" t="s">
        <v>85</v>
      </c>
      <c r="AY274" s="18" t="s">
        <v>123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83</v>
      </c>
      <c r="BK274" s="199">
        <f>ROUND(I274*H274,2)</f>
        <v>0</v>
      </c>
      <c r="BL274" s="18" t="s">
        <v>131</v>
      </c>
      <c r="BM274" s="198" t="s">
        <v>359</v>
      </c>
    </row>
    <row r="275" spans="2:51" s="14" customFormat="1" ht="22.5">
      <c r="B275" s="211"/>
      <c r="C275" s="212"/>
      <c r="D275" s="202" t="s">
        <v>132</v>
      </c>
      <c r="E275" s="213" t="s">
        <v>1</v>
      </c>
      <c r="F275" s="214" t="s">
        <v>360</v>
      </c>
      <c r="G275" s="212"/>
      <c r="H275" s="215">
        <v>14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132</v>
      </c>
      <c r="AU275" s="221" t="s">
        <v>85</v>
      </c>
      <c r="AV275" s="14" t="s">
        <v>85</v>
      </c>
      <c r="AW275" s="14" t="s">
        <v>134</v>
      </c>
      <c r="AX275" s="14" t="s">
        <v>75</v>
      </c>
      <c r="AY275" s="221" t="s">
        <v>123</v>
      </c>
    </row>
    <row r="276" spans="2:51" s="15" customFormat="1" ht="11.25">
      <c r="B276" s="222"/>
      <c r="C276" s="223"/>
      <c r="D276" s="202" t="s">
        <v>132</v>
      </c>
      <c r="E276" s="224" t="s">
        <v>1</v>
      </c>
      <c r="F276" s="225" t="s">
        <v>137</v>
      </c>
      <c r="G276" s="223"/>
      <c r="H276" s="226">
        <v>14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132</v>
      </c>
      <c r="AU276" s="232" t="s">
        <v>85</v>
      </c>
      <c r="AV276" s="15" t="s">
        <v>131</v>
      </c>
      <c r="AW276" s="15" t="s">
        <v>134</v>
      </c>
      <c r="AX276" s="15" t="s">
        <v>83</v>
      </c>
      <c r="AY276" s="232" t="s">
        <v>123</v>
      </c>
    </row>
    <row r="277" spans="1:65" s="2" customFormat="1" ht="16.5" customHeight="1">
      <c r="A277" s="35"/>
      <c r="B277" s="36"/>
      <c r="C277" s="236" t="s">
        <v>273</v>
      </c>
      <c r="D277" s="236" t="s">
        <v>287</v>
      </c>
      <c r="E277" s="237" t="s">
        <v>361</v>
      </c>
      <c r="F277" s="238" t="s">
        <v>362</v>
      </c>
      <c r="G277" s="239" t="s">
        <v>290</v>
      </c>
      <c r="H277" s="240">
        <v>29.4</v>
      </c>
      <c r="I277" s="241"/>
      <c r="J277" s="242">
        <f>ROUND(I277*H277,2)</f>
        <v>0</v>
      </c>
      <c r="K277" s="238" t="s">
        <v>130</v>
      </c>
      <c r="L277" s="243"/>
      <c r="M277" s="244" t="s">
        <v>1</v>
      </c>
      <c r="N277" s="245" t="s">
        <v>40</v>
      </c>
      <c r="O277" s="72"/>
      <c r="P277" s="196">
        <f>O277*H277</f>
        <v>0</v>
      </c>
      <c r="Q277" s="196">
        <v>0</v>
      </c>
      <c r="R277" s="196">
        <f>Q277*H277</f>
        <v>0</v>
      </c>
      <c r="S277" s="196">
        <v>0</v>
      </c>
      <c r="T277" s="19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8" t="s">
        <v>151</v>
      </c>
      <c r="AT277" s="198" t="s">
        <v>287</v>
      </c>
      <c r="AU277" s="198" t="s">
        <v>85</v>
      </c>
      <c r="AY277" s="18" t="s">
        <v>123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8" t="s">
        <v>83</v>
      </c>
      <c r="BK277" s="199">
        <f>ROUND(I277*H277,2)</f>
        <v>0</v>
      </c>
      <c r="BL277" s="18" t="s">
        <v>131</v>
      </c>
      <c r="BM277" s="198" t="s">
        <v>363</v>
      </c>
    </row>
    <row r="278" spans="2:51" s="13" customFormat="1" ht="11.25">
      <c r="B278" s="200"/>
      <c r="C278" s="201"/>
      <c r="D278" s="202" t="s">
        <v>132</v>
      </c>
      <c r="E278" s="203" t="s">
        <v>1</v>
      </c>
      <c r="F278" s="204" t="s">
        <v>364</v>
      </c>
      <c r="G278" s="201"/>
      <c r="H278" s="203" t="s">
        <v>1</v>
      </c>
      <c r="I278" s="205"/>
      <c r="J278" s="201"/>
      <c r="K278" s="201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132</v>
      </c>
      <c r="AU278" s="210" t="s">
        <v>85</v>
      </c>
      <c r="AV278" s="13" t="s">
        <v>83</v>
      </c>
      <c r="AW278" s="13" t="s">
        <v>134</v>
      </c>
      <c r="AX278" s="13" t="s">
        <v>75</v>
      </c>
      <c r="AY278" s="210" t="s">
        <v>123</v>
      </c>
    </row>
    <row r="279" spans="2:51" s="14" customFormat="1" ht="11.25">
      <c r="B279" s="211"/>
      <c r="C279" s="212"/>
      <c r="D279" s="202" t="s">
        <v>132</v>
      </c>
      <c r="E279" s="213" t="s">
        <v>1</v>
      </c>
      <c r="F279" s="214" t="s">
        <v>365</v>
      </c>
      <c r="G279" s="212"/>
      <c r="H279" s="215">
        <v>29.400000000000002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132</v>
      </c>
      <c r="AU279" s="221" t="s">
        <v>85</v>
      </c>
      <c r="AV279" s="14" t="s">
        <v>85</v>
      </c>
      <c r="AW279" s="14" t="s">
        <v>134</v>
      </c>
      <c r="AX279" s="14" t="s">
        <v>75</v>
      </c>
      <c r="AY279" s="221" t="s">
        <v>123</v>
      </c>
    </row>
    <row r="280" spans="2:51" s="15" customFormat="1" ht="11.25">
      <c r="B280" s="222"/>
      <c r="C280" s="223"/>
      <c r="D280" s="202" t="s">
        <v>132</v>
      </c>
      <c r="E280" s="224" t="s">
        <v>1</v>
      </c>
      <c r="F280" s="225" t="s">
        <v>137</v>
      </c>
      <c r="G280" s="223"/>
      <c r="H280" s="226">
        <v>29.400000000000002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132</v>
      </c>
      <c r="AU280" s="232" t="s">
        <v>85</v>
      </c>
      <c r="AV280" s="15" t="s">
        <v>131</v>
      </c>
      <c r="AW280" s="15" t="s">
        <v>134</v>
      </c>
      <c r="AX280" s="15" t="s">
        <v>83</v>
      </c>
      <c r="AY280" s="232" t="s">
        <v>123</v>
      </c>
    </row>
    <row r="281" spans="1:65" s="2" customFormat="1" ht="16.5" customHeight="1">
      <c r="A281" s="35"/>
      <c r="B281" s="36"/>
      <c r="C281" s="187" t="s">
        <v>366</v>
      </c>
      <c r="D281" s="187" t="s">
        <v>126</v>
      </c>
      <c r="E281" s="188" t="s">
        <v>367</v>
      </c>
      <c r="F281" s="189" t="s">
        <v>368</v>
      </c>
      <c r="G281" s="190" t="s">
        <v>235</v>
      </c>
      <c r="H281" s="191">
        <v>280.2</v>
      </c>
      <c r="I281" s="192"/>
      <c r="J281" s="193">
        <f>ROUND(I281*H281,2)</f>
        <v>0</v>
      </c>
      <c r="K281" s="189" t="s">
        <v>130</v>
      </c>
      <c r="L281" s="40"/>
      <c r="M281" s="194" t="s">
        <v>1</v>
      </c>
      <c r="N281" s="195" t="s">
        <v>40</v>
      </c>
      <c r="O281" s="72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8" t="s">
        <v>131</v>
      </c>
      <c r="AT281" s="198" t="s">
        <v>126</v>
      </c>
      <c r="AU281" s="198" t="s">
        <v>85</v>
      </c>
      <c r="AY281" s="18" t="s">
        <v>123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83</v>
      </c>
      <c r="BK281" s="199">
        <f>ROUND(I281*H281,2)</f>
        <v>0</v>
      </c>
      <c r="BL281" s="18" t="s">
        <v>131</v>
      </c>
      <c r="BM281" s="198" t="s">
        <v>369</v>
      </c>
    </row>
    <row r="282" spans="2:51" s="13" customFormat="1" ht="11.25">
      <c r="B282" s="200"/>
      <c r="C282" s="201"/>
      <c r="D282" s="202" t="s">
        <v>132</v>
      </c>
      <c r="E282" s="203" t="s">
        <v>1</v>
      </c>
      <c r="F282" s="204" t="s">
        <v>370</v>
      </c>
      <c r="G282" s="201"/>
      <c r="H282" s="203" t="s">
        <v>1</v>
      </c>
      <c r="I282" s="205"/>
      <c r="J282" s="201"/>
      <c r="K282" s="201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132</v>
      </c>
      <c r="AU282" s="210" t="s">
        <v>85</v>
      </c>
      <c r="AV282" s="13" t="s">
        <v>83</v>
      </c>
      <c r="AW282" s="13" t="s">
        <v>134</v>
      </c>
      <c r="AX282" s="13" t="s">
        <v>75</v>
      </c>
      <c r="AY282" s="210" t="s">
        <v>123</v>
      </c>
    </row>
    <row r="283" spans="2:51" s="14" customFormat="1" ht="11.25">
      <c r="B283" s="211"/>
      <c r="C283" s="212"/>
      <c r="D283" s="202" t="s">
        <v>132</v>
      </c>
      <c r="E283" s="213" t="s">
        <v>1</v>
      </c>
      <c r="F283" s="214" t="s">
        <v>371</v>
      </c>
      <c r="G283" s="212"/>
      <c r="H283" s="215">
        <v>142.148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132</v>
      </c>
      <c r="AU283" s="221" t="s">
        <v>85</v>
      </c>
      <c r="AV283" s="14" t="s">
        <v>85</v>
      </c>
      <c r="AW283" s="14" t="s">
        <v>134</v>
      </c>
      <c r="AX283" s="14" t="s">
        <v>75</v>
      </c>
      <c r="AY283" s="221" t="s">
        <v>123</v>
      </c>
    </row>
    <row r="284" spans="2:51" s="13" customFormat="1" ht="11.25">
      <c r="B284" s="200"/>
      <c r="C284" s="201"/>
      <c r="D284" s="202" t="s">
        <v>132</v>
      </c>
      <c r="E284" s="203" t="s">
        <v>1</v>
      </c>
      <c r="F284" s="204" t="s">
        <v>372</v>
      </c>
      <c r="G284" s="201"/>
      <c r="H284" s="203" t="s">
        <v>1</v>
      </c>
      <c r="I284" s="205"/>
      <c r="J284" s="201"/>
      <c r="K284" s="201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132</v>
      </c>
      <c r="AU284" s="210" t="s">
        <v>85</v>
      </c>
      <c r="AV284" s="13" t="s">
        <v>83</v>
      </c>
      <c r="AW284" s="13" t="s">
        <v>134</v>
      </c>
      <c r="AX284" s="13" t="s">
        <v>75</v>
      </c>
      <c r="AY284" s="210" t="s">
        <v>123</v>
      </c>
    </row>
    <row r="285" spans="2:51" s="14" customFormat="1" ht="11.25">
      <c r="B285" s="211"/>
      <c r="C285" s="212"/>
      <c r="D285" s="202" t="s">
        <v>132</v>
      </c>
      <c r="E285" s="213" t="s">
        <v>1</v>
      </c>
      <c r="F285" s="214" t="s">
        <v>373</v>
      </c>
      <c r="G285" s="212"/>
      <c r="H285" s="215">
        <v>138.052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132</v>
      </c>
      <c r="AU285" s="221" t="s">
        <v>85</v>
      </c>
      <c r="AV285" s="14" t="s">
        <v>85</v>
      </c>
      <c r="AW285" s="14" t="s">
        <v>134</v>
      </c>
      <c r="AX285" s="14" t="s">
        <v>75</v>
      </c>
      <c r="AY285" s="221" t="s">
        <v>123</v>
      </c>
    </row>
    <row r="286" spans="2:51" s="15" customFormat="1" ht="11.25">
      <c r="B286" s="222"/>
      <c r="C286" s="223"/>
      <c r="D286" s="202" t="s">
        <v>132</v>
      </c>
      <c r="E286" s="224" t="s">
        <v>1</v>
      </c>
      <c r="F286" s="225" t="s">
        <v>137</v>
      </c>
      <c r="G286" s="223"/>
      <c r="H286" s="226">
        <v>280.2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132</v>
      </c>
      <c r="AU286" s="232" t="s">
        <v>85</v>
      </c>
      <c r="AV286" s="15" t="s">
        <v>131</v>
      </c>
      <c r="AW286" s="15" t="s">
        <v>134</v>
      </c>
      <c r="AX286" s="15" t="s">
        <v>83</v>
      </c>
      <c r="AY286" s="232" t="s">
        <v>123</v>
      </c>
    </row>
    <row r="287" spans="1:65" s="2" customFormat="1" ht="24.2" customHeight="1">
      <c r="A287" s="35"/>
      <c r="B287" s="36"/>
      <c r="C287" s="187" t="s">
        <v>278</v>
      </c>
      <c r="D287" s="187" t="s">
        <v>126</v>
      </c>
      <c r="E287" s="188" t="s">
        <v>374</v>
      </c>
      <c r="F287" s="189" t="s">
        <v>375</v>
      </c>
      <c r="G287" s="190" t="s">
        <v>290</v>
      </c>
      <c r="H287" s="191">
        <v>298.511</v>
      </c>
      <c r="I287" s="192"/>
      <c r="J287" s="193">
        <f>ROUND(I287*H287,2)</f>
        <v>0</v>
      </c>
      <c r="K287" s="189" t="s">
        <v>130</v>
      </c>
      <c r="L287" s="40"/>
      <c r="M287" s="194" t="s">
        <v>1</v>
      </c>
      <c r="N287" s="195" t="s">
        <v>40</v>
      </c>
      <c r="O287" s="72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131</v>
      </c>
      <c r="AT287" s="198" t="s">
        <v>126</v>
      </c>
      <c r="AU287" s="198" t="s">
        <v>85</v>
      </c>
      <c r="AY287" s="18" t="s">
        <v>123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83</v>
      </c>
      <c r="BK287" s="199">
        <f>ROUND(I287*H287,2)</f>
        <v>0</v>
      </c>
      <c r="BL287" s="18" t="s">
        <v>131</v>
      </c>
      <c r="BM287" s="198" t="s">
        <v>376</v>
      </c>
    </row>
    <row r="288" spans="2:51" s="14" customFormat="1" ht="11.25">
      <c r="B288" s="211"/>
      <c r="C288" s="212"/>
      <c r="D288" s="202" t="s">
        <v>132</v>
      </c>
      <c r="E288" s="213" t="s">
        <v>1</v>
      </c>
      <c r="F288" s="214" t="s">
        <v>377</v>
      </c>
      <c r="G288" s="212"/>
      <c r="H288" s="215">
        <v>298.5108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132</v>
      </c>
      <c r="AU288" s="221" t="s">
        <v>85</v>
      </c>
      <c r="AV288" s="14" t="s">
        <v>85</v>
      </c>
      <c r="AW288" s="14" t="s">
        <v>134</v>
      </c>
      <c r="AX288" s="14" t="s">
        <v>75</v>
      </c>
      <c r="AY288" s="221" t="s">
        <v>123</v>
      </c>
    </row>
    <row r="289" spans="2:51" s="15" customFormat="1" ht="11.25">
      <c r="B289" s="222"/>
      <c r="C289" s="223"/>
      <c r="D289" s="202" t="s">
        <v>132</v>
      </c>
      <c r="E289" s="224" t="s">
        <v>1</v>
      </c>
      <c r="F289" s="225" t="s">
        <v>137</v>
      </c>
      <c r="G289" s="223"/>
      <c r="H289" s="226">
        <v>298.5108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132</v>
      </c>
      <c r="AU289" s="232" t="s">
        <v>85</v>
      </c>
      <c r="AV289" s="15" t="s">
        <v>131</v>
      </c>
      <c r="AW289" s="15" t="s">
        <v>134</v>
      </c>
      <c r="AX289" s="15" t="s">
        <v>83</v>
      </c>
      <c r="AY289" s="232" t="s">
        <v>123</v>
      </c>
    </row>
    <row r="290" spans="1:65" s="2" customFormat="1" ht="24.2" customHeight="1">
      <c r="A290" s="35"/>
      <c r="B290" s="36"/>
      <c r="C290" s="187" t="s">
        <v>378</v>
      </c>
      <c r="D290" s="187" t="s">
        <v>126</v>
      </c>
      <c r="E290" s="188" t="s">
        <v>379</v>
      </c>
      <c r="F290" s="189" t="s">
        <v>380</v>
      </c>
      <c r="G290" s="190" t="s">
        <v>235</v>
      </c>
      <c r="H290" s="191">
        <v>64.218</v>
      </c>
      <c r="I290" s="192"/>
      <c r="J290" s="193">
        <f>ROUND(I290*H290,2)</f>
        <v>0</v>
      </c>
      <c r="K290" s="189" t="s">
        <v>130</v>
      </c>
      <c r="L290" s="40"/>
      <c r="M290" s="194" t="s">
        <v>1</v>
      </c>
      <c r="N290" s="195" t="s">
        <v>40</v>
      </c>
      <c r="O290" s="72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131</v>
      </c>
      <c r="AT290" s="198" t="s">
        <v>126</v>
      </c>
      <c r="AU290" s="198" t="s">
        <v>85</v>
      </c>
      <c r="AY290" s="18" t="s">
        <v>123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83</v>
      </c>
      <c r="BK290" s="199">
        <f>ROUND(I290*H290,2)</f>
        <v>0</v>
      </c>
      <c r="BL290" s="18" t="s">
        <v>131</v>
      </c>
      <c r="BM290" s="198" t="s">
        <v>381</v>
      </c>
    </row>
    <row r="291" spans="2:51" s="13" customFormat="1" ht="22.5">
      <c r="B291" s="200"/>
      <c r="C291" s="201"/>
      <c r="D291" s="202" t="s">
        <v>132</v>
      </c>
      <c r="E291" s="203" t="s">
        <v>1</v>
      </c>
      <c r="F291" s="204" t="s">
        <v>382</v>
      </c>
      <c r="G291" s="201"/>
      <c r="H291" s="203" t="s">
        <v>1</v>
      </c>
      <c r="I291" s="205"/>
      <c r="J291" s="201"/>
      <c r="K291" s="201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132</v>
      </c>
      <c r="AU291" s="210" t="s">
        <v>85</v>
      </c>
      <c r="AV291" s="13" t="s">
        <v>83</v>
      </c>
      <c r="AW291" s="13" t="s">
        <v>134</v>
      </c>
      <c r="AX291" s="13" t="s">
        <v>75</v>
      </c>
      <c r="AY291" s="210" t="s">
        <v>123</v>
      </c>
    </row>
    <row r="292" spans="2:51" s="14" customFormat="1" ht="11.25">
      <c r="B292" s="211"/>
      <c r="C292" s="212"/>
      <c r="D292" s="202" t="s">
        <v>132</v>
      </c>
      <c r="E292" s="213" t="s">
        <v>1</v>
      </c>
      <c r="F292" s="214" t="s">
        <v>383</v>
      </c>
      <c r="G292" s="212"/>
      <c r="H292" s="215">
        <v>3.425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132</v>
      </c>
      <c r="AU292" s="221" t="s">
        <v>85</v>
      </c>
      <c r="AV292" s="14" t="s">
        <v>85</v>
      </c>
      <c r="AW292" s="14" t="s">
        <v>134</v>
      </c>
      <c r="AX292" s="14" t="s">
        <v>75</v>
      </c>
      <c r="AY292" s="221" t="s">
        <v>123</v>
      </c>
    </row>
    <row r="293" spans="2:51" s="14" customFormat="1" ht="11.25">
      <c r="B293" s="211"/>
      <c r="C293" s="212"/>
      <c r="D293" s="202" t="s">
        <v>132</v>
      </c>
      <c r="E293" s="213" t="s">
        <v>1</v>
      </c>
      <c r="F293" s="214" t="s">
        <v>384</v>
      </c>
      <c r="G293" s="212"/>
      <c r="H293" s="215">
        <v>3.425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132</v>
      </c>
      <c r="AU293" s="221" t="s">
        <v>85</v>
      </c>
      <c r="AV293" s="14" t="s">
        <v>85</v>
      </c>
      <c r="AW293" s="14" t="s">
        <v>134</v>
      </c>
      <c r="AX293" s="14" t="s">
        <v>75</v>
      </c>
      <c r="AY293" s="221" t="s">
        <v>123</v>
      </c>
    </row>
    <row r="294" spans="2:51" s="14" customFormat="1" ht="11.25">
      <c r="B294" s="211"/>
      <c r="C294" s="212"/>
      <c r="D294" s="202" t="s">
        <v>132</v>
      </c>
      <c r="E294" s="213" t="s">
        <v>1</v>
      </c>
      <c r="F294" s="214" t="s">
        <v>385</v>
      </c>
      <c r="G294" s="212"/>
      <c r="H294" s="215">
        <v>5.3999999999999995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132</v>
      </c>
      <c r="AU294" s="221" t="s">
        <v>85</v>
      </c>
      <c r="AV294" s="14" t="s">
        <v>85</v>
      </c>
      <c r="AW294" s="14" t="s">
        <v>134</v>
      </c>
      <c r="AX294" s="14" t="s">
        <v>75</v>
      </c>
      <c r="AY294" s="221" t="s">
        <v>123</v>
      </c>
    </row>
    <row r="295" spans="2:51" s="14" customFormat="1" ht="11.25">
      <c r="B295" s="211"/>
      <c r="C295" s="212"/>
      <c r="D295" s="202" t="s">
        <v>132</v>
      </c>
      <c r="E295" s="213" t="s">
        <v>1</v>
      </c>
      <c r="F295" s="214" t="s">
        <v>386</v>
      </c>
      <c r="G295" s="212"/>
      <c r="H295" s="215">
        <v>5.4375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132</v>
      </c>
      <c r="AU295" s="221" t="s">
        <v>85</v>
      </c>
      <c r="AV295" s="14" t="s">
        <v>85</v>
      </c>
      <c r="AW295" s="14" t="s">
        <v>134</v>
      </c>
      <c r="AX295" s="14" t="s">
        <v>75</v>
      </c>
      <c r="AY295" s="221" t="s">
        <v>123</v>
      </c>
    </row>
    <row r="296" spans="2:51" s="16" customFormat="1" ht="11.25">
      <c r="B296" s="246"/>
      <c r="C296" s="247"/>
      <c r="D296" s="202" t="s">
        <v>132</v>
      </c>
      <c r="E296" s="248" t="s">
        <v>1</v>
      </c>
      <c r="F296" s="249" t="s">
        <v>337</v>
      </c>
      <c r="G296" s="247"/>
      <c r="H296" s="250">
        <v>17.6875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AT296" s="256" t="s">
        <v>132</v>
      </c>
      <c r="AU296" s="256" t="s">
        <v>85</v>
      </c>
      <c r="AV296" s="16" t="s">
        <v>142</v>
      </c>
      <c r="AW296" s="16" t="s">
        <v>134</v>
      </c>
      <c r="AX296" s="16" t="s">
        <v>75</v>
      </c>
      <c r="AY296" s="256" t="s">
        <v>123</v>
      </c>
    </row>
    <row r="297" spans="2:51" s="13" customFormat="1" ht="22.5">
      <c r="B297" s="200"/>
      <c r="C297" s="201"/>
      <c r="D297" s="202" t="s">
        <v>132</v>
      </c>
      <c r="E297" s="203" t="s">
        <v>1</v>
      </c>
      <c r="F297" s="204" t="s">
        <v>387</v>
      </c>
      <c r="G297" s="201"/>
      <c r="H297" s="203" t="s">
        <v>1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132</v>
      </c>
      <c r="AU297" s="210" t="s">
        <v>85</v>
      </c>
      <c r="AV297" s="13" t="s">
        <v>83</v>
      </c>
      <c r="AW297" s="13" t="s">
        <v>134</v>
      </c>
      <c r="AX297" s="13" t="s">
        <v>75</v>
      </c>
      <c r="AY297" s="210" t="s">
        <v>123</v>
      </c>
    </row>
    <row r="298" spans="2:51" s="14" customFormat="1" ht="11.25">
      <c r="B298" s="211"/>
      <c r="C298" s="212"/>
      <c r="D298" s="202" t="s">
        <v>132</v>
      </c>
      <c r="E298" s="213" t="s">
        <v>1</v>
      </c>
      <c r="F298" s="214" t="s">
        <v>388</v>
      </c>
      <c r="G298" s="212"/>
      <c r="H298" s="215">
        <v>8.905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132</v>
      </c>
      <c r="AU298" s="221" t="s">
        <v>85</v>
      </c>
      <c r="AV298" s="14" t="s">
        <v>85</v>
      </c>
      <c r="AW298" s="14" t="s">
        <v>134</v>
      </c>
      <c r="AX298" s="14" t="s">
        <v>75</v>
      </c>
      <c r="AY298" s="221" t="s">
        <v>123</v>
      </c>
    </row>
    <row r="299" spans="2:51" s="14" customFormat="1" ht="11.25">
      <c r="B299" s="211"/>
      <c r="C299" s="212"/>
      <c r="D299" s="202" t="s">
        <v>132</v>
      </c>
      <c r="E299" s="213" t="s">
        <v>1</v>
      </c>
      <c r="F299" s="214" t="s">
        <v>389</v>
      </c>
      <c r="G299" s="212"/>
      <c r="H299" s="215">
        <v>7.535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132</v>
      </c>
      <c r="AU299" s="221" t="s">
        <v>85</v>
      </c>
      <c r="AV299" s="14" t="s">
        <v>85</v>
      </c>
      <c r="AW299" s="14" t="s">
        <v>134</v>
      </c>
      <c r="AX299" s="14" t="s">
        <v>75</v>
      </c>
      <c r="AY299" s="221" t="s">
        <v>123</v>
      </c>
    </row>
    <row r="300" spans="2:51" s="14" customFormat="1" ht="11.25">
      <c r="B300" s="211"/>
      <c r="C300" s="212"/>
      <c r="D300" s="202" t="s">
        <v>132</v>
      </c>
      <c r="E300" s="213" t="s">
        <v>1</v>
      </c>
      <c r="F300" s="214" t="s">
        <v>390</v>
      </c>
      <c r="G300" s="212"/>
      <c r="H300" s="215">
        <v>15.839999999999998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132</v>
      </c>
      <c r="AU300" s="221" t="s">
        <v>85</v>
      </c>
      <c r="AV300" s="14" t="s">
        <v>85</v>
      </c>
      <c r="AW300" s="14" t="s">
        <v>134</v>
      </c>
      <c r="AX300" s="14" t="s">
        <v>75</v>
      </c>
      <c r="AY300" s="221" t="s">
        <v>123</v>
      </c>
    </row>
    <row r="301" spans="2:51" s="14" customFormat="1" ht="11.25">
      <c r="B301" s="211"/>
      <c r="C301" s="212"/>
      <c r="D301" s="202" t="s">
        <v>132</v>
      </c>
      <c r="E301" s="213" t="s">
        <v>1</v>
      </c>
      <c r="F301" s="214" t="s">
        <v>391</v>
      </c>
      <c r="G301" s="212"/>
      <c r="H301" s="215">
        <v>14.25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132</v>
      </c>
      <c r="AU301" s="221" t="s">
        <v>85</v>
      </c>
      <c r="AV301" s="14" t="s">
        <v>85</v>
      </c>
      <c r="AW301" s="14" t="s">
        <v>134</v>
      </c>
      <c r="AX301" s="14" t="s">
        <v>75</v>
      </c>
      <c r="AY301" s="221" t="s">
        <v>123</v>
      </c>
    </row>
    <row r="302" spans="2:51" s="16" customFormat="1" ht="11.25">
      <c r="B302" s="246"/>
      <c r="C302" s="247"/>
      <c r="D302" s="202" t="s">
        <v>132</v>
      </c>
      <c r="E302" s="248" t="s">
        <v>1</v>
      </c>
      <c r="F302" s="249" t="s">
        <v>337</v>
      </c>
      <c r="G302" s="247"/>
      <c r="H302" s="250">
        <v>46.529999999999994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AT302" s="256" t="s">
        <v>132</v>
      </c>
      <c r="AU302" s="256" t="s">
        <v>85</v>
      </c>
      <c r="AV302" s="16" t="s">
        <v>142</v>
      </c>
      <c r="AW302" s="16" t="s">
        <v>134</v>
      </c>
      <c r="AX302" s="16" t="s">
        <v>75</v>
      </c>
      <c r="AY302" s="256" t="s">
        <v>123</v>
      </c>
    </row>
    <row r="303" spans="2:51" s="15" customFormat="1" ht="11.25">
      <c r="B303" s="222"/>
      <c r="C303" s="223"/>
      <c r="D303" s="202" t="s">
        <v>132</v>
      </c>
      <c r="E303" s="224" t="s">
        <v>1</v>
      </c>
      <c r="F303" s="225" t="s">
        <v>137</v>
      </c>
      <c r="G303" s="223"/>
      <c r="H303" s="226">
        <v>64.2175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132</v>
      </c>
      <c r="AU303" s="232" t="s">
        <v>85</v>
      </c>
      <c r="AV303" s="15" t="s">
        <v>131</v>
      </c>
      <c r="AW303" s="15" t="s">
        <v>134</v>
      </c>
      <c r="AX303" s="15" t="s">
        <v>83</v>
      </c>
      <c r="AY303" s="232" t="s">
        <v>123</v>
      </c>
    </row>
    <row r="304" spans="1:65" s="2" customFormat="1" ht="16.5" customHeight="1">
      <c r="A304" s="35"/>
      <c r="B304" s="36"/>
      <c r="C304" s="236" t="s">
        <v>284</v>
      </c>
      <c r="D304" s="236" t="s">
        <v>287</v>
      </c>
      <c r="E304" s="237" t="s">
        <v>392</v>
      </c>
      <c r="F304" s="238" t="s">
        <v>393</v>
      </c>
      <c r="G304" s="239" t="s">
        <v>290</v>
      </c>
      <c r="H304" s="240">
        <v>33.607</v>
      </c>
      <c r="I304" s="241"/>
      <c r="J304" s="242">
        <f>ROUND(I304*H304,2)</f>
        <v>0</v>
      </c>
      <c r="K304" s="238" t="s">
        <v>130</v>
      </c>
      <c r="L304" s="243"/>
      <c r="M304" s="244" t="s">
        <v>1</v>
      </c>
      <c r="N304" s="245" t="s">
        <v>40</v>
      </c>
      <c r="O304" s="72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151</v>
      </c>
      <c r="AT304" s="198" t="s">
        <v>287</v>
      </c>
      <c r="AU304" s="198" t="s">
        <v>85</v>
      </c>
      <c r="AY304" s="18" t="s">
        <v>123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8" t="s">
        <v>83</v>
      </c>
      <c r="BK304" s="199">
        <f>ROUND(I304*H304,2)</f>
        <v>0</v>
      </c>
      <c r="BL304" s="18" t="s">
        <v>131</v>
      </c>
      <c r="BM304" s="198" t="s">
        <v>394</v>
      </c>
    </row>
    <row r="305" spans="2:51" s="13" customFormat="1" ht="22.5">
      <c r="B305" s="200"/>
      <c r="C305" s="201"/>
      <c r="D305" s="202" t="s">
        <v>132</v>
      </c>
      <c r="E305" s="203" t="s">
        <v>1</v>
      </c>
      <c r="F305" s="204" t="s">
        <v>395</v>
      </c>
      <c r="G305" s="201"/>
      <c r="H305" s="203" t="s">
        <v>1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132</v>
      </c>
      <c r="AU305" s="210" t="s">
        <v>85</v>
      </c>
      <c r="AV305" s="13" t="s">
        <v>83</v>
      </c>
      <c r="AW305" s="13" t="s">
        <v>134</v>
      </c>
      <c r="AX305" s="13" t="s">
        <v>75</v>
      </c>
      <c r="AY305" s="210" t="s">
        <v>123</v>
      </c>
    </row>
    <row r="306" spans="2:51" s="14" customFormat="1" ht="11.25">
      <c r="B306" s="211"/>
      <c r="C306" s="212"/>
      <c r="D306" s="202" t="s">
        <v>132</v>
      </c>
      <c r="E306" s="213" t="s">
        <v>1</v>
      </c>
      <c r="F306" s="214" t="s">
        <v>396</v>
      </c>
      <c r="G306" s="212"/>
      <c r="H306" s="215">
        <v>33.6072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132</v>
      </c>
      <c r="AU306" s="221" t="s">
        <v>85</v>
      </c>
      <c r="AV306" s="14" t="s">
        <v>85</v>
      </c>
      <c r="AW306" s="14" t="s">
        <v>134</v>
      </c>
      <c r="AX306" s="14" t="s">
        <v>75</v>
      </c>
      <c r="AY306" s="221" t="s">
        <v>123</v>
      </c>
    </row>
    <row r="307" spans="2:51" s="15" customFormat="1" ht="11.25">
      <c r="B307" s="222"/>
      <c r="C307" s="223"/>
      <c r="D307" s="202" t="s">
        <v>132</v>
      </c>
      <c r="E307" s="224" t="s">
        <v>1</v>
      </c>
      <c r="F307" s="225" t="s">
        <v>137</v>
      </c>
      <c r="G307" s="223"/>
      <c r="H307" s="226">
        <v>33.6072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132</v>
      </c>
      <c r="AU307" s="232" t="s">
        <v>85</v>
      </c>
      <c r="AV307" s="15" t="s">
        <v>131</v>
      </c>
      <c r="AW307" s="15" t="s">
        <v>134</v>
      </c>
      <c r="AX307" s="15" t="s">
        <v>83</v>
      </c>
      <c r="AY307" s="232" t="s">
        <v>123</v>
      </c>
    </row>
    <row r="308" spans="1:65" s="2" customFormat="1" ht="33" customHeight="1">
      <c r="A308" s="35"/>
      <c r="B308" s="36"/>
      <c r="C308" s="187" t="s">
        <v>397</v>
      </c>
      <c r="D308" s="187" t="s">
        <v>126</v>
      </c>
      <c r="E308" s="188" t="s">
        <v>398</v>
      </c>
      <c r="F308" s="189" t="s">
        <v>399</v>
      </c>
      <c r="G308" s="190" t="s">
        <v>235</v>
      </c>
      <c r="H308" s="191">
        <v>91.522</v>
      </c>
      <c r="I308" s="192"/>
      <c r="J308" s="193">
        <f>ROUND(I308*H308,2)</f>
        <v>0</v>
      </c>
      <c r="K308" s="189" t="s">
        <v>130</v>
      </c>
      <c r="L308" s="40"/>
      <c r="M308" s="194" t="s">
        <v>1</v>
      </c>
      <c r="N308" s="195" t="s">
        <v>40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131</v>
      </c>
      <c r="AT308" s="198" t="s">
        <v>126</v>
      </c>
      <c r="AU308" s="198" t="s">
        <v>85</v>
      </c>
      <c r="AY308" s="18" t="s">
        <v>123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83</v>
      </c>
      <c r="BK308" s="199">
        <f>ROUND(I308*H308,2)</f>
        <v>0</v>
      </c>
      <c r="BL308" s="18" t="s">
        <v>131</v>
      </c>
      <c r="BM308" s="198" t="s">
        <v>400</v>
      </c>
    </row>
    <row r="309" spans="2:51" s="13" customFormat="1" ht="33.75">
      <c r="B309" s="200"/>
      <c r="C309" s="201"/>
      <c r="D309" s="202" t="s">
        <v>132</v>
      </c>
      <c r="E309" s="203" t="s">
        <v>1</v>
      </c>
      <c r="F309" s="204" t="s">
        <v>401</v>
      </c>
      <c r="G309" s="201"/>
      <c r="H309" s="203" t="s">
        <v>1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132</v>
      </c>
      <c r="AU309" s="210" t="s">
        <v>85</v>
      </c>
      <c r="AV309" s="13" t="s">
        <v>83</v>
      </c>
      <c r="AW309" s="13" t="s">
        <v>134</v>
      </c>
      <c r="AX309" s="13" t="s">
        <v>75</v>
      </c>
      <c r="AY309" s="210" t="s">
        <v>123</v>
      </c>
    </row>
    <row r="310" spans="2:51" s="13" customFormat="1" ht="11.25">
      <c r="B310" s="200"/>
      <c r="C310" s="201"/>
      <c r="D310" s="202" t="s">
        <v>132</v>
      </c>
      <c r="E310" s="203" t="s">
        <v>1</v>
      </c>
      <c r="F310" s="204" t="s">
        <v>402</v>
      </c>
      <c r="G310" s="201"/>
      <c r="H310" s="203" t="s">
        <v>1</v>
      </c>
      <c r="I310" s="205"/>
      <c r="J310" s="201"/>
      <c r="K310" s="201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132</v>
      </c>
      <c r="AU310" s="210" t="s">
        <v>85</v>
      </c>
      <c r="AV310" s="13" t="s">
        <v>83</v>
      </c>
      <c r="AW310" s="13" t="s">
        <v>134</v>
      </c>
      <c r="AX310" s="13" t="s">
        <v>75</v>
      </c>
      <c r="AY310" s="210" t="s">
        <v>123</v>
      </c>
    </row>
    <row r="311" spans="2:51" s="14" customFormat="1" ht="11.25">
      <c r="B311" s="211"/>
      <c r="C311" s="212"/>
      <c r="D311" s="202" t="s">
        <v>132</v>
      </c>
      <c r="E311" s="213" t="s">
        <v>1</v>
      </c>
      <c r="F311" s="214" t="s">
        <v>403</v>
      </c>
      <c r="G311" s="212"/>
      <c r="H311" s="215">
        <v>5.021999999999999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132</v>
      </c>
      <c r="AU311" s="221" t="s">
        <v>85</v>
      </c>
      <c r="AV311" s="14" t="s">
        <v>85</v>
      </c>
      <c r="AW311" s="14" t="s">
        <v>134</v>
      </c>
      <c r="AX311" s="14" t="s">
        <v>75</v>
      </c>
      <c r="AY311" s="221" t="s">
        <v>123</v>
      </c>
    </row>
    <row r="312" spans="2:51" s="14" customFormat="1" ht="11.25">
      <c r="B312" s="211"/>
      <c r="C312" s="212"/>
      <c r="D312" s="202" t="s">
        <v>132</v>
      </c>
      <c r="E312" s="213" t="s">
        <v>1</v>
      </c>
      <c r="F312" s="214" t="s">
        <v>404</v>
      </c>
      <c r="G312" s="212"/>
      <c r="H312" s="215">
        <v>19.980000000000004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132</v>
      </c>
      <c r="AU312" s="221" t="s">
        <v>85</v>
      </c>
      <c r="AV312" s="14" t="s">
        <v>85</v>
      </c>
      <c r="AW312" s="14" t="s">
        <v>134</v>
      </c>
      <c r="AX312" s="14" t="s">
        <v>75</v>
      </c>
      <c r="AY312" s="221" t="s">
        <v>123</v>
      </c>
    </row>
    <row r="313" spans="2:51" s="14" customFormat="1" ht="11.25">
      <c r="B313" s="211"/>
      <c r="C313" s="212"/>
      <c r="D313" s="202" t="s">
        <v>132</v>
      </c>
      <c r="E313" s="213" t="s">
        <v>1</v>
      </c>
      <c r="F313" s="214" t="s">
        <v>405</v>
      </c>
      <c r="G313" s="212"/>
      <c r="H313" s="215">
        <v>17.919999999999998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132</v>
      </c>
      <c r="AU313" s="221" t="s">
        <v>85</v>
      </c>
      <c r="AV313" s="14" t="s">
        <v>85</v>
      </c>
      <c r="AW313" s="14" t="s">
        <v>134</v>
      </c>
      <c r="AX313" s="14" t="s">
        <v>75</v>
      </c>
      <c r="AY313" s="221" t="s">
        <v>123</v>
      </c>
    </row>
    <row r="314" spans="2:51" s="13" customFormat="1" ht="11.25">
      <c r="B314" s="200"/>
      <c r="C314" s="201"/>
      <c r="D314" s="202" t="s">
        <v>132</v>
      </c>
      <c r="E314" s="203" t="s">
        <v>1</v>
      </c>
      <c r="F314" s="204" t="s">
        <v>406</v>
      </c>
      <c r="G314" s="201"/>
      <c r="H314" s="203" t="s">
        <v>1</v>
      </c>
      <c r="I314" s="205"/>
      <c r="J314" s="201"/>
      <c r="K314" s="201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132</v>
      </c>
      <c r="AU314" s="210" t="s">
        <v>85</v>
      </c>
      <c r="AV314" s="13" t="s">
        <v>83</v>
      </c>
      <c r="AW314" s="13" t="s">
        <v>134</v>
      </c>
      <c r="AX314" s="13" t="s">
        <v>75</v>
      </c>
      <c r="AY314" s="210" t="s">
        <v>123</v>
      </c>
    </row>
    <row r="315" spans="2:51" s="14" customFormat="1" ht="11.25">
      <c r="B315" s="211"/>
      <c r="C315" s="212"/>
      <c r="D315" s="202" t="s">
        <v>132</v>
      </c>
      <c r="E315" s="213" t="s">
        <v>1</v>
      </c>
      <c r="F315" s="214" t="s">
        <v>407</v>
      </c>
      <c r="G315" s="212"/>
      <c r="H315" s="215">
        <v>14.45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132</v>
      </c>
      <c r="AU315" s="221" t="s">
        <v>85</v>
      </c>
      <c r="AV315" s="14" t="s">
        <v>85</v>
      </c>
      <c r="AW315" s="14" t="s">
        <v>134</v>
      </c>
      <c r="AX315" s="14" t="s">
        <v>75</v>
      </c>
      <c r="AY315" s="221" t="s">
        <v>123</v>
      </c>
    </row>
    <row r="316" spans="2:51" s="13" customFormat="1" ht="11.25">
      <c r="B316" s="200"/>
      <c r="C316" s="201"/>
      <c r="D316" s="202" t="s">
        <v>132</v>
      </c>
      <c r="E316" s="203" t="s">
        <v>1</v>
      </c>
      <c r="F316" s="204" t="s">
        <v>408</v>
      </c>
      <c r="G316" s="201"/>
      <c r="H316" s="203" t="s">
        <v>1</v>
      </c>
      <c r="I316" s="205"/>
      <c r="J316" s="201"/>
      <c r="K316" s="201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132</v>
      </c>
      <c r="AU316" s="210" t="s">
        <v>85</v>
      </c>
      <c r="AV316" s="13" t="s">
        <v>83</v>
      </c>
      <c r="AW316" s="13" t="s">
        <v>134</v>
      </c>
      <c r="AX316" s="13" t="s">
        <v>75</v>
      </c>
      <c r="AY316" s="210" t="s">
        <v>123</v>
      </c>
    </row>
    <row r="317" spans="2:51" s="14" customFormat="1" ht="11.25">
      <c r="B317" s="211"/>
      <c r="C317" s="212"/>
      <c r="D317" s="202" t="s">
        <v>132</v>
      </c>
      <c r="E317" s="213" t="s">
        <v>1</v>
      </c>
      <c r="F317" s="214" t="s">
        <v>409</v>
      </c>
      <c r="G317" s="212"/>
      <c r="H317" s="215">
        <v>34.15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132</v>
      </c>
      <c r="AU317" s="221" t="s">
        <v>85</v>
      </c>
      <c r="AV317" s="14" t="s">
        <v>85</v>
      </c>
      <c r="AW317" s="14" t="s">
        <v>134</v>
      </c>
      <c r="AX317" s="14" t="s">
        <v>75</v>
      </c>
      <c r="AY317" s="221" t="s">
        <v>123</v>
      </c>
    </row>
    <row r="318" spans="2:51" s="15" customFormat="1" ht="11.25">
      <c r="B318" s="222"/>
      <c r="C318" s="223"/>
      <c r="D318" s="202" t="s">
        <v>132</v>
      </c>
      <c r="E318" s="224" t="s">
        <v>1</v>
      </c>
      <c r="F318" s="225" t="s">
        <v>137</v>
      </c>
      <c r="G318" s="223"/>
      <c r="H318" s="226">
        <v>91.52199999999999</v>
      </c>
      <c r="I318" s="227"/>
      <c r="J318" s="223"/>
      <c r="K318" s="223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132</v>
      </c>
      <c r="AU318" s="232" t="s">
        <v>85</v>
      </c>
      <c r="AV318" s="15" t="s">
        <v>131</v>
      </c>
      <c r="AW318" s="15" t="s">
        <v>134</v>
      </c>
      <c r="AX318" s="15" t="s">
        <v>83</v>
      </c>
      <c r="AY318" s="232" t="s">
        <v>123</v>
      </c>
    </row>
    <row r="319" spans="1:65" s="2" customFormat="1" ht="16.5" customHeight="1">
      <c r="A319" s="35"/>
      <c r="B319" s="36"/>
      <c r="C319" s="187" t="s">
        <v>291</v>
      </c>
      <c r="D319" s="187" t="s">
        <v>126</v>
      </c>
      <c r="E319" s="188" t="s">
        <v>410</v>
      </c>
      <c r="F319" s="189" t="s">
        <v>411</v>
      </c>
      <c r="G319" s="190" t="s">
        <v>192</v>
      </c>
      <c r="H319" s="191">
        <v>57.3</v>
      </c>
      <c r="I319" s="192"/>
      <c r="J319" s="193">
        <f>ROUND(I319*H319,2)</f>
        <v>0</v>
      </c>
      <c r="K319" s="189" t="s">
        <v>130</v>
      </c>
      <c r="L319" s="40"/>
      <c r="M319" s="194" t="s">
        <v>1</v>
      </c>
      <c r="N319" s="195" t="s">
        <v>40</v>
      </c>
      <c r="O319" s="72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131</v>
      </c>
      <c r="AT319" s="198" t="s">
        <v>126</v>
      </c>
      <c r="AU319" s="198" t="s">
        <v>85</v>
      </c>
      <c r="AY319" s="18" t="s">
        <v>123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8" t="s">
        <v>83</v>
      </c>
      <c r="BK319" s="199">
        <f>ROUND(I319*H319,2)</f>
        <v>0</v>
      </c>
      <c r="BL319" s="18" t="s">
        <v>131</v>
      </c>
      <c r="BM319" s="198" t="s">
        <v>412</v>
      </c>
    </row>
    <row r="320" spans="2:51" s="14" customFormat="1" ht="11.25">
      <c r="B320" s="211"/>
      <c r="C320" s="212"/>
      <c r="D320" s="202" t="s">
        <v>132</v>
      </c>
      <c r="E320" s="213" t="s">
        <v>1</v>
      </c>
      <c r="F320" s="214" t="s">
        <v>413</v>
      </c>
      <c r="G320" s="212"/>
      <c r="H320" s="215">
        <v>57.3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132</v>
      </c>
      <c r="AU320" s="221" t="s">
        <v>85</v>
      </c>
      <c r="AV320" s="14" t="s">
        <v>85</v>
      </c>
      <c r="AW320" s="14" t="s">
        <v>134</v>
      </c>
      <c r="AX320" s="14" t="s">
        <v>75</v>
      </c>
      <c r="AY320" s="221" t="s">
        <v>123</v>
      </c>
    </row>
    <row r="321" spans="2:51" s="15" customFormat="1" ht="11.25">
      <c r="B321" s="222"/>
      <c r="C321" s="223"/>
      <c r="D321" s="202" t="s">
        <v>132</v>
      </c>
      <c r="E321" s="224" t="s">
        <v>1</v>
      </c>
      <c r="F321" s="225" t="s">
        <v>137</v>
      </c>
      <c r="G321" s="223"/>
      <c r="H321" s="226">
        <v>57.3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132</v>
      </c>
      <c r="AU321" s="232" t="s">
        <v>85</v>
      </c>
      <c r="AV321" s="15" t="s">
        <v>131</v>
      </c>
      <c r="AW321" s="15" t="s">
        <v>134</v>
      </c>
      <c r="AX321" s="15" t="s">
        <v>83</v>
      </c>
      <c r="AY321" s="232" t="s">
        <v>123</v>
      </c>
    </row>
    <row r="322" spans="1:65" s="2" customFormat="1" ht="24.2" customHeight="1">
      <c r="A322" s="35"/>
      <c r="B322" s="36"/>
      <c r="C322" s="187" t="s">
        <v>414</v>
      </c>
      <c r="D322" s="187" t="s">
        <v>126</v>
      </c>
      <c r="E322" s="188" t="s">
        <v>415</v>
      </c>
      <c r="F322" s="189" t="s">
        <v>416</v>
      </c>
      <c r="G322" s="190" t="s">
        <v>192</v>
      </c>
      <c r="H322" s="191">
        <v>121</v>
      </c>
      <c r="I322" s="192"/>
      <c r="J322" s="193">
        <f>ROUND(I322*H322,2)</f>
        <v>0</v>
      </c>
      <c r="K322" s="189" t="s">
        <v>130</v>
      </c>
      <c r="L322" s="40"/>
      <c r="M322" s="194" t="s">
        <v>1</v>
      </c>
      <c r="N322" s="195" t="s">
        <v>40</v>
      </c>
      <c r="O322" s="72"/>
      <c r="P322" s="196">
        <f>O322*H322</f>
        <v>0</v>
      </c>
      <c r="Q322" s="196">
        <v>0</v>
      </c>
      <c r="R322" s="196">
        <f>Q322*H322</f>
        <v>0</v>
      </c>
      <c r="S322" s="196">
        <v>0</v>
      </c>
      <c r="T322" s="19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8" t="s">
        <v>131</v>
      </c>
      <c r="AT322" s="198" t="s">
        <v>126</v>
      </c>
      <c r="AU322" s="198" t="s">
        <v>85</v>
      </c>
      <c r="AY322" s="18" t="s">
        <v>123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8" t="s">
        <v>83</v>
      </c>
      <c r="BK322" s="199">
        <f>ROUND(I322*H322,2)</f>
        <v>0</v>
      </c>
      <c r="BL322" s="18" t="s">
        <v>131</v>
      </c>
      <c r="BM322" s="198" t="s">
        <v>417</v>
      </c>
    </row>
    <row r="323" spans="2:51" s="14" customFormat="1" ht="11.25">
      <c r="B323" s="211"/>
      <c r="C323" s="212"/>
      <c r="D323" s="202" t="s">
        <v>132</v>
      </c>
      <c r="E323" s="213" t="s">
        <v>1</v>
      </c>
      <c r="F323" s="214" t="s">
        <v>197</v>
      </c>
      <c r="G323" s="212"/>
      <c r="H323" s="215">
        <v>63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132</v>
      </c>
      <c r="AU323" s="221" t="s">
        <v>85</v>
      </c>
      <c r="AV323" s="14" t="s">
        <v>85</v>
      </c>
      <c r="AW323" s="14" t="s">
        <v>134</v>
      </c>
      <c r="AX323" s="14" t="s">
        <v>75</v>
      </c>
      <c r="AY323" s="221" t="s">
        <v>123</v>
      </c>
    </row>
    <row r="324" spans="2:51" s="14" customFormat="1" ht="11.25">
      <c r="B324" s="211"/>
      <c r="C324" s="212"/>
      <c r="D324" s="202" t="s">
        <v>132</v>
      </c>
      <c r="E324" s="213" t="s">
        <v>1</v>
      </c>
      <c r="F324" s="214" t="s">
        <v>198</v>
      </c>
      <c r="G324" s="212"/>
      <c r="H324" s="215">
        <v>58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132</v>
      </c>
      <c r="AU324" s="221" t="s">
        <v>85</v>
      </c>
      <c r="AV324" s="14" t="s">
        <v>85</v>
      </c>
      <c r="AW324" s="14" t="s">
        <v>134</v>
      </c>
      <c r="AX324" s="14" t="s">
        <v>75</v>
      </c>
      <c r="AY324" s="221" t="s">
        <v>123</v>
      </c>
    </row>
    <row r="325" spans="2:51" s="15" customFormat="1" ht="11.25">
      <c r="B325" s="222"/>
      <c r="C325" s="223"/>
      <c r="D325" s="202" t="s">
        <v>132</v>
      </c>
      <c r="E325" s="224" t="s">
        <v>1</v>
      </c>
      <c r="F325" s="225" t="s">
        <v>137</v>
      </c>
      <c r="G325" s="223"/>
      <c r="H325" s="226">
        <v>121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132</v>
      </c>
      <c r="AU325" s="232" t="s">
        <v>85</v>
      </c>
      <c r="AV325" s="15" t="s">
        <v>131</v>
      </c>
      <c r="AW325" s="15" t="s">
        <v>134</v>
      </c>
      <c r="AX325" s="15" t="s">
        <v>83</v>
      </c>
      <c r="AY325" s="232" t="s">
        <v>123</v>
      </c>
    </row>
    <row r="326" spans="1:65" s="2" customFormat="1" ht="16.5" customHeight="1">
      <c r="A326" s="35"/>
      <c r="B326" s="36"/>
      <c r="C326" s="236" t="s">
        <v>296</v>
      </c>
      <c r="D326" s="236" t="s">
        <v>287</v>
      </c>
      <c r="E326" s="237" t="s">
        <v>418</v>
      </c>
      <c r="F326" s="238" t="s">
        <v>419</v>
      </c>
      <c r="G326" s="239" t="s">
        <v>235</v>
      </c>
      <c r="H326" s="240">
        <v>18.15</v>
      </c>
      <c r="I326" s="241"/>
      <c r="J326" s="242">
        <f>ROUND(I326*H326,2)</f>
        <v>0</v>
      </c>
      <c r="K326" s="238" t="s">
        <v>130</v>
      </c>
      <c r="L326" s="243"/>
      <c r="M326" s="244" t="s">
        <v>1</v>
      </c>
      <c r="N326" s="245" t="s">
        <v>40</v>
      </c>
      <c r="O326" s="72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151</v>
      </c>
      <c r="AT326" s="198" t="s">
        <v>287</v>
      </c>
      <c r="AU326" s="198" t="s">
        <v>85</v>
      </c>
      <c r="AY326" s="18" t="s">
        <v>123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83</v>
      </c>
      <c r="BK326" s="199">
        <f>ROUND(I326*H326,2)</f>
        <v>0</v>
      </c>
      <c r="BL326" s="18" t="s">
        <v>131</v>
      </c>
      <c r="BM326" s="198" t="s">
        <v>420</v>
      </c>
    </row>
    <row r="327" spans="2:51" s="13" customFormat="1" ht="11.25">
      <c r="B327" s="200"/>
      <c r="C327" s="201"/>
      <c r="D327" s="202" t="s">
        <v>132</v>
      </c>
      <c r="E327" s="203" t="s">
        <v>1</v>
      </c>
      <c r="F327" s="204" t="s">
        <v>421</v>
      </c>
      <c r="G327" s="201"/>
      <c r="H327" s="203" t="s">
        <v>1</v>
      </c>
      <c r="I327" s="205"/>
      <c r="J327" s="201"/>
      <c r="K327" s="201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132</v>
      </c>
      <c r="AU327" s="210" t="s">
        <v>85</v>
      </c>
      <c r="AV327" s="13" t="s">
        <v>83</v>
      </c>
      <c r="AW327" s="13" t="s">
        <v>134</v>
      </c>
      <c r="AX327" s="13" t="s">
        <v>75</v>
      </c>
      <c r="AY327" s="210" t="s">
        <v>123</v>
      </c>
    </row>
    <row r="328" spans="2:51" s="14" customFormat="1" ht="11.25">
      <c r="B328" s="211"/>
      <c r="C328" s="212"/>
      <c r="D328" s="202" t="s">
        <v>132</v>
      </c>
      <c r="E328" s="213" t="s">
        <v>1</v>
      </c>
      <c r="F328" s="214" t="s">
        <v>422</v>
      </c>
      <c r="G328" s="212"/>
      <c r="H328" s="215">
        <v>18.15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132</v>
      </c>
      <c r="AU328" s="221" t="s">
        <v>85</v>
      </c>
      <c r="AV328" s="14" t="s">
        <v>85</v>
      </c>
      <c r="AW328" s="14" t="s">
        <v>134</v>
      </c>
      <c r="AX328" s="14" t="s">
        <v>75</v>
      </c>
      <c r="AY328" s="221" t="s">
        <v>123</v>
      </c>
    </row>
    <row r="329" spans="2:51" s="15" customFormat="1" ht="11.25">
      <c r="B329" s="222"/>
      <c r="C329" s="223"/>
      <c r="D329" s="202" t="s">
        <v>132</v>
      </c>
      <c r="E329" s="224" t="s">
        <v>1</v>
      </c>
      <c r="F329" s="225" t="s">
        <v>137</v>
      </c>
      <c r="G329" s="223"/>
      <c r="H329" s="226">
        <v>18.15</v>
      </c>
      <c r="I329" s="227"/>
      <c r="J329" s="223"/>
      <c r="K329" s="223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132</v>
      </c>
      <c r="AU329" s="232" t="s">
        <v>85</v>
      </c>
      <c r="AV329" s="15" t="s">
        <v>131</v>
      </c>
      <c r="AW329" s="15" t="s">
        <v>134</v>
      </c>
      <c r="AX329" s="15" t="s">
        <v>83</v>
      </c>
      <c r="AY329" s="232" t="s">
        <v>123</v>
      </c>
    </row>
    <row r="330" spans="1:65" s="2" customFormat="1" ht="24.2" customHeight="1">
      <c r="A330" s="35"/>
      <c r="B330" s="36"/>
      <c r="C330" s="187" t="s">
        <v>423</v>
      </c>
      <c r="D330" s="187" t="s">
        <v>126</v>
      </c>
      <c r="E330" s="188" t="s">
        <v>424</v>
      </c>
      <c r="F330" s="189" t="s">
        <v>425</v>
      </c>
      <c r="G330" s="190" t="s">
        <v>192</v>
      </c>
      <c r="H330" s="191">
        <v>121</v>
      </c>
      <c r="I330" s="192"/>
      <c r="J330" s="193">
        <f>ROUND(I330*H330,2)</f>
        <v>0</v>
      </c>
      <c r="K330" s="189" t="s">
        <v>130</v>
      </c>
      <c r="L330" s="40"/>
      <c r="M330" s="194" t="s">
        <v>1</v>
      </c>
      <c r="N330" s="195" t="s">
        <v>40</v>
      </c>
      <c r="O330" s="72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131</v>
      </c>
      <c r="AT330" s="198" t="s">
        <v>126</v>
      </c>
      <c r="AU330" s="198" t="s">
        <v>85</v>
      </c>
      <c r="AY330" s="18" t="s">
        <v>123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8" t="s">
        <v>83</v>
      </c>
      <c r="BK330" s="199">
        <f>ROUND(I330*H330,2)</f>
        <v>0</v>
      </c>
      <c r="BL330" s="18" t="s">
        <v>131</v>
      </c>
      <c r="BM330" s="198" t="s">
        <v>426</v>
      </c>
    </row>
    <row r="331" spans="2:51" s="14" customFormat="1" ht="11.25">
      <c r="B331" s="211"/>
      <c r="C331" s="212"/>
      <c r="D331" s="202" t="s">
        <v>132</v>
      </c>
      <c r="E331" s="213" t="s">
        <v>1</v>
      </c>
      <c r="F331" s="214" t="s">
        <v>427</v>
      </c>
      <c r="G331" s="212"/>
      <c r="H331" s="215">
        <v>121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132</v>
      </c>
      <c r="AU331" s="221" t="s">
        <v>85</v>
      </c>
      <c r="AV331" s="14" t="s">
        <v>85</v>
      </c>
      <c r="AW331" s="14" t="s">
        <v>134</v>
      </c>
      <c r="AX331" s="14" t="s">
        <v>75</v>
      </c>
      <c r="AY331" s="221" t="s">
        <v>123</v>
      </c>
    </row>
    <row r="332" spans="2:51" s="15" customFormat="1" ht="11.25">
      <c r="B332" s="222"/>
      <c r="C332" s="223"/>
      <c r="D332" s="202" t="s">
        <v>132</v>
      </c>
      <c r="E332" s="224" t="s">
        <v>1</v>
      </c>
      <c r="F332" s="225" t="s">
        <v>137</v>
      </c>
      <c r="G332" s="223"/>
      <c r="H332" s="226">
        <v>121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132</v>
      </c>
      <c r="AU332" s="232" t="s">
        <v>85</v>
      </c>
      <c r="AV332" s="15" t="s">
        <v>131</v>
      </c>
      <c r="AW332" s="15" t="s">
        <v>134</v>
      </c>
      <c r="AX332" s="15" t="s">
        <v>83</v>
      </c>
      <c r="AY332" s="232" t="s">
        <v>123</v>
      </c>
    </row>
    <row r="333" spans="1:65" s="2" customFormat="1" ht="16.5" customHeight="1">
      <c r="A333" s="35"/>
      <c r="B333" s="36"/>
      <c r="C333" s="236" t="s">
        <v>301</v>
      </c>
      <c r="D333" s="236" t="s">
        <v>287</v>
      </c>
      <c r="E333" s="237" t="s">
        <v>428</v>
      </c>
      <c r="F333" s="238" t="s">
        <v>429</v>
      </c>
      <c r="G333" s="239" t="s">
        <v>430</v>
      </c>
      <c r="H333" s="240">
        <v>4.84</v>
      </c>
      <c r="I333" s="241"/>
      <c r="J333" s="242">
        <f>ROUND(I333*H333,2)</f>
        <v>0</v>
      </c>
      <c r="K333" s="238" t="s">
        <v>130</v>
      </c>
      <c r="L333" s="243"/>
      <c r="M333" s="244" t="s">
        <v>1</v>
      </c>
      <c r="N333" s="245" t="s">
        <v>40</v>
      </c>
      <c r="O333" s="72"/>
      <c r="P333" s="196">
        <f>O333*H333</f>
        <v>0</v>
      </c>
      <c r="Q333" s="196">
        <v>0</v>
      </c>
      <c r="R333" s="196">
        <f>Q333*H333</f>
        <v>0</v>
      </c>
      <c r="S333" s="196">
        <v>0</v>
      </c>
      <c r="T333" s="19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151</v>
      </c>
      <c r="AT333" s="198" t="s">
        <v>287</v>
      </c>
      <c r="AU333" s="198" t="s">
        <v>85</v>
      </c>
      <c r="AY333" s="18" t="s">
        <v>123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8" t="s">
        <v>83</v>
      </c>
      <c r="BK333" s="199">
        <f>ROUND(I333*H333,2)</f>
        <v>0</v>
      </c>
      <c r="BL333" s="18" t="s">
        <v>131</v>
      </c>
      <c r="BM333" s="198" t="s">
        <v>431</v>
      </c>
    </row>
    <row r="334" spans="2:51" s="14" customFormat="1" ht="11.25">
      <c r="B334" s="211"/>
      <c r="C334" s="212"/>
      <c r="D334" s="202" t="s">
        <v>132</v>
      </c>
      <c r="E334" s="213" t="s">
        <v>1</v>
      </c>
      <c r="F334" s="214" t="s">
        <v>432</v>
      </c>
      <c r="G334" s="212"/>
      <c r="H334" s="215">
        <v>4.84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132</v>
      </c>
      <c r="AU334" s="221" t="s">
        <v>85</v>
      </c>
      <c r="AV334" s="14" t="s">
        <v>85</v>
      </c>
      <c r="AW334" s="14" t="s">
        <v>134</v>
      </c>
      <c r="AX334" s="14" t="s">
        <v>75</v>
      </c>
      <c r="AY334" s="221" t="s">
        <v>123</v>
      </c>
    </row>
    <row r="335" spans="2:51" s="15" customFormat="1" ht="11.25">
      <c r="B335" s="222"/>
      <c r="C335" s="223"/>
      <c r="D335" s="202" t="s">
        <v>132</v>
      </c>
      <c r="E335" s="224" t="s">
        <v>1</v>
      </c>
      <c r="F335" s="225" t="s">
        <v>137</v>
      </c>
      <c r="G335" s="223"/>
      <c r="H335" s="226">
        <v>4.84</v>
      </c>
      <c r="I335" s="227"/>
      <c r="J335" s="223"/>
      <c r="K335" s="223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132</v>
      </c>
      <c r="AU335" s="232" t="s">
        <v>85</v>
      </c>
      <c r="AV335" s="15" t="s">
        <v>131</v>
      </c>
      <c r="AW335" s="15" t="s">
        <v>134</v>
      </c>
      <c r="AX335" s="15" t="s">
        <v>83</v>
      </c>
      <c r="AY335" s="232" t="s">
        <v>123</v>
      </c>
    </row>
    <row r="336" spans="1:65" s="2" customFormat="1" ht="16.5" customHeight="1">
      <c r="A336" s="35"/>
      <c r="B336" s="36"/>
      <c r="C336" s="187" t="s">
        <v>433</v>
      </c>
      <c r="D336" s="187" t="s">
        <v>126</v>
      </c>
      <c r="E336" s="188" t="s">
        <v>434</v>
      </c>
      <c r="F336" s="189" t="s">
        <v>435</v>
      </c>
      <c r="G336" s="190" t="s">
        <v>192</v>
      </c>
      <c r="H336" s="191">
        <v>324</v>
      </c>
      <c r="I336" s="192"/>
      <c r="J336" s="193">
        <f>ROUND(I336*H336,2)</f>
        <v>0</v>
      </c>
      <c r="K336" s="189" t="s">
        <v>130</v>
      </c>
      <c r="L336" s="40"/>
      <c r="M336" s="194" t="s">
        <v>1</v>
      </c>
      <c r="N336" s="195" t="s">
        <v>40</v>
      </c>
      <c r="O336" s="72"/>
      <c r="P336" s="196">
        <f>O336*H336</f>
        <v>0</v>
      </c>
      <c r="Q336" s="196">
        <v>0</v>
      </c>
      <c r="R336" s="196">
        <f>Q336*H336</f>
        <v>0</v>
      </c>
      <c r="S336" s="196">
        <v>0</v>
      </c>
      <c r="T336" s="197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8" t="s">
        <v>131</v>
      </c>
      <c r="AT336" s="198" t="s">
        <v>126</v>
      </c>
      <c r="AU336" s="198" t="s">
        <v>85</v>
      </c>
      <c r="AY336" s="18" t="s">
        <v>123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8" t="s">
        <v>83</v>
      </c>
      <c r="BK336" s="199">
        <f>ROUND(I336*H336,2)</f>
        <v>0</v>
      </c>
      <c r="BL336" s="18" t="s">
        <v>131</v>
      </c>
      <c r="BM336" s="198" t="s">
        <v>436</v>
      </c>
    </row>
    <row r="337" spans="2:51" s="14" customFormat="1" ht="11.25">
      <c r="B337" s="211"/>
      <c r="C337" s="212"/>
      <c r="D337" s="202" t="s">
        <v>132</v>
      </c>
      <c r="E337" s="213" t="s">
        <v>1</v>
      </c>
      <c r="F337" s="214" t="s">
        <v>437</v>
      </c>
      <c r="G337" s="212"/>
      <c r="H337" s="215">
        <v>324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132</v>
      </c>
      <c r="AU337" s="221" t="s">
        <v>85</v>
      </c>
      <c r="AV337" s="14" t="s">
        <v>85</v>
      </c>
      <c r="AW337" s="14" t="s">
        <v>134</v>
      </c>
      <c r="AX337" s="14" t="s">
        <v>75</v>
      </c>
      <c r="AY337" s="221" t="s">
        <v>123</v>
      </c>
    </row>
    <row r="338" spans="2:51" s="15" customFormat="1" ht="11.25">
      <c r="B338" s="222"/>
      <c r="C338" s="223"/>
      <c r="D338" s="202" t="s">
        <v>132</v>
      </c>
      <c r="E338" s="224" t="s">
        <v>1</v>
      </c>
      <c r="F338" s="225" t="s">
        <v>137</v>
      </c>
      <c r="G338" s="223"/>
      <c r="H338" s="226">
        <v>324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132</v>
      </c>
      <c r="AU338" s="232" t="s">
        <v>85</v>
      </c>
      <c r="AV338" s="15" t="s">
        <v>131</v>
      </c>
      <c r="AW338" s="15" t="s">
        <v>134</v>
      </c>
      <c r="AX338" s="15" t="s">
        <v>83</v>
      </c>
      <c r="AY338" s="232" t="s">
        <v>123</v>
      </c>
    </row>
    <row r="339" spans="1:65" s="2" customFormat="1" ht="24.2" customHeight="1">
      <c r="A339" s="35"/>
      <c r="B339" s="36"/>
      <c r="C339" s="187" t="s">
        <v>305</v>
      </c>
      <c r="D339" s="187" t="s">
        <v>126</v>
      </c>
      <c r="E339" s="188" t="s">
        <v>438</v>
      </c>
      <c r="F339" s="189" t="s">
        <v>439</v>
      </c>
      <c r="G339" s="190" t="s">
        <v>192</v>
      </c>
      <c r="H339" s="191">
        <v>181.5</v>
      </c>
      <c r="I339" s="192"/>
      <c r="J339" s="193">
        <f>ROUND(I339*H339,2)</f>
        <v>0</v>
      </c>
      <c r="K339" s="189" t="s">
        <v>130</v>
      </c>
      <c r="L339" s="40"/>
      <c r="M339" s="194" t="s">
        <v>1</v>
      </c>
      <c r="N339" s="195" t="s">
        <v>40</v>
      </c>
      <c r="O339" s="72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8" t="s">
        <v>131</v>
      </c>
      <c r="AT339" s="198" t="s">
        <v>126</v>
      </c>
      <c r="AU339" s="198" t="s">
        <v>85</v>
      </c>
      <c r="AY339" s="18" t="s">
        <v>123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83</v>
      </c>
      <c r="BK339" s="199">
        <f>ROUND(I339*H339,2)</f>
        <v>0</v>
      </c>
      <c r="BL339" s="18" t="s">
        <v>131</v>
      </c>
      <c r="BM339" s="198" t="s">
        <v>440</v>
      </c>
    </row>
    <row r="340" spans="2:51" s="14" customFormat="1" ht="11.25">
      <c r="B340" s="211"/>
      <c r="C340" s="212"/>
      <c r="D340" s="202" t="s">
        <v>132</v>
      </c>
      <c r="E340" s="213" t="s">
        <v>1</v>
      </c>
      <c r="F340" s="214" t="s">
        <v>441</v>
      </c>
      <c r="G340" s="212"/>
      <c r="H340" s="215">
        <v>181.5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132</v>
      </c>
      <c r="AU340" s="221" t="s">
        <v>85</v>
      </c>
      <c r="AV340" s="14" t="s">
        <v>85</v>
      </c>
      <c r="AW340" s="14" t="s">
        <v>134</v>
      </c>
      <c r="AX340" s="14" t="s">
        <v>75</v>
      </c>
      <c r="AY340" s="221" t="s">
        <v>123</v>
      </c>
    </row>
    <row r="341" spans="2:51" s="15" customFormat="1" ht="11.25">
      <c r="B341" s="222"/>
      <c r="C341" s="223"/>
      <c r="D341" s="202" t="s">
        <v>132</v>
      </c>
      <c r="E341" s="224" t="s">
        <v>1</v>
      </c>
      <c r="F341" s="225" t="s">
        <v>137</v>
      </c>
      <c r="G341" s="223"/>
      <c r="H341" s="226">
        <v>181.5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132</v>
      </c>
      <c r="AU341" s="232" t="s">
        <v>85</v>
      </c>
      <c r="AV341" s="15" t="s">
        <v>131</v>
      </c>
      <c r="AW341" s="15" t="s">
        <v>134</v>
      </c>
      <c r="AX341" s="15" t="s">
        <v>83</v>
      </c>
      <c r="AY341" s="232" t="s">
        <v>123</v>
      </c>
    </row>
    <row r="342" spans="1:65" s="2" customFormat="1" ht="16.5" customHeight="1">
      <c r="A342" s="35"/>
      <c r="B342" s="36"/>
      <c r="C342" s="187" t="s">
        <v>442</v>
      </c>
      <c r="D342" s="187" t="s">
        <v>126</v>
      </c>
      <c r="E342" s="188" t="s">
        <v>443</v>
      </c>
      <c r="F342" s="189" t="s">
        <v>444</v>
      </c>
      <c r="G342" s="190" t="s">
        <v>192</v>
      </c>
      <c r="H342" s="191">
        <v>363</v>
      </c>
      <c r="I342" s="192"/>
      <c r="J342" s="193">
        <f>ROUND(I342*H342,2)</f>
        <v>0</v>
      </c>
      <c r="K342" s="189" t="s">
        <v>130</v>
      </c>
      <c r="L342" s="40"/>
      <c r="M342" s="194" t="s">
        <v>1</v>
      </c>
      <c r="N342" s="195" t="s">
        <v>40</v>
      </c>
      <c r="O342" s="72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8" t="s">
        <v>131</v>
      </c>
      <c r="AT342" s="198" t="s">
        <v>126</v>
      </c>
      <c r="AU342" s="198" t="s">
        <v>85</v>
      </c>
      <c r="AY342" s="18" t="s">
        <v>123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8" t="s">
        <v>83</v>
      </c>
      <c r="BK342" s="199">
        <f>ROUND(I342*H342,2)</f>
        <v>0</v>
      </c>
      <c r="BL342" s="18" t="s">
        <v>131</v>
      </c>
      <c r="BM342" s="198" t="s">
        <v>445</v>
      </c>
    </row>
    <row r="343" spans="2:51" s="14" customFormat="1" ht="11.25">
      <c r="B343" s="211"/>
      <c r="C343" s="212"/>
      <c r="D343" s="202" t="s">
        <v>132</v>
      </c>
      <c r="E343" s="213" t="s">
        <v>1</v>
      </c>
      <c r="F343" s="214" t="s">
        <v>446</v>
      </c>
      <c r="G343" s="212"/>
      <c r="H343" s="215">
        <v>363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132</v>
      </c>
      <c r="AU343" s="221" t="s">
        <v>85</v>
      </c>
      <c r="AV343" s="14" t="s">
        <v>85</v>
      </c>
      <c r="AW343" s="14" t="s">
        <v>134</v>
      </c>
      <c r="AX343" s="14" t="s">
        <v>75</v>
      </c>
      <c r="AY343" s="221" t="s">
        <v>123</v>
      </c>
    </row>
    <row r="344" spans="2:51" s="15" customFormat="1" ht="11.25">
      <c r="B344" s="222"/>
      <c r="C344" s="223"/>
      <c r="D344" s="202" t="s">
        <v>132</v>
      </c>
      <c r="E344" s="224" t="s">
        <v>1</v>
      </c>
      <c r="F344" s="225" t="s">
        <v>137</v>
      </c>
      <c r="G344" s="223"/>
      <c r="H344" s="226">
        <v>363</v>
      </c>
      <c r="I344" s="227"/>
      <c r="J344" s="223"/>
      <c r="K344" s="223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132</v>
      </c>
      <c r="AU344" s="232" t="s">
        <v>85</v>
      </c>
      <c r="AV344" s="15" t="s">
        <v>131</v>
      </c>
      <c r="AW344" s="15" t="s">
        <v>134</v>
      </c>
      <c r="AX344" s="15" t="s">
        <v>83</v>
      </c>
      <c r="AY344" s="232" t="s">
        <v>123</v>
      </c>
    </row>
    <row r="345" spans="1:65" s="2" customFormat="1" ht="16.5" customHeight="1">
      <c r="A345" s="35"/>
      <c r="B345" s="36"/>
      <c r="C345" s="187" t="s">
        <v>310</v>
      </c>
      <c r="D345" s="187" t="s">
        <v>126</v>
      </c>
      <c r="E345" s="188" t="s">
        <v>447</v>
      </c>
      <c r="F345" s="189" t="s">
        <v>448</v>
      </c>
      <c r="G345" s="190" t="s">
        <v>235</v>
      </c>
      <c r="H345" s="191">
        <v>0.605</v>
      </c>
      <c r="I345" s="192"/>
      <c r="J345" s="193">
        <f>ROUND(I345*H345,2)</f>
        <v>0</v>
      </c>
      <c r="K345" s="189" t="s">
        <v>130</v>
      </c>
      <c r="L345" s="40"/>
      <c r="M345" s="194" t="s">
        <v>1</v>
      </c>
      <c r="N345" s="195" t="s">
        <v>40</v>
      </c>
      <c r="O345" s="72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7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8" t="s">
        <v>131</v>
      </c>
      <c r="AT345" s="198" t="s">
        <v>126</v>
      </c>
      <c r="AU345" s="198" t="s">
        <v>85</v>
      </c>
      <c r="AY345" s="18" t="s">
        <v>123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8" t="s">
        <v>83</v>
      </c>
      <c r="BK345" s="199">
        <f>ROUND(I345*H345,2)</f>
        <v>0</v>
      </c>
      <c r="BL345" s="18" t="s">
        <v>131</v>
      </c>
      <c r="BM345" s="198" t="s">
        <v>250</v>
      </c>
    </row>
    <row r="346" spans="2:51" s="14" customFormat="1" ht="11.25">
      <c r="B346" s="211"/>
      <c r="C346" s="212"/>
      <c r="D346" s="202" t="s">
        <v>132</v>
      </c>
      <c r="E346" s="213" t="s">
        <v>1</v>
      </c>
      <c r="F346" s="214" t="s">
        <v>449</v>
      </c>
      <c r="G346" s="212"/>
      <c r="H346" s="215">
        <v>0.605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132</v>
      </c>
      <c r="AU346" s="221" t="s">
        <v>85</v>
      </c>
      <c r="AV346" s="14" t="s">
        <v>85</v>
      </c>
      <c r="AW346" s="14" t="s">
        <v>134</v>
      </c>
      <c r="AX346" s="14" t="s">
        <v>75</v>
      </c>
      <c r="AY346" s="221" t="s">
        <v>123</v>
      </c>
    </row>
    <row r="347" spans="2:51" s="15" customFormat="1" ht="11.25">
      <c r="B347" s="222"/>
      <c r="C347" s="223"/>
      <c r="D347" s="202" t="s">
        <v>132</v>
      </c>
      <c r="E347" s="224" t="s">
        <v>1</v>
      </c>
      <c r="F347" s="225" t="s">
        <v>137</v>
      </c>
      <c r="G347" s="223"/>
      <c r="H347" s="226">
        <v>0.605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132</v>
      </c>
      <c r="AU347" s="232" t="s">
        <v>85</v>
      </c>
      <c r="AV347" s="15" t="s">
        <v>131</v>
      </c>
      <c r="AW347" s="15" t="s">
        <v>134</v>
      </c>
      <c r="AX347" s="15" t="s">
        <v>83</v>
      </c>
      <c r="AY347" s="232" t="s">
        <v>123</v>
      </c>
    </row>
    <row r="348" spans="1:65" s="2" customFormat="1" ht="21.75" customHeight="1">
      <c r="A348" s="35"/>
      <c r="B348" s="36"/>
      <c r="C348" s="187" t="s">
        <v>450</v>
      </c>
      <c r="D348" s="187" t="s">
        <v>126</v>
      </c>
      <c r="E348" s="188" t="s">
        <v>451</v>
      </c>
      <c r="F348" s="189" t="s">
        <v>452</v>
      </c>
      <c r="G348" s="190" t="s">
        <v>235</v>
      </c>
      <c r="H348" s="191">
        <v>0.605</v>
      </c>
      <c r="I348" s="192"/>
      <c r="J348" s="193">
        <f>ROUND(I348*H348,2)</f>
        <v>0</v>
      </c>
      <c r="K348" s="189" t="s">
        <v>130</v>
      </c>
      <c r="L348" s="40"/>
      <c r="M348" s="194" t="s">
        <v>1</v>
      </c>
      <c r="N348" s="195" t="s">
        <v>40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131</v>
      </c>
      <c r="AT348" s="198" t="s">
        <v>126</v>
      </c>
      <c r="AU348" s="198" t="s">
        <v>85</v>
      </c>
      <c r="AY348" s="18" t="s">
        <v>123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83</v>
      </c>
      <c r="BK348" s="199">
        <f>ROUND(I348*H348,2)</f>
        <v>0</v>
      </c>
      <c r="BL348" s="18" t="s">
        <v>131</v>
      </c>
      <c r="BM348" s="198" t="s">
        <v>453</v>
      </c>
    </row>
    <row r="349" spans="2:51" s="14" customFormat="1" ht="11.25">
      <c r="B349" s="211"/>
      <c r="C349" s="212"/>
      <c r="D349" s="202" t="s">
        <v>132</v>
      </c>
      <c r="E349" s="213" t="s">
        <v>1</v>
      </c>
      <c r="F349" s="214" t="s">
        <v>449</v>
      </c>
      <c r="G349" s="212"/>
      <c r="H349" s="215">
        <v>0.605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132</v>
      </c>
      <c r="AU349" s="221" t="s">
        <v>85</v>
      </c>
      <c r="AV349" s="14" t="s">
        <v>85</v>
      </c>
      <c r="AW349" s="14" t="s">
        <v>134</v>
      </c>
      <c r="AX349" s="14" t="s">
        <v>75</v>
      </c>
      <c r="AY349" s="221" t="s">
        <v>123</v>
      </c>
    </row>
    <row r="350" spans="2:51" s="15" customFormat="1" ht="11.25">
      <c r="B350" s="222"/>
      <c r="C350" s="223"/>
      <c r="D350" s="202" t="s">
        <v>132</v>
      </c>
      <c r="E350" s="224" t="s">
        <v>1</v>
      </c>
      <c r="F350" s="225" t="s">
        <v>137</v>
      </c>
      <c r="G350" s="223"/>
      <c r="H350" s="226">
        <v>0.605</v>
      </c>
      <c r="I350" s="227"/>
      <c r="J350" s="223"/>
      <c r="K350" s="223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132</v>
      </c>
      <c r="AU350" s="232" t="s">
        <v>85</v>
      </c>
      <c r="AV350" s="15" t="s">
        <v>131</v>
      </c>
      <c r="AW350" s="15" t="s">
        <v>134</v>
      </c>
      <c r="AX350" s="15" t="s">
        <v>83</v>
      </c>
      <c r="AY350" s="232" t="s">
        <v>123</v>
      </c>
    </row>
    <row r="351" spans="2:63" s="12" customFormat="1" ht="22.9" customHeight="1">
      <c r="B351" s="171"/>
      <c r="C351" s="172"/>
      <c r="D351" s="173" t="s">
        <v>74</v>
      </c>
      <c r="E351" s="185" t="s">
        <v>85</v>
      </c>
      <c r="F351" s="185" t="s">
        <v>454</v>
      </c>
      <c r="G351" s="172"/>
      <c r="H351" s="172"/>
      <c r="I351" s="175"/>
      <c r="J351" s="186">
        <f>BK351</f>
        <v>0</v>
      </c>
      <c r="K351" s="172"/>
      <c r="L351" s="177"/>
      <c r="M351" s="178"/>
      <c r="N351" s="179"/>
      <c r="O351" s="179"/>
      <c r="P351" s="180">
        <f>SUM(P352:P369)</f>
        <v>0</v>
      </c>
      <c r="Q351" s="179"/>
      <c r="R351" s="180">
        <f>SUM(R352:R369)</f>
        <v>0</v>
      </c>
      <c r="S351" s="179"/>
      <c r="T351" s="181">
        <f>SUM(T352:T369)</f>
        <v>0</v>
      </c>
      <c r="AR351" s="182" t="s">
        <v>83</v>
      </c>
      <c r="AT351" s="183" t="s">
        <v>74</v>
      </c>
      <c r="AU351" s="183" t="s">
        <v>83</v>
      </c>
      <c r="AY351" s="182" t="s">
        <v>123</v>
      </c>
      <c r="BK351" s="184">
        <f>SUM(BK352:BK369)</f>
        <v>0</v>
      </c>
    </row>
    <row r="352" spans="1:65" s="2" customFormat="1" ht="24.2" customHeight="1">
      <c r="A352" s="35"/>
      <c r="B352" s="36"/>
      <c r="C352" s="187" t="s">
        <v>314</v>
      </c>
      <c r="D352" s="187" t="s">
        <v>126</v>
      </c>
      <c r="E352" s="188" t="s">
        <v>455</v>
      </c>
      <c r="F352" s="189" t="s">
        <v>456</v>
      </c>
      <c r="G352" s="190" t="s">
        <v>228</v>
      </c>
      <c r="H352" s="191">
        <v>24.3</v>
      </c>
      <c r="I352" s="192"/>
      <c r="J352" s="193">
        <f>ROUND(I352*H352,2)</f>
        <v>0</v>
      </c>
      <c r="K352" s="189" t="s">
        <v>130</v>
      </c>
      <c r="L352" s="40"/>
      <c r="M352" s="194" t="s">
        <v>1</v>
      </c>
      <c r="N352" s="195" t="s">
        <v>40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131</v>
      </c>
      <c r="AT352" s="198" t="s">
        <v>126</v>
      </c>
      <c r="AU352" s="198" t="s">
        <v>85</v>
      </c>
      <c r="AY352" s="18" t="s">
        <v>123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83</v>
      </c>
      <c r="BK352" s="199">
        <f>ROUND(I352*H352,2)</f>
        <v>0</v>
      </c>
      <c r="BL352" s="18" t="s">
        <v>131</v>
      </c>
      <c r="BM352" s="198" t="s">
        <v>457</v>
      </c>
    </row>
    <row r="353" spans="2:51" s="13" customFormat="1" ht="22.5">
      <c r="B353" s="200"/>
      <c r="C353" s="201"/>
      <c r="D353" s="202" t="s">
        <v>132</v>
      </c>
      <c r="E353" s="203" t="s">
        <v>1</v>
      </c>
      <c r="F353" s="204" t="s">
        <v>458</v>
      </c>
      <c r="G353" s="201"/>
      <c r="H353" s="203" t="s">
        <v>1</v>
      </c>
      <c r="I353" s="205"/>
      <c r="J353" s="201"/>
      <c r="K353" s="201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132</v>
      </c>
      <c r="AU353" s="210" t="s">
        <v>85</v>
      </c>
      <c r="AV353" s="13" t="s">
        <v>83</v>
      </c>
      <c r="AW353" s="13" t="s">
        <v>134</v>
      </c>
      <c r="AX353" s="13" t="s">
        <v>75</v>
      </c>
      <c r="AY353" s="210" t="s">
        <v>123</v>
      </c>
    </row>
    <row r="354" spans="2:51" s="14" customFormat="1" ht="11.25">
      <c r="B354" s="211"/>
      <c r="C354" s="212"/>
      <c r="D354" s="202" t="s">
        <v>132</v>
      </c>
      <c r="E354" s="213" t="s">
        <v>1</v>
      </c>
      <c r="F354" s="214" t="s">
        <v>459</v>
      </c>
      <c r="G354" s="212"/>
      <c r="H354" s="215">
        <v>24.3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132</v>
      </c>
      <c r="AU354" s="221" t="s">
        <v>85</v>
      </c>
      <c r="AV354" s="14" t="s">
        <v>85</v>
      </c>
      <c r="AW354" s="14" t="s">
        <v>134</v>
      </c>
      <c r="AX354" s="14" t="s">
        <v>75</v>
      </c>
      <c r="AY354" s="221" t="s">
        <v>123</v>
      </c>
    </row>
    <row r="355" spans="2:51" s="15" customFormat="1" ht="11.25">
      <c r="B355" s="222"/>
      <c r="C355" s="223"/>
      <c r="D355" s="202" t="s">
        <v>132</v>
      </c>
      <c r="E355" s="224" t="s">
        <v>1</v>
      </c>
      <c r="F355" s="225" t="s">
        <v>137</v>
      </c>
      <c r="G355" s="223"/>
      <c r="H355" s="226">
        <v>24.3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132</v>
      </c>
      <c r="AU355" s="232" t="s">
        <v>85</v>
      </c>
      <c r="AV355" s="15" t="s">
        <v>131</v>
      </c>
      <c r="AW355" s="15" t="s">
        <v>134</v>
      </c>
      <c r="AX355" s="15" t="s">
        <v>83</v>
      </c>
      <c r="AY355" s="232" t="s">
        <v>123</v>
      </c>
    </row>
    <row r="356" spans="1:65" s="2" customFormat="1" ht="21.75" customHeight="1">
      <c r="A356" s="35"/>
      <c r="B356" s="36"/>
      <c r="C356" s="187" t="s">
        <v>460</v>
      </c>
      <c r="D356" s="187" t="s">
        <v>126</v>
      </c>
      <c r="E356" s="188" t="s">
        <v>461</v>
      </c>
      <c r="F356" s="189" t="s">
        <v>462</v>
      </c>
      <c r="G356" s="190" t="s">
        <v>235</v>
      </c>
      <c r="H356" s="191">
        <v>13.579</v>
      </c>
      <c r="I356" s="192"/>
      <c r="J356" s="193">
        <f>ROUND(I356*H356,2)</f>
        <v>0</v>
      </c>
      <c r="K356" s="189" t="s">
        <v>130</v>
      </c>
      <c r="L356" s="40"/>
      <c r="M356" s="194" t="s">
        <v>1</v>
      </c>
      <c r="N356" s="195" t="s">
        <v>40</v>
      </c>
      <c r="O356" s="72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8" t="s">
        <v>131</v>
      </c>
      <c r="AT356" s="198" t="s">
        <v>126</v>
      </c>
      <c r="AU356" s="198" t="s">
        <v>85</v>
      </c>
      <c r="AY356" s="18" t="s">
        <v>123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83</v>
      </c>
      <c r="BK356" s="199">
        <f>ROUND(I356*H356,2)</f>
        <v>0</v>
      </c>
      <c r="BL356" s="18" t="s">
        <v>131</v>
      </c>
      <c r="BM356" s="198" t="s">
        <v>463</v>
      </c>
    </row>
    <row r="357" spans="1:65" s="2" customFormat="1" ht="16.5" customHeight="1">
      <c r="A357" s="35"/>
      <c r="B357" s="36"/>
      <c r="C357" s="187" t="s">
        <v>318</v>
      </c>
      <c r="D357" s="187" t="s">
        <v>126</v>
      </c>
      <c r="E357" s="188" t="s">
        <v>464</v>
      </c>
      <c r="F357" s="189" t="s">
        <v>465</v>
      </c>
      <c r="G357" s="190" t="s">
        <v>192</v>
      </c>
      <c r="H357" s="191">
        <v>45.998</v>
      </c>
      <c r="I357" s="192"/>
      <c r="J357" s="193">
        <f>ROUND(I357*H357,2)</f>
        <v>0</v>
      </c>
      <c r="K357" s="189" t="s">
        <v>130</v>
      </c>
      <c r="L357" s="40"/>
      <c r="M357" s="194" t="s">
        <v>1</v>
      </c>
      <c r="N357" s="195" t="s">
        <v>40</v>
      </c>
      <c r="O357" s="72"/>
      <c r="P357" s="196">
        <f>O357*H357</f>
        <v>0</v>
      </c>
      <c r="Q357" s="196">
        <v>0</v>
      </c>
      <c r="R357" s="196">
        <f>Q357*H357</f>
        <v>0</v>
      </c>
      <c r="S357" s="196">
        <v>0</v>
      </c>
      <c r="T357" s="197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8" t="s">
        <v>131</v>
      </c>
      <c r="AT357" s="198" t="s">
        <v>126</v>
      </c>
      <c r="AU357" s="198" t="s">
        <v>85</v>
      </c>
      <c r="AY357" s="18" t="s">
        <v>123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8" t="s">
        <v>83</v>
      </c>
      <c r="BK357" s="199">
        <f>ROUND(I357*H357,2)</f>
        <v>0</v>
      </c>
      <c r="BL357" s="18" t="s">
        <v>131</v>
      </c>
      <c r="BM357" s="198" t="s">
        <v>466</v>
      </c>
    </row>
    <row r="358" spans="2:51" s="13" customFormat="1" ht="22.5">
      <c r="B358" s="200"/>
      <c r="C358" s="201"/>
      <c r="D358" s="202" t="s">
        <v>132</v>
      </c>
      <c r="E358" s="203" t="s">
        <v>1</v>
      </c>
      <c r="F358" s="204" t="s">
        <v>467</v>
      </c>
      <c r="G358" s="201"/>
      <c r="H358" s="203" t="s">
        <v>1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132</v>
      </c>
      <c r="AU358" s="210" t="s">
        <v>85</v>
      </c>
      <c r="AV358" s="13" t="s">
        <v>83</v>
      </c>
      <c r="AW358" s="13" t="s">
        <v>134</v>
      </c>
      <c r="AX358" s="13" t="s">
        <v>75</v>
      </c>
      <c r="AY358" s="210" t="s">
        <v>123</v>
      </c>
    </row>
    <row r="359" spans="2:51" s="14" customFormat="1" ht="11.25">
      <c r="B359" s="211"/>
      <c r="C359" s="212"/>
      <c r="D359" s="202" t="s">
        <v>132</v>
      </c>
      <c r="E359" s="213" t="s">
        <v>1</v>
      </c>
      <c r="F359" s="214" t="s">
        <v>468</v>
      </c>
      <c r="G359" s="212"/>
      <c r="H359" s="215">
        <v>22.2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132</v>
      </c>
      <c r="AU359" s="221" t="s">
        <v>85</v>
      </c>
      <c r="AV359" s="14" t="s">
        <v>85</v>
      </c>
      <c r="AW359" s="14" t="s">
        <v>134</v>
      </c>
      <c r="AX359" s="14" t="s">
        <v>75</v>
      </c>
      <c r="AY359" s="221" t="s">
        <v>123</v>
      </c>
    </row>
    <row r="360" spans="2:51" s="14" customFormat="1" ht="11.25">
      <c r="B360" s="211"/>
      <c r="C360" s="212"/>
      <c r="D360" s="202" t="s">
        <v>132</v>
      </c>
      <c r="E360" s="213" t="s">
        <v>1</v>
      </c>
      <c r="F360" s="214" t="s">
        <v>469</v>
      </c>
      <c r="G360" s="212"/>
      <c r="H360" s="215">
        <v>12.075000000000001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132</v>
      </c>
      <c r="AU360" s="221" t="s">
        <v>85</v>
      </c>
      <c r="AV360" s="14" t="s">
        <v>85</v>
      </c>
      <c r="AW360" s="14" t="s">
        <v>134</v>
      </c>
      <c r="AX360" s="14" t="s">
        <v>75</v>
      </c>
      <c r="AY360" s="221" t="s">
        <v>123</v>
      </c>
    </row>
    <row r="361" spans="2:51" s="14" customFormat="1" ht="11.25">
      <c r="B361" s="211"/>
      <c r="C361" s="212"/>
      <c r="D361" s="202" t="s">
        <v>132</v>
      </c>
      <c r="E361" s="213" t="s">
        <v>1</v>
      </c>
      <c r="F361" s="214" t="s">
        <v>470</v>
      </c>
      <c r="G361" s="212"/>
      <c r="H361" s="215">
        <v>11.7225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132</v>
      </c>
      <c r="AU361" s="221" t="s">
        <v>85</v>
      </c>
      <c r="AV361" s="14" t="s">
        <v>85</v>
      </c>
      <c r="AW361" s="14" t="s">
        <v>134</v>
      </c>
      <c r="AX361" s="14" t="s">
        <v>75</v>
      </c>
      <c r="AY361" s="221" t="s">
        <v>123</v>
      </c>
    </row>
    <row r="362" spans="2:51" s="15" customFormat="1" ht="11.25">
      <c r="B362" s="222"/>
      <c r="C362" s="223"/>
      <c r="D362" s="202" t="s">
        <v>132</v>
      </c>
      <c r="E362" s="224" t="s">
        <v>1</v>
      </c>
      <c r="F362" s="225" t="s">
        <v>137</v>
      </c>
      <c r="G362" s="223"/>
      <c r="H362" s="226">
        <v>45.9975</v>
      </c>
      <c r="I362" s="227"/>
      <c r="J362" s="223"/>
      <c r="K362" s="223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132</v>
      </c>
      <c r="AU362" s="232" t="s">
        <v>85</v>
      </c>
      <c r="AV362" s="15" t="s">
        <v>131</v>
      </c>
      <c r="AW362" s="15" t="s">
        <v>134</v>
      </c>
      <c r="AX362" s="15" t="s">
        <v>83</v>
      </c>
      <c r="AY362" s="232" t="s">
        <v>123</v>
      </c>
    </row>
    <row r="363" spans="1:65" s="2" customFormat="1" ht="16.5" customHeight="1">
      <c r="A363" s="35"/>
      <c r="B363" s="36"/>
      <c r="C363" s="187" t="s">
        <v>471</v>
      </c>
      <c r="D363" s="187" t="s">
        <v>126</v>
      </c>
      <c r="E363" s="188" t="s">
        <v>472</v>
      </c>
      <c r="F363" s="189" t="s">
        <v>473</v>
      </c>
      <c r="G363" s="190" t="s">
        <v>192</v>
      </c>
      <c r="H363" s="191">
        <v>45.998</v>
      </c>
      <c r="I363" s="192"/>
      <c r="J363" s="193">
        <f>ROUND(I363*H363,2)</f>
        <v>0</v>
      </c>
      <c r="K363" s="189" t="s">
        <v>130</v>
      </c>
      <c r="L363" s="40"/>
      <c r="M363" s="194" t="s">
        <v>1</v>
      </c>
      <c r="N363" s="195" t="s">
        <v>40</v>
      </c>
      <c r="O363" s="72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8" t="s">
        <v>131</v>
      </c>
      <c r="AT363" s="198" t="s">
        <v>126</v>
      </c>
      <c r="AU363" s="198" t="s">
        <v>85</v>
      </c>
      <c r="AY363" s="18" t="s">
        <v>123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83</v>
      </c>
      <c r="BK363" s="199">
        <f>ROUND(I363*H363,2)</f>
        <v>0</v>
      </c>
      <c r="BL363" s="18" t="s">
        <v>131</v>
      </c>
      <c r="BM363" s="198" t="s">
        <v>474</v>
      </c>
    </row>
    <row r="364" spans="2:51" s="14" customFormat="1" ht="11.25">
      <c r="B364" s="211"/>
      <c r="C364" s="212"/>
      <c r="D364" s="202" t="s">
        <v>132</v>
      </c>
      <c r="E364" s="213" t="s">
        <v>1</v>
      </c>
      <c r="F364" s="214" t="s">
        <v>475</v>
      </c>
      <c r="G364" s="212"/>
      <c r="H364" s="215">
        <v>45.998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132</v>
      </c>
      <c r="AU364" s="221" t="s">
        <v>85</v>
      </c>
      <c r="AV364" s="14" t="s">
        <v>85</v>
      </c>
      <c r="AW364" s="14" t="s">
        <v>134</v>
      </c>
      <c r="AX364" s="14" t="s">
        <v>75</v>
      </c>
      <c r="AY364" s="221" t="s">
        <v>123</v>
      </c>
    </row>
    <row r="365" spans="2:51" s="15" customFormat="1" ht="11.25">
      <c r="B365" s="222"/>
      <c r="C365" s="223"/>
      <c r="D365" s="202" t="s">
        <v>132</v>
      </c>
      <c r="E365" s="224" t="s">
        <v>1</v>
      </c>
      <c r="F365" s="225" t="s">
        <v>137</v>
      </c>
      <c r="G365" s="223"/>
      <c r="H365" s="226">
        <v>45.998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132</v>
      </c>
      <c r="AU365" s="232" t="s">
        <v>85</v>
      </c>
      <c r="AV365" s="15" t="s">
        <v>131</v>
      </c>
      <c r="AW365" s="15" t="s">
        <v>134</v>
      </c>
      <c r="AX365" s="15" t="s">
        <v>83</v>
      </c>
      <c r="AY365" s="232" t="s">
        <v>123</v>
      </c>
    </row>
    <row r="366" spans="1:65" s="2" customFormat="1" ht="24.2" customHeight="1">
      <c r="A366" s="35"/>
      <c r="B366" s="36"/>
      <c r="C366" s="187" t="s">
        <v>322</v>
      </c>
      <c r="D366" s="187" t="s">
        <v>126</v>
      </c>
      <c r="E366" s="188" t="s">
        <v>476</v>
      </c>
      <c r="F366" s="189" t="s">
        <v>477</v>
      </c>
      <c r="G366" s="190" t="s">
        <v>290</v>
      </c>
      <c r="H366" s="191">
        <v>2.037</v>
      </c>
      <c r="I366" s="192"/>
      <c r="J366" s="193">
        <f>ROUND(I366*H366,2)</f>
        <v>0</v>
      </c>
      <c r="K366" s="189" t="s">
        <v>130</v>
      </c>
      <c r="L366" s="40"/>
      <c r="M366" s="194" t="s">
        <v>1</v>
      </c>
      <c r="N366" s="195" t="s">
        <v>40</v>
      </c>
      <c r="O366" s="72"/>
      <c r="P366" s="196">
        <f>O366*H366</f>
        <v>0</v>
      </c>
      <c r="Q366" s="196">
        <v>0</v>
      </c>
      <c r="R366" s="196">
        <f>Q366*H366</f>
        <v>0</v>
      </c>
      <c r="S366" s="196">
        <v>0</v>
      </c>
      <c r="T366" s="197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8" t="s">
        <v>131</v>
      </c>
      <c r="AT366" s="198" t="s">
        <v>126</v>
      </c>
      <c r="AU366" s="198" t="s">
        <v>85</v>
      </c>
      <c r="AY366" s="18" t="s">
        <v>123</v>
      </c>
      <c r="BE366" s="199">
        <f>IF(N366="základní",J366,0)</f>
        <v>0</v>
      </c>
      <c r="BF366" s="199">
        <f>IF(N366="snížená",J366,0)</f>
        <v>0</v>
      </c>
      <c r="BG366" s="199">
        <f>IF(N366="zákl. přenesená",J366,0)</f>
        <v>0</v>
      </c>
      <c r="BH366" s="199">
        <f>IF(N366="sníž. přenesená",J366,0)</f>
        <v>0</v>
      </c>
      <c r="BI366" s="199">
        <f>IF(N366="nulová",J366,0)</f>
        <v>0</v>
      </c>
      <c r="BJ366" s="18" t="s">
        <v>83</v>
      </c>
      <c r="BK366" s="199">
        <f>ROUND(I366*H366,2)</f>
        <v>0</v>
      </c>
      <c r="BL366" s="18" t="s">
        <v>131</v>
      </c>
      <c r="BM366" s="198" t="s">
        <v>478</v>
      </c>
    </row>
    <row r="367" spans="2:51" s="13" customFormat="1" ht="11.25">
      <c r="B367" s="200"/>
      <c r="C367" s="201"/>
      <c r="D367" s="202" t="s">
        <v>132</v>
      </c>
      <c r="E367" s="203" t="s">
        <v>1</v>
      </c>
      <c r="F367" s="204" t="s">
        <v>479</v>
      </c>
      <c r="G367" s="201"/>
      <c r="H367" s="203" t="s">
        <v>1</v>
      </c>
      <c r="I367" s="205"/>
      <c r="J367" s="201"/>
      <c r="K367" s="201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132</v>
      </c>
      <c r="AU367" s="210" t="s">
        <v>85</v>
      </c>
      <c r="AV367" s="13" t="s">
        <v>83</v>
      </c>
      <c r="AW367" s="13" t="s">
        <v>134</v>
      </c>
      <c r="AX367" s="13" t="s">
        <v>75</v>
      </c>
      <c r="AY367" s="210" t="s">
        <v>123</v>
      </c>
    </row>
    <row r="368" spans="2:51" s="14" customFormat="1" ht="11.25">
      <c r="B368" s="211"/>
      <c r="C368" s="212"/>
      <c r="D368" s="202" t="s">
        <v>132</v>
      </c>
      <c r="E368" s="213" t="s">
        <v>1</v>
      </c>
      <c r="F368" s="214" t="s">
        <v>480</v>
      </c>
      <c r="G368" s="212"/>
      <c r="H368" s="215">
        <v>2.03685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132</v>
      </c>
      <c r="AU368" s="221" t="s">
        <v>85</v>
      </c>
      <c r="AV368" s="14" t="s">
        <v>85</v>
      </c>
      <c r="AW368" s="14" t="s">
        <v>134</v>
      </c>
      <c r="AX368" s="14" t="s">
        <v>75</v>
      </c>
      <c r="AY368" s="221" t="s">
        <v>123</v>
      </c>
    </row>
    <row r="369" spans="2:51" s="15" customFormat="1" ht="11.25">
      <c r="B369" s="222"/>
      <c r="C369" s="223"/>
      <c r="D369" s="202" t="s">
        <v>132</v>
      </c>
      <c r="E369" s="224" t="s">
        <v>1</v>
      </c>
      <c r="F369" s="225" t="s">
        <v>137</v>
      </c>
      <c r="G369" s="223"/>
      <c r="H369" s="226">
        <v>2.03685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132</v>
      </c>
      <c r="AU369" s="232" t="s">
        <v>85</v>
      </c>
      <c r="AV369" s="15" t="s">
        <v>131</v>
      </c>
      <c r="AW369" s="15" t="s">
        <v>134</v>
      </c>
      <c r="AX369" s="15" t="s">
        <v>83</v>
      </c>
      <c r="AY369" s="232" t="s">
        <v>123</v>
      </c>
    </row>
    <row r="370" spans="2:63" s="12" customFormat="1" ht="22.9" customHeight="1">
      <c r="B370" s="171"/>
      <c r="C370" s="172"/>
      <c r="D370" s="173" t="s">
        <v>74</v>
      </c>
      <c r="E370" s="185" t="s">
        <v>142</v>
      </c>
      <c r="F370" s="185" t="s">
        <v>481</v>
      </c>
      <c r="G370" s="172"/>
      <c r="H370" s="172"/>
      <c r="I370" s="175"/>
      <c r="J370" s="186">
        <f>BK370</f>
        <v>0</v>
      </c>
      <c r="K370" s="172"/>
      <c r="L370" s="177"/>
      <c r="M370" s="178"/>
      <c r="N370" s="179"/>
      <c r="O370" s="179"/>
      <c r="P370" s="180">
        <f>SUM(P371:P445)</f>
        <v>0</v>
      </c>
      <c r="Q370" s="179"/>
      <c r="R370" s="180">
        <f>SUM(R371:R445)</f>
        <v>0</v>
      </c>
      <c r="S370" s="179"/>
      <c r="T370" s="181">
        <f>SUM(T371:T445)</f>
        <v>0</v>
      </c>
      <c r="AR370" s="182" t="s">
        <v>83</v>
      </c>
      <c r="AT370" s="183" t="s">
        <v>74</v>
      </c>
      <c r="AU370" s="183" t="s">
        <v>83</v>
      </c>
      <c r="AY370" s="182" t="s">
        <v>123</v>
      </c>
      <c r="BK370" s="184">
        <f>SUM(BK371:BK445)</f>
        <v>0</v>
      </c>
    </row>
    <row r="371" spans="1:65" s="2" customFormat="1" ht="24.2" customHeight="1">
      <c r="A371" s="35"/>
      <c r="B371" s="36"/>
      <c r="C371" s="187" t="s">
        <v>482</v>
      </c>
      <c r="D371" s="187" t="s">
        <v>126</v>
      </c>
      <c r="E371" s="188" t="s">
        <v>483</v>
      </c>
      <c r="F371" s="189" t="s">
        <v>484</v>
      </c>
      <c r="G371" s="190" t="s">
        <v>129</v>
      </c>
      <c r="H371" s="191">
        <v>10</v>
      </c>
      <c r="I371" s="192"/>
      <c r="J371" s="193">
        <f>ROUND(I371*H371,2)</f>
        <v>0</v>
      </c>
      <c r="K371" s="189" t="s">
        <v>130</v>
      </c>
      <c r="L371" s="40"/>
      <c r="M371" s="194" t="s">
        <v>1</v>
      </c>
      <c r="N371" s="195" t="s">
        <v>40</v>
      </c>
      <c r="O371" s="72"/>
      <c r="P371" s="196">
        <f>O371*H371</f>
        <v>0</v>
      </c>
      <c r="Q371" s="196">
        <v>0</v>
      </c>
      <c r="R371" s="196">
        <f>Q371*H371</f>
        <v>0</v>
      </c>
      <c r="S371" s="196">
        <v>0</v>
      </c>
      <c r="T371" s="197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8" t="s">
        <v>131</v>
      </c>
      <c r="AT371" s="198" t="s">
        <v>126</v>
      </c>
      <c r="AU371" s="198" t="s">
        <v>85</v>
      </c>
      <c r="AY371" s="18" t="s">
        <v>123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18" t="s">
        <v>83</v>
      </c>
      <c r="BK371" s="199">
        <f>ROUND(I371*H371,2)</f>
        <v>0</v>
      </c>
      <c r="BL371" s="18" t="s">
        <v>131</v>
      </c>
      <c r="BM371" s="198" t="s">
        <v>485</v>
      </c>
    </row>
    <row r="372" spans="2:51" s="13" customFormat="1" ht="22.5">
      <c r="B372" s="200"/>
      <c r="C372" s="201"/>
      <c r="D372" s="202" t="s">
        <v>132</v>
      </c>
      <c r="E372" s="203" t="s">
        <v>1</v>
      </c>
      <c r="F372" s="204" t="s">
        <v>486</v>
      </c>
      <c r="G372" s="201"/>
      <c r="H372" s="203" t="s">
        <v>1</v>
      </c>
      <c r="I372" s="205"/>
      <c r="J372" s="201"/>
      <c r="K372" s="201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132</v>
      </c>
      <c r="AU372" s="210" t="s">
        <v>85</v>
      </c>
      <c r="AV372" s="13" t="s">
        <v>83</v>
      </c>
      <c r="AW372" s="13" t="s">
        <v>134</v>
      </c>
      <c r="AX372" s="13" t="s">
        <v>75</v>
      </c>
      <c r="AY372" s="210" t="s">
        <v>123</v>
      </c>
    </row>
    <row r="373" spans="2:51" s="14" customFormat="1" ht="11.25">
      <c r="B373" s="211"/>
      <c r="C373" s="212"/>
      <c r="D373" s="202" t="s">
        <v>132</v>
      </c>
      <c r="E373" s="213" t="s">
        <v>1</v>
      </c>
      <c r="F373" s="214" t="s">
        <v>487</v>
      </c>
      <c r="G373" s="212"/>
      <c r="H373" s="215">
        <v>10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132</v>
      </c>
      <c r="AU373" s="221" t="s">
        <v>85</v>
      </c>
      <c r="AV373" s="14" t="s">
        <v>85</v>
      </c>
      <c r="AW373" s="14" t="s">
        <v>134</v>
      </c>
      <c r="AX373" s="14" t="s">
        <v>75</v>
      </c>
      <c r="AY373" s="221" t="s">
        <v>123</v>
      </c>
    </row>
    <row r="374" spans="2:51" s="15" customFormat="1" ht="11.25">
      <c r="B374" s="222"/>
      <c r="C374" s="223"/>
      <c r="D374" s="202" t="s">
        <v>132</v>
      </c>
      <c r="E374" s="224" t="s">
        <v>1</v>
      </c>
      <c r="F374" s="225" t="s">
        <v>137</v>
      </c>
      <c r="G374" s="223"/>
      <c r="H374" s="226">
        <v>10</v>
      </c>
      <c r="I374" s="227"/>
      <c r="J374" s="223"/>
      <c r="K374" s="223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132</v>
      </c>
      <c r="AU374" s="232" t="s">
        <v>85</v>
      </c>
      <c r="AV374" s="15" t="s">
        <v>131</v>
      </c>
      <c r="AW374" s="15" t="s">
        <v>134</v>
      </c>
      <c r="AX374" s="15" t="s">
        <v>83</v>
      </c>
      <c r="AY374" s="232" t="s">
        <v>123</v>
      </c>
    </row>
    <row r="375" spans="1:65" s="2" customFormat="1" ht="24.2" customHeight="1">
      <c r="A375" s="35"/>
      <c r="B375" s="36"/>
      <c r="C375" s="236" t="s">
        <v>326</v>
      </c>
      <c r="D375" s="236" t="s">
        <v>287</v>
      </c>
      <c r="E375" s="237" t="s">
        <v>488</v>
      </c>
      <c r="F375" s="238" t="s">
        <v>489</v>
      </c>
      <c r="G375" s="239" t="s">
        <v>129</v>
      </c>
      <c r="H375" s="240">
        <v>10</v>
      </c>
      <c r="I375" s="241"/>
      <c r="J375" s="242">
        <f>ROUND(I375*H375,2)</f>
        <v>0</v>
      </c>
      <c r="K375" s="238" t="s">
        <v>130</v>
      </c>
      <c r="L375" s="243"/>
      <c r="M375" s="244" t="s">
        <v>1</v>
      </c>
      <c r="N375" s="245" t="s">
        <v>40</v>
      </c>
      <c r="O375" s="72"/>
      <c r="P375" s="196">
        <f>O375*H375</f>
        <v>0</v>
      </c>
      <c r="Q375" s="196">
        <v>0</v>
      </c>
      <c r="R375" s="196">
        <f>Q375*H375</f>
        <v>0</v>
      </c>
      <c r="S375" s="196">
        <v>0</v>
      </c>
      <c r="T375" s="19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8" t="s">
        <v>151</v>
      </c>
      <c r="AT375" s="198" t="s">
        <v>287</v>
      </c>
      <c r="AU375" s="198" t="s">
        <v>85</v>
      </c>
      <c r="AY375" s="18" t="s">
        <v>123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83</v>
      </c>
      <c r="BK375" s="199">
        <f>ROUND(I375*H375,2)</f>
        <v>0</v>
      </c>
      <c r="BL375" s="18" t="s">
        <v>131</v>
      </c>
      <c r="BM375" s="198" t="s">
        <v>490</v>
      </c>
    </row>
    <row r="376" spans="2:51" s="14" customFormat="1" ht="11.25">
      <c r="B376" s="211"/>
      <c r="C376" s="212"/>
      <c r="D376" s="202" t="s">
        <v>132</v>
      </c>
      <c r="E376" s="213" t="s">
        <v>1</v>
      </c>
      <c r="F376" s="214" t="s">
        <v>156</v>
      </c>
      <c r="G376" s="212"/>
      <c r="H376" s="215">
        <v>10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132</v>
      </c>
      <c r="AU376" s="221" t="s">
        <v>85</v>
      </c>
      <c r="AV376" s="14" t="s">
        <v>85</v>
      </c>
      <c r="AW376" s="14" t="s">
        <v>134</v>
      </c>
      <c r="AX376" s="14" t="s">
        <v>75</v>
      </c>
      <c r="AY376" s="221" t="s">
        <v>123</v>
      </c>
    </row>
    <row r="377" spans="2:51" s="15" customFormat="1" ht="11.25">
      <c r="B377" s="222"/>
      <c r="C377" s="223"/>
      <c r="D377" s="202" t="s">
        <v>132</v>
      </c>
      <c r="E377" s="224" t="s">
        <v>1</v>
      </c>
      <c r="F377" s="225" t="s">
        <v>137</v>
      </c>
      <c r="G377" s="223"/>
      <c r="H377" s="226">
        <v>10</v>
      </c>
      <c r="I377" s="227"/>
      <c r="J377" s="223"/>
      <c r="K377" s="223"/>
      <c r="L377" s="228"/>
      <c r="M377" s="229"/>
      <c r="N377" s="230"/>
      <c r="O377" s="230"/>
      <c r="P377" s="230"/>
      <c r="Q377" s="230"/>
      <c r="R377" s="230"/>
      <c r="S377" s="230"/>
      <c r="T377" s="231"/>
      <c r="AT377" s="232" t="s">
        <v>132</v>
      </c>
      <c r="AU377" s="232" t="s">
        <v>85</v>
      </c>
      <c r="AV377" s="15" t="s">
        <v>131</v>
      </c>
      <c r="AW377" s="15" t="s">
        <v>134</v>
      </c>
      <c r="AX377" s="15" t="s">
        <v>83</v>
      </c>
      <c r="AY377" s="232" t="s">
        <v>123</v>
      </c>
    </row>
    <row r="378" spans="1:65" s="2" customFormat="1" ht="16.5" customHeight="1">
      <c r="A378" s="35"/>
      <c r="B378" s="36"/>
      <c r="C378" s="187" t="s">
        <v>491</v>
      </c>
      <c r="D378" s="187" t="s">
        <v>126</v>
      </c>
      <c r="E378" s="188" t="s">
        <v>492</v>
      </c>
      <c r="F378" s="189" t="s">
        <v>493</v>
      </c>
      <c r="G378" s="190" t="s">
        <v>235</v>
      </c>
      <c r="H378" s="191">
        <v>7.398</v>
      </c>
      <c r="I378" s="192"/>
      <c r="J378" s="193">
        <f>ROUND(I378*H378,2)</f>
        <v>0</v>
      </c>
      <c r="K378" s="189" t="s">
        <v>130</v>
      </c>
      <c r="L378" s="40"/>
      <c r="M378" s="194" t="s">
        <v>1</v>
      </c>
      <c r="N378" s="195" t="s">
        <v>40</v>
      </c>
      <c r="O378" s="72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8" t="s">
        <v>131</v>
      </c>
      <c r="AT378" s="198" t="s">
        <v>126</v>
      </c>
      <c r="AU378" s="198" t="s">
        <v>85</v>
      </c>
      <c r="AY378" s="18" t="s">
        <v>123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8" t="s">
        <v>83</v>
      </c>
      <c r="BK378" s="199">
        <f>ROUND(I378*H378,2)</f>
        <v>0</v>
      </c>
      <c r="BL378" s="18" t="s">
        <v>131</v>
      </c>
      <c r="BM378" s="198" t="s">
        <v>494</v>
      </c>
    </row>
    <row r="379" spans="1:65" s="2" customFormat="1" ht="16.5" customHeight="1">
      <c r="A379" s="35"/>
      <c r="B379" s="36"/>
      <c r="C379" s="187" t="s">
        <v>329</v>
      </c>
      <c r="D379" s="187" t="s">
        <v>126</v>
      </c>
      <c r="E379" s="188" t="s">
        <v>495</v>
      </c>
      <c r="F379" s="189" t="s">
        <v>496</v>
      </c>
      <c r="G379" s="190" t="s">
        <v>192</v>
      </c>
      <c r="H379" s="191">
        <v>24.761</v>
      </c>
      <c r="I379" s="192"/>
      <c r="J379" s="193">
        <f>ROUND(I379*H379,2)</f>
        <v>0</v>
      </c>
      <c r="K379" s="189" t="s">
        <v>130</v>
      </c>
      <c r="L379" s="40"/>
      <c r="M379" s="194" t="s">
        <v>1</v>
      </c>
      <c r="N379" s="195" t="s">
        <v>40</v>
      </c>
      <c r="O379" s="72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7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8" t="s">
        <v>131</v>
      </c>
      <c r="AT379" s="198" t="s">
        <v>126</v>
      </c>
      <c r="AU379" s="198" t="s">
        <v>85</v>
      </c>
      <c r="AY379" s="18" t="s">
        <v>123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83</v>
      </c>
      <c r="BK379" s="199">
        <f>ROUND(I379*H379,2)</f>
        <v>0</v>
      </c>
      <c r="BL379" s="18" t="s">
        <v>131</v>
      </c>
      <c r="BM379" s="198" t="s">
        <v>497</v>
      </c>
    </row>
    <row r="380" spans="2:51" s="13" customFormat="1" ht="33.75">
      <c r="B380" s="200"/>
      <c r="C380" s="201"/>
      <c r="D380" s="202" t="s">
        <v>132</v>
      </c>
      <c r="E380" s="203" t="s">
        <v>1</v>
      </c>
      <c r="F380" s="204" t="s">
        <v>498</v>
      </c>
      <c r="G380" s="201"/>
      <c r="H380" s="203" t="s">
        <v>1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132</v>
      </c>
      <c r="AU380" s="210" t="s">
        <v>85</v>
      </c>
      <c r="AV380" s="13" t="s">
        <v>83</v>
      </c>
      <c r="AW380" s="13" t="s">
        <v>134</v>
      </c>
      <c r="AX380" s="13" t="s">
        <v>75</v>
      </c>
      <c r="AY380" s="210" t="s">
        <v>123</v>
      </c>
    </row>
    <row r="381" spans="2:51" s="14" customFormat="1" ht="11.25">
      <c r="B381" s="211"/>
      <c r="C381" s="212"/>
      <c r="D381" s="202" t="s">
        <v>132</v>
      </c>
      <c r="E381" s="213" t="s">
        <v>1</v>
      </c>
      <c r="F381" s="214" t="s">
        <v>499</v>
      </c>
      <c r="G381" s="212"/>
      <c r="H381" s="215">
        <v>8.797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132</v>
      </c>
      <c r="AU381" s="221" t="s">
        <v>85</v>
      </c>
      <c r="AV381" s="14" t="s">
        <v>85</v>
      </c>
      <c r="AW381" s="14" t="s">
        <v>134</v>
      </c>
      <c r="AX381" s="14" t="s">
        <v>75</v>
      </c>
      <c r="AY381" s="221" t="s">
        <v>123</v>
      </c>
    </row>
    <row r="382" spans="2:51" s="14" customFormat="1" ht="11.25">
      <c r="B382" s="211"/>
      <c r="C382" s="212"/>
      <c r="D382" s="202" t="s">
        <v>132</v>
      </c>
      <c r="E382" s="213" t="s">
        <v>1</v>
      </c>
      <c r="F382" s="214" t="s">
        <v>500</v>
      </c>
      <c r="G382" s="212"/>
      <c r="H382" s="215">
        <v>11.70235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132</v>
      </c>
      <c r="AU382" s="221" t="s">
        <v>85</v>
      </c>
      <c r="AV382" s="14" t="s">
        <v>85</v>
      </c>
      <c r="AW382" s="14" t="s">
        <v>134</v>
      </c>
      <c r="AX382" s="14" t="s">
        <v>75</v>
      </c>
      <c r="AY382" s="221" t="s">
        <v>123</v>
      </c>
    </row>
    <row r="383" spans="2:51" s="14" customFormat="1" ht="11.25">
      <c r="B383" s="211"/>
      <c r="C383" s="212"/>
      <c r="D383" s="202" t="s">
        <v>132</v>
      </c>
      <c r="E383" s="213" t="s">
        <v>1</v>
      </c>
      <c r="F383" s="214" t="s">
        <v>501</v>
      </c>
      <c r="G383" s="212"/>
      <c r="H383" s="215">
        <v>4.2615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132</v>
      </c>
      <c r="AU383" s="221" t="s">
        <v>85</v>
      </c>
      <c r="AV383" s="14" t="s">
        <v>85</v>
      </c>
      <c r="AW383" s="14" t="s">
        <v>134</v>
      </c>
      <c r="AX383" s="14" t="s">
        <v>75</v>
      </c>
      <c r="AY383" s="221" t="s">
        <v>123</v>
      </c>
    </row>
    <row r="384" spans="2:51" s="15" customFormat="1" ht="11.25">
      <c r="B384" s="222"/>
      <c r="C384" s="223"/>
      <c r="D384" s="202" t="s">
        <v>132</v>
      </c>
      <c r="E384" s="224" t="s">
        <v>1</v>
      </c>
      <c r="F384" s="225" t="s">
        <v>137</v>
      </c>
      <c r="G384" s="223"/>
      <c r="H384" s="226">
        <v>24.760849999999998</v>
      </c>
      <c r="I384" s="227"/>
      <c r="J384" s="223"/>
      <c r="K384" s="223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132</v>
      </c>
      <c r="AU384" s="232" t="s">
        <v>85</v>
      </c>
      <c r="AV384" s="15" t="s">
        <v>131</v>
      </c>
      <c r="AW384" s="15" t="s">
        <v>134</v>
      </c>
      <c r="AX384" s="15" t="s">
        <v>83</v>
      </c>
      <c r="AY384" s="232" t="s">
        <v>123</v>
      </c>
    </row>
    <row r="385" spans="1:65" s="2" customFormat="1" ht="16.5" customHeight="1">
      <c r="A385" s="35"/>
      <c r="B385" s="36"/>
      <c r="C385" s="187" t="s">
        <v>502</v>
      </c>
      <c r="D385" s="187" t="s">
        <v>126</v>
      </c>
      <c r="E385" s="188" t="s">
        <v>503</v>
      </c>
      <c r="F385" s="189" t="s">
        <v>504</v>
      </c>
      <c r="G385" s="190" t="s">
        <v>192</v>
      </c>
      <c r="H385" s="191">
        <v>24.761</v>
      </c>
      <c r="I385" s="192"/>
      <c r="J385" s="193">
        <f>ROUND(I385*H385,2)</f>
        <v>0</v>
      </c>
      <c r="K385" s="189" t="s">
        <v>130</v>
      </c>
      <c r="L385" s="40"/>
      <c r="M385" s="194" t="s">
        <v>1</v>
      </c>
      <c r="N385" s="195" t="s">
        <v>40</v>
      </c>
      <c r="O385" s="72"/>
      <c r="P385" s="196">
        <f>O385*H385</f>
        <v>0</v>
      </c>
      <c r="Q385" s="196">
        <v>0</v>
      </c>
      <c r="R385" s="196">
        <f>Q385*H385</f>
        <v>0</v>
      </c>
      <c r="S385" s="196">
        <v>0</v>
      </c>
      <c r="T385" s="197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8" t="s">
        <v>131</v>
      </c>
      <c r="AT385" s="198" t="s">
        <v>126</v>
      </c>
      <c r="AU385" s="198" t="s">
        <v>85</v>
      </c>
      <c r="AY385" s="18" t="s">
        <v>123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8" t="s">
        <v>83</v>
      </c>
      <c r="BK385" s="199">
        <f>ROUND(I385*H385,2)</f>
        <v>0</v>
      </c>
      <c r="BL385" s="18" t="s">
        <v>131</v>
      </c>
      <c r="BM385" s="198" t="s">
        <v>505</v>
      </c>
    </row>
    <row r="386" spans="2:51" s="14" customFormat="1" ht="11.25">
      <c r="B386" s="211"/>
      <c r="C386" s="212"/>
      <c r="D386" s="202" t="s">
        <v>132</v>
      </c>
      <c r="E386" s="213" t="s">
        <v>1</v>
      </c>
      <c r="F386" s="214" t="s">
        <v>506</v>
      </c>
      <c r="G386" s="212"/>
      <c r="H386" s="215">
        <v>24.761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132</v>
      </c>
      <c r="AU386" s="221" t="s">
        <v>85</v>
      </c>
      <c r="AV386" s="14" t="s">
        <v>85</v>
      </c>
      <c r="AW386" s="14" t="s">
        <v>134</v>
      </c>
      <c r="AX386" s="14" t="s">
        <v>75</v>
      </c>
      <c r="AY386" s="221" t="s">
        <v>123</v>
      </c>
    </row>
    <row r="387" spans="2:51" s="15" customFormat="1" ht="11.25">
      <c r="B387" s="222"/>
      <c r="C387" s="223"/>
      <c r="D387" s="202" t="s">
        <v>132</v>
      </c>
      <c r="E387" s="224" t="s">
        <v>1</v>
      </c>
      <c r="F387" s="225" t="s">
        <v>137</v>
      </c>
      <c r="G387" s="223"/>
      <c r="H387" s="226">
        <v>24.761</v>
      </c>
      <c r="I387" s="227"/>
      <c r="J387" s="223"/>
      <c r="K387" s="223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132</v>
      </c>
      <c r="AU387" s="232" t="s">
        <v>85</v>
      </c>
      <c r="AV387" s="15" t="s">
        <v>131</v>
      </c>
      <c r="AW387" s="15" t="s">
        <v>134</v>
      </c>
      <c r="AX387" s="15" t="s">
        <v>83</v>
      </c>
      <c r="AY387" s="232" t="s">
        <v>123</v>
      </c>
    </row>
    <row r="388" spans="1:65" s="2" customFormat="1" ht="16.5" customHeight="1">
      <c r="A388" s="35"/>
      <c r="B388" s="36"/>
      <c r="C388" s="187" t="s">
        <v>333</v>
      </c>
      <c r="D388" s="187" t="s">
        <v>126</v>
      </c>
      <c r="E388" s="188" t="s">
        <v>507</v>
      </c>
      <c r="F388" s="189" t="s">
        <v>508</v>
      </c>
      <c r="G388" s="190" t="s">
        <v>290</v>
      </c>
      <c r="H388" s="191">
        <v>0.962</v>
      </c>
      <c r="I388" s="192"/>
      <c r="J388" s="193">
        <f>ROUND(I388*H388,2)</f>
        <v>0</v>
      </c>
      <c r="K388" s="189" t="s">
        <v>130</v>
      </c>
      <c r="L388" s="40"/>
      <c r="M388" s="194" t="s">
        <v>1</v>
      </c>
      <c r="N388" s="195" t="s">
        <v>40</v>
      </c>
      <c r="O388" s="72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8" t="s">
        <v>131</v>
      </c>
      <c r="AT388" s="198" t="s">
        <v>126</v>
      </c>
      <c r="AU388" s="198" t="s">
        <v>85</v>
      </c>
      <c r="AY388" s="18" t="s">
        <v>123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8" t="s">
        <v>83</v>
      </c>
      <c r="BK388" s="199">
        <f>ROUND(I388*H388,2)</f>
        <v>0</v>
      </c>
      <c r="BL388" s="18" t="s">
        <v>131</v>
      </c>
      <c r="BM388" s="198" t="s">
        <v>509</v>
      </c>
    </row>
    <row r="389" spans="2:51" s="13" customFormat="1" ht="11.25">
      <c r="B389" s="200"/>
      <c r="C389" s="201"/>
      <c r="D389" s="202" t="s">
        <v>132</v>
      </c>
      <c r="E389" s="203" t="s">
        <v>1</v>
      </c>
      <c r="F389" s="204" t="s">
        <v>510</v>
      </c>
      <c r="G389" s="201"/>
      <c r="H389" s="203" t="s">
        <v>1</v>
      </c>
      <c r="I389" s="205"/>
      <c r="J389" s="201"/>
      <c r="K389" s="201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132</v>
      </c>
      <c r="AU389" s="210" t="s">
        <v>85</v>
      </c>
      <c r="AV389" s="13" t="s">
        <v>83</v>
      </c>
      <c r="AW389" s="13" t="s">
        <v>134</v>
      </c>
      <c r="AX389" s="13" t="s">
        <v>75</v>
      </c>
      <c r="AY389" s="210" t="s">
        <v>123</v>
      </c>
    </row>
    <row r="390" spans="2:51" s="14" customFormat="1" ht="11.25">
      <c r="B390" s="211"/>
      <c r="C390" s="212"/>
      <c r="D390" s="202" t="s">
        <v>132</v>
      </c>
      <c r="E390" s="213" t="s">
        <v>1</v>
      </c>
      <c r="F390" s="214" t="s">
        <v>511</v>
      </c>
      <c r="G390" s="212"/>
      <c r="H390" s="215">
        <v>0.96174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132</v>
      </c>
      <c r="AU390" s="221" t="s">
        <v>85</v>
      </c>
      <c r="AV390" s="14" t="s">
        <v>85</v>
      </c>
      <c r="AW390" s="14" t="s">
        <v>134</v>
      </c>
      <c r="AX390" s="14" t="s">
        <v>75</v>
      </c>
      <c r="AY390" s="221" t="s">
        <v>123</v>
      </c>
    </row>
    <row r="391" spans="2:51" s="15" customFormat="1" ht="11.25">
      <c r="B391" s="222"/>
      <c r="C391" s="223"/>
      <c r="D391" s="202" t="s">
        <v>132</v>
      </c>
      <c r="E391" s="224" t="s">
        <v>1</v>
      </c>
      <c r="F391" s="225" t="s">
        <v>137</v>
      </c>
      <c r="G391" s="223"/>
      <c r="H391" s="226">
        <v>0.96174</v>
      </c>
      <c r="I391" s="227"/>
      <c r="J391" s="223"/>
      <c r="K391" s="223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132</v>
      </c>
      <c r="AU391" s="232" t="s">
        <v>85</v>
      </c>
      <c r="AV391" s="15" t="s">
        <v>131</v>
      </c>
      <c r="AW391" s="15" t="s">
        <v>134</v>
      </c>
      <c r="AX391" s="15" t="s">
        <v>83</v>
      </c>
      <c r="AY391" s="232" t="s">
        <v>123</v>
      </c>
    </row>
    <row r="392" spans="1:65" s="2" customFormat="1" ht="24.2" customHeight="1">
      <c r="A392" s="35"/>
      <c r="B392" s="36"/>
      <c r="C392" s="187" t="s">
        <v>512</v>
      </c>
      <c r="D392" s="187" t="s">
        <v>126</v>
      </c>
      <c r="E392" s="188" t="s">
        <v>513</v>
      </c>
      <c r="F392" s="189" t="s">
        <v>514</v>
      </c>
      <c r="G392" s="190" t="s">
        <v>228</v>
      </c>
      <c r="H392" s="191">
        <v>6.4</v>
      </c>
      <c r="I392" s="192"/>
      <c r="J392" s="193">
        <f>ROUND(I392*H392,2)</f>
        <v>0</v>
      </c>
      <c r="K392" s="189" t="s">
        <v>130</v>
      </c>
      <c r="L392" s="40"/>
      <c r="M392" s="194" t="s">
        <v>1</v>
      </c>
      <c r="N392" s="195" t="s">
        <v>40</v>
      </c>
      <c r="O392" s="72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131</v>
      </c>
      <c r="AT392" s="198" t="s">
        <v>126</v>
      </c>
      <c r="AU392" s="198" t="s">
        <v>85</v>
      </c>
      <c r="AY392" s="18" t="s">
        <v>123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83</v>
      </c>
      <c r="BK392" s="199">
        <f>ROUND(I392*H392,2)</f>
        <v>0</v>
      </c>
      <c r="BL392" s="18" t="s">
        <v>131</v>
      </c>
      <c r="BM392" s="198" t="s">
        <v>515</v>
      </c>
    </row>
    <row r="393" spans="2:51" s="14" customFormat="1" ht="11.25">
      <c r="B393" s="211"/>
      <c r="C393" s="212"/>
      <c r="D393" s="202" t="s">
        <v>132</v>
      </c>
      <c r="E393" s="213" t="s">
        <v>1</v>
      </c>
      <c r="F393" s="214" t="s">
        <v>516</v>
      </c>
      <c r="G393" s="212"/>
      <c r="H393" s="215">
        <v>6.4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132</v>
      </c>
      <c r="AU393" s="221" t="s">
        <v>85</v>
      </c>
      <c r="AV393" s="14" t="s">
        <v>85</v>
      </c>
      <c r="AW393" s="14" t="s">
        <v>134</v>
      </c>
      <c r="AX393" s="14" t="s">
        <v>75</v>
      </c>
      <c r="AY393" s="221" t="s">
        <v>123</v>
      </c>
    </row>
    <row r="394" spans="2:51" s="13" customFormat="1" ht="11.25">
      <c r="B394" s="200"/>
      <c r="C394" s="201"/>
      <c r="D394" s="202" t="s">
        <v>132</v>
      </c>
      <c r="E394" s="203" t="s">
        <v>1</v>
      </c>
      <c r="F394" s="204" t="s">
        <v>517</v>
      </c>
      <c r="G394" s="201"/>
      <c r="H394" s="203" t="s">
        <v>1</v>
      </c>
      <c r="I394" s="205"/>
      <c r="J394" s="201"/>
      <c r="K394" s="201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132</v>
      </c>
      <c r="AU394" s="210" t="s">
        <v>85</v>
      </c>
      <c r="AV394" s="13" t="s">
        <v>83</v>
      </c>
      <c r="AW394" s="13" t="s">
        <v>134</v>
      </c>
      <c r="AX394" s="13" t="s">
        <v>75</v>
      </c>
      <c r="AY394" s="210" t="s">
        <v>123</v>
      </c>
    </row>
    <row r="395" spans="2:51" s="15" customFormat="1" ht="11.25">
      <c r="B395" s="222"/>
      <c r="C395" s="223"/>
      <c r="D395" s="202" t="s">
        <v>132</v>
      </c>
      <c r="E395" s="224" t="s">
        <v>1</v>
      </c>
      <c r="F395" s="225" t="s">
        <v>137</v>
      </c>
      <c r="G395" s="223"/>
      <c r="H395" s="226">
        <v>6.4</v>
      </c>
      <c r="I395" s="227"/>
      <c r="J395" s="223"/>
      <c r="K395" s="223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132</v>
      </c>
      <c r="AU395" s="232" t="s">
        <v>85</v>
      </c>
      <c r="AV395" s="15" t="s">
        <v>131</v>
      </c>
      <c r="AW395" s="15" t="s">
        <v>134</v>
      </c>
      <c r="AX395" s="15" t="s">
        <v>83</v>
      </c>
      <c r="AY395" s="232" t="s">
        <v>123</v>
      </c>
    </row>
    <row r="396" spans="1:65" s="2" customFormat="1" ht="16.5" customHeight="1">
      <c r="A396" s="35"/>
      <c r="B396" s="36"/>
      <c r="C396" s="187" t="s">
        <v>342</v>
      </c>
      <c r="D396" s="187" t="s">
        <v>126</v>
      </c>
      <c r="E396" s="188" t="s">
        <v>518</v>
      </c>
      <c r="F396" s="189" t="s">
        <v>519</v>
      </c>
      <c r="G396" s="190" t="s">
        <v>235</v>
      </c>
      <c r="H396" s="191">
        <v>30.385</v>
      </c>
      <c r="I396" s="192"/>
      <c r="J396" s="193">
        <f>ROUND(I396*H396,2)</f>
        <v>0</v>
      </c>
      <c r="K396" s="189" t="s">
        <v>130</v>
      </c>
      <c r="L396" s="40"/>
      <c r="M396" s="194" t="s">
        <v>1</v>
      </c>
      <c r="N396" s="195" t="s">
        <v>40</v>
      </c>
      <c r="O396" s="72"/>
      <c r="P396" s="196">
        <f>O396*H396</f>
        <v>0</v>
      </c>
      <c r="Q396" s="196">
        <v>0</v>
      </c>
      <c r="R396" s="196">
        <f>Q396*H396</f>
        <v>0</v>
      </c>
      <c r="S396" s="196">
        <v>0</v>
      </c>
      <c r="T396" s="197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8" t="s">
        <v>131</v>
      </c>
      <c r="AT396" s="198" t="s">
        <v>126</v>
      </c>
      <c r="AU396" s="198" t="s">
        <v>85</v>
      </c>
      <c r="AY396" s="18" t="s">
        <v>123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8" t="s">
        <v>83</v>
      </c>
      <c r="BK396" s="199">
        <f>ROUND(I396*H396,2)</f>
        <v>0</v>
      </c>
      <c r="BL396" s="18" t="s">
        <v>131</v>
      </c>
      <c r="BM396" s="198" t="s">
        <v>520</v>
      </c>
    </row>
    <row r="397" spans="2:51" s="13" customFormat="1" ht="11.25">
      <c r="B397" s="200"/>
      <c r="C397" s="201"/>
      <c r="D397" s="202" t="s">
        <v>132</v>
      </c>
      <c r="E397" s="203" t="s">
        <v>1</v>
      </c>
      <c r="F397" s="204" t="s">
        <v>521</v>
      </c>
      <c r="G397" s="201"/>
      <c r="H397" s="203" t="s">
        <v>1</v>
      </c>
      <c r="I397" s="205"/>
      <c r="J397" s="201"/>
      <c r="K397" s="201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132</v>
      </c>
      <c r="AU397" s="210" t="s">
        <v>85</v>
      </c>
      <c r="AV397" s="13" t="s">
        <v>83</v>
      </c>
      <c r="AW397" s="13" t="s">
        <v>134</v>
      </c>
      <c r="AX397" s="13" t="s">
        <v>75</v>
      </c>
      <c r="AY397" s="210" t="s">
        <v>123</v>
      </c>
    </row>
    <row r="398" spans="2:51" s="14" customFormat="1" ht="11.25">
      <c r="B398" s="211"/>
      <c r="C398" s="212"/>
      <c r="D398" s="202" t="s">
        <v>132</v>
      </c>
      <c r="E398" s="213" t="s">
        <v>1</v>
      </c>
      <c r="F398" s="214" t="s">
        <v>522</v>
      </c>
      <c r="G398" s="212"/>
      <c r="H398" s="215">
        <v>15.5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132</v>
      </c>
      <c r="AU398" s="221" t="s">
        <v>85</v>
      </c>
      <c r="AV398" s="14" t="s">
        <v>85</v>
      </c>
      <c r="AW398" s="14" t="s">
        <v>134</v>
      </c>
      <c r="AX398" s="14" t="s">
        <v>75</v>
      </c>
      <c r="AY398" s="221" t="s">
        <v>123</v>
      </c>
    </row>
    <row r="399" spans="2:51" s="14" customFormat="1" ht="11.25">
      <c r="B399" s="211"/>
      <c r="C399" s="212"/>
      <c r="D399" s="202" t="s">
        <v>132</v>
      </c>
      <c r="E399" s="213" t="s">
        <v>1</v>
      </c>
      <c r="F399" s="214" t="s">
        <v>523</v>
      </c>
      <c r="G399" s="212"/>
      <c r="H399" s="215">
        <v>2.05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132</v>
      </c>
      <c r="AU399" s="221" t="s">
        <v>85</v>
      </c>
      <c r="AV399" s="14" t="s">
        <v>85</v>
      </c>
      <c r="AW399" s="14" t="s">
        <v>134</v>
      </c>
      <c r="AX399" s="14" t="s">
        <v>75</v>
      </c>
      <c r="AY399" s="221" t="s">
        <v>123</v>
      </c>
    </row>
    <row r="400" spans="2:51" s="14" customFormat="1" ht="11.25">
      <c r="B400" s="211"/>
      <c r="C400" s="212"/>
      <c r="D400" s="202" t="s">
        <v>132</v>
      </c>
      <c r="E400" s="213" t="s">
        <v>1</v>
      </c>
      <c r="F400" s="214" t="s">
        <v>524</v>
      </c>
      <c r="G400" s="212"/>
      <c r="H400" s="215">
        <v>0.40199999999999997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132</v>
      </c>
      <c r="AU400" s="221" t="s">
        <v>85</v>
      </c>
      <c r="AV400" s="14" t="s">
        <v>85</v>
      </c>
      <c r="AW400" s="14" t="s">
        <v>134</v>
      </c>
      <c r="AX400" s="14" t="s">
        <v>75</v>
      </c>
      <c r="AY400" s="221" t="s">
        <v>123</v>
      </c>
    </row>
    <row r="401" spans="2:51" s="14" customFormat="1" ht="11.25">
      <c r="B401" s="211"/>
      <c r="C401" s="212"/>
      <c r="D401" s="202" t="s">
        <v>132</v>
      </c>
      <c r="E401" s="213" t="s">
        <v>1</v>
      </c>
      <c r="F401" s="214" t="s">
        <v>525</v>
      </c>
      <c r="G401" s="212"/>
      <c r="H401" s="215">
        <v>1.9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132</v>
      </c>
      <c r="AU401" s="221" t="s">
        <v>85</v>
      </c>
      <c r="AV401" s="14" t="s">
        <v>85</v>
      </c>
      <c r="AW401" s="14" t="s">
        <v>134</v>
      </c>
      <c r="AX401" s="14" t="s">
        <v>75</v>
      </c>
      <c r="AY401" s="221" t="s">
        <v>123</v>
      </c>
    </row>
    <row r="402" spans="2:51" s="14" customFormat="1" ht="11.25">
      <c r="B402" s="211"/>
      <c r="C402" s="212"/>
      <c r="D402" s="202" t="s">
        <v>132</v>
      </c>
      <c r="E402" s="213" t="s">
        <v>1</v>
      </c>
      <c r="F402" s="214" t="s">
        <v>526</v>
      </c>
      <c r="G402" s="212"/>
      <c r="H402" s="215">
        <v>0.7128000000000001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132</v>
      </c>
      <c r="AU402" s="221" t="s">
        <v>85</v>
      </c>
      <c r="AV402" s="14" t="s">
        <v>85</v>
      </c>
      <c r="AW402" s="14" t="s">
        <v>134</v>
      </c>
      <c r="AX402" s="14" t="s">
        <v>75</v>
      </c>
      <c r="AY402" s="221" t="s">
        <v>123</v>
      </c>
    </row>
    <row r="403" spans="2:51" s="14" customFormat="1" ht="11.25">
      <c r="B403" s="211"/>
      <c r="C403" s="212"/>
      <c r="D403" s="202" t="s">
        <v>132</v>
      </c>
      <c r="E403" s="213" t="s">
        <v>1</v>
      </c>
      <c r="F403" s="214" t="s">
        <v>527</v>
      </c>
      <c r="G403" s="212"/>
      <c r="H403" s="215">
        <v>5.0200000000000005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132</v>
      </c>
      <c r="AU403" s="221" t="s">
        <v>85</v>
      </c>
      <c r="AV403" s="14" t="s">
        <v>85</v>
      </c>
      <c r="AW403" s="14" t="s">
        <v>134</v>
      </c>
      <c r="AX403" s="14" t="s">
        <v>75</v>
      </c>
      <c r="AY403" s="221" t="s">
        <v>123</v>
      </c>
    </row>
    <row r="404" spans="2:51" s="14" customFormat="1" ht="11.25">
      <c r="B404" s="211"/>
      <c r="C404" s="212"/>
      <c r="D404" s="202" t="s">
        <v>132</v>
      </c>
      <c r="E404" s="213" t="s">
        <v>1</v>
      </c>
      <c r="F404" s="214" t="s">
        <v>528</v>
      </c>
      <c r="G404" s="212"/>
      <c r="H404" s="215">
        <v>4.800000000000001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132</v>
      </c>
      <c r="AU404" s="221" t="s">
        <v>85</v>
      </c>
      <c r="AV404" s="14" t="s">
        <v>85</v>
      </c>
      <c r="AW404" s="14" t="s">
        <v>134</v>
      </c>
      <c r="AX404" s="14" t="s">
        <v>75</v>
      </c>
      <c r="AY404" s="221" t="s">
        <v>123</v>
      </c>
    </row>
    <row r="405" spans="2:51" s="15" customFormat="1" ht="11.25">
      <c r="B405" s="222"/>
      <c r="C405" s="223"/>
      <c r="D405" s="202" t="s">
        <v>132</v>
      </c>
      <c r="E405" s="224" t="s">
        <v>1</v>
      </c>
      <c r="F405" s="225" t="s">
        <v>137</v>
      </c>
      <c r="G405" s="223"/>
      <c r="H405" s="226">
        <v>30.384800000000002</v>
      </c>
      <c r="I405" s="227"/>
      <c r="J405" s="223"/>
      <c r="K405" s="223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132</v>
      </c>
      <c r="AU405" s="232" t="s">
        <v>85</v>
      </c>
      <c r="AV405" s="15" t="s">
        <v>131</v>
      </c>
      <c r="AW405" s="15" t="s">
        <v>134</v>
      </c>
      <c r="AX405" s="15" t="s">
        <v>83</v>
      </c>
      <c r="AY405" s="232" t="s">
        <v>123</v>
      </c>
    </row>
    <row r="406" spans="1:65" s="2" customFormat="1" ht="24.2" customHeight="1">
      <c r="A406" s="35"/>
      <c r="B406" s="36"/>
      <c r="C406" s="187" t="s">
        <v>529</v>
      </c>
      <c r="D406" s="187" t="s">
        <v>126</v>
      </c>
      <c r="E406" s="188" t="s">
        <v>530</v>
      </c>
      <c r="F406" s="189" t="s">
        <v>531</v>
      </c>
      <c r="G406" s="190" t="s">
        <v>192</v>
      </c>
      <c r="H406" s="191">
        <v>162.492</v>
      </c>
      <c r="I406" s="192"/>
      <c r="J406" s="193">
        <f>ROUND(I406*H406,2)</f>
        <v>0</v>
      </c>
      <c r="K406" s="189" t="s">
        <v>130</v>
      </c>
      <c r="L406" s="40"/>
      <c r="M406" s="194" t="s">
        <v>1</v>
      </c>
      <c r="N406" s="195" t="s">
        <v>40</v>
      </c>
      <c r="O406" s="72"/>
      <c r="P406" s="196">
        <f>O406*H406</f>
        <v>0</v>
      </c>
      <c r="Q406" s="196">
        <v>0</v>
      </c>
      <c r="R406" s="196">
        <f>Q406*H406</f>
        <v>0</v>
      </c>
      <c r="S406" s="196">
        <v>0</v>
      </c>
      <c r="T406" s="197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8" t="s">
        <v>131</v>
      </c>
      <c r="AT406" s="198" t="s">
        <v>126</v>
      </c>
      <c r="AU406" s="198" t="s">
        <v>85</v>
      </c>
      <c r="AY406" s="18" t="s">
        <v>123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8" t="s">
        <v>83</v>
      </c>
      <c r="BK406" s="199">
        <f>ROUND(I406*H406,2)</f>
        <v>0</v>
      </c>
      <c r="BL406" s="18" t="s">
        <v>131</v>
      </c>
      <c r="BM406" s="198" t="s">
        <v>532</v>
      </c>
    </row>
    <row r="407" spans="2:51" s="13" customFormat="1" ht="33.75">
      <c r="B407" s="200"/>
      <c r="C407" s="201"/>
      <c r="D407" s="202" t="s">
        <v>132</v>
      </c>
      <c r="E407" s="203" t="s">
        <v>1</v>
      </c>
      <c r="F407" s="204" t="s">
        <v>498</v>
      </c>
      <c r="G407" s="201"/>
      <c r="H407" s="203" t="s">
        <v>1</v>
      </c>
      <c r="I407" s="205"/>
      <c r="J407" s="201"/>
      <c r="K407" s="201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132</v>
      </c>
      <c r="AU407" s="210" t="s">
        <v>85</v>
      </c>
      <c r="AV407" s="13" t="s">
        <v>83</v>
      </c>
      <c r="AW407" s="13" t="s">
        <v>134</v>
      </c>
      <c r="AX407" s="13" t="s">
        <v>75</v>
      </c>
      <c r="AY407" s="210" t="s">
        <v>123</v>
      </c>
    </row>
    <row r="408" spans="2:51" s="14" customFormat="1" ht="11.25">
      <c r="B408" s="211"/>
      <c r="C408" s="212"/>
      <c r="D408" s="202" t="s">
        <v>132</v>
      </c>
      <c r="E408" s="213" t="s">
        <v>1</v>
      </c>
      <c r="F408" s="214" t="s">
        <v>533</v>
      </c>
      <c r="G408" s="212"/>
      <c r="H408" s="215">
        <v>81.5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132</v>
      </c>
      <c r="AU408" s="221" t="s">
        <v>85</v>
      </c>
      <c r="AV408" s="14" t="s">
        <v>85</v>
      </c>
      <c r="AW408" s="14" t="s">
        <v>134</v>
      </c>
      <c r="AX408" s="14" t="s">
        <v>75</v>
      </c>
      <c r="AY408" s="221" t="s">
        <v>123</v>
      </c>
    </row>
    <row r="409" spans="2:51" s="14" customFormat="1" ht="11.25">
      <c r="B409" s="211"/>
      <c r="C409" s="212"/>
      <c r="D409" s="202" t="s">
        <v>132</v>
      </c>
      <c r="E409" s="213" t="s">
        <v>1</v>
      </c>
      <c r="F409" s="214" t="s">
        <v>534</v>
      </c>
      <c r="G409" s="212"/>
      <c r="H409" s="215">
        <v>9.965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132</v>
      </c>
      <c r="AU409" s="221" t="s">
        <v>85</v>
      </c>
      <c r="AV409" s="14" t="s">
        <v>85</v>
      </c>
      <c r="AW409" s="14" t="s">
        <v>134</v>
      </c>
      <c r="AX409" s="14" t="s">
        <v>75</v>
      </c>
      <c r="AY409" s="221" t="s">
        <v>123</v>
      </c>
    </row>
    <row r="410" spans="2:51" s="14" customFormat="1" ht="11.25">
      <c r="B410" s="211"/>
      <c r="C410" s="212"/>
      <c r="D410" s="202" t="s">
        <v>132</v>
      </c>
      <c r="E410" s="213" t="s">
        <v>1</v>
      </c>
      <c r="F410" s="214" t="s">
        <v>535</v>
      </c>
      <c r="G410" s="212"/>
      <c r="H410" s="215">
        <v>3.35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132</v>
      </c>
      <c r="AU410" s="221" t="s">
        <v>85</v>
      </c>
      <c r="AV410" s="14" t="s">
        <v>85</v>
      </c>
      <c r="AW410" s="14" t="s">
        <v>134</v>
      </c>
      <c r="AX410" s="14" t="s">
        <v>75</v>
      </c>
      <c r="AY410" s="221" t="s">
        <v>123</v>
      </c>
    </row>
    <row r="411" spans="2:51" s="14" customFormat="1" ht="11.25">
      <c r="B411" s="211"/>
      <c r="C411" s="212"/>
      <c r="D411" s="202" t="s">
        <v>132</v>
      </c>
      <c r="E411" s="213" t="s">
        <v>1</v>
      </c>
      <c r="F411" s="214" t="s">
        <v>536</v>
      </c>
      <c r="G411" s="212"/>
      <c r="H411" s="215">
        <v>9.26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132</v>
      </c>
      <c r="AU411" s="221" t="s">
        <v>85</v>
      </c>
      <c r="AV411" s="14" t="s">
        <v>85</v>
      </c>
      <c r="AW411" s="14" t="s">
        <v>134</v>
      </c>
      <c r="AX411" s="14" t="s">
        <v>75</v>
      </c>
      <c r="AY411" s="221" t="s">
        <v>123</v>
      </c>
    </row>
    <row r="412" spans="2:51" s="14" customFormat="1" ht="11.25">
      <c r="B412" s="211"/>
      <c r="C412" s="212"/>
      <c r="D412" s="202" t="s">
        <v>132</v>
      </c>
      <c r="E412" s="213" t="s">
        <v>1</v>
      </c>
      <c r="F412" s="214" t="s">
        <v>537</v>
      </c>
      <c r="G412" s="212"/>
      <c r="H412" s="215">
        <v>4.86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132</v>
      </c>
      <c r="AU412" s="221" t="s">
        <v>85</v>
      </c>
      <c r="AV412" s="14" t="s">
        <v>85</v>
      </c>
      <c r="AW412" s="14" t="s">
        <v>134</v>
      </c>
      <c r="AX412" s="14" t="s">
        <v>75</v>
      </c>
      <c r="AY412" s="221" t="s">
        <v>123</v>
      </c>
    </row>
    <row r="413" spans="2:51" s="14" customFormat="1" ht="11.25">
      <c r="B413" s="211"/>
      <c r="C413" s="212"/>
      <c r="D413" s="202" t="s">
        <v>132</v>
      </c>
      <c r="E413" s="213" t="s">
        <v>1</v>
      </c>
      <c r="F413" s="214" t="s">
        <v>538</v>
      </c>
      <c r="G413" s="212"/>
      <c r="H413" s="215">
        <v>27.3532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132</v>
      </c>
      <c r="AU413" s="221" t="s">
        <v>85</v>
      </c>
      <c r="AV413" s="14" t="s">
        <v>85</v>
      </c>
      <c r="AW413" s="14" t="s">
        <v>134</v>
      </c>
      <c r="AX413" s="14" t="s">
        <v>75</v>
      </c>
      <c r="AY413" s="221" t="s">
        <v>123</v>
      </c>
    </row>
    <row r="414" spans="2:51" s="14" customFormat="1" ht="11.25">
      <c r="B414" s="211"/>
      <c r="C414" s="212"/>
      <c r="D414" s="202" t="s">
        <v>132</v>
      </c>
      <c r="E414" s="213" t="s">
        <v>1</v>
      </c>
      <c r="F414" s="214" t="s">
        <v>539</v>
      </c>
      <c r="G414" s="212"/>
      <c r="H414" s="215">
        <v>26.2036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132</v>
      </c>
      <c r="AU414" s="221" t="s">
        <v>85</v>
      </c>
      <c r="AV414" s="14" t="s">
        <v>85</v>
      </c>
      <c r="AW414" s="14" t="s">
        <v>134</v>
      </c>
      <c r="AX414" s="14" t="s">
        <v>75</v>
      </c>
      <c r="AY414" s="221" t="s">
        <v>123</v>
      </c>
    </row>
    <row r="415" spans="2:51" s="15" customFormat="1" ht="11.25">
      <c r="B415" s="222"/>
      <c r="C415" s="223"/>
      <c r="D415" s="202" t="s">
        <v>132</v>
      </c>
      <c r="E415" s="224" t="s">
        <v>1</v>
      </c>
      <c r="F415" s="225" t="s">
        <v>137</v>
      </c>
      <c r="G415" s="223"/>
      <c r="H415" s="226">
        <v>162.4918</v>
      </c>
      <c r="I415" s="227"/>
      <c r="J415" s="223"/>
      <c r="K415" s="223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132</v>
      </c>
      <c r="AU415" s="232" t="s">
        <v>85</v>
      </c>
      <c r="AV415" s="15" t="s">
        <v>131</v>
      </c>
      <c r="AW415" s="15" t="s">
        <v>134</v>
      </c>
      <c r="AX415" s="15" t="s">
        <v>83</v>
      </c>
      <c r="AY415" s="232" t="s">
        <v>123</v>
      </c>
    </row>
    <row r="416" spans="1:65" s="2" customFormat="1" ht="24.2" customHeight="1">
      <c r="A416" s="35"/>
      <c r="B416" s="36"/>
      <c r="C416" s="187" t="s">
        <v>349</v>
      </c>
      <c r="D416" s="187" t="s">
        <v>126</v>
      </c>
      <c r="E416" s="188" t="s">
        <v>540</v>
      </c>
      <c r="F416" s="189" t="s">
        <v>541</v>
      </c>
      <c r="G416" s="190" t="s">
        <v>192</v>
      </c>
      <c r="H416" s="191">
        <v>162.492</v>
      </c>
      <c r="I416" s="192"/>
      <c r="J416" s="193">
        <f>ROUND(I416*H416,2)</f>
        <v>0</v>
      </c>
      <c r="K416" s="189" t="s">
        <v>130</v>
      </c>
      <c r="L416" s="40"/>
      <c r="M416" s="194" t="s">
        <v>1</v>
      </c>
      <c r="N416" s="195" t="s">
        <v>40</v>
      </c>
      <c r="O416" s="72"/>
      <c r="P416" s="196">
        <f>O416*H416</f>
        <v>0</v>
      </c>
      <c r="Q416" s="196">
        <v>0</v>
      </c>
      <c r="R416" s="196">
        <f>Q416*H416</f>
        <v>0</v>
      </c>
      <c r="S416" s="196">
        <v>0</v>
      </c>
      <c r="T416" s="197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8" t="s">
        <v>131</v>
      </c>
      <c r="AT416" s="198" t="s">
        <v>126</v>
      </c>
      <c r="AU416" s="198" t="s">
        <v>85</v>
      </c>
      <c r="AY416" s="18" t="s">
        <v>123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8" t="s">
        <v>83</v>
      </c>
      <c r="BK416" s="199">
        <f>ROUND(I416*H416,2)</f>
        <v>0</v>
      </c>
      <c r="BL416" s="18" t="s">
        <v>131</v>
      </c>
      <c r="BM416" s="198" t="s">
        <v>542</v>
      </c>
    </row>
    <row r="417" spans="2:51" s="14" customFormat="1" ht="11.25">
      <c r="B417" s="211"/>
      <c r="C417" s="212"/>
      <c r="D417" s="202" t="s">
        <v>132</v>
      </c>
      <c r="E417" s="213" t="s">
        <v>1</v>
      </c>
      <c r="F417" s="214" t="s">
        <v>543</v>
      </c>
      <c r="G417" s="212"/>
      <c r="H417" s="215">
        <v>162.492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132</v>
      </c>
      <c r="AU417" s="221" t="s">
        <v>85</v>
      </c>
      <c r="AV417" s="14" t="s">
        <v>85</v>
      </c>
      <c r="AW417" s="14" t="s">
        <v>134</v>
      </c>
      <c r="AX417" s="14" t="s">
        <v>75</v>
      </c>
      <c r="AY417" s="221" t="s">
        <v>123</v>
      </c>
    </row>
    <row r="418" spans="2:51" s="15" customFormat="1" ht="11.25">
      <c r="B418" s="222"/>
      <c r="C418" s="223"/>
      <c r="D418" s="202" t="s">
        <v>132</v>
      </c>
      <c r="E418" s="224" t="s">
        <v>1</v>
      </c>
      <c r="F418" s="225" t="s">
        <v>137</v>
      </c>
      <c r="G418" s="223"/>
      <c r="H418" s="226">
        <v>162.492</v>
      </c>
      <c r="I418" s="227"/>
      <c r="J418" s="223"/>
      <c r="K418" s="223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132</v>
      </c>
      <c r="AU418" s="232" t="s">
        <v>85</v>
      </c>
      <c r="AV418" s="15" t="s">
        <v>131</v>
      </c>
      <c r="AW418" s="15" t="s">
        <v>134</v>
      </c>
      <c r="AX418" s="15" t="s">
        <v>83</v>
      </c>
      <c r="AY418" s="232" t="s">
        <v>123</v>
      </c>
    </row>
    <row r="419" spans="1:65" s="2" customFormat="1" ht="16.5" customHeight="1">
      <c r="A419" s="35"/>
      <c r="B419" s="36"/>
      <c r="C419" s="187" t="s">
        <v>544</v>
      </c>
      <c r="D419" s="187" t="s">
        <v>126</v>
      </c>
      <c r="E419" s="188" t="s">
        <v>545</v>
      </c>
      <c r="F419" s="189" t="s">
        <v>546</v>
      </c>
      <c r="G419" s="190" t="s">
        <v>290</v>
      </c>
      <c r="H419" s="191">
        <v>2.325</v>
      </c>
      <c r="I419" s="192"/>
      <c r="J419" s="193">
        <f>ROUND(I419*H419,2)</f>
        <v>0</v>
      </c>
      <c r="K419" s="189" t="s">
        <v>130</v>
      </c>
      <c r="L419" s="40"/>
      <c r="M419" s="194" t="s">
        <v>1</v>
      </c>
      <c r="N419" s="195" t="s">
        <v>40</v>
      </c>
      <c r="O419" s="72"/>
      <c r="P419" s="196">
        <f>O419*H419</f>
        <v>0</v>
      </c>
      <c r="Q419" s="196">
        <v>0</v>
      </c>
      <c r="R419" s="196">
        <f>Q419*H419</f>
        <v>0</v>
      </c>
      <c r="S419" s="196">
        <v>0</v>
      </c>
      <c r="T419" s="197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98" t="s">
        <v>131</v>
      </c>
      <c r="AT419" s="198" t="s">
        <v>126</v>
      </c>
      <c r="AU419" s="198" t="s">
        <v>85</v>
      </c>
      <c r="AY419" s="18" t="s">
        <v>123</v>
      </c>
      <c r="BE419" s="199">
        <f>IF(N419="základní",J419,0)</f>
        <v>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18" t="s">
        <v>83</v>
      </c>
      <c r="BK419" s="199">
        <f>ROUND(I419*H419,2)</f>
        <v>0</v>
      </c>
      <c r="BL419" s="18" t="s">
        <v>131</v>
      </c>
      <c r="BM419" s="198" t="s">
        <v>547</v>
      </c>
    </row>
    <row r="420" spans="2:51" s="13" customFormat="1" ht="11.25">
      <c r="B420" s="200"/>
      <c r="C420" s="201"/>
      <c r="D420" s="202" t="s">
        <v>132</v>
      </c>
      <c r="E420" s="203" t="s">
        <v>1</v>
      </c>
      <c r="F420" s="204" t="s">
        <v>548</v>
      </c>
      <c r="G420" s="201"/>
      <c r="H420" s="203" t="s">
        <v>1</v>
      </c>
      <c r="I420" s="205"/>
      <c r="J420" s="201"/>
      <c r="K420" s="201"/>
      <c r="L420" s="206"/>
      <c r="M420" s="207"/>
      <c r="N420" s="208"/>
      <c r="O420" s="208"/>
      <c r="P420" s="208"/>
      <c r="Q420" s="208"/>
      <c r="R420" s="208"/>
      <c r="S420" s="208"/>
      <c r="T420" s="209"/>
      <c r="AT420" s="210" t="s">
        <v>132</v>
      </c>
      <c r="AU420" s="210" t="s">
        <v>85</v>
      </c>
      <c r="AV420" s="13" t="s">
        <v>83</v>
      </c>
      <c r="AW420" s="13" t="s">
        <v>134</v>
      </c>
      <c r="AX420" s="13" t="s">
        <v>75</v>
      </c>
      <c r="AY420" s="210" t="s">
        <v>123</v>
      </c>
    </row>
    <row r="421" spans="2:51" s="14" customFormat="1" ht="11.25">
      <c r="B421" s="211"/>
      <c r="C421" s="212"/>
      <c r="D421" s="202" t="s">
        <v>132</v>
      </c>
      <c r="E421" s="213" t="s">
        <v>1</v>
      </c>
      <c r="F421" s="214" t="s">
        <v>549</v>
      </c>
      <c r="G421" s="212"/>
      <c r="H421" s="215">
        <v>2.3249999999999997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132</v>
      </c>
      <c r="AU421" s="221" t="s">
        <v>85</v>
      </c>
      <c r="AV421" s="14" t="s">
        <v>85</v>
      </c>
      <c r="AW421" s="14" t="s">
        <v>134</v>
      </c>
      <c r="AX421" s="14" t="s">
        <v>75</v>
      </c>
      <c r="AY421" s="221" t="s">
        <v>123</v>
      </c>
    </row>
    <row r="422" spans="2:51" s="15" customFormat="1" ht="11.25">
      <c r="B422" s="222"/>
      <c r="C422" s="223"/>
      <c r="D422" s="202" t="s">
        <v>132</v>
      </c>
      <c r="E422" s="224" t="s">
        <v>1</v>
      </c>
      <c r="F422" s="225" t="s">
        <v>137</v>
      </c>
      <c r="G422" s="223"/>
      <c r="H422" s="226">
        <v>2.3249999999999997</v>
      </c>
      <c r="I422" s="227"/>
      <c r="J422" s="223"/>
      <c r="K422" s="223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132</v>
      </c>
      <c r="AU422" s="232" t="s">
        <v>85</v>
      </c>
      <c r="AV422" s="15" t="s">
        <v>131</v>
      </c>
      <c r="AW422" s="15" t="s">
        <v>134</v>
      </c>
      <c r="AX422" s="15" t="s">
        <v>83</v>
      </c>
      <c r="AY422" s="232" t="s">
        <v>123</v>
      </c>
    </row>
    <row r="423" spans="1:65" s="2" customFormat="1" ht="21.75" customHeight="1">
      <c r="A423" s="35"/>
      <c r="B423" s="36"/>
      <c r="C423" s="187" t="s">
        <v>354</v>
      </c>
      <c r="D423" s="187" t="s">
        <v>126</v>
      </c>
      <c r="E423" s="188" t="s">
        <v>550</v>
      </c>
      <c r="F423" s="189" t="s">
        <v>551</v>
      </c>
      <c r="G423" s="190" t="s">
        <v>290</v>
      </c>
      <c r="H423" s="191">
        <v>2.679</v>
      </c>
      <c r="I423" s="192"/>
      <c r="J423" s="193">
        <f>ROUND(I423*H423,2)</f>
        <v>0</v>
      </c>
      <c r="K423" s="189" t="s">
        <v>130</v>
      </c>
      <c r="L423" s="40"/>
      <c r="M423" s="194" t="s">
        <v>1</v>
      </c>
      <c r="N423" s="195" t="s">
        <v>40</v>
      </c>
      <c r="O423" s="72"/>
      <c r="P423" s="196">
        <f>O423*H423</f>
        <v>0</v>
      </c>
      <c r="Q423" s="196">
        <v>0</v>
      </c>
      <c r="R423" s="196">
        <f>Q423*H423</f>
        <v>0</v>
      </c>
      <c r="S423" s="196">
        <v>0</v>
      </c>
      <c r="T423" s="197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98" t="s">
        <v>131</v>
      </c>
      <c r="AT423" s="198" t="s">
        <v>126</v>
      </c>
      <c r="AU423" s="198" t="s">
        <v>85</v>
      </c>
      <c r="AY423" s="18" t="s">
        <v>123</v>
      </c>
      <c r="BE423" s="199">
        <f>IF(N423="základní",J423,0)</f>
        <v>0</v>
      </c>
      <c r="BF423" s="199">
        <f>IF(N423="snížená",J423,0)</f>
        <v>0</v>
      </c>
      <c r="BG423" s="199">
        <f>IF(N423="zákl. přenesená",J423,0)</f>
        <v>0</v>
      </c>
      <c r="BH423" s="199">
        <f>IF(N423="sníž. přenesená",J423,0)</f>
        <v>0</v>
      </c>
      <c r="BI423" s="199">
        <f>IF(N423="nulová",J423,0)</f>
        <v>0</v>
      </c>
      <c r="BJ423" s="18" t="s">
        <v>83</v>
      </c>
      <c r="BK423" s="199">
        <f>ROUND(I423*H423,2)</f>
        <v>0</v>
      </c>
      <c r="BL423" s="18" t="s">
        <v>131</v>
      </c>
      <c r="BM423" s="198" t="s">
        <v>552</v>
      </c>
    </row>
    <row r="424" spans="2:51" s="13" customFormat="1" ht="11.25">
      <c r="B424" s="200"/>
      <c r="C424" s="201"/>
      <c r="D424" s="202" t="s">
        <v>132</v>
      </c>
      <c r="E424" s="203" t="s">
        <v>1</v>
      </c>
      <c r="F424" s="204" t="s">
        <v>553</v>
      </c>
      <c r="G424" s="201"/>
      <c r="H424" s="203" t="s">
        <v>1</v>
      </c>
      <c r="I424" s="205"/>
      <c r="J424" s="201"/>
      <c r="K424" s="201"/>
      <c r="L424" s="206"/>
      <c r="M424" s="207"/>
      <c r="N424" s="208"/>
      <c r="O424" s="208"/>
      <c r="P424" s="208"/>
      <c r="Q424" s="208"/>
      <c r="R424" s="208"/>
      <c r="S424" s="208"/>
      <c r="T424" s="209"/>
      <c r="AT424" s="210" t="s">
        <v>132</v>
      </c>
      <c r="AU424" s="210" t="s">
        <v>85</v>
      </c>
      <c r="AV424" s="13" t="s">
        <v>83</v>
      </c>
      <c r="AW424" s="13" t="s">
        <v>134</v>
      </c>
      <c r="AX424" s="13" t="s">
        <v>75</v>
      </c>
      <c r="AY424" s="210" t="s">
        <v>123</v>
      </c>
    </row>
    <row r="425" spans="2:51" s="14" customFormat="1" ht="11.25">
      <c r="B425" s="211"/>
      <c r="C425" s="212"/>
      <c r="D425" s="202" t="s">
        <v>132</v>
      </c>
      <c r="E425" s="213" t="s">
        <v>1</v>
      </c>
      <c r="F425" s="214" t="s">
        <v>554</v>
      </c>
      <c r="G425" s="212"/>
      <c r="H425" s="215">
        <v>2.6793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132</v>
      </c>
      <c r="AU425" s="221" t="s">
        <v>85</v>
      </c>
      <c r="AV425" s="14" t="s">
        <v>85</v>
      </c>
      <c r="AW425" s="14" t="s">
        <v>134</v>
      </c>
      <c r="AX425" s="14" t="s">
        <v>75</v>
      </c>
      <c r="AY425" s="221" t="s">
        <v>123</v>
      </c>
    </row>
    <row r="426" spans="2:51" s="15" customFormat="1" ht="11.25">
      <c r="B426" s="222"/>
      <c r="C426" s="223"/>
      <c r="D426" s="202" t="s">
        <v>132</v>
      </c>
      <c r="E426" s="224" t="s">
        <v>1</v>
      </c>
      <c r="F426" s="225" t="s">
        <v>137</v>
      </c>
      <c r="G426" s="223"/>
      <c r="H426" s="226">
        <v>2.6793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132</v>
      </c>
      <c r="AU426" s="232" t="s">
        <v>85</v>
      </c>
      <c r="AV426" s="15" t="s">
        <v>131</v>
      </c>
      <c r="AW426" s="15" t="s">
        <v>134</v>
      </c>
      <c r="AX426" s="15" t="s">
        <v>83</v>
      </c>
      <c r="AY426" s="232" t="s">
        <v>123</v>
      </c>
    </row>
    <row r="427" spans="1:65" s="2" customFormat="1" ht="21.75" customHeight="1">
      <c r="A427" s="35"/>
      <c r="B427" s="36"/>
      <c r="C427" s="187" t="s">
        <v>555</v>
      </c>
      <c r="D427" s="187" t="s">
        <v>126</v>
      </c>
      <c r="E427" s="188" t="s">
        <v>556</v>
      </c>
      <c r="F427" s="189" t="s">
        <v>557</v>
      </c>
      <c r="G427" s="190" t="s">
        <v>228</v>
      </c>
      <c r="H427" s="191">
        <v>29.3</v>
      </c>
      <c r="I427" s="192"/>
      <c r="J427" s="193">
        <f>ROUND(I427*H427,2)</f>
        <v>0</v>
      </c>
      <c r="K427" s="189" t="s">
        <v>130</v>
      </c>
      <c r="L427" s="40"/>
      <c r="M427" s="194" t="s">
        <v>1</v>
      </c>
      <c r="N427" s="195" t="s">
        <v>40</v>
      </c>
      <c r="O427" s="72"/>
      <c r="P427" s="196">
        <f>O427*H427</f>
        <v>0</v>
      </c>
      <c r="Q427" s="196">
        <v>0</v>
      </c>
      <c r="R427" s="196">
        <f>Q427*H427</f>
        <v>0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131</v>
      </c>
      <c r="AT427" s="198" t="s">
        <v>126</v>
      </c>
      <c r="AU427" s="198" t="s">
        <v>85</v>
      </c>
      <c r="AY427" s="18" t="s">
        <v>123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83</v>
      </c>
      <c r="BK427" s="199">
        <f>ROUND(I427*H427,2)</f>
        <v>0</v>
      </c>
      <c r="BL427" s="18" t="s">
        <v>131</v>
      </c>
      <c r="BM427" s="198" t="s">
        <v>558</v>
      </c>
    </row>
    <row r="428" spans="2:51" s="13" customFormat="1" ht="11.25">
      <c r="B428" s="200"/>
      <c r="C428" s="201"/>
      <c r="D428" s="202" t="s">
        <v>132</v>
      </c>
      <c r="E428" s="203" t="s">
        <v>1</v>
      </c>
      <c r="F428" s="204" t="s">
        <v>559</v>
      </c>
      <c r="G428" s="201"/>
      <c r="H428" s="203" t="s">
        <v>1</v>
      </c>
      <c r="I428" s="205"/>
      <c r="J428" s="201"/>
      <c r="K428" s="201"/>
      <c r="L428" s="206"/>
      <c r="M428" s="207"/>
      <c r="N428" s="208"/>
      <c r="O428" s="208"/>
      <c r="P428" s="208"/>
      <c r="Q428" s="208"/>
      <c r="R428" s="208"/>
      <c r="S428" s="208"/>
      <c r="T428" s="209"/>
      <c r="AT428" s="210" t="s">
        <v>132</v>
      </c>
      <c r="AU428" s="210" t="s">
        <v>85</v>
      </c>
      <c r="AV428" s="13" t="s">
        <v>83</v>
      </c>
      <c r="AW428" s="13" t="s">
        <v>134</v>
      </c>
      <c r="AX428" s="13" t="s">
        <v>75</v>
      </c>
      <c r="AY428" s="210" t="s">
        <v>123</v>
      </c>
    </row>
    <row r="429" spans="2:51" s="14" customFormat="1" ht="11.25">
      <c r="B429" s="211"/>
      <c r="C429" s="212"/>
      <c r="D429" s="202" t="s">
        <v>132</v>
      </c>
      <c r="E429" s="213" t="s">
        <v>1</v>
      </c>
      <c r="F429" s="214" t="s">
        <v>560</v>
      </c>
      <c r="G429" s="212"/>
      <c r="H429" s="215">
        <v>17.299999999999997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132</v>
      </c>
      <c r="AU429" s="221" t="s">
        <v>85</v>
      </c>
      <c r="AV429" s="14" t="s">
        <v>85</v>
      </c>
      <c r="AW429" s="14" t="s">
        <v>134</v>
      </c>
      <c r="AX429" s="14" t="s">
        <v>75</v>
      </c>
      <c r="AY429" s="221" t="s">
        <v>123</v>
      </c>
    </row>
    <row r="430" spans="2:51" s="14" customFormat="1" ht="11.25">
      <c r="B430" s="211"/>
      <c r="C430" s="212"/>
      <c r="D430" s="202" t="s">
        <v>132</v>
      </c>
      <c r="E430" s="213" t="s">
        <v>1</v>
      </c>
      <c r="F430" s="214" t="s">
        <v>561</v>
      </c>
      <c r="G430" s="212"/>
      <c r="H430" s="215">
        <v>12</v>
      </c>
      <c r="I430" s="216"/>
      <c r="J430" s="212"/>
      <c r="K430" s="212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132</v>
      </c>
      <c r="AU430" s="221" t="s">
        <v>85</v>
      </c>
      <c r="AV430" s="14" t="s">
        <v>85</v>
      </c>
      <c r="AW430" s="14" t="s">
        <v>134</v>
      </c>
      <c r="AX430" s="14" t="s">
        <v>75</v>
      </c>
      <c r="AY430" s="221" t="s">
        <v>123</v>
      </c>
    </row>
    <row r="431" spans="2:51" s="15" customFormat="1" ht="11.25">
      <c r="B431" s="222"/>
      <c r="C431" s="223"/>
      <c r="D431" s="202" t="s">
        <v>132</v>
      </c>
      <c r="E431" s="224" t="s">
        <v>1</v>
      </c>
      <c r="F431" s="225" t="s">
        <v>137</v>
      </c>
      <c r="G431" s="223"/>
      <c r="H431" s="226">
        <v>29.299999999999997</v>
      </c>
      <c r="I431" s="227"/>
      <c r="J431" s="223"/>
      <c r="K431" s="223"/>
      <c r="L431" s="228"/>
      <c r="M431" s="229"/>
      <c r="N431" s="230"/>
      <c r="O431" s="230"/>
      <c r="P431" s="230"/>
      <c r="Q431" s="230"/>
      <c r="R431" s="230"/>
      <c r="S431" s="230"/>
      <c r="T431" s="231"/>
      <c r="AT431" s="232" t="s">
        <v>132</v>
      </c>
      <c r="AU431" s="232" t="s">
        <v>85</v>
      </c>
      <c r="AV431" s="15" t="s">
        <v>131</v>
      </c>
      <c r="AW431" s="15" t="s">
        <v>134</v>
      </c>
      <c r="AX431" s="15" t="s">
        <v>83</v>
      </c>
      <c r="AY431" s="232" t="s">
        <v>123</v>
      </c>
    </row>
    <row r="432" spans="1:65" s="2" customFormat="1" ht="21.75" customHeight="1">
      <c r="A432" s="35"/>
      <c r="B432" s="36"/>
      <c r="C432" s="187" t="s">
        <v>359</v>
      </c>
      <c r="D432" s="187" t="s">
        <v>126</v>
      </c>
      <c r="E432" s="188" t="s">
        <v>562</v>
      </c>
      <c r="F432" s="189" t="s">
        <v>563</v>
      </c>
      <c r="G432" s="190" t="s">
        <v>228</v>
      </c>
      <c r="H432" s="191">
        <v>1.6</v>
      </c>
      <c r="I432" s="192"/>
      <c r="J432" s="193">
        <f>ROUND(I432*H432,2)</f>
        <v>0</v>
      </c>
      <c r="K432" s="189" t="s">
        <v>130</v>
      </c>
      <c r="L432" s="40"/>
      <c r="M432" s="194" t="s">
        <v>1</v>
      </c>
      <c r="N432" s="195" t="s">
        <v>40</v>
      </c>
      <c r="O432" s="72"/>
      <c r="P432" s="196">
        <f>O432*H432</f>
        <v>0</v>
      </c>
      <c r="Q432" s="196">
        <v>0</v>
      </c>
      <c r="R432" s="196">
        <f>Q432*H432</f>
        <v>0</v>
      </c>
      <c r="S432" s="196">
        <v>0</v>
      </c>
      <c r="T432" s="197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8" t="s">
        <v>131</v>
      </c>
      <c r="AT432" s="198" t="s">
        <v>126</v>
      </c>
      <c r="AU432" s="198" t="s">
        <v>85</v>
      </c>
      <c r="AY432" s="18" t="s">
        <v>123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8" t="s">
        <v>83</v>
      </c>
      <c r="BK432" s="199">
        <f>ROUND(I432*H432,2)</f>
        <v>0</v>
      </c>
      <c r="BL432" s="18" t="s">
        <v>131</v>
      </c>
      <c r="BM432" s="198" t="s">
        <v>564</v>
      </c>
    </row>
    <row r="433" spans="2:51" s="13" customFormat="1" ht="11.25">
      <c r="B433" s="200"/>
      <c r="C433" s="201"/>
      <c r="D433" s="202" t="s">
        <v>132</v>
      </c>
      <c r="E433" s="203" t="s">
        <v>1</v>
      </c>
      <c r="F433" s="204" t="s">
        <v>565</v>
      </c>
      <c r="G433" s="201"/>
      <c r="H433" s="203" t="s">
        <v>1</v>
      </c>
      <c r="I433" s="205"/>
      <c r="J433" s="201"/>
      <c r="K433" s="201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132</v>
      </c>
      <c r="AU433" s="210" t="s">
        <v>85</v>
      </c>
      <c r="AV433" s="13" t="s">
        <v>83</v>
      </c>
      <c r="AW433" s="13" t="s">
        <v>134</v>
      </c>
      <c r="AX433" s="13" t="s">
        <v>75</v>
      </c>
      <c r="AY433" s="210" t="s">
        <v>123</v>
      </c>
    </row>
    <row r="434" spans="2:51" s="14" customFormat="1" ht="11.25">
      <c r="B434" s="211"/>
      <c r="C434" s="212"/>
      <c r="D434" s="202" t="s">
        <v>132</v>
      </c>
      <c r="E434" s="213" t="s">
        <v>1</v>
      </c>
      <c r="F434" s="214" t="s">
        <v>566</v>
      </c>
      <c r="G434" s="212"/>
      <c r="H434" s="215">
        <v>1.6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132</v>
      </c>
      <c r="AU434" s="221" t="s">
        <v>85</v>
      </c>
      <c r="AV434" s="14" t="s">
        <v>85</v>
      </c>
      <c r="AW434" s="14" t="s">
        <v>134</v>
      </c>
      <c r="AX434" s="14" t="s">
        <v>75</v>
      </c>
      <c r="AY434" s="221" t="s">
        <v>123</v>
      </c>
    </row>
    <row r="435" spans="2:51" s="15" customFormat="1" ht="11.25">
      <c r="B435" s="222"/>
      <c r="C435" s="223"/>
      <c r="D435" s="202" t="s">
        <v>132</v>
      </c>
      <c r="E435" s="224" t="s">
        <v>1</v>
      </c>
      <c r="F435" s="225" t="s">
        <v>137</v>
      </c>
      <c r="G435" s="223"/>
      <c r="H435" s="226">
        <v>1.6</v>
      </c>
      <c r="I435" s="227"/>
      <c r="J435" s="223"/>
      <c r="K435" s="223"/>
      <c r="L435" s="228"/>
      <c r="M435" s="229"/>
      <c r="N435" s="230"/>
      <c r="O435" s="230"/>
      <c r="P435" s="230"/>
      <c r="Q435" s="230"/>
      <c r="R435" s="230"/>
      <c r="S435" s="230"/>
      <c r="T435" s="231"/>
      <c r="AT435" s="232" t="s">
        <v>132</v>
      </c>
      <c r="AU435" s="232" t="s">
        <v>85</v>
      </c>
      <c r="AV435" s="15" t="s">
        <v>131</v>
      </c>
      <c r="AW435" s="15" t="s">
        <v>134</v>
      </c>
      <c r="AX435" s="15" t="s">
        <v>83</v>
      </c>
      <c r="AY435" s="232" t="s">
        <v>123</v>
      </c>
    </row>
    <row r="436" spans="1:65" s="2" customFormat="1" ht="16.5" customHeight="1">
      <c r="A436" s="35"/>
      <c r="B436" s="36"/>
      <c r="C436" s="187" t="s">
        <v>567</v>
      </c>
      <c r="D436" s="187" t="s">
        <v>126</v>
      </c>
      <c r="E436" s="188" t="s">
        <v>568</v>
      </c>
      <c r="F436" s="189" t="s">
        <v>569</v>
      </c>
      <c r="G436" s="190" t="s">
        <v>192</v>
      </c>
      <c r="H436" s="191">
        <v>19.2</v>
      </c>
      <c r="I436" s="192"/>
      <c r="J436" s="193">
        <f>ROUND(I436*H436,2)</f>
        <v>0</v>
      </c>
      <c r="K436" s="189" t="s">
        <v>130</v>
      </c>
      <c r="L436" s="40"/>
      <c r="M436" s="194" t="s">
        <v>1</v>
      </c>
      <c r="N436" s="195" t="s">
        <v>40</v>
      </c>
      <c r="O436" s="72"/>
      <c r="P436" s="196">
        <f>O436*H436</f>
        <v>0</v>
      </c>
      <c r="Q436" s="196">
        <v>0</v>
      </c>
      <c r="R436" s="196">
        <f>Q436*H436</f>
        <v>0</v>
      </c>
      <c r="S436" s="196">
        <v>0</v>
      </c>
      <c r="T436" s="197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8" t="s">
        <v>131</v>
      </c>
      <c r="AT436" s="198" t="s">
        <v>126</v>
      </c>
      <c r="AU436" s="198" t="s">
        <v>85</v>
      </c>
      <c r="AY436" s="18" t="s">
        <v>123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8" t="s">
        <v>83</v>
      </c>
      <c r="BK436" s="199">
        <f>ROUND(I436*H436,2)</f>
        <v>0</v>
      </c>
      <c r="BL436" s="18" t="s">
        <v>131</v>
      </c>
      <c r="BM436" s="198" t="s">
        <v>570</v>
      </c>
    </row>
    <row r="437" spans="2:51" s="13" customFormat="1" ht="11.25">
      <c r="B437" s="200"/>
      <c r="C437" s="201"/>
      <c r="D437" s="202" t="s">
        <v>132</v>
      </c>
      <c r="E437" s="203" t="s">
        <v>1</v>
      </c>
      <c r="F437" s="204" t="s">
        <v>571</v>
      </c>
      <c r="G437" s="201"/>
      <c r="H437" s="203" t="s">
        <v>1</v>
      </c>
      <c r="I437" s="205"/>
      <c r="J437" s="201"/>
      <c r="K437" s="201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132</v>
      </c>
      <c r="AU437" s="210" t="s">
        <v>85</v>
      </c>
      <c r="AV437" s="13" t="s">
        <v>83</v>
      </c>
      <c r="AW437" s="13" t="s">
        <v>134</v>
      </c>
      <c r="AX437" s="13" t="s">
        <v>75</v>
      </c>
      <c r="AY437" s="210" t="s">
        <v>123</v>
      </c>
    </row>
    <row r="438" spans="2:51" s="14" customFormat="1" ht="11.25">
      <c r="B438" s="211"/>
      <c r="C438" s="212"/>
      <c r="D438" s="202" t="s">
        <v>132</v>
      </c>
      <c r="E438" s="213" t="s">
        <v>1</v>
      </c>
      <c r="F438" s="214" t="s">
        <v>572</v>
      </c>
      <c r="G438" s="212"/>
      <c r="H438" s="215">
        <v>9.6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132</v>
      </c>
      <c r="AU438" s="221" t="s">
        <v>85</v>
      </c>
      <c r="AV438" s="14" t="s">
        <v>85</v>
      </c>
      <c r="AW438" s="14" t="s">
        <v>134</v>
      </c>
      <c r="AX438" s="14" t="s">
        <v>75</v>
      </c>
      <c r="AY438" s="221" t="s">
        <v>123</v>
      </c>
    </row>
    <row r="439" spans="2:51" s="14" customFormat="1" ht="11.25">
      <c r="B439" s="211"/>
      <c r="C439" s="212"/>
      <c r="D439" s="202" t="s">
        <v>132</v>
      </c>
      <c r="E439" s="213" t="s">
        <v>1</v>
      </c>
      <c r="F439" s="214" t="s">
        <v>573</v>
      </c>
      <c r="G439" s="212"/>
      <c r="H439" s="215">
        <v>9.6</v>
      </c>
      <c r="I439" s="216"/>
      <c r="J439" s="212"/>
      <c r="K439" s="212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132</v>
      </c>
      <c r="AU439" s="221" t="s">
        <v>85</v>
      </c>
      <c r="AV439" s="14" t="s">
        <v>85</v>
      </c>
      <c r="AW439" s="14" t="s">
        <v>134</v>
      </c>
      <c r="AX439" s="14" t="s">
        <v>75</v>
      </c>
      <c r="AY439" s="221" t="s">
        <v>123</v>
      </c>
    </row>
    <row r="440" spans="2:51" s="15" customFormat="1" ht="11.25">
      <c r="B440" s="222"/>
      <c r="C440" s="223"/>
      <c r="D440" s="202" t="s">
        <v>132</v>
      </c>
      <c r="E440" s="224" t="s">
        <v>1</v>
      </c>
      <c r="F440" s="225" t="s">
        <v>137</v>
      </c>
      <c r="G440" s="223"/>
      <c r="H440" s="226">
        <v>19.2</v>
      </c>
      <c r="I440" s="227"/>
      <c r="J440" s="223"/>
      <c r="K440" s="223"/>
      <c r="L440" s="228"/>
      <c r="M440" s="229"/>
      <c r="N440" s="230"/>
      <c r="O440" s="230"/>
      <c r="P440" s="230"/>
      <c r="Q440" s="230"/>
      <c r="R440" s="230"/>
      <c r="S440" s="230"/>
      <c r="T440" s="231"/>
      <c r="AT440" s="232" t="s">
        <v>132</v>
      </c>
      <c r="AU440" s="232" t="s">
        <v>85</v>
      </c>
      <c r="AV440" s="15" t="s">
        <v>131</v>
      </c>
      <c r="AW440" s="15" t="s">
        <v>134</v>
      </c>
      <c r="AX440" s="15" t="s">
        <v>83</v>
      </c>
      <c r="AY440" s="232" t="s">
        <v>123</v>
      </c>
    </row>
    <row r="441" spans="1:65" s="2" customFormat="1" ht="24.2" customHeight="1">
      <c r="A441" s="35"/>
      <c r="B441" s="36"/>
      <c r="C441" s="187" t="s">
        <v>363</v>
      </c>
      <c r="D441" s="187" t="s">
        <v>126</v>
      </c>
      <c r="E441" s="188" t="s">
        <v>574</v>
      </c>
      <c r="F441" s="189" t="s">
        <v>575</v>
      </c>
      <c r="G441" s="190" t="s">
        <v>192</v>
      </c>
      <c r="H441" s="191">
        <v>19.2</v>
      </c>
      <c r="I441" s="192"/>
      <c r="J441" s="193">
        <f>ROUND(I441*H441,2)</f>
        <v>0</v>
      </c>
      <c r="K441" s="189" t="s">
        <v>130</v>
      </c>
      <c r="L441" s="40"/>
      <c r="M441" s="194" t="s">
        <v>1</v>
      </c>
      <c r="N441" s="195" t="s">
        <v>40</v>
      </c>
      <c r="O441" s="72"/>
      <c r="P441" s="196">
        <f>O441*H441</f>
        <v>0</v>
      </c>
      <c r="Q441" s="196">
        <v>0</v>
      </c>
      <c r="R441" s="196">
        <f>Q441*H441</f>
        <v>0</v>
      </c>
      <c r="S441" s="196">
        <v>0</v>
      </c>
      <c r="T441" s="197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8" t="s">
        <v>131</v>
      </c>
      <c r="AT441" s="198" t="s">
        <v>126</v>
      </c>
      <c r="AU441" s="198" t="s">
        <v>85</v>
      </c>
      <c r="AY441" s="18" t="s">
        <v>123</v>
      </c>
      <c r="BE441" s="199">
        <f>IF(N441="základní",J441,0)</f>
        <v>0</v>
      </c>
      <c r="BF441" s="199">
        <f>IF(N441="snížená",J441,0)</f>
        <v>0</v>
      </c>
      <c r="BG441" s="199">
        <f>IF(N441="zákl. přenesená",J441,0)</f>
        <v>0</v>
      </c>
      <c r="BH441" s="199">
        <f>IF(N441="sníž. přenesená",J441,0)</f>
        <v>0</v>
      </c>
      <c r="BI441" s="199">
        <f>IF(N441="nulová",J441,0)</f>
        <v>0</v>
      </c>
      <c r="BJ441" s="18" t="s">
        <v>83</v>
      </c>
      <c r="BK441" s="199">
        <f>ROUND(I441*H441,2)</f>
        <v>0</v>
      </c>
      <c r="BL441" s="18" t="s">
        <v>131</v>
      </c>
      <c r="BM441" s="198" t="s">
        <v>576</v>
      </c>
    </row>
    <row r="442" spans="2:51" s="13" customFormat="1" ht="11.25">
      <c r="B442" s="200"/>
      <c r="C442" s="201"/>
      <c r="D442" s="202" t="s">
        <v>132</v>
      </c>
      <c r="E442" s="203" t="s">
        <v>1</v>
      </c>
      <c r="F442" s="204" t="s">
        <v>577</v>
      </c>
      <c r="G442" s="201"/>
      <c r="H442" s="203" t="s">
        <v>1</v>
      </c>
      <c r="I442" s="205"/>
      <c r="J442" s="201"/>
      <c r="K442" s="201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132</v>
      </c>
      <c r="AU442" s="210" t="s">
        <v>85</v>
      </c>
      <c r="AV442" s="13" t="s">
        <v>83</v>
      </c>
      <c r="AW442" s="13" t="s">
        <v>134</v>
      </c>
      <c r="AX442" s="13" t="s">
        <v>75</v>
      </c>
      <c r="AY442" s="210" t="s">
        <v>123</v>
      </c>
    </row>
    <row r="443" spans="2:51" s="14" customFormat="1" ht="11.25">
      <c r="B443" s="211"/>
      <c r="C443" s="212"/>
      <c r="D443" s="202" t="s">
        <v>132</v>
      </c>
      <c r="E443" s="213" t="s">
        <v>1</v>
      </c>
      <c r="F443" s="214" t="s">
        <v>572</v>
      </c>
      <c r="G443" s="212"/>
      <c r="H443" s="215">
        <v>9.6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132</v>
      </c>
      <c r="AU443" s="221" t="s">
        <v>85</v>
      </c>
      <c r="AV443" s="14" t="s">
        <v>85</v>
      </c>
      <c r="AW443" s="14" t="s">
        <v>134</v>
      </c>
      <c r="AX443" s="14" t="s">
        <v>75</v>
      </c>
      <c r="AY443" s="221" t="s">
        <v>123</v>
      </c>
    </row>
    <row r="444" spans="2:51" s="14" customFormat="1" ht="11.25">
      <c r="B444" s="211"/>
      <c r="C444" s="212"/>
      <c r="D444" s="202" t="s">
        <v>132</v>
      </c>
      <c r="E444" s="213" t="s">
        <v>1</v>
      </c>
      <c r="F444" s="214" t="s">
        <v>573</v>
      </c>
      <c r="G444" s="212"/>
      <c r="H444" s="215">
        <v>9.6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132</v>
      </c>
      <c r="AU444" s="221" t="s">
        <v>85</v>
      </c>
      <c r="AV444" s="14" t="s">
        <v>85</v>
      </c>
      <c r="AW444" s="14" t="s">
        <v>134</v>
      </c>
      <c r="AX444" s="14" t="s">
        <v>75</v>
      </c>
      <c r="AY444" s="221" t="s">
        <v>123</v>
      </c>
    </row>
    <row r="445" spans="2:51" s="15" customFormat="1" ht="11.25">
      <c r="B445" s="222"/>
      <c r="C445" s="223"/>
      <c r="D445" s="202" t="s">
        <v>132</v>
      </c>
      <c r="E445" s="224" t="s">
        <v>1</v>
      </c>
      <c r="F445" s="225" t="s">
        <v>137</v>
      </c>
      <c r="G445" s="223"/>
      <c r="H445" s="226">
        <v>19.2</v>
      </c>
      <c r="I445" s="227"/>
      <c r="J445" s="223"/>
      <c r="K445" s="223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132</v>
      </c>
      <c r="AU445" s="232" t="s">
        <v>85</v>
      </c>
      <c r="AV445" s="15" t="s">
        <v>131</v>
      </c>
      <c r="AW445" s="15" t="s">
        <v>134</v>
      </c>
      <c r="AX445" s="15" t="s">
        <v>83</v>
      </c>
      <c r="AY445" s="232" t="s">
        <v>123</v>
      </c>
    </row>
    <row r="446" spans="2:63" s="12" customFormat="1" ht="22.9" customHeight="1">
      <c r="B446" s="171"/>
      <c r="C446" s="172"/>
      <c r="D446" s="173" t="s">
        <v>74</v>
      </c>
      <c r="E446" s="185" t="s">
        <v>131</v>
      </c>
      <c r="F446" s="185" t="s">
        <v>578</v>
      </c>
      <c r="G446" s="172"/>
      <c r="H446" s="172"/>
      <c r="I446" s="175"/>
      <c r="J446" s="186">
        <f>BK446</f>
        <v>0</v>
      </c>
      <c r="K446" s="172"/>
      <c r="L446" s="177"/>
      <c r="M446" s="178"/>
      <c r="N446" s="179"/>
      <c r="O446" s="179"/>
      <c r="P446" s="180">
        <f>SUM(P447:P539)</f>
        <v>0</v>
      </c>
      <c r="Q446" s="179"/>
      <c r="R446" s="180">
        <f>SUM(R447:R539)</f>
        <v>0</v>
      </c>
      <c r="S446" s="179"/>
      <c r="T446" s="181">
        <f>SUM(T447:T539)</f>
        <v>0</v>
      </c>
      <c r="AR446" s="182" t="s">
        <v>83</v>
      </c>
      <c r="AT446" s="183" t="s">
        <v>74</v>
      </c>
      <c r="AU446" s="183" t="s">
        <v>83</v>
      </c>
      <c r="AY446" s="182" t="s">
        <v>123</v>
      </c>
      <c r="BK446" s="184">
        <f>SUM(BK447:BK539)</f>
        <v>0</v>
      </c>
    </row>
    <row r="447" spans="1:65" s="2" customFormat="1" ht="21.75" customHeight="1">
      <c r="A447" s="35"/>
      <c r="B447" s="36"/>
      <c r="C447" s="187" t="s">
        <v>579</v>
      </c>
      <c r="D447" s="187" t="s">
        <v>126</v>
      </c>
      <c r="E447" s="188" t="s">
        <v>580</v>
      </c>
      <c r="F447" s="189" t="s">
        <v>581</v>
      </c>
      <c r="G447" s="190" t="s">
        <v>235</v>
      </c>
      <c r="H447" s="191">
        <v>18.735</v>
      </c>
      <c r="I447" s="192"/>
      <c r="J447" s="193">
        <f>ROUND(I447*H447,2)</f>
        <v>0</v>
      </c>
      <c r="K447" s="189" t="s">
        <v>130</v>
      </c>
      <c r="L447" s="40"/>
      <c r="M447" s="194" t="s">
        <v>1</v>
      </c>
      <c r="N447" s="195" t="s">
        <v>40</v>
      </c>
      <c r="O447" s="72"/>
      <c r="P447" s="196">
        <f>O447*H447</f>
        <v>0</v>
      </c>
      <c r="Q447" s="196">
        <v>0</v>
      </c>
      <c r="R447" s="196">
        <f>Q447*H447</f>
        <v>0</v>
      </c>
      <c r="S447" s="196">
        <v>0</v>
      </c>
      <c r="T447" s="197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8" t="s">
        <v>131</v>
      </c>
      <c r="AT447" s="198" t="s">
        <v>126</v>
      </c>
      <c r="AU447" s="198" t="s">
        <v>85</v>
      </c>
      <c r="AY447" s="18" t="s">
        <v>123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18" t="s">
        <v>83</v>
      </c>
      <c r="BK447" s="199">
        <f>ROUND(I447*H447,2)</f>
        <v>0</v>
      </c>
      <c r="BL447" s="18" t="s">
        <v>131</v>
      </c>
      <c r="BM447" s="198" t="s">
        <v>582</v>
      </c>
    </row>
    <row r="448" spans="2:51" s="13" customFormat="1" ht="11.25">
      <c r="B448" s="200"/>
      <c r="C448" s="201"/>
      <c r="D448" s="202" t="s">
        <v>132</v>
      </c>
      <c r="E448" s="203" t="s">
        <v>1</v>
      </c>
      <c r="F448" s="204" t="s">
        <v>583</v>
      </c>
      <c r="G448" s="201"/>
      <c r="H448" s="203" t="s">
        <v>1</v>
      </c>
      <c r="I448" s="205"/>
      <c r="J448" s="201"/>
      <c r="K448" s="201"/>
      <c r="L448" s="206"/>
      <c r="M448" s="207"/>
      <c r="N448" s="208"/>
      <c r="O448" s="208"/>
      <c r="P448" s="208"/>
      <c r="Q448" s="208"/>
      <c r="R448" s="208"/>
      <c r="S448" s="208"/>
      <c r="T448" s="209"/>
      <c r="AT448" s="210" t="s">
        <v>132</v>
      </c>
      <c r="AU448" s="210" t="s">
        <v>85</v>
      </c>
      <c r="AV448" s="13" t="s">
        <v>83</v>
      </c>
      <c r="AW448" s="13" t="s">
        <v>134</v>
      </c>
      <c r="AX448" s="13" t="s">
        <v>75</v>
      </c>
      <c r="AY448" s="210" t="s">
        <v>123</v>
      </c>
    </row>
    <row r="449" spans="2:51" s="14" customFormat="1" ht="11.25">
      <c r="B449" s="211"/>
      <c r="C449" s="212"/>
      <c r="D449" s="202" t="s">
        <v>132</v>
      </c>
      <c r="E449" s="213" t="s">
        <v>1</v>
      </c>
      <c r="F449" s="214" t="s">
        <v>584</v>
      </c>
      <c r="G449" s="212"/>
      <c r="H449" s="215">
        <v>18.735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132</v>
      </c>
      <c r="AU449" s="221" t="s">
        <v>85</v>
      </c>
      <c r="AV449" s="14" t="s">
        <v>85</v>
      </c>
      <c r="AW449" s="14" t="s">
        <v>134</v>
      </c>
      <c r="AX449" s="14" t="s">
        <v>75</v>
      </c>
      <c r="AY449" s="221" t="s">
        <v>123</v>
      </c>
    </row>
    <row r="450" spans="2:51" s="15" customFormat="1" ht="11.25">
      <c r="B450" s="222"/>
      <c r="C450" s="223"/>
      <c r="D450" s="202" t="s">
        <v>132</v>
      </c>
      <c r="E450" s="224" t="s">
        <v>1</v>
      </c>
      <c r="F450" s="225" t="s">
        <v>137</v>
      </c>
      <c r="G450" s="223"/>
      <c r="H450" s="226">
        <v>18.735</v>
      </c>
      <c r="I450" s="227"/>
      <c r="J450" s="223"/>
      <c r="K450" s="223"/>
      <c r="L450" s="228"/>
      <c r="M450" s="229"/>
      <c r="N450" s="230"/>
      <c r="O450" s="230"/>
      <c r="P450" s="230"/>
      <c r="Q450" s="230"/>
      <c r="R450" s="230"/>
      <c r="S450" s="230"/>
      <c r="T450" s="231"/>
      <c r="AT450" s="232" t="s">
        <v>132</v>
      </c>
      <c r="AU450" s="232" t="s">
        <v>85</v>
      </c>
      <c r="AV450" s="15" t="s">
        <v>131</v>
      </c>
      <c r="AW450" s="15" t="s">
        <v>134</v>
      </c>
      <c r="AX450" s="15" t="s">
        <v>83</v>
      </c>
      <c r="AY450" s="232" t="s">
        <v>123</v>
      </c>
    </row>
    <row r="451" spans="1:65" s="2" customFormat="1" ht="21.75" customHeight="1">
      <c r="A451" s="35"/>
      <c r="B451" s="36"/>
      <c r="C451" s="187" t="s">
        <v>369</v>
      </c>
      <c r="D451" s="187" t="s">
        <v>126</v>
      </c>
      <c r="E451" s="188" t="s">
        <v>585</v>
      </c>
      <c r="F451" s="189" t="s">
        <v>586</v>
      </c>
      <c r="G451" s="190" t="s">
        <v>290</v>
      </c>
      <c r="H451" s="191">
        <v>3.372</v>
      </c>
      <c r="I451" s="192"/>
      <c r="J451" s="193">
        <f>ROUND(I451*H451,2)</f>
        <v>0</v>
      </c>
      <c r="K451" s="189" t="s">
        <v>130</v>
      </c>
      <c r="L451" s="40"/>
      <c r="M451" s="194" t="s">
        <v>1</v>
      </c>
      <c r="N451" s="195" t="s">
        <v>40</v>
      </c>
      <c r="O451" s="72"/>
      <c r="P451" s="196">
        <f>O451*H451</f>
        <v>0</v>
      </c>
      <c r="Q451" s="196">
        <v>0</v>
      </c>
      <c r="R451" s="196">
        <f>Q451*H451</f>
        <v>0</v>
      </c>
      <c r="S451" s="196">
        <v>0</v>
      </c>
      <c r="T451" s="197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98" t="s">
        <v>131</v>
      </c>
      <c r="AT451" s="198" t="s">
        <v>126</v>
      </c>
      <c r="AU451" s="198" t="s">
        <v>85</v>
      </c>
      <c r="AY451" s="18" t="s">
        <v>123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8" t="s">
        <v>83</v>
      </c>
      <c r="BK451" s="199">
        <f>ROUND(I451*H451,2)</f>
        <v>0</v>
      </c>
      <c r="BL451" s="18" t="s">
        <v>131</v>
      </c>
      <c r="BM451" s="198" t="s">
        <v>587</v>
      </c>
    </row>
    <row r="452" spans="2:51" s="13" customFormat="1" ht="11.25">
      <c r="B452" s="200"/>
      <c r="C452" s="201"/>
      <c r="D452" s="202" t="s">
        <v>132</v>
      </c>
      <c r="E452" s="203" t="s">
        <v>1</v>
      </c>
      <c r="F452" s="204" t="s">
        <v>588</v>
      </c>
      <c r="G452" s="201"/>
      <c r="H452" s="203" t="s">
        <v>1</v>
      </c>
      <c r="I452" s="205"/>
      <c r="J452" s="201"/>
      <c r="K452" s="201"/>
      <c r="L452" s="206"/>
      <c r="M452" s="207"/>
      <c r="N452" s="208"/>
      <c r="O452" s="208"/>
      <c r="P452" s="208"/>
      <c r="Q452" s="208"/>
      <c r="R452" s="208"/>
      <c r="S452" s="208"/>
      <c r="T452" s="209"/>
      <c r="AT452" s="210" t="s">
        <v>132</v>
      </c>
      <c r="AU452" s="210" t="s">
        <v>85</v>
      </c>
      <c r="AV452" s="13" t="s">
        <v>83</v>
      </c>
      <c r="AW452" s="13" t="s">
        <v>134</v>
      </c>
      <c r="AX452" s="13" t="s">
        <v>75</v>
      </c>
      <c r="AY452" s="210" t="s">
        <v>123</v>
      </c>
    </row>
    <row r="453" spans="2:51" s="14" customFormat="1" ht="11.25">
      <c r="B453" s="211"/>
      <c r="C453" s="212"/>
      <c r="D453" s="202" t="s">
        <v>132</v>
      </c>
      <c r="E453" s="213" t="s">
        <v>1</v>
      </c>
      <c r="F453" s="214" t="s">
        <v>589</v>
      </c>
      <c r="G453" s="212"/>
      <c r="H453" s="215">
        <v>3.3722999999999996</v>
      </c>
      <c r="I453" s="216"/>
      <c r="J453" s="212"/>
      <c r="K453" s="212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132</v>
      </c>
      <c r="AU453" s="221" t="s">
        <v>85</v>
      </c>
      <c r="AV453" s="14" t="s">
        <v>85</v>
      </c>
      <c r="AW453" s="14" t="s">
        <v>134</v>
      </c>
      <c r="AX453" s="14" t="s">
        <v>75</v>
      </c>
      <c r="AY453" s="221" t="s">
        <v>123</v>
      </c>
    </row>
    <row r="454" spans="2:51" s="15" customFormat="1" ht="11.25">
      <c r="B454" s="222"/>
      <c r="C454" s="223"/>
      <c r="D454" s="202" t="s">
        <v>132</v>
      </c>
      <c r="E454" s="224" t="s">
        <v>1</v>
      </c>
      <c r="F454" s="225" t="s">
        <v>137</v>
      </c>
      <c r="G454" s="223"/>
      <c r="H454" s="226">
        <v>3.3722999999999996</v>
      </c>
      <c r="I454" s="227"/>
      <c r="J454" s="223"/>
      <c r="K454" s="223"/>
      <c r="L454" s="228"/>
      <c r="M454" s="229"/>
      <c r="N454" s="230"/>
      <c r="O454" s="230"/>
      <c r="P454" s="230"/>
      <c r="Q454" s="230"/>
      <c r="R454" s="230"/>
      <c r="S454" s="230"/>
      <c r="T454" s="231"/>
      <c r="AT454" s="232" t="s">
        <v>132</v>
      </c>
      <c r="AU454" s="232" t="s">
        <v>85</v>
      </c>
      <c r="AV454" s="15" t="s">
        <v>131</v>
      </c>
      <c r="AW454" s="15" t="s">
        <v>134</v>
      </c>
      <c r="AX454" s="15" t="s">
        <v>83</v>
      </c>
      <c r="AY454" s="232" t="s">
        <v>123</v>
      </c>
    </row>
    <row r="455" spans="1:65" s="2" customFormat="1" ht="16.5" customHeight="1">
      <c r="A455" s="35"/>
      <c r="B455" s="36"/>
      <c r="C455" s="187" t="s">
        <v>590</v>
      </c>
      <c r="D455" s="187" t="s">
        <v>126</v>
      </c>
      <c r="E455" s="188" t="s">
        <v>591</v>
      </c>
      <c r="F455" s="189" t="s">
        <v>592</v>
      </c>
      <c r="G455" s="190" t="s">
        <v>192</v>
      </c>
      <c r="H455" s="191">
        <v>41.85</v>
      </c>
      <c r="I455" s="192"/>
      <c r="J455" s="193">
        <f>ROUND(I455*H455,2)</f>
        <v>0</v>
      </c>
      <c r="K455" s="189" t="s">
        <v>130</v>
      </c>
      <c r="L455" s="40"/>
      <c r="M455" s="194" t="s">
        <v>1</v>
      </c>
      <c r="N455" s="195" t="s">
        <v>40</v>
      </c>
      <c r="O455" s="72"/>
      <c r="P455" s="196">
        <f>O455*H455</f>
        <v>0</v>
      </c>
      <c r="Q455" s="196">
        <v>0</v>
      </c>
      <c r="R455" s="196">
        <f>Q455*H455</f>
        <v>0</v>
      </c>
      <c r="S455" s="196">
        <v>0</v>
      </c>
      <c r="T455" s="197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98" t="s">
        <v>131</v>
      </c>
      <c r="AT455" s="198" t="s">
        <v>126</v>
      </c>
      <c r="AU455" s="198" t="s">
        <v>85</v>
      </c>
      <c r="AY455" s="18" t="s">
        <v>123</v>
      </c>
      <c r="BE455" s="199">
        <f>IF(N455="základní",J455,0)</f>
        <v>0</v>
      </c>
      <c r="BF455" s="199">
        <f>IF(N455="snížená",J455,0)</f>
        <v>0</v>
      </c>
      <c r="BG455" s="199">
        <f>IF(N455="zákl. přenesená",J455,0)</f>
        <v>0</v>
      </c>
      <c r="BH455" s="199">
        <f>IF(N455="sníž. přenesená",J455,0)</f>
        <v>0</v>
      </c>
      <c r="BI455" s="199">
        <f>IF(N455="nulová",J455,0)</f>
        <v>0</v>
      </c>
      <c r="BJ455" s="18" t="s">
        <v>83</v>
      </c>
      <c r="BK455" s="199">
        <f>ROUND(I455*H455,2)</f>
        <v>0</v>
      </c>
      <c r="BL455" s="18" t="s">
        <v>131</v>
      </c>
      <c r="BM455" s="198" t="s">
        <v>593</v>
      </c>
    </row>
    <row r="456" spans="2:51" s="14" customFormat="1" ht="11.25">
      <c r="B456" s="211"/>
      <c r="C456" s="212"/>
      <c r="D456" s="202" t="s">
        <v>132</v>
      </c>
      <c r="E456" s="213" t="s">
        <v>1</v>
      </c>
      <c r="F456" s="214" t="s">
        <v>594</v>
      </c>
      <c r="G456" s="212"/>
      <c r="H456" s="215">
        <v>41.85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132</v>
      </c>
      <c r="AU456" s="221" t="s">
        <v>85</v>
      </c>
      <c r="AV456" s="14" t="s">
        <v>85</v>
      </c>
      <c r="AW456" s="14" t="s">
        <v>134</v>
      </c>
      <c r="AX456" s="14" t="s">
        <v>75</v>
      </c>
      <c r="AY456" s="221" t="s">
        <v>123</v>
      </c>
    </row>
    <row r="457" spans="2:51" s="15" customFormat="1" ht="11.25">
      <c r="B457" s="222"/>
      <c r="C457" s="223"/>
      <c r="D457" s="202" t="s">
        <v>132</v>
      </c>
      <c r="E457" s="224" t="s">
        <v>1</v>
      </c>
      <c r="F457" s="225" t="s">
        <v>137</v>
      </c>
      <c r="G457" s="223"/>
      <c r="H457" s="226">
        <v>41.85</v>
      </c>
      <c r="I457" s="227"/>
      <c r="J457" s="223"/>
      <c r="K457" s="223"/>
      <c r="L457" s="228"/>
      <c r="M457" s="229"/>
      <c r="N457" s="230"/>
      <c r="O457" s="230"/>
      <c r="P457" s="230"/>
      <c r="Q457" s="230"/>
      <c r="R457" s="230"/>
      <c r="S457" s="230"/>
      <c r="T457" s="231"/>
      <c r="AT457" s="232" t="s">
        <v>132</v>
      </c>
      <c r="AU457" s="232" t="s">
        <v>85</v>
      </c>
      <c r="AV457" s="15" t="s">
        <v>131</v>
      </c>
      <c r="AW457" s="15" t="s">
        <v>134</v>
      </c>
      <c r="AX457" s="15" t="s">
        <v>83</v>
      </c>
      <c r="AY457" s="232" t="s">
        <v>123</v>
      </c>
    </row>
    <row r="458" spans="1:65" s="2" customFormat="1" ht="21.75" customHeight="1">
      <c r="A458" s="35"/>
      <c r="B458" s="36"/>
      <c r="C458" s="187" t="s">
        <v>376</v>
      </c>
      <c r="D458" s="187" t="s">
        <v>126</v>
      </c>
      <c r="E458" s="188" t="s">
        <v>595</v>
      </c>
      <c r="F458" s="189" t="s">
        <v>596</v>
      </c>
      <c r="G458" s="190" t="s">
        <v>192</v>
      </c>
      <c r="H458" s="191">
        <v>41.85</v>
      </c>
      <c r="I458" s="192"/>
      <c r="J458" s="193">
        <f>ROUND(I458*H458,2)</f>
        <v>0</v>
      </c>
      <c r="K458" s="189" t="s">
        <v>130</v>
      </c>
      <c r="L458" s="40"/>
      <c r="M458" s="194" t="s">
        <v>1</v>
      </c>
      <c r="N458" s="195" t="s">
        <v>40</v>
      </c>
      <c r="O458" s="72"/>
      <c r="P458" s="196">
        <f>O458*H458</f>
        <v>0</v>
      </c>
      <c r="Q458" s="196">
        <v>0</v>
      </c>
      <c r="R458" s="196">
        <f>Q458*H458</f>
        <v>0</v>
      </c>
      <c r="S458" s="196">
        <v>0</v>
      </c>
      <c r="T458" s="197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8" t="s">
        <v>131</v>
      </c>
      <c r="AT458" s="198" t="s">
        <v>126</v>
      </c>
      <c r="AU458" s="198" t="s">
        <v>85</v>
      </c>
      <c r="AY458" s="18" t="s">
        <v>123</v>
      </c>
      <c r="BE458" s="199">
        <f>IF(N458="základní",J458,0)</f>
        <v>0</v>
      </c>
      <c r="BF458" s="199">
        <f>IF(N458="snížená",J458,0)</f>
        <v>0</v>
      </c>
      <c r="BG458" s="199">
        <f>IF(N458="zákl. přenesená",J458,0)</f>
        <v>0</v>
      </c>
      <c r="BH458" s="199">
        <f>IF(N458="sníž. přenesená",J458,0)</f>
        <v>0</v>
      </c>
      <c r="BI458" s="199">
        <f>IF(N458="nulová",J458,0)</f>
        <v>0</v>
      </c>
      <c r="BJ458" s="18" t="s">
        <v>83</v>
      </c>
      <c r="BK458" s="199">
        <f>ROUND(I458*H458,2)</f>
        <v>0</v>
      </c>
      <c r="BL458" s="18" t="s">
        <v>131</v>
      </c>
      <c r="BM458" s="198" t="s">
        <v>597</v>
      </c>
    </row>
    <row r="459" spans="2:51" s="14" customFormat="1" ht="11.25">
      <c r="B459" s="211"/>
      <c r="C459" s="212"/>
      <c r="D459" s="202" t="s">
        <v>132</v>
      </c>
      <c r="E459" s="213" t="s">
        <v>1</v>
      </c>
      <c r="F459" s="214" t="s">
        <v>598</v>
      </c>
      <c r="G459" s="212"/>
      <c r="H459" s="215">
        <v>41.85</v>
      </c>
      <c r="I459" s="216"/>
      <c r="J459" s="212"/>
      <c r="K459" s="212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132</v>
      </c>
      <c r="AU459" s="221" t="s">
        <v>85</v>
      </c>
      <c r="AV459" s="14" t="s">
        <v>85</v>
      </c>
      <c r="AW459" s="14" t="s">
        <v>134</v>
      </c>
      <c r="AX459" s="14" t="s">
        <v>75</v>
      </c>
      <c r="AY459" s="221" t="s">
        <v>123</v>
      </c>
    </row>
    <row r="460" spans="2:51" s="15" customFormat="1" ht="11.25">
      <c r="B460" s="222"/>
      <c r="C460" s="223"/>
      <c r="D460" s="202" t="s">
        <v>132</v>
      </c>
      <c r="E460" s="224" t="s">
        <v>1</v>
      </c>
      <c r="F460" s="225" t="s">
        <v>137</v>
      </c>
      <c r="G460" s="223"/>
      <c r="H460" s="226">
        <v>41.85</v>
      </c>
      <c r="I460" s="227"/>
      <c r="J460" s="223"/>
      <c r="K460" s="223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132</v>
      </c>
      <c r="AU460" s="232" t="s">
        <v>85</v>
      </c>
      <c r="AV460" s="15" t="s">
        <v>131</v>
      </c>
      <c r="AW460" s="15" t="s">
        <v>134</v>
      </c>
      <c r="AX460" s="15" t="s">
        <v>83</v>
      </c>
      <c r="AY460" s="232" t="s">
        <v>123</v>
      </c>
    </row>
    <row r="461" spans="1:65" s="2" customFormat="1" ht="16.5" customHeight="1">
      <c r="A461" s="35"/>
      <c r="B461" s="36"/>
      <c r="C461" s="187" t="s">
        <v>599</v>
      </c>
      <c r="D461" s="187" t="s">
        <v>126</v>
      </c>
      <c r="E461" s="188" t="s">
        <v>600</v>
      </c>
      <c r="F461" s="189" t="s">
        <v>601</v>
      </c>
      <c r="G461" s="190" t="s">
        <v>192</v>
      </c>
      <c r="H461" s="191">
        <v>4.2</v>
      </c>
      <c r="I461" s="192"/>
      <c r="J461" s="193">
        <f>ROUND(I461*H461,2)</f>
        <v>0</v>
      </c>
      <c r="K461" s="189" t="s">
        <v>130</v>
      </c>
      <c r="L461" s="40"/>
      <c r="M461" s="194" t="s">
        <v>1</v>
      </c>
      <c r="N461" s="195" t="s">
        <v>40</v>
      </c>
      <c r="O461" s="72"/>
      <c r="P461" s="196">
        <f>O461*H461</f>
        <v>0</v>
      </c>
      <c r="Q461" s="196">
        <v>0</v>
      </c>
      <c r="R461" s="196">
        <f>Q461*H461</f>
        <v>0</v>
      </c>
      <c r="S461" s="196">
        <v>0</v>
      </c>
      <c r="T461" s="197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8" t="s">
        <v>131</v>
      </c>
      <c r="AT461" s="198" t="s">
        <v>126</v>
      </c>
      <c r="AU461" s="198" t="s">
        <v>85</v>
      </c>
      <c r="AY461" s="18" t="s">
        <v>123</v>
      </c>
      <c r="BE461" s="199">
        <f>IF(N461="základní",J461,0)</f>
        <v>0</v>
      </c>
      <c r="BF461" s="199">
        <f>IF(N461="snížená",J461,0)</f>
        <v>0</v>
      </c>
      <c r="BG461" s="199">
        <f>IF(N461="zákl. přenesená",J461,0)</f>
        <v>0</v>
      </c>
      <c r="BH461" s="199">
        <f>IF(N461="sníž. přenesená",J461,0)</f>
        <v>0</v>
      </c>
      <c r="BI461" s="199">
        <f>IF(N461="nulová",J461,0)</f>
        <v>0</v>
      </c>
      <c r="BJ461" s="18" t="s">
        <v>83</v>
      </c>
      <c r="BK461" s="199">
        <f>ROUND(I461*H461,2)</f>
        <v>0</v>
      </c>
      <c r="BL461" s="18" t="s">
        <v>131</v>
      </c>
      <c r="BM461" s="198" t="s">
        <v>602</v>
      </c>
    </row>
    <row r="462" spans="2:51" s="14" customFormat="1" ht="11.25">
      <c r="B462" s="211"/>
      <c r="C462" s="212"/>
      <c r="D462" s="202" t="s">
        <v>132</v>
      </c>
      <c r="E462" s="213" t="s">
        <v>1</v>
      </c>
      <c r="F462" s="214" t="s">
        <v>603</v>
      </c>
      <c r="G462" s="212"/>
      <c r="H462" s="215">
        <v>4.2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132</v>
      </c>
      <c r="AU462" s="221" t="s">
        <v>85</v>
      </c>
      <c r="AV462" s="14" t="s">
        <v>85</v>
      </c>
      <c r="AW462" s="14" t="s">
        <v>134</v>
      </c>
      <c r="AX462" s="14" t="s">
        <v>75</v>
      </c>
      <c r="AY462" s="221" t="s">
        <v>123</v>
      </c>
    </row>
    <row r="463" spans="2:51" s="15" customFormat="1" ht="11.25">
      <c r="B463" s="222"/>
      <c r="C463" s="223"/>
      <c r="D463" s="202" t="s">
        <v>132</v>
      </c>
      <c r="E463" s="224" t="s">
        <v>1</v>
      </c>
      <c r="F463" s="225" t="s">
        <v>137</v>
      </c>
      <c r="G463" s="223"/>
      <c r="H463" s="226">
        <v>4.2</v>
      </c>
      <c r="I463" s="227"/>
      <c r="J463" s="223"/>
      <c r="K463" s="223"/>
      <c r="L463" s="228"/>
      <c r="M463" s="229"/>
      <c r="N463" s="230"/>
      <c r="O463" s="230"/>
      <c r="P463" s="230"/>
      <c r="Q463" s="230"/>
      <c r="R463" s="230"/>
      <c r="S463" s="230"/>
      <c r="T463" s="231"/>
      <c r="AT463" s="232" t="s">
        <v>132</v>
      </c>
      <c r="AU463" s="232" t="s">
        <v>85</v>
      </c>
      <c r="AV463" s="15" t="s">
        <v>131</v>
      </c>
      <c r="AW463" s="15" t="s">
        <v>134</v>
      </c>
      <c r="AX463" s="15" t="s">
        <v>83</v>
      </c>
      <c r="AY463" s="232" t="s">
        <v>123</v>
      </c>
    </row>
    <row r="464" spans="1:65" s="2" customFormat="1" ht="21.75" customHeight="1">
      <c r="A464" s="35"/>
      <c r="B464" s="36"/>
      <c r="C464" s="187" t="s">
        <v>381</v>
      </c>
      <c r="D464" s="187" t="s">
        <v>126</v>
      </c>
      <c r="E464" s="188" t="s">
        <v>604</v>
      </c>
      <c r="F464" s="189" t="s">
        <v>605</v>
      </c>
      <c r="G464" s="190" t="s">
        <v>192</v>
      </c>
      <c r="H464" s="191">
        <v>4.2</v>
      </c>
      <c r="I464" s="192"/>
      <c r="J464" s="193">
        <f>ROUND(I464*H464,2)</f>
        <v>0</v>
      </c>
      <c r="K464" s="189" t="s">
        <v>130</v>
      </c>
      <c r="L464" s="40"/>
      <c r="M464" s="194" t="s">
        <v>1</v>
      </c>
      <c r="N464" s="195" t="s">
        <v>40</v>
      </c>
      <c r="O464" s="72"/>
      <c r="P464" s="196">
        <f>O464*H464</f>
        <v>0</v>
      </c>
      <c r="Q464" s="196">
        <v>0</v>
      </c>
      <c r="R464" s="196">
        <f>Q464*H464</f>
        <v>0</v>
      </c>
      <c r="S464" s="196">
        <v>0</v>
      </c>
      <c r="T464" s="197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8" t="s">
        <v>131</v>
      </c>
      <c r="AT464" s="198" t="s">
        <v>126</v>
      </c>
      <c r="AU464" s="198" t="s">
        <v>85</v>
      </c>
      <c r="AY464" s="18" t="s">
        <v>123</v>
      </c>
      <c r="BE464" s="199">
        <f>IF(N464="základní",J464,0)</f>
        <v>0</v>
      </c>
      <c r="BF464" s="199">
        <f>IF(N464="snížená",J464,0)</f>
        <v>0</v>
      </c>
      <c r="BG464" s="199">
        <f>IF(N464="zákl. přenesená",J464,0)</f>
        <v>0</v>
      </c>
      <c r="BH464" s="199">
        <f>IF(N464="sníž. přenesená",J464,0)</f>
        <v>0</v>
      </c>
      <c r="BI464" s="199">
        <f>IF(N464="nulová",J464,0)</f>
        <v>0</v>
      </c>
      <c r="BJ464" s="18" t="s">
        <v>83</v>
      </c>
      <c r="BK464" s="199">
        <f>ROUND(I464*H464,2)</f>
        <v>0</v>
      </c>
      <c r="BL464" s="18" t="s">
        <v>131</v>
      </c>
      <c r="BM464" s="198" t="s">
        <v>606</v>
      </c>
    </row>
    <row r="465" spans="2:51" s="14" customFormat="1" ht="11.25">
      <c r="B465" s="211"/>
      <c r="C465" s="212"/>
      <c r="D465" s="202" t="s">
        <v>132</v>
      </c>
      <c r="E465" s="213" t="s">
        <v>1</v>
      </c>
      <c r="F465" s="214" t="s">
        <v>607</v>
      </c>
      <c r="G465" s="212"/>
      <c r="H465" s="215">
        <v>4.2</v>
      </c>
      <c r="I465" s="216"/>
      <c r="J465" s="212"/>
      <c r="K465" s="212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132</v>
      </c>
      <c r="AU465" s="221" t="s">
        <v>85</v>
      </c>
      <c r="AV465" s="14" t="s">
        <v>85</v>
      </c>
      <c r="AW465" s="14" t="s">
        <v>134</v>
      </c>
      <c r="AX465" s="14" t="s">
        <v>75</v>
      </c>
      <c r="AY465" s="221" t="s">
        <v>123</v>
      </c>
    </row>
    <row r="466" spans="2:51" s="15" customFormat="1" ht="11.25">
      <c r="B466" s="222"/>
      <c r="C466" s="223"/>
      <c r="D466" s="202" t="s">
        <v>132</v>
      </c>
      <c r="E466" s="224" t="s">
        <v>1</v>
      </c>
      <c r="F466" s="225" t="s">
        <v>137</v>
      </c>
      <c r="G466" s="223"/>
      <c r="H466" s="226">
        <v>4.2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132</v>
      </c>
      <c r="AU466" s="232" t="s">
        <v>85</v>
      </c>
      <c r="AV466" s="15" t="s">
        <v>131</v>
      </c>
      <c r="AW466" s="15" t="s">
        <v>134</v>
      </c>
      <c r="AX466" s="15" t="s">
        <v>83</v>
      </c>
      <c r="AY466" s="232" t="s">
        <v>123</v>
      </c>
    </row>
    <row r="467" spans="1:65" s="2" customFormat="1" ht="24.2" customHeight="1">
      <c r="A467" s="35"/>
      <c r="B467" s="36"/>
      <c r="C467" s="187" t="s">
        <v>608</v>
      </c>
      <c r="D467" s="187" t="s">
        <v>126</v>
      </c>
      <c r="E467" s="188" t="s">
        <v>609</v>
      </c>
      <c r="F467" s="189" t="s">
        <v>610</v>
      </c>
      <c r="G467" s="190" t="s">
        <v>611</v>
      </c>
      <c r="H467" s="191">
        <v>0.54</v>
      </c>
      <c r="I467" s="192"/>
      <c r="J467" s="193">
        <f>ROUND(I467*H467,2)</f>
        <v>0</v>
      </c>
      <c r="K467" s="189" t="s">
        <v>1</v>
      </c>
      <c r="L467" s="40"/>
      <c r="M467" s="194" t="s">
        <v>1</v>
      </c>
      <c r="N467" s="195" t="s">
        <v>40</v>
      </c>
      <c r="O467" s="72"/>
      <c r="P467" s="196">
        <f>O467*H467</f>
        <v>0</v>
      </c>
      <c r="Q467" s="196">
        <v>0</v>
      </c>
      <c r="R467" s="196">
        <f>Q467*H467</f>
        <v>0</v>
      </c>
      <c r="S467" s="196">
        <v>0</v>
      </c>
      <c r="T467" s="197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98" t="s">
        <v>131</v>
      </c>
      <c r="AT467" s="198" t="s">
        <v>126</v>
      </c>
      <c r="AU467" s="198" t="s">
        <v>85</v>
      </c>
      <c r="AY467" s="18" t="s">
        <v>123</v>
      </c>
      <c r="BE467" s="199">
        <f>IF(N467="základní",J467,0)</f>
        <v>0</v>
      </c>
      <c r="BF467" s="199">
        <f>IF(N467="snížená",J467,0)</f>
        <v>0</v>
      </c>
      <c r="BG467" s="199">
        <f>IF(N467="zákl. přenesená",J467,0)</f>
        <v>0</v>
      </c>
      <c r="BH467" s="199">
        <f>IF(N467="sníž. přenesená",J467,0)</f>
        <v>0</v>
      </c>
      <c r="BI467" s="199">
        <f>IF(N467="nulová",J467,0)</f>
        <v>0</v>
      </c>
      <c r="BJ467" s="18" t="s">
        <v>83</v>
      </c>
      <c r="BK467" s="199">
        <f>ROUND(I467*H467,2)</f>
        <v>0</v>
      </c>
      <c r="BL467" s="18" t="s">
        <v>131</v>
      </c>
      <c r="BM467" s="198" t="s">
        <v>612</v>
      </c>
    </row>
    <row r="468" spans="2:51" s="13" customFormat="1" ht="11.25">
      <c r="B468" s="200"/>
      <c r="C468" s="201"/>
      <c r="D468" s="202" t="s">
        <v>132</v>
      </c>
      <c r="E468" s="203" t="s">
        <v>1</v>
      </c>
      <c r="F468" s="204" t="s">
        <v>613</v>
      </c>
      <c r="G468" s="201"/>
      <c r="H468" s="203" t="s">
        <v>1</v>
      </c>
      <c r="I468" s="205"/>
      <c r="J468" s="201"/>
      <c r="K468" s="201"/>
      <c r="L468" s="206"/>
      <c r="M468" s="207"/>
      <c r="N468" s="208"/>
      <c r="O468" s="208"/>
      <c r="P468" s="208"/>
      <c r="Q468" s="208"/>
      <c r="R468" s="208"/>
      <c r="S468" s="208"/>
      <c r="T468" s="209"/>
      <c r="AT468" s="210" t="s">
        <v>132</v>
      </c>
      <c r="AU468" s="210" t="s">
        <v>85</v>
      </c>
      <c r="AV468" s="13" t="s">
        <v>83</v>
      </c>
      <c r="AW468" s="13" t="s">
        <v>134</v>
      </c>
      <c r="AX468" s="13" t="s">
        <v>75</v>
      </c>
      <c r="AY468" s="210" t="s">
        <v>123</v>
      </c>
    </row>
    <row r="469" spans="2:51" s="14" customFormat="1" ht="11.25">
      <c r="B469" s="211"/>
      <c r="C469" s="212"/>
      <c r="D469" s="202" t="s">
        <v>132</v>
      </c>
      <c r="E469" s="213" t="s">
        <v>1</v>
      </c>
      <c r="F469" s="214" t="s">
        <v>614</v>
      </c>
      <c r="G469" s="212"/>
      <c r="H469" s="215">
        <v>0.54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132</v>
      </c>
      <c r="AU469" s="221" t="s">
        <v>85</v>
      </c>
      <c r="AV469" s="14" t="s">
        <v>85</v>
      </c>
      <c r="AW469" s="14" t="s">
        <v>134</v>
      </c>
      <c r="AX469" s="14" t="s">
        <v>75</v>
      </c>
      <c r="AY469" s="221" t="s">
        <v>123</v>
      </c>
    </row>
    <row r="470" spans="2:51" s="15" customFormat="1" ht="11.25">
      <c r="B470" s="222"/>
      <c r="C470" s="223"/>
      <c r="D470" s="202" t="s">
        <v>132</v>
      </c>
      <c r="E470" s="224" t="s">
        <v>1</v>
      </c>
      <c r="F470" s="225" t="s">
        <v>137</v>
      </c>
      <c r="G470" s="223"/>
      <c r="H470" s="226">
        <v>0.54</v>
      </c>
      <c r="I470" s="227"/>
      <c r="J470" s="223"/>
      <c r="K470" s="223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132</v>
      </c>
      <c r="AU470" s="232" t="s">
        <v>85</v>
      </c>
      <c r="AV470" s="15" t="s">
        <v>131</v>
      </c>
      <c r="AW470" s="15" t="s">
        <v>134</v>
      </c>
      <c r="AX470" s="15" t="s">
        <v>83</v>
      </c>
      <c r="AY470" s="232" t="s">
        <v>123</v>
      </c>
    </row>
    <row r="471" spans="1:65" s="2" customFormat="1" ht="24.2" customHeight="1">
      <c r="A471" s="35"/>
      <c r="B471" s="36"/>
      <c r="C471" s="187" t="s">
        <v>394</v>
      </c>
      <c r="D471" s="187" t="s">
        <v>126</v>
      </c>
      <c r="E471" s="188" t="s">
        <v>615</v>
      </c>
      <c r="F471" s="189" t="s">
        <v>616</v>
      </c>
      <c r="G471" s="190" t="s">
        <v>192</v>
      </c>
      <c r="H471" s="191">
        <v>0.675</v>
      </c>
      <c r="I471" s="192"/>
      <c r="J471" s="193">
        <f>ROUND(I471*H471,2)</f>
        <v>0</v>
      </c>
      <c r="K471" s="189" t="s">
        <v>130</v>
      </c>
      <c r="L471" s="40"/>
      <c r="M471" s="194" t="s">
        <v>1</v>
      </c>
      <c r="N471" s="195" t="s">
        <v>40</v>
      </c>
      <c r="O471" s="72"/>
      <c r="P471" s="196">
        <f>O471*H471</f>
        <v>0</v>
      </c>
      <c r="Q471" s="196">
        <v>0</v>
      </c>
      <c r="R471" s="196">
        <f>Q471*H471</f>
        <v>0</v>
      </c>
      <c r="S471" s="196">
        <v>0</v>
      </c>
      <c r="T471" s="197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98" t="s">
        <v>131</v>
      </c>
      <c r="AT471" s="198" t="s">
        <v>126</v>
      </c>
      <c r="AU471" s="198" t="s">
        <v>85</v>
      </c>
      <c r="AY471" s="18" t="s">
        <v>123</v>
      </c>
      <c r="BE471" s="199">
        <f>IF(N471="základní",J471,0)</f>
        <v>0</v>
      </c>
      <c r="BF471" s="199">
        <f>IF(N471="snížená",J471,0)</f>
        <v>0</v>
      </c>
      <c r="BG471" s="199">
        <f>IF(N471="zákl. přenesená",J471,0)</f>
        <v>0</v>
      </c>
      <c r="BH471" s="199">
        <f>IF(N471="sníž. přenesená",J471,0)</f>
        <v>0</v>
      </c>
      <c r="BI471" s="199">
        <f>IF(N471="nulová",J471,0)</f>
        <v>0</v>
      </c>
      <c r="BJ471" s="18" t="s">
        <v>83</v>
      </c>
      <c r="BK471" s="199">
        <f>ROUND(I471*H471,2)</f>
        <v>0</v>
      </c>
      <c r="BL471" s="18" t="s">
        <v>131</v>
      </c>
      <c r="BM471" s="198" t="s">
        <v>617</v>
      </c>
    </row>
    <row r="472" spans="2:51" s="14" customFormat="1" ht="11.25">
      <c r="B472" s="211"/>
      <c r="C472" s="212"/>
      <c r="D472" s="202" t="s">
        <v>132</v>
      </c>
      <c r="E472" s="213" t="s">
        <v>1</v>
      </c>
      <c r="F472" s="214" t="s">
        <v>618</v>
      </c>
      <c r="G472" s="212"/>
      <c r="H472" s="215">
        <v>0.6749999999999999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132</v>
      </c>
      <c r="AU472" s="221" t="s">
        <v>85</v>
      </c>
      <c r="AV472" s="14" t="s">
        <v>85</v>
      </c>
      <c r="AW472" s="14" t="s">
        <v>134</v>
      </c>
      <c r="AX472" s="14" t="s">
        <v>75</v>
      </c>
      <c r="AY472" s="221" t="s">
        <v>123</v>
      </c>
    </row>
    <row r="473" spans="2:51" s="15" customFormat="1" ht="11.25">
      <c r="B473" s="222"/>
      <c r="C473" s="223"/>
      <c r="D473" s="202" t="s">
        <v>132</v>
      </c>
      <c r="E473" s="224" t="s">
        <v>1</v>
      </c>
      <c r="F473" s="225" t="s">
        <v>137</v>
      </c>
      <c r="G473" s="223"/>
      <c r="H473" s="226">
        <v>0.6749999999999999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132</v>
      </c>
      <c r="AU473" s="232" t="s">
        <v>85</v>
      </c>
      <c r="AV473" s="15" t="s">
        <v>131</v>
      </c>
      <c r="AW473" s="15" t="s">
        <v>134</v>
      </c>
      <c r="AX473" s="15" t="s">
        <v>83</v>
      </c>
      <c r="AY473" s="232" t="s">
        <v>123</v>
      </c>
    </row>
    <row r="474" spans="1:65" s="2" customFormat="1" ht="24.2" customHeight="1">
      <c r="A474" s="35"/>
      <c r="B474" s="36"/>
      <c r="C474" s="187" t="s">
        <v>619</v>
      </c>
      <c r="D474" s="187" t="s">
        <v>126</v>
      </c>
      <c r="E474" s="188" t="s">
        <v>620</v>
      </c>
      <c r="F474" s="189" t="s">
        <v>621</v>
      </c>
      <c r="G474" s="190" t="s">
        <v>192</v>
      </c>
      <c r="H474" s="191">
        <v>0.675</v>
      </c>
      <c r="I474" s="192"/>
      <c r="J474" s="193">
        <f>ROUND(I474*H474,2)</f>
        <v>0</v>
      </c>
      <c r="K474" s="189" t="s">
        <v>130</v>
      </c>
      <c r="L474" s="40"/>
      <c r="M474" s="194" t="s">
        <v>1</v>
      </c>
      <c r="N474" s="195" t="s">
        <v>40</v>
      </c>
      <c r="O474" s="72"/>
      <c r="P474" s="196">
        <f>O474*H474</f>
        <v>0</v>
      </c>
      <c r="Q474" s="196">
        <v>0</v>
      </c>
      <c r="R474" s="196">
        <f>Q474*H474</f>
        <v>0</v>
      </c>
      <c r="S474" s="196">
        <v>0</v>
      </c>
      <c r="T474" s="19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8" t="s">
        <v>131</v>
      </c>
      <c r="AT474" s="198" t="s">
        <v>126</v>
      </c>
      <c r="AU474" s="198" t="s">
        <v>85</v>
      </c>
      <c r="AY474" s="18" t="s">
        <v>123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8" t="s">
        <v>83</v>
      </c>
      <c r="BK474" s="199">
        <f>ROUND(I474*H474,2)</f>
        <v>0</v>
      </c>
      <c r="BL474" s="18" t="s">
        <v>131</v>
      </c>
      <c r="BM474" s="198" t="s">
        <v>622</v>
      </c>
    </row>
    <row r="475" spans="2:51" s="14" customFormat="1" ht="11.25">
      <c r="B475" s="211"/>
      <c r="C475" s="212"/>
      <c r="D475" s="202" t="s">
        <v>132</v>
      </c>
      <c r="E475" s="213" t="s">
        <v>1</v>
      </c>
      <c r="F475" s="214" t="s">
        <v>623</v>
      </c>
      <c r="G475" s="212"/>
      <c r="H475" s="215">
        <v>0.675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132</v>
      </c>
      <c r="AU475" s="221" t="s">
        <v>85</v>
      </c>
      <c r="AV475" s="14" t="s">
        <v>85</v>
      </c>
      <c r="AW475" s="14" t="s">
        <v>134</v>
      </c>
      <c r="AX475" s="14" t="s">
        <v>75</v>
      </c>
      <c r="AY475" s="221" t="s">
        <v>123</v>
      </c>
    </row>
    <row r="476" spans="2:51" s="15" customFormat="1" ht="11.25">
      <c r="B476" s="222"/>
      <c r="C476" s="223"/>
      <c r="D476" s="202" t="s">
        <v>132</v>
      </c>
      <c r="E476" s="224" t="s">
        <v>1</v>
      </c>
      <c r="F476" s="225" t="s">
        <v>137</v>
      </c>
      <c r="G476" s="223"/>
      <c r="H476" s="226">
        <v>0.675</v>
      </c>
      <c r="I476" s="227"/>
      <c r="J476" s="223"/>
      <c r="K476" s="223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132</v>
      </c>
      <c r="AU476" s="232" t="s">
        <v>85</v>
      </c>
      <c r="AV476" s="15" t="s">
        <v>131</v>
      </c>
      <c r="AW476" s="15" t="s">
        <v>134</v>
      </c>
      <c r="AX476" s="15" t="s">
        <v>83</v>
      </c>
      <c r="AY476" s="232" t="s">
        <v>123</v>
      </c>
    </row>
    <row r="477" spans="1:65" s="2" customFormat="1" ht="24.2" customHeight="1">
      <c r="A477" s="35"/>
      <c r="B477" s="36"/>
      <c r="C477" s="187" t="s">
        <v>400</v>
      </c>
      <c r="D477" s="187" t="s">
        <v>126</v>
      </c>
      <c r="E477" s="188" t="s">
        <v>624</v>
      </c>
      <c r="F477" s="189" t="s">
        <v>625</v>
      </c>
      <c r="G477" s="190" t="s">
        <v>192</v>
      </c>
      <c r="H477" s="191">
        <v>43.04</v>
      </c>
      <c r="I477" s="192"/>
      <c r="J477" s="193">
        <f>ROUND(I477*H477,2)</f>
        <v>0</v>
      </c>
      <c r="K477" s="189" t="s">
        <v>130</v>
      </c>
      <c r="L477" s="40"/>
      <c r="M477" s="194" t="s">
        <v>1</v>
      </c>
      <c r="N477" s="195" t="s">
        <v>40</v>
      </c>
      <c r="O477" s="72"/>
      <c r="P477" s="196">
        <f>O477*H477</f>
        <v>0</v>
      </c>
      <c r="Q477" s="196">
        <v>0</v>
      </c>
      <c r="R477" s="196">
        <f>Q477*H477</f>
        <v>0</v>
      </c>
      <c r="S477" s="196">
        <v>0</v>
      </c>
      <c r="T477" s="197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8" t="s">
        <v>131</v>
      </c>
      <c r="AT477" s="198" t="s">
        <v>126</v>
      </c>
      <c r="AU477" s="198" t="s">
        <v>85</v>
      </c>
      <c r="AY477" s="18" t="s">
        <v>123</v>
      </c>
      <c r="BE477" s="199">
        <f>IF(N477="základní",J477,0)</f>
        <v>0</v>
      </c>
      <c r="BF477" s="199">
        <f>IF(N477="snížená",J477,0)</f>
        <v>0</v>
      </c>
      <c r="BG477" s="199">
        <f>IF(N477="zákl. přenesená",J477,0)</f>
        <v>0</v>
      </c>
      <c r="BH477" s="199">
        <f>IF(N477="sníž. přenesená",J477,0)</f>
        <v>0</v>
      </c>
      <c r="BI477" s="199">
        <f>IF(N477="nulová",J477,0)</f>
        <v>0</v>
      </c>
      <c r="BJ477" s="18" t="s">
        <v>83</v>
      </c>
      <c r="BK477" s="199">
        <f>ROUND(I477*H477,2)</f>
        <v>0</v>
      </c>
      <c r="BL477" s="18" t="s">
        <v>131</v>
      </c>
      <c r="BM477" s="198" t="s">
        <v>626</v>
      </c>
    </row>
    <row r="478" spans="2:51" s="13" customFormat="1" ht="22.5">
      <c r="B478" s="200"/>
      <c r="C478" s="201"/>
      <c r="D478" s="202" t="s">
        <v>132</v>
      </c>
      <c r="E478" s="203" t="s">
        <v>1</v>
      </c>
      <c r="F478" s="204" t="s">
        <v>627</v>
      </c>
      <c r="G478" s="201"/>
      <c r="H478" s="203" t="s">
        <v>1</v>
      </c>
      <c r="I478" s="205"/>
      <c r="J478" s="201"/>
      <c r="K478" s="201"/>
      <c r="L478" s="206"/>
      <c r="M478" s="207"/>
      <c r="N478" s="208"/>
      <c r="O478" s="208"/>
      <c r="P478" s="208"/>
      <c r="Q478" s="208"/>
      <c r="R478" s="208"/>
      <c r="S478" s="208"/>
      <c r="T478" s="209"/>
      <c r="AT478" s="210" t="s">
        <v>132</v>
      </c>
      <c r="AU478" s="210" t="s">
        <v>85</v>
      </c>
      <c r="AV478" s="13" t="s">
        <v>83</v>
      </c>
      <c r="AW478" s="13" t="s">
        <v>134</v>
      </c>
      <c r="AX478" s="13" t="s">
        <v>75</v>
      </c>
      <c r="AY478" s="210" t="s">
        <v>123</v>
      </c>
    </row>
    <row r="479" spans="2:51" s="14" customFormat="1" ht="11.25">
      <c r="B479" s="211"/>
      <c r="C479" s="212"/>
      <c r="D479" s="202" t="s">
        <v>132</v>
      </c>
      <c r="E479" s="213" t="s">
        <v>1</v>
      </c>
      <c r="F479" s="214" t="s">
        <v>628</v>
      </c>
      <c r="G479" s="212"/>
      <c r="H479" s="215">
        <v>15.07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132</v>
      </c>
      <c r="AU479" s="221" t="s">
        <v>85</v>
      </c>
      <c r="AV479" s="14" t="s">
        <v>85</v>
      </c>
      <c r="AW479" s="14" t="s">
        <v>134</v>
      </c>
      <c r="AX479" s="14" t="s">
        <v>75</v>
      </c>
      <c r="AY479" s="221" t="s">
        <v>123</v>
      </c>
    </row>
    <row r="480" spans="2:51" s="14" customFormat="1" ht="11.25">
      <c r="B480" s="211"/>
      <c r="C480" s="212"/>
      <c r="D480" s="202" t="s">
        <v>132</v>
      </c>
      <c r="E480" s="213" t="s">
        <v>1</v>
      </c>
      <c r="F480" s="214" t="s">
        <v>629</v>
      </c>
      <c r="G480" s="212"/>
      <c r="H480" s="215">
        <v>15.07</v>
      </c>
      <c r="I480" s="216"/>
      <c r="J480" s="212"/>
      <c r="K480" s="212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132</v>
      </c>
      <c r="AU480" s="221" t="s">
        <v>85</v>
      </c>
      <c r="AV480" s="14" t="s">
        <v>85</v>
      </c>
      <c r="AW480" s="14" t="s">
        <v>134</v>
      </c>
      <c r="AX480" s="14" t="s">
        <v>75</v>
      </c>
      <c r="AY480" s="221" t="s">
        <v>123</v>
      </c>
    </row>
    <row r="481" spans="2:51" s="14" customFormat="1" ht="11.25">
      <c r="B481" s="211"/>
      <c r="C481" s="212"/>
      <c r="D481" s="202" t="s">
        <v>132</v>
      </c>
      <c r="E481" s="213" t="s">
        <v>1</v>
      </c>
      <c r="F481" s="214" t="s">
        <v>630</v>
      </c>
      <c r="G481" s="212"/>
      <c r="H481" s="215">
        <v>10.5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132</v>
      </c>
      <c r="AU481" s="221" t="s">
        <v>85</v>
      </c>
      <c r="AV481" s="14" t="s">
        <v>85</v>
      </c>
      <c r="AW481" s="14" t="s">
        <v>134</v>
      </c>
      <c r="AX481" s="14" t="s">
        <v>75</v>
      </c>
      <c r="AY481" s="221" t="s">
        <v>123</v>
      </c>
    </row>
    <row r="482" spans="2:51" s="14" customFormat="1" ht="11.25">
      <c r="B482" s="211"/>
      <c r="C482" s="212"/>
      <c r="D482" s="202" t="s">
        <v>132</v>
      </c>
      <c r="E482" s="213" t="s">
        <v>1</v>
      </c>
      <c r="F482" s="214" t="s">
        <v>631</v>
      </c>
      <c r="G482" s="212"/>
      <c r="H482" s="215">
        <v>2.4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132</v>
      </c>
      <c r="AU482" s="221" t="s">
        <v>85</v>
      </c>
      <c r="AV482" s="14" t="s">
        <v>85</v>
      </c>
      <c r="AW482" s="14" t="s">
        <v>134</v>
      </c>
      <c r="AX482" s="14" t="s">
        <v>75</v>
      </c>
      <c r="AY482" s="221" t="s">
        <v>123</v>
      </c>
    </row>
    <row r="483" spans="2:51" s="15" customFormat="1" ht="11.25">
      <c r="B483" s="222"/>
      <c r="C483" s="223"/>
      <c r="D483" s="202" t="s">
        <v>132</v>
      </c>
      <c r="E483" s="224" t="s">
        <v>1</v>
      </c>
      <c r="F483" s="225" t="s">
        <v>137</v>
      </c>
      <c r="G483" s="223"/>
      <c r="H483" s="226">
        <v>43.04</v>
      </c>
      <c r="I483" s="227"/>
      <c r="J483" s="223"/>
      <c r="K483" s="223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132</v>
      </c>
      <c r="AU483" s="232" t="s">
        <v>85</v>
      </c>
      <c r="AV483" s="15" t="s">
        <v>131</v>
      </c>
      <c r="AW483" s="15" t="s">
        <v>134</v>
      </c>
      <c r="AX483" s="15" t="s">
        <v>83</v>
      </c>
      <c r="AY483" s="232" t="s">
        <v>123</v>
      </c>
    </row>
    <row r="484" spans="1:65" s="2" customFormat="1" ht="24.2" customHeight="1">
      <c r="A484" s="35"/>
      <c r="B484" s="36"/>
      <c r="C484" s="187" t="s">
        <v>632</v>
      </c>
      <c r="D484" s="187" t="s">
        <v>126</v>
      </c>
      <c r="E484" s="188" t="s">
        <v>633</v>
      </c>
      <c r="F484" s="189" t="s">
        <v>634</v>
      </c>
      <c r="G484" s="190" t="s">
        <v>192</v>
      </c>
      <c r="H484" s="191">
        <v>57.8</v>
      </c>
      <c r="I484" s="192"/>
      <c r="J484" s="193">
        <f>ROUND(I484*H484,2)</f>
        <v>0</v>
      </c>
      <c r="K484" s="189" t="s">
        <v>130</v>
      </c>
      <c r="L484" s="40"/>
      <c r="M484" s="194" t="s">
        <v>1</v>
      </c>
      <c r="N484" s="195" t="s">
        <v>40</v>
      </c>
      <c r="O484" s="72"/>
      <c r="P484" s="196">
        <f>O484*H484</f>
        <v>0</v>
      </c>
      <c r="Q484" s="196">
        <v>0</v>
      </c>
      <c r="R484" s="196">
        <f>Q484*H484</f>
        <v>0</v>
      </c>
      <c r="S484" s="196">
        <v>0</v>
      </c>
      <c r="T484" s="197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8" t="s">
        <v>131</v>
      </c>
      <c r="AT484" s="198" t="s">
        <v>126</v>
      </c>
      <c r="AU484" s="198" t="s">
        <v>85</v>
      </c>
      <c r="AY484" s="18" t="s">
        <v>123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83</v>
      </c>
      <c r="BK484" s="199">
        <f>ROUND(I484*H484,2)</f>
        <v>0</v>
      </c>
      <c r="BL484" s="18" t="s">
        <v>131</v>
      </c>
      <c r="BM484" s="198" t="s">
        <v>635</v>
      </c>
    </row>
    <row r="485" spans="2:51" s="13" customFormat="1" ht="11.25">
      <c r="B485" s="200"/>
      <c r="C485" s="201"/>
      <c r="D485" s="202" t="s">
        <v>132</v>
      </c>
      <c r="E485" s="203" t="s">
        <v>1</v>
      </c>
      <c r="F485" s="204" t="s">
        <v>636</v>
      </c>
      <c r="G485" s="201"/>
      <c r="H485" s="203" t="s">
        <v>1</v>
      </c>
      <c r="I485" s="205"/>
      <c r="J485" s="201"/>
      <c r="K485" s="201"/>
      <c r="L485" s="206"/>
      <c r="M485" s="207"/>
      <c r="N485" s="208"/>
      <c r="O485" s="208"/>
      <c r="P485" s="208"/>
      <c r="Q485" s="208"/>
      <c r="R485" s="208"/>
      <c r="S485" s="208"/>
      <c r="T485" s="209"/>
      <c r="AT485" s="210" t="s">
        <v>132</v>
      </c>
      <c r="AU485" s="210" t="s">
        <v>85</v>
      </c>
      <c r="AV485" s="13" t="s">
        <v>83</v>
      </c>
      <c r="AW485" s="13" t="s">
        <v>134</v>
      </c>
      <c r="AX485" s="13" t="s">
        <v>75</v>
      </c>
      <c r="AY485" s="210" t="s">
        <v>123</v>
      </c>
    </row>
    <row r="486" spans="2:51" s="14" customFormat="1" ht="11.25">
      <c r="B486" s="211"/>
      <c r="C486" s="212"/>
      <c r="D486" s="202" t="s">
        <v>132</v>
      </c>
      <c r="E486" s="213" t="s">
        <v>1</v>
      </c>
      <c r="F486" s="214" t="s">
        <v>637</v>
      </c>
      <c r="G486" s="212"/>
      <c r="H486" s="215">
        <v>41.8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132</v>
      </c>
      <c r="AU486" s="221" t="s">
        <v>85</v>
      </c>
      <c r="AV486" s="14" t="s">
        <v>85</v>
      </c>
      <c r="AW486" s="14" t="s">
        <v>134</v>
      </c>
      <c r="AX486" s="14" t="s">
        <v>75</v>
      </c>
      <c r="AY486" s="221" t="s">
        <v>123</v>
      </c>
    </row>
    <row r="487" spans="2:51" s="14" customFormat="1" ht="11.25">
      <c r="B487" s="211"/>
      <c r="C487" s="212"/>
      <c r="D487" s="202" t="s">
        <v>132</v>
      </c>
      <c r="E487" s="213" t="s">
        <v>1</v>
      </c>
      <c r="F487" s="214" t="s">
        <v>638</v>
      </c>
      <c r="G487" s="212"/>
      <c r="H487" s="215">
        <v>14.5</v>
      </c>
      <c r="I487" s="216"/>
      <c r="J487" s="212"/>
      <c r="K487" s="212"/>
      <c r="L487" s="217"/>
      <c r="M487" s="218"/>
      <c r="N487" s="219"/>
      <c r="O487" s="219"/>
      <c r="P487" s="219"/>
      <c r="Q487" s="219"/>
      <c r="R487" s="219"/>
      <c r="S487" s="219"/>
      <c r="T487" s="220"/>
      <c r="AT487" s="221" t="s">
        <v>132</v>
      </c>
      <c r="AU487" s="221" t="s">
        <v>85</v>
      </c>
      <c r="AV487" s="14" t="s">
        <v>85</v>
      </c>
      <c r="AW487" s="14" t="s">
        <v>134</v>
      </c>
      <c r="AX487" s="14" t="s">
        <v>75</v>
      </c>
      <c r="AY487" s="221" t="s">
        <v>123</v>
      </c>
    </row>
    <row r="488" spans="2:51" s="14" customFormat="1" ht="11.25">
      <c r="B488" s="211"/>
      <c r="C488" s="212"/>
      <c r="D488" s="202" t="s">
        <v>132</v>
      </c>
      <c r="E488" s="213" t="s">
        <v>1</v>
      </c>
      <c r="F488" s="214" t="s">
        <v>639</v>
      </c>
      <c r="G488" s="212"/>
      <c r="H488" s="215">
        <v>1.5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132</v>
      </c>
      <c r="AU488" s="221" t="s">
        <v>85</v>
      </c>
      <c r="AV488" s="14" t="s">
        <v>85</v>
      </c>
      <c r="AW488" s="14" t="s">
        <v>134</v>
      </c>
      <c r="AX488" s="14" t="s">
        <v>75</v>
      </c>
      <c r="AY488" s="221" t="s">
        <v>123</v>
      </c>
    </row>
    <row r="489" spans="2:51" s="15" customFormat="1" ht="11.25">
      <c r="B489" s="222"/>
      <c r="C489" s="223"/>
      <c r="D489" s="202" t="s">
        <v>132</v>
      </c>
      <c r="E489" s="224" t="s">
        <v>1</v>
      </c>
      <c r="F489" s="225" t="s">
        <v>137</v>
      </c>
      <c r="G489" s="223"/>
      <c r="H489" s="226">
        <v>57.8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132</v>
      </c>
      <c r="AU489" s="232" t="s">
        <v>85</v>
      </c>
      <c r="AV489" s="15" t="s">
        <v>131</v>
      </c>
      <c r="AW489" s="15" t="s">
        <v>134</v>
      </c>
      <c r="AX489" s="15" t="s">
        <v>83</v>
      </c>
      <c r="AY489" s="232" t="s">
        <v>123</v>
      </c>
    </row>
    <row r="490" spans="1:65" s="2" customFormat="1" ht="24.2" customHeight="1">
      <c r="A490" s="35"/>
      <c r="B490" s="36"/>
      <c r="C490" s="187" t="s">
        <v>412</v>
      </c>
      <c r="D490" s="187" t="s">
        <v>126</v>
      </c>
      <c r="E490" s="188" t="s">
        <v>640</v>
      </c>
      <c r="F490" s="189" t="s">
        <v>641</v>
      </c>
      <c r="G490" s="190" t="s">
        <v>235</v>
      </c>
      <c r="H490" s="191">
        <v>25.04</v>
      </c>
      <c r="I490" s="192"/>
      <c r="J490" s="193">
        <f>ROUND(I490*H490,2)</f>
        <v>0</v>
      </c>
      <c r="K490" s="189" t="s">
        <v>130</v>
      </c>
      <c r="L490" s="40"/>
      <c r="M490" s="194" t="s">
        <v>1</v>
      </c>
      <c r="N490" s="195" t="s">
        <v>40</v>
      </c>
      <c r="O490" s="72"/>
      <c r="P490" s="196">
        <f>O490*H490</f>
        <v>0</v>
      </c>
      <c r="Q490" s="196">
        <v>0</v>
      </c>
      <c r="R490" s="196">
        <f>Q490*H490</f>
        <v>0</v>
      </c>
      <c r="S490" s="196">
        <v>0</v>
      </c>
      <c r="T490" s="197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98" t="s">
        <v>131</v>
      </c>
      <c r="AT490" s="198" t="s">
        <v>126</v>
      </c>
      <c r="AU490" s="198" t="s">
        <v>85</v>
      </c>
      <c r="AY490" s="18" t="s">
        <v>123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8" t="s">
        <v>83</v>
      </c>
      <c r="BK490" s="199">
        <f>ROUND(I490*H490,2)</f>
        <v>0</v>
      </c>
      <c r="BL490" s="18" t="s">
        <v>131</v>
      </c>
      <c r="BM490" s="198" t="s">
        <v>642</v>
      </c>
    </row>
    <row r="491" spans="2:51" s="13" customFormat="1" ht="11.25">
      <c r="B491" s="200"/>
      <c r="C491" s="201"/>
      <c r="D491" s="202" t="s">
        <v>132</v>
      </c>
      <c r="E491" s="203" t="s">
        <v>1</v>
      </c>
      <c r="F491" s="204" t="s">
        <v>643</v>
      </c>
      <c r="G491" s="201"/>
      <c r="H491" s="203" t="s">
        <v>1</v>
      </c>
      <c r="I491" s="205"/>
      <c r="J491" s="201"/>
      <c r="K491" s="201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132</v>
      </c>
      <c r="AU491" s="210" t="s">
        <v>85</v>
      </c>
      <c r="AV491" s="13" t="s">
        <v>83</v>
      </c>
      <c r="AW491" s="13" t="s">
        <v>134</v>
      </c>
      <c r="AX491" s="13" t="s">
        <v>75</v>
      </c>
      <c r="AY491" s="210" t="s">
        <v>123</v>
      </c>
    </row>
    <row r="492" spans="2:51" s="14" customFormat="1" ht="11.25">
      <c r="B492" s="211"/>
      <c r="C492" s="212"/>
      <c r="D492" s="202" t="s">
        <v>132</v>
      </c>
      <c r="E492" s="213" t="s">
        <v>1</v>
      </c>
      <c r="F492" s="214" t="s">
        <v>644</v>
      </c>
      <c r="G492" s="212"/>
      <c r="H492" s="215">
        <v>24.8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132</v>
      </c>
      <c r="AU492" s="221" t="s">
        <v>85</v>
      </c>
      <c r="AV492" s="14" t="s">
        <v>85</v>
      </c>
      <c r="AW492" s="14" t="s">
        <v>134</v>
      </c>
      <c r="AX492" s="14" t="s">
        <v>75</v>
      </c>
      <c r="AY492" s="221" t="s">
        <v>123</v>
      </c>
    </row>
    <row r="493" spans="2:51" s="14" customFormat="1" ht="11.25">
      <c r="B493" s="211"/>
      <c r="C493" s="212"/>
      <c r="D493" s="202" t="s">
        <v>132</v>
      </c>
      <c r="E493" s="213" t="s">
        <v>1</v>
      </c>
      <c r="F493" s="214" t="s">
        <v>645</v>
      </c>
      <c r="G493" s="212"/>
      <c r="H493" s="215">
        <v>0.24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132</v>
      </c>
      <c r="AU493" s="221" t="s">
        <v>85</v>
      </c>
      <c r="AV493" s="14" t="s">
        <v>85</v>
      </c>
      <c r="AW493" s="14" t="s">
        <v>134</v>
      </c>
      <c r="AX493" s="14" t="s">
        <v>75</v>
      </c>
      <c r="AY493" s="221" t="s">
        <v>123</v>
      </c>
    </row>
    <row r="494" spans="2:51" s="15" customFormat="1" ht="11.25">
      <c r="B494" s="222"/>
      <c r="C494" s="223"/>
      <c r="D494" s="202" t="s">
        <v>132</v>
      </c>
      <c r="E494" s="224" t="s">
        <v>1</v>
      </c>
      <c r="F494" s="225" t="s">
        <v>137</v>
      </c>
      <c r="G494" s="223"/>
      <c r="H494" s="226">
        <v>25.04</v>
      </c>
      <c r="I494" s="227"/>
      <c r="J494" s="223"/>
      <c r="K494" s="223"/>
      <c r="L494" s="228"/>
      <c r="M494" s="229"/>
      <c r="N494" s="230"/>
      <c r="O494" s="230"/>
      <c r="P494" s="230"/>
      <c r="Q494" s="230"/>
      <c r="R494" s="230"/>
      <c r="S494" s="230"/>
      <c r="T494" s="231"/>
      <c r="AT494" s="232" t="s">
        <v>132</v>
      </c>
      <c r="AU494" s="232" t="s">
        <v>85</v>
      </c>
      <c r="AV494" s="15" t="s">
        <v>131</v>
      </c>
      <c r="AW494" s="15" t="s">
        <v>134</v>
      </c>
      <c r="AX494" s="15" t="s">
        <v>83</v>
      </c>
      <c r="AY494" s="232" t="s">
        <v>123</v>
      </c>
    </row>
    <row r="495" spans="1:65" s="2" customFormat="1" ht="24.2" customHeight="1">
      <c r="A495" s="35"/>
      <c r="B495" s="36"/>
      <c r="C495" s="187" t="s">
        <v>646</v>
      </c>
      <c r="D495" s="187" t="s">
        <v>126</v>
      </c>
      <c r="E495" s="188" t="s">
        <v>647</v>
      </c>
      <c r="F495" s="189" t="s">
        <v>648</v>
      </c>
      <c r="G495" s="190" t="s">
        <v>235</v>
      </c>
      <c r="H495" s="191">
        <v>5.618</v>
      </c>
      <c r="I495" s="192"/>
      <c r="J495" s="193">
        <f>ROUND(I495*H495,2)</f>
        <v>0</v>
      </c>
      <c r="K495" s="189" t="s">
        <v>130</v>
      </c>
      <c r="L495" s="40"/>
      <c r="M495" s="194" t="s">
        <v>1</v>
      </c>
      <c r="N495" s="195" t="s">
        <v>40</v>
      </c>
      <c r="O495" s="72"/>
      <c r="P495" s="196">
        <f>O495*H495</f>
        <v>0</v>
      </c>
      <c r="Q495" s="196">
        <v>0</v>
      </c>
      <c r="R495" s="196">
        <f>Q495*H495</f>
        <v>0</v>
      </c>
      <c r="S495" s="196">
        <v>0</v>
      </c>
      <c r="T495" s="197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8" t="s">
        <v>131</v>
      </c>
      <c r="AT495" s="198" t="s">
        <v>126</v>
      </c>
      <c r="AU495" s="198" t="s">
        <v>85</v>
      </c>
      <c r="AY495" s="18" t="s">
        <v>123</v>
      </c>
      <c r="BE495" s="199">
        <f>IF(N495="základní",J495,0)</f>
        <v>0</v>
      </c>
      <c r="BF495" s="199">
        <f>IF(N495="snížená",J495,0)</f>
        <v>0</v>
      </c>
      <c r="BG495" s="199">
        <f>IF(N495="zákl. přenesená",J495,0)</f>
        <v>0</v>
      </c>
      <c r="BH495" s="199">
        <f>IF(N495="sníž. přenesená",J495,0)</f>
        <v>0</v>
      </c>
      <c r="BI495" s="199">
        <f>IF(N495="nulová",J495,0)</f>
        <v>0</v>
      </c>
      <c r="BJ495" s="18" t="s">
        <v>83</v>
      </c>
      <c r="BK495" s="199">
        <f>ROUND(I495*H495,2)</f>
        <v>0</v>
      </c>
      <c r="BL495" s="18" t="s">
        <v>131</v>
      </c>
      <c r="BM495" s="198" t="s">
        <v>649</v>
      </c>
    </row>
    <row r="496" spans="2:51" s="13" customFormat="1" ht="11.25">
      <c r="B496" s="200"/>
      <c r="C496" s="201"/>
      <c r="D496" s="202" t="s">
        <v>132</v>
      </c>
      <c r="E496" s="203" t="s">
        <v>1</v>
      </c>
      <c r="F496" s="204" t="s">
        <v>650</v>
      </c>
      <c r="G496" s="201"/>
      <c r="H496" s="203" t="s">
        <v>1</v>
      </c>
      <c r="I496" s="205"/>
      <c r="J496" s="201"/>
      <c r="K496" s="201"/>
      <c r="L496" s="206"/>
      <c r="M496" s="207"/>
      <c r="N496" s="208"/>
      <c r="O496" s="208"/>
      <c r="P496" s="208"/>
      <c r="Q496" s="208"/>
      <c r="R496" s="208"/>
      <c r="S496" s="208"/>
      <c r="T496" s="209"/>
      <c r="AT496" s="210" t="s">
        <v>132</v>
      </c>
      <c r="AU496" s="210" t="s">
        <v>85</v>
      </c>
      <c r="AV496" s="13" t="s">
        <v>83</v>
      </c>
      <c r="AW496" s="13" t="s">
        <v>134</v>
      </c>
      <c r="AX496" s="13" t="s">
        <v>75</v>
      </c>
      <c r="AY496" s="210" t="s">
        <v>123</v>
      </c>
    </row>
    <row r="497" spans="2:51" s="14" customFormat="1" ht="11.25">
      <c r="B497" s="211"/>
      <c r="C497" s="212"/>
      <c r="D497" s="202" t="s">
        <v>132</v>
      </c>
      <c r="E497" s="213" t="s">
        <v>1</v>
      </c>
      <c r="F497" s="214" t="s">
        <v>651</v>
      </c>
      <c r="G497" s="212"/>
      <c r="H497" s="215">
        <v>2.1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132</v>
      </c>
      <c r="AU497" s="221" t="s">
        <v>85</v>
      </c>
      <c r="AV497" s="14" t="s">
        <v>85</v>
      </c>
      <c r="AW497" s="14" t="s">
        <v>134</v>
      </c>
      <c r="AX497" s="14" t="s">
        <v>75</v>
      </c>
      <c r="AY497" s="221" t="s">
        <v>123</v>
      </c>
    </row>
    <row r="498" spans="2:51" s="14" customFormat="1" ht="11.25">
      <c r="B498" s="211"/>
      <c r="C498" s="212"/>
      <c r="D498" s="202" t="s">
        <v>132</v>
      </c>
      <c r="E498" s="213" t="s">
        <v>1</v>
      </c>
      <c r="F498" s="214" t="s">
        <v>652</v>
      </c>
      <c r="G498" s="212"/>
      <c r="H498" s="215">
        <v>3.5174999999999996</v>
      </c>
      <c r="I498" s="216"/>
      <c r="J498" s="212"/>
      <c r="K498" s="212"/>
      <c r="L498" s="217"/>
      <c r="M498" s="218"/>
      <c r="N498" s="219"/>
      <c r="O498" s="219"/>
      <c r="P498" s="219"/>
      <c r="Q498" s="219"/>
      <c r="R498" s="219"/>
      <c r="S498" s="219"/>
      <c r="T498" s="220"/>
      <c r="AT498" s="221" t="s">
        <v>132</v>
      </c>
      <c r="AU498" s="221" t="s">
        <v>85</v>
      </c>
      <c r="AV498" s="14" t="s">
        <v>85</v>
      </c>
      <c r="AW498" s="14" t="s">
        <v>134</v>
      </c>
      <c r="AX498" s="14" t="s">
        <v>75</v>
      </c>
      <c r="AY498" s="221" t="s">
        <v>123</v>
      </c>
    </row>
    <row r="499" spans="2:51" s="15" customFormat="1" ht="11.25">
      <c r="B499" s="222"/>
      <c r="C499" s="223"/>
      <c r="D499" s="202" t="s">
        <v>132</v>
      </c>
      <c r="E499" s="224" t="s">
        <v>1</v>
      </c>
      <c r="F499" s="225" t="s">
        <v>137</v>
      </c>
      <c r="G499" s="223"/>
      <c r="H499" s="226">
        <v>5.6175</v>
      </c>
      <c r="I499" s="227"/>
      <c r="J499" s="223"/>
      <c r="K499" s="223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132</v>
      </c>
      <c r="AU499" s="232" t="s">
        <v>85</v>
      </c>
      <c r="AV499" s="15" t="s">
        <v>131</v>
      </c>
      <c r="AW499" s="15" t="s">
        <v>134</v>
      </c>
      <c r="AX499" s="15" t="s">
        <v>83</v>
      </c>
      <c r="AY499" s="232" t="s">
        <v>123</v>
      </c>
    </row>
    <row r="500" spans="1:65" s="2" customFormat="1" ht="24.2" customHeight="1">
      <c r="A500" s="35"/>
      <c r="B500" s="36"/>
      <c r="C500" s="187" t="s">
        <v>417</v>
      </c>
      <c r="D500" s="187" t="s">
        <v>126</v>
      </c>
      <c r="E500" s="188" t="s">
        <v>653</v>
      </c>
      <c r="F500" s="189" t="s">
        <v>654</v>
      </c>
      <c r="G500" s="190" t="s">
        <v>235</v>
      </c>
      <c r="H500" s="191">
        <v>5.25</v>
      </c>
      <c r="I500" s="192"/>
      <c r="J500" s="193">
        <f>ROUND(I500*H500,2)</f>
        <v>0</v>
      </c>
      <c r="K500" s="189" t="s">
        <v>130</v>
      </c>
      <c r="L500" s="40"/>
      <c r="M500" s="194" t="s">
        <v>1</v>
      </c>
      <c r="N500" s="195" t="s">
        <v>40</v>
      </c>
      <c r="O500" s="72"/>
      <c r="P500" s="196">
        <f>O500*H500</f>
        <v>0</v>
      </c>
      <c r="Q500" s="196">
        <v>0</v>
      </c>
      <c r="R500" s="196">
        <f>Q500*H500</f>
        <v>0</v>
      </c>
      <c r="S500" s="196">
        <v>0</v>
      </c>
      <c r="T500" s="197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8" t="s">
        <v>131</v>
      </c>
      <c r="AT500" s="198" t="s">
        <v>126</v>
      </c>
      <c r="AU500" s="198" t="s">
        <v>85</v>
      </c>
      <c r="AY500" s="18" t="s">
        <v>123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18" t="s">
        <v>83</v>
      </c>
      <c r="BK500" s="199">
        <f>ROUND(I500*H500,2)</f>
        <v>0</v>
      </c>
      <c r="BL500" s="18" t="s">
        <v>131</v>
      </c>
      <c r="BM500" s="198" t="s">
        <v>655</v>
      </c>
    </row>
    <row r="501" spans="2:51" s="13" customFormat="1" ht="11.25">
      <c r="B501" s="200"/>
      <c r="C501" s="201"/>
      <c r="D501" s="202" t="s">
        <v>132</v>
      </c>
      <c r="E501" s="203" t="s">
        <v>1</v>
      </c>
      <c r="F501" s="204" t="s">
        <v>656</v>
      </c>
      <c r="G501" s="201"/>
      <c r="H501" s="203" t="s">
        <v>1</v>
      </c>
      <c r="I501" s="205"/>
      <c r="J501" s="201"/>
      <c r="K501" s="201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132</v>
      </c>
      <c r="AU501" s="210" t="s">
        <v>85</v>
      </c>
      <c r="AV501" s="13" t="s">
        <v>83</v>
      </c>
      <c r="AW501" s="13" t="s">
        <v>134</v>
      </c>
      <c r="AX501" s="13" t="s">
        <v>75</v>
      </c>
      <c r="AY501" s="210" t="s">
        <v>123</v>
      </c>
    </row>
    <row r="502" spans="2:51" s="14" customFormat="1" ht="11.25">
      <c r="B502" s="211"/>
      <c r="C502" s="212"/>
      <c r="D502" s="202" t="s">
        <v>132</v>
      </c>
      <c r="E502" s="213" t="s">
        <v>1</v>
      </c>
      <c r="F502" s="214" t="s">
        <v>657</v>
      </c>
      <c r="G502" s="212"/>
      <c r="H502" s="215">
        <v>5.25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132</v>
      </c>
      <c r="AU502" s="221" t="s">
        <v>85</v>
      </c>
      <c r="AV502" s="14" t="s">
        <v>85</v>
      </c>
      <c r="AW502" s="14" t="s">
        <v>134</v>
      </c>
      <c r="AX502" s="14" t="s">
        <v>75</v>
      </c>
      <c r="AY502" s="221" t="s">
        <v>123</v>
      </c>
    </row>
    <row r="503" spans="2:51" s="15" customFormat="1" ht="11.25">
      <c r="B503" s="222"/>
      <c r="C503" s="223"/>
      <c r="D503" s="202" t="s">
        <v>132</v>
      </c>
      <c r="E503" s="224" t="s">
        <v>1</v>
      </c>
      <c r="F503" s="225" t="s">
        <v>137</v>
      </c>
      <c r="G503" s="223"/>
      <c r="H503" s="226">
        <v>5.25</v>
      </c>
      <c r="I503" s="227"/>
      <c r="J503" s="223"/>
      <c r="K503" s="223"/>
      <c r="L503" s="228"/>
      <c r="M503" s="229"/>
      <c r="N503" s="230"/>
      <c r="O503" s="230"/>
      <c r="P503" s="230"/>
      <c r="Q503" s="230"/>
      <c r="R503" s="230"/>
      <c r="S503" s="230"/>
      <c r="T503" s="231"/>
      <c r="AT503" s="232" t="s">
        <v>132</v>
      </c>
      <c r="AU503" s="232" t="s">
        <v>85</v>
      </c>
      <c r="AV503" s="15" t="s">
        <v>131</v>
      </c>
      <c r="AW503" s="15" t="s">
        <v>134</v>
      </c>
      <c r="AX503" s="15" t="s">
        <v>83</v>
      </c>
      <c r="AY503" s="232" t="s">
        <v>123</v>
      </c>
    </row>
    <row r="504" spans="1:65" s="2" customFormat="1" ht="24.2" customHeight="1">
      <c r="A504" s="35"/>
      <c r="B504" s="36"/>
      <c r="C504" s="187" t="s">
        <v>658</v>
      </c>
      <c r="D504" s="187" t="s">
        <v>126</v>
      </c>
      <c r="E504" s="188" t="s">
        <v>659</v>
      </c>
      <c r="F504" s="189" t="s">
        <v>660</v>
      </c>
      <c r="G504" s="190" t="s">
        <v>192</v>
      </c>
      <c r="H504" s="191">
        <v>25.8</v>
      </c>
      <c r="I504" s="192"/>
      <c r="J504" s="193">
        <f>ROUND(I504*H504,2)</f>
        <v>0</v>
      </c>
      <c r="K504" s="189" t="s">
        <v>130</v>
      </c>
      <c r="L504" s="40"/>
      <c r="M504" s="194" t="s">
        <v>1</v>
      </c>
      <c r="N504" s="195" t="s">
        <v>40</v>
      </c>
      <c r="O504" s="72"/>
      <c r="P504" s="196">
        <f>O504*H504</f>
        <v>0</v>
      </c>
      <c r="Q504" s="196">
        <v>0</v>
      </c>
      <c r="R504" s="196">
        <f>Q504*H504</f>
        <v>0</v>
      </c>
      <c r="S504" s="196">
        <v>0</v>
      </c>
      <c r="T504" s="197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198" t="s">
        <v>131</v>
      </c>
      <c r="AT504" s="198" t="s">
        <v>126</v>
      </c>
      <c r="AU504" s="198" t="s">
        <v>85</v>
      </c>
      <c r="AY504" s="18" t="s">
        <v>123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18" t="s">
        <v>83</v>
      </c>
      <c r="BK504" s="199">
        <f>ROUND(I504*H504,2)</f>
        <v>0</v>
      </c>
      <c r="BL504" s="18" t="s">
        <v>131</v>
      </c>
      <c r="BM504" s="198" t="s">
        <v>661</v>
      </c>
    </row>
    <row r="505" spans="2:51" s="14" customFormat="1" ht="11.25">
      <c r="B505" s="211"/>
      <c r="C505" s="212"/>
      <c r="D505" s="202" t="s">
        <v>132</v>
      </c>
      <c r="E505" s="213" t="s">
        <v>1</v>
      </c>
      <c r="F505" s="214" t="s">
        <v>662</v>
      </c>
      <c r="G505" s="212"/>
      <c r="H505" s="215">
        <v>25.8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132</v>
      </c>
      <c r="AU505" s="221" t="s">
        <v>85</v>
      </c>
      <c r="AV505" s="14" t="s">
        <v>85</v>
      </c>
      <c r="AW505" s="14" t="s">
        <v>134</v>
      </c>
      <c r="AX505" s="14" t="s">
        <v>75</v>
      </c>
      <c r="AY505" s="221" t="s">
        <v>123</v>
      </c>
    </row>
    <row r="506" spans="2:51" s="13" customFormat="1" ht="11.25">
      <c r="B506" s="200"/>
      <c r="C506" s="201"/>
      <c r="D506" s="202" t="s">
        <v>132</v>
      </c>
      <c r="E506" s="203" t="s">
        <v>1</v>
      </c>
      <c r="F506" s="204" t="s">
        <v>663</v>
      </c>
      <c r="G506" s="201"/>
      <c r="H506" s="203" t="s">
        <v>1</v>
      </c>
      <c r="I506" s="205"/>
      <c r="J506" s="201"/>
      <c r="K506" s="201"/>
      <c r="L506" s="206"/>
      <c r="M506" s="207"/>
      <c r="N506" s="208"/>
      <c r="O506" s="208"/>
      <c r="P506" s="208"/>
      <c r="Q506" s="208"/>
      <c r="R506" s="208"/>
      <c r="S506" s="208"/>
      <c r="T506" s="209"/>
      <c r="AT506" s="210" t="s">
        <v>132</v>
      </c>
      <c r="AU506" s="210" t="s">
        <v>85</v>
      </c>
      <c r="AV506" s="13" t="s">
        <v>83</v>
      </c>
      <c r="AW506" s="13" t="s">
        <v>134</v>
      </c>
      <c r="AX506" s="13" t="s">
        <v>75</v>
      </c>
      <c r="AY506" s="210" t="s">
        <v>123</v>
      </c>
    </row>
    <row r="507" spans="2:51" s="15" customFormat="1" ht="11.25">
      <c r="B507" s="222"/>
      <c r="C507" s="223"/>
      <c r="D507" s="202" t="s">
        <v>132</v>
      </c>
      <c r="E507" s="224" t="s">
        <v>1</v>
      </c>
      <c r="F507" s="225" t="s">
        <v>137</v>
      </c>
      <c r="G507" s="223"/>
      <c r="H507" s="226">
        <v>25.8</v>
      </c>
      <c r="I507" s="227"/>
      <c r="J507" s="223"/>
      <c r="K507" s="223"/>
      <c r="L507" s="228"/>
      <c r="M507" s="229"/>
      <c r="N507" s="230"/>
      <c r="O507" s="230"/>
      <c r="P507" s="230"/>
      <c r="Q507" s="230"/>
      <c r="R507" s="230"/>
      <c r="S507" s="230"/>
      <c r="T507" s="231"/>
      <c r="AT507" s="232" t="s">
        <v>132</v>
      </c>
      <c r="AU507" s="232" t="s">
        <v>85</v>
      </c>
      <c r="AV507" s="15" t="s">
        <v>131</v>
      </c>
      <c r="AW507" s="15" t="s">
        <v>134</v>
      </c>
      <c r="AX507" s="15" t="s">
        <v>83</v>
      </c>
      <c r="AY507" s="232" t="s">
        <v>123</v>
      </c>
    </row>
    <row r="508" spans="1:65" s="2" customFormat="1" ht="24.2" customHeight="1">
      <c r="A508" s="35"/>
      <c r="B508" s="36"/>
      <c r="C508" s="187" t="s">
        <v>420</v>
      </c>
      <c r="D508" s="187" t="s">
        <v>126</v>
      </c>
      <c r="E508" s="188" t="s">
        <v>664</v>
      </c>
      <c r="F508" s="189" t="s">
        <v>665</v>
      </c>
      <c r="G508" s="190" t="s">
        <v>235</v>
      </c>
      <c r="H508" s="191">
        <v>8.16</v>
      </c>
      <c r="I508" s="192"/>
      <c r="J508" s="193">
        <f>ROUND(I508*H508,2)</f>
        <v>0</v>
      </c>
      <c r="K508" s="189" t="s">
        <v>130</v>
      </c>
      <c r="L508" s="40"/>
      <c r="M508" s="194" t="s">
        <v>1</v>
      </c>
      <c r="N508" s="195" t="s">
        <v>40</v>
      </c>
      <c r="O508" s="72"/>
      <c r="P508" s="196">
        <f>O508*H508</f>
        <v>0</v>
      </c>
      <c r="Q508" s="196">
        <v>0</v>
      </c>
      <c r="R508" s="196">
        <f>Q508*H508</f>
        <v>0</v>
      </c>
      <c r="S508" s="196">
        <v>0</v>
      </c>
      <c r="T508" s="197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98" t="s">
        <v>131</v>
      </c>
      <c r="AT508" s="198" t="s">
        <v>126</v>
      </c>
      <c r="AU508" s="198" t="s">
        <v>85</v>
      </c>
      <c r="AY508" s="18" t="s">
        <v>123</v>
      </c>
      <c r="BE508" s="199">
        <f>IF(N508="základní",J508,0)</f>
        <v>0</v>
      </c>
      <c r="BF508" s="199">
        <f>IF(N508="snížená",J508,0)</f>
        <v>0</v>
      </c>
      <c r="BG508" s="199">
        <f>IF(N508="zákl. přenesená",J508,0)</f>
        <v>0</v>
      </c>
      <c r="BH508" s="199">
        <f>IF(N508="sníž. přenesená",J508,0)</f>
        <v>0</v>
      </c>
      <c r="BI508" s="199">
        <f>IF(N508="nulová",J508,0)</f>
        <v>0</v>
      </c>
      <c r="BJ508" s="18" t="s">
        <v>83</v>
      </c>
      <c r="BK508" s="199">
        <f>ROUND(I508*H508,2)</f>
        <v>0</v>
      </c>
      <c r="BL508" s="18" t="s">
        <v>131</v>
      </c>
      <c r="BM508" s="198" t="s">
        <v>666</v>
      </c>
    </row>
    <row r="509" spans="2:51" s="14" customFormat="1" ht="22.5">
      <c r="B509" s="211"/>
      <c r="C509" s="212"/>
      <c r="D509" s="202" t="s">
        <v>132</v>
      </c>
      <c r="E509" s="213" t="s">
        <v>1</v>
      </c>
      <c r="F509" s="214" t="s">
        <v>667</v>
      </c>
      <c r="G509" s="212"/>
      <c r="H509" s="215">
        <v>8.16</v>
      </c>
      <c r="I509" s="216"/>
      <c r="J509" s="212"/>
      <c r="K509" s="212"/>
      <c r="L509" s="217"/>
      <c r="M509" s="218"/>
      <c r="N509" s="219"/>
      <c r="O509" s="219"/>
      <c r="P509" s="219"/>
      <c r="Q509" s="219"/>
      <c r="R509" s="219"/>
      <c r="S509" s="219"/>
      <c r="T509" s="220"/>
      <c r="AT509" s="221" t="s">
        <v>132</v>
      </c>
      <c r="AU509" s="221" t="s">
        <v>85</v>
      </c>
      <c r="AV509" s="14" t="s">
        <v>85</v>
      </c>
      <c r="AW509" s="14" t="s">
        <v>134</v>
      </c>
      <c r="AX509" s="14" t="s">
        <v>75</v>
      </c>
      <c r="AY509" s="221" t="s">
        <v>123</v>
      </c>
    </row>
    <row r="510" spans="2:51" s="15" customFormat="1" ht="11.25">
      <c r="B510" s="222"/>
      <c r="C510" s="223"/>
      <c r="D510" s="202" t="s">
        <v>132</v>
      </c>
      <c r="E510" s="224" t="s">
        <v>1</v>
      </c>
      <c r="F510" s="225" t="s">
        <v>137</v>
      </c>
      <c r="G510" s="223"/>
      <c r="H510" s="226">
        <v>8.16</v>
      </c>
      <c r="I510" s="227"/>
      <c r="J510" s="223"/>
      <c r="K510" s="223"/>
      <c r="L510" s="228"/>
      <c r="M510" s="229"/>
      <c r="N510" s="230"/>
      <c r="O510" s="230"/>
      <c r="P510" s="230"/>
      <c r="Q510" s="230"/>
      <c r="R510" s="230"/>
      <c r="S510" s="230"/>
      <c r="T510" s="231"/>
      <c r="AT510" s="232" t="s">
        <v>132</v>
      </c>
      <c r="AU510" s="232" t="s">
        <v>85</v>
      </c>
      <c r="AV510" s="15" t="s">
        <v>131</v>
      </c>
      <c r="AW510" s="15" t="s">
        <v>134</v>
      </c>
      <c r="AX510" s="15" t="s">
        <v>83</v>
      </c>
      <c r="AY510" s="232" t="s">
        <v>123</v>
      </c>
    </row>
    <row r="511" spans="1:65" s="2" customFormat="1" ht="24.2" customHeight="1">
      <c r="A511" s="35"/>
      <c r="B511" s="36"/>
      <c r="C511" s="187" t="s">
        <v>668</v>
      </c>
      <c r="D511" s="187" t="s">
        <v>126</v>
      </c>
      <c r="E511" s="188" t="s">
        <v>669</v>
      </c>
      <c r="F511" s="189" t="s">
        <v>670</v>
      </c>
      <c r="G511" s="190" t="s">
        <v>235</v>
      </c>
      <c r="H511" s="191">
        <v>21.035</v>
      </c>
      <c r="I511" s="192"/>
      <c r="J511" s="193">
        <f>ROUND(I511*H511,2)</f>
        <v>0</v>
      </c>
      <c r="K511" s="189" t="s">
        <v>130</v>
      </c>
      <c r="L511" s="40"/>
      <c r="M511" s="194" t="s">
        <v>1</v>
      </c>
      <c r="N511" s="195" t="s">
        <v>40</v>
      </c>
      <c r="O511" s="72"/>
      <c r="P511" s="196">
        <f>O511*H511</f>
        <v>0</v>
      </c>
      <c r="Q511" s="196">
        <v>0</v>
      </c>
      <c r="R511" s="196">
        <f>Q511*H511</f>
        <v>0</v>
      </c>
      <c r="S511" s="196">
        <v>0</v>
      </c>
      <c r="T511" s="197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8" t="s">
        <v>131</v>
      </c>
      <c r="AT511" s="198" t="s">
        <v>126</v>
      </c>
      <c r="AU511" s="198" t="s">
        <v>85</v>
      </c>
      <c r="AY511" s="18" t="s">
        <v>123</v>
      </c>
      <c r="BE511" s="199">
        <f>IF(N511="základní",J511,0)</f>
        <v>0</v>
      </c>
      <c r="BF511" s="199">
        <f>IF(N511="snížená",J511,0)</f>
        <v>0</v>
      </c>
      <c r="BG511" s="199">
        <f>IF(N511="zákl. přenesená",J511,0)</f>
        <v>0</v>
      </c>
      <c r="BH511" s="199">
        <f>IF(N511="sníž. přenesená",J511,0)</f>
        <v>0</v>
      </c>
      <c r="BI511" s="199">
        <f>IF(N511="nulová",J511,0)</f>
        <v>0</v>
      </c>
      <c r="BJ511" s="18" t="s">
        <v>83</v>
      </c>
      <c r="BK511" s="199">
        <f>ROUND(I511*H511,2)</f>
        <v>0</v>
      </c>
      <c r="BL511" s="18" t="s">
        <v>131</v>
      </c>
      <c r="BM511" s="198" t="s">
        <v>671</v>
      </c>
    </row>
    <row r="512" spans="2:51" s="13" customFormat="1" ht="11.25">
      <c r="B512" s="200"/>
      <c r="C512" s="201"/>
      <c r="D512" s="202" t="s">
        <v>132</v>
      </c>
      <c r="E512" s="203" t="s">
        <v>1</v>
      </c>
      <c r="F512" s="204" t="s">
        <v>672</v>
      </c>
      <c r="G512" s="201"/>
      <c r="H512" s="203" t="s">
        <v>1</v>
      </c>
      <c r="I512" s="205"/>
      <c r="J512" s="201"/>
      <c r="K512" s="201"/>
      <c r="L512" s="206"/>
      <c r="M512" s="207"/>
      <c r="N512" s="208"/>
      <c r="O512" s="208"/>
      <c r="P512" s="208"/>
      <c r="Q512" s="208"/>
      <c r="R512" s="208"/>
      <c r="S512" s="208"/>
      <c r="T512" s="209"/>
      <c r="AT512" s="210" t="s">
        <v>132</v>
      </c>
      <c r="AU512" s="210" t="s">
        <v>85</v>
      </c>
      <c r="AV512" s="13" t="s">
        <v>83</v>
      </c>
      <c r="AW512" s="13" t="s">
        <v>134</v>
      </c>
      <c r="AX512" s="13" t="s">
        <v>75</v>
      </c>
      <c r="AY512" s="210" t="s">
        <v>123</v>
      </c>
    </row>
    <row r="513" spans="2:51" s="14" customFormat="1" ht="11.25">
      <c r="B513" s="211"/>
      <c r="C513" s="212"/>
      <c r="D513" s="202" t="s">
        <v>132</v>
      </c>
      <c r="E513" s="213" t="s">
        <v>1</v>
      </c>
      <c r="F513" s="214" t="s">
        <v>673</v>
      </c>
      <c r="G513" s="212"/>
      <c r="H513" s="215">
        <v>8.219999999999999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132</v>
      </c>
      <c r="AU513" s="221" t="s">
        <v>85</v>
      </c>
      <c r="AV513" s="14" t="s">
        <v>85</v>
      </c>
      <c r="AW513" s="14" t="s">
        <v>134</v>
      </c>
      <c r="AX513" s="14" t="s">
        <v>75</v>
      </c>
      <c r="AY513" s="221" t="s">
        <v>123</v>
      </c>
    </row>
    <row r="514" spans="2:51" s="14" customFormat="1" ht="11.25">
      <c r="B514" s="211"/>
      <c r="C514" s="212"/>
      <c r="D514" s="202" t="s">
        <v>132</v>
      </c>
      <c r="E514" s="213" t="s">
        <v>1</v>
      </c>
      <c r="F514" s="214" t="s">
        <v>674</v>
      </c>
      <c r="G514" s="212"/>
      <c r="H514" s="215">
        <v>7.535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132</v>
      </c>
      <c r="AU514" s="221" t="s">
        <v>85</v>
      </c>
      <c r="AV514" s="14" t="s">
        <v>85</v>
      </c>
      <c r="AW514" s="14" t="s">
        <v>134</v>
      </c>
      <c r="AX514" s="14" t="s">
        <v>75</v>
      </c>
      <c r="AY514" s="221" t="s">
        <v>123</v>
      </c>
    </row>
    <row r="515" spans="2:51" s="16" customFormat="1" ht="11.25">
      <c r="B515" s="246"/>
      <c r="C515" s="247"/>
      <c r="D515" s="202" t="s">
        <v>132</v>
      </c>
      <c r="E515" s="248" t="s">
        <v>1</v>
      </c>
      <c r="F515" s="249" t="s">
        <v>337</v>
      </c>
      <c r="G515" s="247"/>
      <c r="H515" s="250">
        <v>15.754999999999999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AT515" s="256" t="s">
        <v>132</v>
      </c>
      <c r="AU515" s="256" t="s">
        <v>85</v>
      </c>
      <c r="AV515" s="16" t="s">
        <v>142</v>
      </c>
      <c r="AW515" s="16" t="s">
        <v>134</v>
      </c>
      <c r="AX515" s="16" t="s">
        <v>75</v>
      </c>
      <c r="AY515" s="256" t="s">
        <v>123</v>
      </c>
    </row>
    <row r="516" spans="2:51" s="13" customFormat="1" ht="11.25">
      <c r="B516" s="200"/>
      <c r="C516" s="201"/>
      <c r="D516" s="202" t="s">
        <v>132</v>
      </c>
      <c r="E516" s="203" t="s">
        <v>1</v>
      </c>
      <c r="F516" s="204" t="s">
        <v>675</v>
      </c>
      <c r="G516" s="201"/>
      <c r="H516" s="203" t="s">
        <v>1</v>
      </c>
      <c r="I516" s="205"/>
      <c r="J516" s="201"/>
      <c r="K516" s="201"/>
      <c r="L516" s="206"/>
      <c r="M516" s="207"/>
      <c r="N516" s="208"/>
      <c r="O516" s="208"/>
      <c r="P516" s="208"/>
      <c r="Q516" s="208"/>
      <c r="R516" s="208"/>
      <c r="S516" s="208"/>
      <c r="T516" s="209"/>
      <c r="AT516" s="210" t="s">
        <v>132</v>
      </c>
      <c r="AU516" s="210" t="s">
        <v>85</v>
      </c>
      <c r="AV516" s="13" t="s">
        <v>83</v>
      </c>
      <c r="AW516" s="13" t="s">
        <v>134</v>
      </c>
      <c r="AX516" s="13" t="s">
        <v>75</v>
      </c>
      <c r="AY516" s="210" t="s">
        <v>123</v>
      </c>
    </row>
    <row r="517" spans="2:51" s="14" customFormat="1" ht="11.25">
      <c r="B517" s="211"/>
      <c r="C517" s="212"/>
      <c r="D517" s="202" t="s">
        <v>132</v>
      </c>
      <c r="E517" s="213" t="s">
        <v>1</v>
      </c>
      <c r="F517" s="214" t="s">
        <v>676</v>
      </c>
      <c r="G517" s="212"/>
      <c r="H517" s="215">
        <v>5.28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132</v>
      </c>
      <c r="AU517" s="221" t="s">
        <v>85</v>
      </c>
      <c r="AV517" s="14" t="s">
        <v>85</v>
      </c>
      <c r="AW517" s="14" t="s">
        <v>134</v>
      </c>
      <c r="AX517" s="14" t="s">
        <v>75</v>
      </c>
      <c r="AY517" s="221" t="s">
        <v>123</v>
      </c>
    </row>
    <row r="518" spans="2:51" s="16" customFormat="1" ht="11.25">
      <c r="B518" s="246"/>
      <c r="C518" s="247"/>
      <c r="D518" s="202" t="s">
        <v>132</v>
      </c>
      <c r="E518" s="248" t="s">
        <v>1</v>
      </c>
      <c r="F518" s="249" t="s">
        <v>337</v>
      </c>
      <c r="G518" s="247"/>
      <c r="H518" s="250">
        <v>5.28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AT518" s="256" t="s">
        <v>132</v>
      </c>
      <c r="AU518" s="256" t="s">
        <v>85</v>
      </c>
      <c r="AV518" s="16" t="s">
        <v>142</v>
      </c>
      <c r="AW518" s="16" t="s">
        <v>134</v>
      </c>
      <c r="AX518" s="16" t="s">
        <v>75</v>
      </c>
      <c r="AY518" s="256" t="s">
        <v>123</v>
      </c>
    </row>
    <row r="519" spans="2:51" s="15" customFormat="1" ht="11.25">
      <c r="B519" s="222"/>
      <c r="C519" s="223"/>
      <c r="D519" s="202" t="s">
        <v>132</v>
      </c>
      <c r="E519" s="224" t="s">
        <v>1</v>
      </c>
      <c r="F519" s="225" t="s">
        <v>137</v>
      </c>
      <c r="G519" s="223"/>
      <c r="H519" s="226">
        <v>21.035</v>
      </c>
      <c r="I519" s="227"/>
      <c r="J519" s="223"/>
      <c r="K519" s="223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132</v>
      </c>
      <c r="AU519" s="232" t="s">
        <v>85</v>
      </c>
      <c r="AV519" s="15" t="s">
        <v>131</v>
      </c>
      <c r="AW519" s="15" t="s">
        <v>134</v>
      </c>
      <c r="AX519" s="15" t="s">
        <v>83</v>
      </c>
      <c r="AY519" s="232" t="s">
        <v>123</v>
      </c>
    </row>
    <row r="520" spans="1:65" s="2" customFormat="1" ht="24.2" customHeight="1">
      <c r="A520" s="35"/>
      <c r="B520" s="36"/>
      <c r="C520" s="187" t="s">
        <v>426</v>
      </c>
      <c r="D520" s="187" t="s">
        <v>126</v>
      </c>
      <c r="E520" s="188" t="s">
        <v>677</v>
      </c>
      <c r="F520" s="189" t="s">
        <v>678</v>
      </c>
      <c r="G520" s="190" t="s">
        <v>235</v>
      </c>
      <c r="H520" s="191">
        <v>2.187</v>
      </c>
      <c r="I520" s="192"/>
      <c r="J520" s="193">
        <f>ROUND(I520*H520,2)</f>
        <v>0</v>
      </c>
      <c r="K520" s="189" t="s">
        <v>130</v>
      </c>
      <c r="L520" s="40"/>
      <c r="M520" s="194" t="s">
        <v>1</v>
      </c>
      <c r="N520" s="195" t="s">
        <v>40</v>
      </c>
      <c r="O520" s="72"/>
      <c r="P520" s="196">
        <f>O520*H520</f>
        <v>0</v>
      </c>
      <c r="Q520" s="196">
        <v>0</v>
      </c>
      <c r="R520" s="196">
        <f>Q520*H520</f>
        <v>0</v>
      </c>
      <c r="S520" s="196">
        <v>0</v>
      </c>
      <c r="T520" s="197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8" t="s">
        <v>131</v>
      </c>
      <c r="AT520" s="198" t="s">
        <v>126</v>
      </c>
      <c r="AU520" s="198" t="s">
        <v>85</v>
      </c>
      <c r="AY520" s="18" t="s">
        <v>123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8" t="s">
        <v>83</v>
      </c>
      <c r="BK520" s="199">
        <f>ROUND(I520*H520,2)</f>
        <v>0</v>
      </c>
      <c r="BL520" s="18" t="s">
        <v>131</v>
      </c>
      <c r="BM520" s="198" t="s">
        <v>679</v>
      </c>
    </row>
    <row r="521" spans="2:51" s="13" customFormat="1" ht="11.25">
      <c r="B521" s="200"/>
      <c r="C521" s="201"/>
      <c r="D521" s="202" t="s">
        <v>132</v>
      </c>
      <c r="E521" s="203" t="s">
        <v>1</v>
      </c>
      <c r="F521" s="204" t="s">
        <v>680</v>
      </c>
      <c r="G521" s="201"/>
      <c r="H521" s="203" t="s">
        <v>1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132</v>
      </c>
      <c r="AU521" s="210" t="s">
        <v>85</v>
      </c>
      <c r="AV521" s="13" t="s">
        <v>83</v>
      </c>
      <c r="AW521" s="13" t="s">
        <v>134</v>
      </c>
      <c r="AX521" s="13" t="s">
        <v>75</v>
      </c>
      <c r="AY521" s="210" t="s">
        <v>123</v>
      </c>
    </row>
    <row r="522" spans="2:51" s="14" customFormat="1" ht="11.25">
      <c r="B522" s="211"/>
      <c r="C522" s="212"/>
      <c r="D522" s="202" t="s">
        <v>132</v>
      </c>
      <c r="E522" s="213" t="s">
        <v>1</v>
      </c>
      <c r="F522" s="214" t="s">
        <v>681</v>
      </c>
      <c r="G522" s="212"/>
      <c r="H522" s="215">
        <v>2.187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132</v>
      </c>
      <c r="AU522" s="221" t="s">
        <v>85</v>
      </c>
      <c r="AV522" s="14" t="s">
        <v>85</v>
      </c>
      <c r="AW522" s="14" t="s">
        <v>134</v>
      </c>
      <c r="AX522" s="14" t="s">
        <v>75</v>
      </c>
      <c r="AY522" s="221" t="s">
        <v>123</v>
      </c>
    </row>
    <row r="523" spans="2:51" s="15" customFormat="1" ht="11.25">
      <c r="B523" s="222"/>
      <c r="C523" s="223"/>
      <c r="D523" s="202" t="s">
        <v>132</v>
      </c>
      <c r="E523" s="224" t="s">
        <v>1</v>
      </c>
      <c r="F523" s="225" t="s">
        <v>137</v>
      </c>
      <c r="G523" s="223"/>
      <c r="H523" s="226">
        <v>2.187</v>
      </c>
      <c r="I523" s="227"/>
      <c r="J523" s="223"/>
      <c r="K523" s="223"/>
      <c r="L523" s="228"/>
      <c r="M523" s="229"/>
      <c r="N523" s="230"/>
      <c r="O523" s="230"/>
      <c r="P523" s="230"/>
      <c r="Q523" s="230"/>
      <c r="R523" s="230"/>
      <c r="S523" s="230"/>
      <c r="T523" s="231"/>
      <c r="AT523" s="232" t="s">
        <v>132</v>
      </c>
      <c r="AU523" s="232" t="s">
        <v>85</v>
      </c>
      <c r="AV523" s="15" t="s">
        <v>131</v>
      </c>
      <c r="AW523" s="15" t="s">
        <v>134</v>
      </c>
      <c r="AX523" s="15" t="s">
        <v>83</v>
      </c>
      <c r="AY523" s="232" t="s">
        <v>123</v>
      </c>
    </row>
    <row r="524" spans="1:65" s="2" customFormat="1" ht="33" customHeight="1">
      <c r="A524" s="35"/>
      <c r="B524" s="36"/>
      <c r="C524" s="187" t="s">
        <v>682</v>
      </c>
      <c r="D524" s="187" t="s">
        <v>126</v>
      </c>
      <c r="E524" s="188" t="s">
        <v>683</v>
      </c>
      <c r="F524" s="189" t="s">
        <v>684</v>
      </c>
      <c r="G524" s="190" t="s">
        <v>192</v>
      </c>
      <c r="H524" s="191">
        <v>15.07</v>
      </c>
      <c r="I524" s="192"/>
      <c r="J524" s="193">
        <f>ROUND(I524*H524,2)</f>
        <v>0</v>
      </c>
      <c r="K524" s="189" t="s">
        <v>130</v>
      </c>
      <c r="L524" s="40"/>
      <c r="M524" s="194" t="s">
        <v>1</v>
      </c>
      <c r="N524" s="195" t="s">
        <v>40</v>
      </c>
      <c r="O524" s="72"/>
      <c r="P524" s="196">
        <f>O524*H524</f>
        <v>0</v>
      </c>
      <c r="Q524" s="196">
        <v>0</v>
      </c>
      <c r="R524" s="196">
        <f>Q524*H524</f>
        <v>0</v>
      </c>
      <c r="S524" s="196">
        <v>0</v>
      </c>
      <c r="T524" s="197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8" t="s">
        <v>131</v>
      </c>
      <c r="AT524" s="198" t="s">
        <v>126</v>
      </c>
      <c r="AU524" s="198" t="s">
        <v>85</v>
      </c>
      <c r="AY524" s="18" t="s">
        <v>123</v>
      </c>
      <c r="BE524" s="199">
        <f>IF(N524="základní",J524,0)</f>
        <v>0</v>
      </c>
      <c r="BF524" s="199">
        <f>IF(N524="snížená",J524,0)</f>
        <v>0</v>
      </c>
      <c r="BG524" s="199">
        <f>IF(N524="zákl. přenesená",J524,0)</f>
        <v>0</v>
      </c>
      <c r="BH524" s="199">
        <f>IF(N524="sníž. přenesená",J524,0)</f>
        <v>0</v>
      </c>
      <c r="BI524" s="199">
        <f>IF(N524="nulová",J524,0)</f>
        <v>0</v>
      </c>
      <c r="BJ524" s="18" t="s">
        <v>83</v>
      </c>
      <c r="BK524" s="199">
        <f>ROUND(I524*H524,2)</f>
        <v>0</v>
      </c>
      <c r="BL524" s="18" t="s">
        <v>131</v>
      </c>
      <c r="BM524" s="198" t="s">
        <v>685</v>
      </c>
    </row>
    <row r="525" spans="2:51" s="13" customFormat="1" ht="22.5">
      <c r="B525" s="200"/>
      <c r="C525" s="201"/>
      <c r="D525" s="202" t="s">
        <v>132</v>
      </c>
      <c r="E525" s="203" t="s">
        <v>1</v>
      </c>
      <c r="F525" s="204" t="s">
        <v>686</v>
      </c>
      <c r="G525" s="201"/>
      <c r="H525" s="203" t="s">
        <v>1</v>
      </c>
      <c r="I525" s="205"/>
      <c r="J525" s="201"/>
      <c r="K525" s="201"/>
      <c r="L525" s="206"/>
      <c r="M525" s="207"/>
      <c r="N525" s="208"/>
      <c r="O525" s="208"/>
      <c r="P525" s="208"/>
      <c r="Q525" s="208"/>
      <c r="R525" s="208"/>
      <c r="S525" s="208"/>
      <c r="T525" s="209"/>
      <c r="AT525" s="210" t="s">
        <v>132</v>
      </c>
      <c r="AU525" s="210" t="s">
        <v>85</v>
      </c>
      <c r="AV525" s="13" t="s">
        <v>83</v>
      </c>
      <c r="AW525" s="13" t="s">
        <v>134</v>
      </c>
      <c r="AX525" s="13" t="s">
        <v>75</v>
      </c>
      <c r="AY525" s="210" t="s">
        <v>123</v>
      </c>
    </row>
    <row r="526" spans="2:51" s="13" customFormat="1" ht="11.25">
      <c r="B526" s="200"/>
      <c r="C526" s="201"/>
      <c r="D526" s="202" t="s">
        <v>132</v>
      </c>
      <c r="E526" s="203" t="s">
        <v>1</v>
      </c>
      <c r="F526" s="204" t="s">
        <v>687</v>
      </c>
      <c r="G526" s="201"/>
      <c r="H526" s="203" t="s">
        <v>1</v>
      </c>
      <c r="I526" s="205"/>
      <c r="J526" s="201"/>
      <c r="K526" s="201"/>
      <c r="L526" s="206"/>
      <c r="M526" s="207"/>
      <c r="N526" s="208"/>
      <c r="O526" s="208"/>
      <c r="P526" s="208"/>
      <c r="Q526" s="208"/>
      <c r="R526" s="208"/>
      <c r="S526" s="208"/>
      <c r="T526" s="209"/>
      <c r="AT526" s="210" t="s">
        <v>132</v>
      </c>
      <c r="AU526" s="210" t="s">
        <v>85</v>
      </c>
      <c r="AV526" s="13" t="s">
        <v>83</v>
      </c>
      <c r="AW526" s="13" t="s">
        <v>134</v>
      </c>
      <c r="AX526" s="13" t="s">
        <v>75</v>
      </c>
      <c r="AY526" s="210" t="s">
        <v>123</v>
      </c>
    </row>
    <row r="527" spans="2:51" s="14" customFormat="1" ht="11.25">
      <c r="B527" s="211"/>
      <c r="C527" s="212"/>
      <c r="D527" s="202" t="s">
        <v>132</v>
      </c>
      <c r="E527" s="213" t="s">
        <v>1</v>
      </c>
      <c r="F527" s="214" t="s">
        <v>688</v>
      </c>
      <c r="G527" s="212"/>
      <c r="H527" s="215">
        <v>15.07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132</v>
      </c>
      <c r="AU527" s="221" t="s">
        <v>85</v>
      </c>
      <c r="AV527" s="14" t="s">
        <v>85</v>
      </c>
      <c r="AW527" s="14" t="s">
        <v>134</v>
      </c>
      <c r="AX527" s="14" t="s">
        <v>75</v>
      </c>
      <c r="AY527" s="221" t="s">
        <v>123</v>
      </c>
    </row>
    <row r="528" spans="2:51" s="15" customFormat="1" ht="11.25">
      <c r="B528" s="222"/>
      <c r="C528" s="223"/>
      <c r="D528" s="202" t="s">
        <v>132</v>
      </c>
      <c r="E528" s="224" t="s">
        <v>1</v>
      </c>
      <c r="F528" s="225" t="s">
        <v>137</v>
      </c>
      <c r="G528" s="223"/>
      <c r="H528" s="226">
        <v>15.07</v>
      </c>
      <c r="I528" s="227"/>
      <c r="J528" s="223"/>
      <c r="K528" s="223"/>
      <c r="L528" s="228"/>
      <c r="M528" s="229"/>
      <c r="N528" s="230"/>
      <c r="O528" s="230"/>
      <c r="P528" s="230"/>
      <c r="Q528" s="230"/>
      <c r="R528" s="230"/>
      <c r="S528" s="230"/>
      <c r="T528" s="231"/>
      <c r="AT528" s="232" t="s">
        <v>132</v>
      </c>
      <c r="AU528" s="232" t="s">
        <v>85</v>
      </c>
      <c r="AV528" s="15" t="s">
        <v>131</v>
      </c>
      <c r="AW528" s="15" t="s">
        <v>134</v>
      </c>
      <c r="AX528" s="15" t="s">
        <v>83</v>
      </c>
      <c r="AY528" s="232" t="s">
        <v>123</v>
      </c>
    </row>
    <row r="529" spans="1:65" s="2" customFormat="1" ht="16.5" customHeight="1">
      <c r="A529" s="35"/>
      <c r="B529" s="36"/>
      <c r="C529" s="236" t="s">
        <v>431</v>
      </c>
      <c r="D529" s="236" t="s">
        <v>287</v>
      </c>
      <c r="E529" s="237" t="s">
        <v>689</v>
      </c>
      <c r="F529" s="238" t="s">
        <v>690</v>
      </c>
      <c r="G529" s="239" t="s">
        <v>192</v>
      </c>
      <c r="H529" s="240">
        <v>17.331</v>
      </c>
      <c r="I529" s="241"/>
      <c r="J529" s="242">
        <f>ROUND(I529*H529,2)</f>
        <v>0</v>
      </c>
      <c r="K529" s="238" t="s">
        <v>130</v>
      </c>
      <c r="L529" s="243"/>
      <c r="M529" s="244" t="s">
        <v>1</v>
      </c>
      <c r="N529" s="245" t="s">
        <v>40</v>
      </c>
      <c r="O529" s="72"/>
      <c r="P529" s="196">
        <f>O529*H529</f>
        <v>0</v>
      </c>
      <c r="Q529" s="196">
        <v>0</v>
      </c>
      <c r="R529" s="196">
        <f>Q529*H529</f>
        <v>0</v>
      </c>
      <c r="S529" s="196">
        <v>0</v>
      </c>
      <c r="T529" s="197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98" t="s">
        <v>151</v>
      </c>
      <c r="AT529" s="198" t="s">
        <v>287</v>
      </c>
      <c r="AU529" s="198" t="s">
        <v>85</v>
      </c>
      <c r="AY529" s="18" t="s">
        <v>123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8" t="s">
        <v>83</v>
      </c>
      <c r="BK529" s="199">
        <f>ROUND(I529*H529,2)</f>
        <v>0</v>
      </c>
      <c r="BL529" s="18" t="s">
        <v>131</v>
      </c>
      <c r="BM529" s="198" t="s">
        <v>691</v>
      </c>
    </row>
    <row r="530" spans="2:51" s="14" customFormat="1" ht="11.25">
      <c r="B530" s="211"/>
      <c r="C530" s="212"/>
      <c r="D530" s="202" t="s">
        <v>132</v>
      </c>
      <c r="E530" s="213" t="s">
        <v>1</v>
      </c>
      <c r="F530" s="214" t="s">
        <v>692</v>
      </c>
      <c r="G530" s="212"/>
      <c r="H530" s="215">
        <v>17.3305</v>
      </c>
      <c r="I530" s="216"/>
      <c r="J530" s="212"/>
      <c r="K530" s="212"/>
      <c r="L530" s="217"/>
      <c r="M530" s="218"/>
      <c r="N530" s="219"/>
      <c r="O530" s="219"/>
      <c r="P530" s="219"/>
      <c r="Q530" s="219"/>
      <c r="R530" s="219"/>
      <c r="S530" s="219"/>
      <c r="T530" s="220"/>
      <c r="AT530" s="221" t="s">
        <v>132</v>
      </c>
      <c r="AU530" s="221" t="s">
        <v>85</v>
      </c>
      <c r="AV530" s="14" t="s">
        <v>85</v>
      </c>
      <c r="AW530" s="14" t="s">
        <v>134</v>
      </c>
      <c r="AX530" s="14" t="s">
        <v>75</v>
      </c>
      <c r="AY530" s="221" t="s">
        <v>123</v>
      </c>
    </row>
    <row r="531" spans="2:51" s="15" customFormat="1" ht="11.25">
      <c r="B531" s="222"/>
      <c r="C531" s="223"/>
      <c r="D531" s="202" t="s">
        <v>132</v>
      </c>
      <c r="E531" s="224" t="s">
        <v>1</v>
      </c>
      <c r="F531" s="225" t="s">
        <v>137</v>
      </c>
      <c r="G531" s="223"/>
      <c r="H531" s="226">
        <v>17.3305</v>
      </c>
      <c r="I531" s="227"/>
      <c r="J531" s="223"/>
      <c r="K531" s="223"/>
      <c r="L531" s="228"/>
      <c r="M531" s="229"/>
      <c r="N531" s="230"/>
      <c r="O531" s="230"/>
      <c r="P531" s="230"/>
      <c r="Q531" s="230"/>
      <c r="R531" s="230"/>
      <c r="S531" s="230"/>
      <c r="T531" s="231"/>
      <c r="AT531" s="232" t="s">
        <v>132</v>
      </c>
      <c r="AU531" s="232" t="s">
        <v>85</v>
      </c>
      <c r="AV531" s="15" t="s">
        <v>131</v>
      </c>
      <c r="AW531" s="15" t="s">
        <v>134</v>
      </c>
      <c r="AX531" s="15" t="s">
        <v>83</v>
      </c>
      <c r="AY531" s="232" t="s">
        <v>123</v>
      </c>
    </row>
    <row r="532" spans="1:65" s="2" customFormat="1" ht="24.2" customHeight="1">
      <c r="A532" s="35"/>
      <c r="B532" s="36"/>
      <c r="C532" s="187" t="s">
        <v>693</v>
      </c>
      <c r="D532" s="187" t="s">
        <v>126</v>
      </c>
      <c r="E532" s="188" t="s">
        <v>694</v>
      </c>
      <c r="F532" s="189" t="s">
        <v>695</v>
      </c>
      <c r="G532" s="190" t="s">
        <v>192</v>
      </c>
      <c r="H532" s="191">
        <v>21</v>
      </c>
      <c r="I532" s="192"/>
      <c r="J532" s="193">
        <f>ROUND(I532*H532,2)</f>
        <v>0</v>
      </c>
      <c r="K532" s="189" t="s">
        <v>130</v>
      </c>
      <c r="L532" s="40"/>
      <c r="M532" s="194" t="s">
        <v>1</v>
      </c>
      <c r="N532" s="195" t="s">
        <v>40</v>
      </c>
      <c r="O532" s="72"/>
      <c r="P532" s="196">
        <f>O532*H532</f>
        <v>0</v>
      </c>
      <c r="Q532" s="196">
        <v>0</v>
      </c>
      <c r="R532" s="196">
        <f>Q532*H532</f>
        <v>0</v>
      </c>
      <c r="S532" s="196">
        <v>0</v>
      </c>
      <c r="T532" s="197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98" t="s">
        <v>131</v>
      </c>
      <c r="AT532" s="198" t="s">
        <v>126</v>
      </c>
      <c r="AU532" s="198" t="s">
        <v>85</v>
      </c>
      <c r="AY532" s="18" t="s">
        <v>123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18" t="s">
        <v>83</v>
      </c>
      <c r="BK532" s="199">
        <f>ROUND(I532*H532,2)</f>
        <v>0</v>
      </c>
      <c r="BL532" s="18" t="s">
        <v>131</v>
      </c>
      <c r="BM532" s="198" t="s">
        <v>696</v>
      </c>
    </row>
    <row r="533" spans="2:51" s="13" customFormat="1" ht="22.5">
      <c r="B533" s="200"/>
      <c r="C533" s="201"/>
      <c r="D533" s="202" t="s">
        <v>132</v>
      </c>
      <c r="E533" s="203" t="s">
        <v>1</v>
      </c>
      <c r="F533" s="204" t="s">
        <v>697</v>
      </c>
      <c r="G533" s="201"/>
      <c r="H533" s="203" t="s">
        <v>1</v>
      </c>
      <c r="I533" s="205"/>
      <c r="J533" s="201"/>
      <c r="K533" s="201"/>
      <c r="L533" s="206"/>
      <c r="M533" s="207"/>
      <c r="N533" s="208"/>
      <c r="O533" s="208"/>
      <c r="P533" s="208"/>
      <c r="Q533" s="208"/>
      <c r="R533" s="208"/>
      <c r="S533" s="208"/>
      <c r="T533" s="209"/>
      <c r="AT533" s="210" t="s">
        <v>132</v>
      </c>
      <c r="AU533" s="210" t="s">
        <v>85</v>
      </c>
      <c r="AV533" s="13" t="s">
        <v>83</v>
      </c>
      <c r="AW533" s="13" t="s">
        <v>134</v>
      </c>
      <c r="AX533" s="13" t="s">
        <v>75</v>
      </c>
      <c r="AY533" s="210" t="s">
        <v>123</v>
      </c>
    </row>
    <row r="534" spans="2:51" s="14" customFormat="1" ht="11.25">
      <c r="B534" s="211"/>
      <c r="C534" s="212"/>
      <c r="D534" s="202" t="s">
        <v>132</v>
      </c>
      <c r="E534" s="213" t="s">
        <v>1</v>
      </c>
      <c r="F534" s="214" t="s">
        <v>7</v>
      </c>
      <c r="G534" s="212"/>
      <c r="H534" s="215">
        <v>21</v>
      </c>
      <c r="I534" s="216"/>
      <c r="J534" s="212"/>
      <c r="K534" s="212"/>
      <c r="L534" s="217"/>
      <c r="M534" s="218"/>
      <c r="N534" s="219"/>
      <c r="O534" s="219"/>
      <c r="P534" s="219"/>
      <c r="Q534" s="219"/>
      <c r="R534" s="219"/>
      <c r="S534" s="219"/>
      <c r="T534" s="220"/>
      <c r="AT534" s="221" t="s">
        <v>132</v>
      </c>
      <c r="AU534" s="221" t="s">
        <v>85</v>
      </c>
      <c r="AV534" s="14" t="s">
        <v>85</v>
      </c>
      <c r="AW534" s="14" t="s">
        <v>134</v>
      </c>
      <c r="AX534" s="14" t="s">
        <v>75</v>
      </c>
      <c r="AY534" s="221" t="s">
        <v>123</v>
      </c>
    </row>
    <row r="535" spans="2:51" s="15" customFormat="1" ht="11.25">
      <c r="B535" s="222"/>
      <c r="C535" s="223"/>
      <c r="D535" s="202" t="s">
        <v>132</v>
      </c>
      <c r="E535" s="224" t="s">
        <v>1</v>
      </c>
      <c r="F535" s="225" t="s">
        <v>137</v>
      </c>
      <c r="G535" s="223"/>
      <c r="H535" s="226">
        <v>21</v>
      </c>
      <c r="I535" s="227"/>
      <c r="J535" s="223"/>
      <c r="K535" s="223"/>
      <c r="L535" s="228"/>
      <c r="M535" s="229"/>
      <c r="N535" s="230"/>
      <c r="O535" s="230"/>
      <c r="P535" s="230"/>
      <c r="Q535" s="230"/>
      <c r="R535" s="230"/>
      <c r="S535" s="230"/>
      <c r="T535" s="231"/>
      <c r="AT535" s="232" t="s">
        <v>132</v>
      </c>
      <c r="AU535" s="232" t="s">
        <v>85</v>
      </c>
      <c r="AV535" s="15" t="s">
        <v>131</v>
      </c>
      <c r="AW535" s="15" t="s">
        <v>134</v>
      </c>
      <c r="AX535" s="15" t="s">
        <v>83</v>
      </c>
      <c r="AY535" s="232" t="s">
        <v>123</v>
      </c>
    </row>
    <row r="536" spans="1:65" s="2" customFormat="1" ht="33" customHeight="1">
      <c r="A536" s="35"/>
      <c r="B536" s="36"/>
      <c r="C536" s="187" t="s">
        <v>436</v>
      </c>
      <c r="D536" s="187" t="s">
        <v>126</v>
      </c>
      <c r="E536" s="188" t="s">
        <v>698</v>
      </c>
      <c r="F536" s="189" t="s">
        <v>699</v>
      </c>
      <c r="G536" s="190" t="s">
        <v>192</v>
      </c>
      <c r="H536" s="191">
        <v>24.8</v>
      </c>
      <c r="I536" s="192"/>
      <c r="J536" s="193">
        <f>ROUND(I536*H536,2)</f>
        <v>0</v>
      </c>
      <c r="K536" s="189" t="s">
        <v>130</v>
      </c>
      <c r="L536" s="40"/>
      <c r="M536" s="194" t="s">
        <v>1</v>
      </c>
      <c r="N536" s="195" t="s">
        <v>40</v>
      </c>
      <c r="O536" s="72"/>
      <c r="P536" s="196">
        <f>O536*H536</f>
        <v>0</v>
      </c>
      <c r="Q536" s="196">
        <v>0</v>
      </c>
      <c r="R536" s="196">
        <f>Q536*H536</f>
        <v>0</v>
      </c>
      <c r="S536" s="196">
        <v>0</v>
      </c>
      <c r="T536" s="19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8" t="s">
        <v>131</v>
      </c>
      <c r="AT536" s="198" t="s">
        <v>126</v>
      </c>
      <c r="AU536" s="198" t="s">
        <v>85</v>
      </c>
      <c r="AY536" s="18" t="s">
        <v>123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18" t="s">
        <v>83</v>
      </c>
      <c r="BK536" s="199">
        <f>ROUND(I536*H536,2)</f>
        <v>0</v>
      </c>
      <c r="BL536" s="18" t="s">
        <v>131</v>
      </c>
      <c r="BM536" s="198" t="s">
        <v>700</v>
      </c>
    </row>
    <row r="537" spans="2:51" s="13" customFormat="1" ht="33.75">
      <c r="B537" s="200"/>
      <c r="C537" s="201"/>
      <c r="D537" s="202" t="s">
        <v>132</v>
      </c>
      <c r="E537" s="203" t="s">
        <v>1</v>
      </c>
      <c r="F537" s="204" t="s">
        <v>701</v>
      </c>
      <c r="G537" s="201"/>
      <c r="H537" s="203" t="s">
        <v>1</v>
      </c>
      <c r="I537" s="205"/>
      <c r="J537" s="201"/>
      <c r="K537" s="201"/>
      <c r="L537" s="206"/>
      <c r="M537" s="207"/>
      <c r="N537" s="208"/>
      <c r="O537" s="208"/>
      <c r="P537" s="208"/>
      <c r="Q537" s="208"/>
      <c r="R537" s="208"/>
      <c r="S537" s="208"/>
      <c r="T537" s="209"/>
      <c r="AT537" s="210" t="s">
        <v>132</v>
      </c>
      <c r="AU537" s="210" t="s">
        <v>85</v>
      </c>
      <c r="AV537" s="13" t="s">
        <v>83</v>
      </c>
      <c r="AW537" s="13" t="s">
        <v>134</v>
      </c>
      <c r="AX537" s="13" t="s">
        <v>75</v>
      </c>
      <c r="AY537" s="210" t="s">
        <v>123</v>
      </c>
    </row>
    <row r="538" spans="2:51" s="14" customFormat="1" ht="11.25">
      <c r="B538" s="211"/>
      <c r="C538" s="212"/>
      <c r="D538" s="202" t="s">
        <v>132</v>
      </c>
      <c r="E538" s="213" t="s">
        <v>1</v>
      </c>
      <c r="F538" s="214" t="s">
        <v>702</v>
      </c>
      <c r="G538" s="212"/>
      <c r="H538" s="215">
        <v>24.8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132</v>
      </c>
      <c r="AU538" s="221" t="s">
        <v>85</v>
      </c>
      <c r="AV538" s="14" t="s">
        <v>85</v>
      </c>
      <c r="AW538" s="14" t="s">
        <v>134</v>
      </c>
      <c r="AX538" s="14" t="s">
        <v>75</v>
      </c>
      <c r="AY538" s="221" t="s">
        <v>123</v>
      </c>
    </row>
    <row r="539" spans="2:51" s="15" customFormat="1" ht="11.25">
      <c r="B539" s="222"/>
      <c r="C539" s="223"/>
      <c r="D539" s="202" t="s">
        <v>132</v>
      </c>
      <c r="E539" s="224" t="s">
        <v>1</v>
      </c>
      <c r="F539" s="225" t="s">
        <v>137</v>
      </c>
      <c r="G539" s="223"/>
      <c r="H539" s="226">
        <v>24.8</v>
      </c>
      <c r="I539" s="227"/>
      <c r="J539" s="223"/>
      <c r="K539" s="223"/>
      <c r="L539" s="228"/>
      <c r="M539" s="229"/>
      <c r="N539" s="230"/>
      <c r="O539" s="230"/>
      <c r="P539" s="230"/>
      <c r="Q539" s="230"/>
      <c r="R539" s="230"/>
      <c r="S539" s="230"/>
      <c r="T539" s="231"/>
      <c r="AT539" s="232" t="s">
        <v>132</v>
      </c>
      <c r="AU539" s="232" t="s">
        <v>85</v>
      </c>
      <c r="AV539" s="15" t="s">
        <v>131</v>
      </c>
      <c r="AW539" s="15" t="s">
        <v>134</v>
      </c>
      <c r="AX539" s="15" t="s">
        <v>83</v>
      </c>
      <c r="AY539" s="232" t="s">
        <v>123</v>
      </c>
    </row>
    <row r="540" spans="2:63" s="12" customFormat="1" ht="22.9" customHeight="1">
      <c r="B540" s="171"/>
      <c r="C540" s="172"/>
      <c r="D540" s="173" t="s">
        <v>74</v>
      </c>
      <c r="E540" s="185" t="s">
        <v>153</v>
      </c>
      <c r="F540" s="185" t="s">
        <v>703</v>
      </c>
      <c r="G540" s="172"/>
      <c r="H540" s="172"/>
      <c r="I540" s="175"/>
      <c r="J540" s="186">
        <f>BK540</f>
        <v>0</v>
      </c>
      <c r="K540" s="172"/>
      <c r="L540" s="177"/>
      <c r="M540" s="178"/>
      <c r="N540" s="179"/>
      <c r="O540" s="179"/>
      <c r="P540" s="180">
        <f>SUM(P541:P612)</f>
        <v>0</v>
      </c>
      <c r="Q540" s="179"/>
      <c r="R540" s="180">
        <f>SUM(R541:R612)</f>
        <v>0</v>
      </c>
      <c r="S540" s="179"/>
      <c r="T540" s="181">
        <f>SUM(T541:T612)</f>
        <v>0</v>
      </c>
      <c r="AR540" s="182" t="s">
        <v>83</v>
      </c>
      <c r="AT540" s="183" t="s">
        <v>74</v>
      </c>
      <c r="AU540" s="183" t="s">
        <v>83</v>
      </c>
      <c r="AY540" s="182" t="s">
        <v>123</v>
      </c>
      <c r="BK540" s="184">
        <f>SUM(BK541:BK612)</f>
        <v>0</v>
      </c>
    </row>
    <row r="541" spans="1:65" s="2" customFormat="1" ht="16.5" customHeight="1">
      <c r="A541" s="35"/>
      <c r="B541" s="36"/>
      <c r="C541" s="187" t="s">
        <v>704</v>
      </c>
      <c r="D541" s="187" t="s">
        <v>126</v>
      </c>
      <c r="E541" s="188" t="s">
        <v>705</v>
      </c>
      <c r="F541" s="189" t="s">
        <v>706</v>
      </c>
      <c r="G541" s="190" t="s">
        <v>192</v>
      </c>
      <c r="H541" s="191">
        <v>57.3</v>
      </c>
      <c r="I541" s="192"/>
      <c r="J541" s="193">
        <f>ROUND(I541*H541,2)</f>
        <v>0</v>
      </c>
      <c r="K541" s="189" t="s">
        <v>130</v>
      </c>
      <c r="L541" s="40"/>
      <c r="M541" s="194" t="s">
        <v>1</v>
      </c>
      <c r="N541" s="195" t="s">
        <v>40</v>
      </c>
      <c r="O541" s="72"/>
      <c r="P541" s="196">
        <f>O541*H541</f>
        <v>0</v>
      </c>
      <c r="Q541" s="196">
        <v>0</v>
      </c>
      <c r="R541" s="196">
        <f>Q541*H541</f>
        <v>0</v>
      </c>
      <c r="S541" s="196">
        <v>0</v>
      </c>
      <c r="T541" s="197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8" t="s">
        <v>131</v>
      </c>
      <c r="AT541" s="198" t="s">
        <v>126</v>
      </c>
      <c r="AU541" s="198" t="s">
        <v>85</v>
      </c>
      <c r="AY541" s="18" t="s">
        <v>123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8" t="s">
        <v>83</v>
      </c>
      <c r="BK541" s="199">
        <f>ROUND(I541*H541,2)</f>
        <v>0</v>
      </c>
      <c r="BL541" s="18" t="s">
        <v>131</v>
      </c>
      <c r="BM541" s="198" t="s">
        <v>80</v>
      </c>
    </row>
    <row r="542" spans="2:51" s="13" customFormat="1" ht="11.25">
      <c r="B542" s="200"/>
      <c r="C542" s="201"/>
      <c r="D542" s="202" t="s">
        <v>132</v>
      </c>
      <c r="E542" s="203" t="s">
        <v>1</v>
      </c>
      <c r="F542" s="204" t="s">
        <v>707</v>
      </c>
      <c r="G542" s="201"/>
      <c r="H542" s="203" t="s">
        <v>1</v>
      </c>
      <c r="I542" s="205"/>
      <c r="J542" s="201"/>
      <c r="K542" s="201"/>
      <c r="L542" s="206"/>
      <c r="M542" s="207"/>
      <c r="N542" s="208"/>
      <c r="O542" s="208"/>
      <c r="P542" s="208"/>
      <c r="Q542" s="208"/>
      <c r="R542" s="208"/>
      <c r="S542" s="208"/>
      <c r="T542" s="209"/>
      <c r="AT542" s="210" t="s">
        <v>132</v>
      </c>
      <c r="AU542" s="210" t="s">
        <v>85</v>
      </c>
      <c r="AV542" s="13" t="s">
        <v>83</v>
      </c>
      <c r="AW542" s="13" t="s">
        <v>134</v>
      </c>
      <c r="AX542" s="13" t="s">
        <v>75</v>
      </c>
      <c r="AY542" s="210" t="s">
        <v>123</v>
      </c>
    </row>
    <row r="543" spans="2:51" s="14" customFormat="1" ht="11.25">
      <c r="B543" s="211"/>
      <c r="C543" s="212"/>
      <c r="D543" s="202" t="s">
        <v>132</v>
      </c>
      <c r="E543" s="213" t="s">
        <v>1</v>
      </c>
      <c r="F543" s="214" t="s">
        <v>708</v>
      </c>
      <c r="G543" s="212"/>
      <c r="H543" s="215">
        <v>27.4</v>
      </c>
      <c r="I543" s="216"/>
      <c r="J543" s="212"/>
      <c r="K543" s="212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132</v>
      </c>
      <c r="AU543" s="221" t="s">
        <v>85</v>
      </c>
      <c r="AV543" s="14" t="s">
        <v>85</v>
      </c>
      <c r="AW543" s="14" t="s">
        <v>134</v>
      </c>
      <c r="AX543" s="14" t="s">
        <v>75</v>
      </c>
      <c r="AY543" s="221" t="s">
        <v>123</v>
      </c>
    </row>
    <row r="544" spans="2:51" s="14" customFormat="1" ht="11.25">
      <c r="B544" s="211"/>
      <c r="C544" s="212"/>
      <c r="D544" s="202" t="s">
        <v>132</v>
      </c>
      <c r="E544" s="213" t="s">
        <v>1</v>
      </c>
      <c r="F544" s="214" t="s">
        <v>709</v>
      </c>
      <c r="G544" s="212"/>
      <c r="H544" s="215">
        <v>29.9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132</v>
      </c>
      <c r="AU544" s="221" t="s">
        <v>85</v>
      </c>
      <c r="AV544" s="14" t="s">
        <v>85</v>
      </c>
      <c r="AW544" s="14" t="s">
        <v>134</v>
      </c>
      <c r="AX544" s="14" t="s">
        <v>75</v>
      </c>
      <c r="AY544" s="221" t="s">
        <v>123</v>
      </c>
    </row>
    <row r="545" spans="2:51" s="15" customFormat="1" ht="11.25">
      <c r="B545" s="222"/>
      <c r="C545" s="223"/>
      <c r="D545" s="202" t="s">
        <v>132</v>
      </c>
      <c r="E545" s="224" t="s">
        <v>1</v>
      </c>
      <c r="F545" s="225" t="s">
        <v>137</v>
      </c>
      <c r="G545" s="223"/>
      <c r="H545" s="226">
        <v>57.3</v>
      </c>
      <c r="I545" s="227"/>
      <c r="J545" s="223"/>
      <c r="K545" s="223"/>
      <c r="L545" s="228"/>
      <c r="M545" s="229"/>
      <c r="N545" s="230"/>
      <c r="O545" s="230"/>
      <c r="P545" s="230"/>
      <c r="Q545" s="230"/>
      <c r="R545" s="230"/>
      <c r="S545" s="230"/>
      <c r="T545" s="231"/>
      <c r="AT545" s="232" t="s">
        <v>132</v>
      </c>
      <c r="AU545" s="232" t="s">
        <v>85</v>
      </c>
      <c r="AV545" s="15" t="s">
        <v>131</v>
      </c>
      <c r="AW545" s="15" t="s">
        <v>134</v>
      </c>
      <c r="AX545" s="15" t="s">
        <v>83</v>
      </c>
      <c r="AY545" s="232" t="s">
        <v>123</v>
      </c>
    </row>
    <row r="546" spans="1:65" s="2" customFormat="1" ht="24.2" customHeight="1">
      <c r="A546" s="35"/>
      <c r="B546" s="36"/>
      <c r="C546" s="187" t="s">
        <v>440</v>
      </c>
      <c r="D546" s="187" t="s">
        <v>126</v>
      </c>
      <c r="E546" s="188" t="s">
        <v>710</v>
      </c>
      <c r="F546" s="189" t="s">
        <v>711</v>
      </c>
      <c r="G546" s="190" t="s">
        <v>192</v>
      </c>
      <c r="H546" s="191">
        <v>57.3</v>
      </c>
      <c r="I546" s="192"/>
      <c r="J546" s="193">
        <f>ROUND(I546*H546,2)</f>
        <v>0</v>
      </c>
      <c r="K546" s="189" t="s">
        <v>130</v>
      </c>
      <c r="L546" s="40"/>
      <c r="M546" s="194" t="s">
        <v>1</v>
      </c>
      <c r="N546" s="195" t="s">
        <v>40</v>
      </c>
      <c r="O546" s="72"/>
      <c r="P546" s="196">
        <f>O546*H546</f>
        <v>0</v>
      </c>
      <c r="Q546" s="196">
        <v>0</v>
      </c>
      <c r="R546" s="196">
        <f>Q546*H546</f>
        <v>0</v>
      </c>
      <c r="S546" s="196">
        <v>0</v>
      </c>
      <c r="T546" s="197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8" t="s">
        <v>131</v>
      </c>
      <c r="AT546" s="198" t="s">
        <v>126</v>
      </c>
      <c r="AU546" s="198" t="s">
        <v>85</v>
      </c>
      <c r="AY546" s="18" t="s">
        <v>123</v>
      </c>
      <c r="BE546" s="199">
        <f>IF(N546="základní",J546,0)</f>
        <v>0</v>
      </c>
      <c r="BF546" s="199">
        <f>IF(N546="snížená",J546,0)</f>
        <v>0</v>
      </c>
      <c r="BG546" s="199">
        <f>IF(N546="zákl. přenesená",J546,0)</f>
        <v>0</v>
      </c>
      <c r="BH546" s="199">
        <f>IF(N546="sníž. přenesená",J546,0)</f>
        <v>0</v>
      </c>
      <c r="BI546" s="199">
        <f>IF(N546="nulová",J546,0)</f>
        <v>0</v>
      </c>
      <c r="BJ546" s="18" t="s">
        <v>83</v>
      </c>
      <c r="BK546" s="199">
        <f>ROUND(I546*H546,2)</f>
        <v>0</v>
      </c>
      <c r="BL546" s="18" t="s">
        <v>131</v>
      </c>
      <c r="BM546" s="198" t="s">
        <v>712</v>
      </c>
    </row>
    <row r="547" spans="2:51" s="13" customFormat="1" ht="11.25">
      <c r="B547" s="200"/>
      <c r="C547" s="201"/>
      <c r="D547" s="202" t="s">
        <v>132</v>
      </c>
      <c r="E547" s="203" t="s">
        <v>1</v>
      </c>
      <c r="F547" s="204" t="s">
        <v>713</v>
      </c>
      <c r="G547" s="201"/>
      <c r="H547" s="203" t="s">
        <v>1</v>
      </c>
      <c r="I547" s="205"/>
      <c r="J547" s="201"/>
      <c r="K547" s="201"/>
      <c r="L547" s="206"/>
      <c r="M547" s="207"/>
      <c r="N547" s="208"/>
      <c r="O547" s="208"/>
      <c r="P547" s="208"/>
      <c r="Q547" s="208"/>
      <c r="R547" s="208"/>
      <c r="S547" s="208"/>
      <c r="T547" s="209"/>
      <c r="AT547" s="210" t="s">
        <v>132</v>
      </c>
      <c r="AU547" s="210" t="s">
        <v>85</v>
      </c>
      <c r="AV547" s="13" t="s">
        <v>83</v>
      </c>
      <c r="AW547" s="13" t="s">
        <v>134</v>
      </c>
      <c r="AX547" s="13" t="s">
        <v>75</v>
      </c>
      <c r="AY547" s="210" t="s">
        <v>123</v>
      </c>
    </row>
    <row r="548" spans="2:51" s="14" customFormat="1" ht="11.25">
      <c r="B548" s="211"/>
      <c r="C548" s="212"/>
      <c r="D548" s="202" t="s">
        <v>132</v>
      </c>
      <c r="E548" s="213" t="s">
        <v>1</v>
      </c>
      <c r="F548" s="214" t="s">
        <v>708</v>
      </c>
      <c r="G548" s="212"/>
      <c r="H548" s="215">
        <v>27.4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132</v>
      </c>
      <c r="AU548" s="221" t="s">
        <v>85</v>
      </c>
      <c r="AV548" s="14" t="s">
        <v>85</v>
      </c>
      <c r="AW548" s="14" t="s">
        <v>134</v>
      </c>
      <c r="AX548" s="14" t="s">
        <v>75</v>
      </c>
      <c r="AY548" s="221" t="s">
        <v>123</v>
      </c>
    </row>
    <row r="549" spans="2:51" s="14" customFormat="1" ht="11.25">
      <c r="B549" s="211"/>
      <c r="C549" s="212"/>
      <c r="D549" s="202" t="s">
        <v>132</v>
      </c>
      <c r="E549" s="213" t="s">
        <v>1</v>
      </c>
      <c r="F549" s="214" t="s">
        <v>709</v>
      </c>
      <c r="G549" s="212"/>
      <c r="H549" s="215">
        <v>29.9</v>
      </c>
      <c r="I549" s="216"/>
      <c r="J549" s="212"/>
      <c r="K549" s="212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132</v>
      </c>
      <c r="AU549" s="221" t="s">
        <v>85</v>
      </c>
      <c r="AV549" s="14" t="s">
        <v>85</v>
      </c>
      <c r="AW549" s="14" t="s">
        <v>134</v>
      </c>
      <c r="AX549" s="14" t="s">
        <v>75</v>
      </c>
      <c r="AY549" s="221" t="s">
        <v>123</v>
      </c>
    </row>
    <row r="550" spans="2:51" s="15" customFormat="1" ht="11.25">
      <c r="B550" s="222"/>
      <c r="C550" s="223"/>
      <c r="D550" s="202" t="s">
        <v>132</v>
      </c>
      <c r="E550" s="224" t="s">
        <v>1</v>
      </c>
      <c r="F550" s="225" t="s">
        <v>137</v>
      </c>
      <c r="G550" s="223"/>
      <c r="H550" s="226">
        <v>57.3</v>
      </c>
      <c r="I550" s="227"/>
      <c r="J550" s="223"/>
      <c r="K550" s="223"/>
      <c r="L550" s="228"/>
      <c r="M550" s="229"/>
      <c r="N550" s="230"/>
      <c r="O550" s="230"/>
      <c r="P550" s="230"/>
      <c r="Q550" s="230"/>
      <c r="R550" s="230"/>
      <c r="S550" s="230"/>
      <c r="T550" s="231"/>
      <c r="AT550" s="232" t="s">
        <v>132</v>
      </c>
      <c r="AU550" s="232" t="s">
        <v>85</v>
      </c>
      <c r="AV550" s="15" t="s">
        <v>131</v>
      </c>
      <c r="AW550" s="15" t="s">
        <v>134</v>
      </c>
      <c r="AX550" s="15" t="s">
        <v>83</v>
      </c>
      <c r="AY550" s="232" t="s">
        <v>123</v>
      </c>
    </row>
    <row r="551" spans="1:65" s="2" customFormat="1" ht="33" customHeight="1">
      <c r="A551" s="35"/>
      <c r="B551" s="36"/>
      <c r="C551" s="187" t="s">
        <v>714</v>
      </c>
      <c r="D551" s="187" t="s">
        <v>126</v>
      </c>
      <c r="E551" s="188" t="s">
        <v>715</v>
      </c>
      <c r="F551" s="189" t="s">
        <v>716</v>
      </c>
      <c r="G551" s="190" t="s">
        <v>192</v>
      </c>
      <c r="H551" s="191">
        <v>86.7</v>
      </c>
      <c r="I551" s="192"/>
      <c r="J551" s="193">
        <f>ROUND(I551*H551,2)</f>
        <v>0</v>
      </c>
      <c r="K551" s="189" t="s">
        <v>130</v>
      </c>
      <c r="L551" s="40"/>
      <c r="M551" s="194" t="s">
        <v>1</v>
      </c>
      <c r="N551" s="195" t="s">
        <v>40</v>
      </c>
      <c r="O551" s="72"/>
      <c r="P551" s="196">
        <f>O551*H551</f>
        <v>0</v>
      </c>
      <c r="Q551" s="196">
        <v>0</v>
      </c>
      <c r="R551" s="196">
        <f>Q551*H551</f>
        <v>0</v>
      </c>
      <c r="S551" s="196">
        <v>0</v>
      </c>
      <c r="T551" s="197">
        <f>S551*H551</f>
        <v>0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R551" s="198" t="s">
        <v>131</v>
      </c>
      <c r="AT551" s="198" t="s">
        <v>126</v>
      </c>
      <c r="AU551" s="198" t="s">
        <v>85</v>
      </c>
      <c r="AY551" s="18" t="s">
        <v>123</v>
      </c>
      <c r="BE551" s="199">
        <f>IF(N551="základní",J551,0)</f>
        <v>0</v>
      </c>
      <c r="BF551" s="199">
        <f>IF(N551="snížená",J551,0)</f>
        <v>0</v>
      </c>
      <c r="BG551" s="199">
        <f>IF(N551="zákl. přenesená",J551,0)</f>
        <v>0</v>
      </c>
      <c r="BH551" s="199">
        <f>IF(N551="sníž. přenesená",J551,0)</f>
        <v>0</v>
      </c>
      <c r="BI551" s="199">
        <f>IF(N551="nulová",J551,0)</f>
        <v>0</v>
      </c>
      <c r="BJ551" s="18" t="s">
        <v>83</v>
      </c>
      <c r="BK551" s="199">
        <f>ROUND(I551*H551,2)</f>
        <v>0</v>
      </c>
      <c r="BL551" s="18" t="s">
        <v>131</v>
      </c>
      <c r="BM551" s="198" t="s">
        <v>717</v>
      </c>
    </row>
    <row r="552" spans="2:51" s="13" customFormat="1" ht="11.25">
      <c r="B552" s="200"/>
      <c r="C552" s="201"/>
      <c r="D552" s="202" t="s">
        <v>132</v>
      </c>
      <c r="E552" s="203" t="s">
        <v>1</v>
      </c>
      <c r="F552" s="204" t="s">
        <v>718</v>
      </c>
      <c r="G552" s="201"/>
      <c r="H552" s="203" t="s">
        <v>1</v>
      </c>
      <c r="I552" s="205"/>
      <c r="J552" s="201"/>
      <c r="K552" s="201"/>
      <c r="L552" s="206"/>
      <c r="M552" s="207"/>
      <c r="N552" s="208"/>
      <c r="O552" s="208"/>
      <c r="P552" s="208"/>
      <c r="Q552" s="208"/>
      <c r="R552" s="208"/>
      <c r="S552" s="208"/>
      <c r="T552" s="209"/>
      <c r="AT552" s="210" t="s">
        <v>132</v>
      </c>
      <c r="AU552" s="210" t="s">
        <v>85</v>
      </c>
      <c r="AV552" s="13" t="s">
        <v>83</v>
      </c>
      <c r="AW552" s="13" t="s">
        <v>134</v>
      </c>
      <c r="AX552" s="13" t="s">
        <v>75</v>
      </c>
      <c r="AY552" s="210" t="s">
        <v>123</v>
      </c>
    </row>
    <row r="553" spans="2:51" s="14" customFormat="1" ht="11.25">
      <c r="B553" s="211"/>
      <c r="C553" s="212"/>
      <c r="D553" s="202" t="s">
        <v>132</v>
      </c>
      <c r="E553" s="213" t="s">
        <v>1</v>
      </c>
      <c r="F553" s="214" t="s">
        <v>719</v>
      </c>
      <c r="G553" s="212"/>
      <c r="H553" s="215">
        <v>43.3</v>
      </c>
      <c r="I553" s="216"/>
      <c r="J553" s="212"/>
      <c r="K553" s="212"/>
      <c r="L553" s="217"/>
      <c r="M553" s="218"/>
      <c r="N553" s="219"/>
      <c r="O553" s="219"/>
      <c r="P553" s="219"/>
      <c r="Q553" s="219"/>
      <c r="R553" s="219"/>
      <c r="S553" s="219"/>
      <c r="T553" s="220"/>
      <c r="AT553" s="221" t="s">
        <v>132</v>
      </c>
      <c r="AU553" s="221" t="s">
        <v>85</v>
      </c>
      <c r="AV553" s="14" t="s">
        <v>85</v>
      </c>
      <c r="AW553" s="14" t="s">
        <v>134</v>
      </c>
      <c r="AX553" s="14" t="s">
        <v>75</v>
      </c>
      <c r="AY553" s="221" t="s">
        <v>123</v>
      </c>
    </row>
    <row r="554" spans="2:51" s="14" customFormat="1" ht="11.25">
      <c r="B554" s="211"/>
      <c r="C554" s="212"/>
      <c r="D554" s="202" t="s">
        <v>132</v>
      </c>
      <c r="E554" s="213" t="s">
        <v>1</v>
      </c>
      <c r="F554" s="214" t="s">
        <v>720</v>
      </c>
      <c r="G554" s="212"/>
      <c r="H554" s="215">
        <v>43.4</v>
      </c>
      <c r="I554" s="216"/>
      <c r="J554" s="212"/>
      <c r="K554" s="212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132</v>
      </c>
      <c r="AU554" s="221" t="s">
        <v>85</v>
      </c>
      <c r="AV554" s="14" t="s">
        <v>85</v>
      </c>
      <c r="AW554" s="14" t="s">
        <v>134</v>
      </c>
      <c r="AX554" s="14" t="s">
        <v>75</v>
      </c>
      <c r="AY554" s="221" t="s">
        <v>123</v>
      </c>
    </row>
    <row r="555" spans="2:51" s="15" customFormat="1" ht="11.25">
      <c r="B555" s="222"/>
      <c r="C555" s="223"/>
      <c r="D555" s="202" t="s">
        <v>132</v>
      </c>
      <c r="E555" s="224" t="s">
        <v>1</v>
      </c>
      <c r="F555" s="225" t="s">
        <v>137</v>
      </c>
      <c r="G555" s="223"/>
      <c r="H555" s="226">
        <v>86.69999999999999</v>
      </c>
      <c r="I555" s="227"/>
      <c r="J555" s="223"/>
      <c r="K555" s="223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132</v>
      </c>
      <c r="AU555" s="232" t="s">
        <v>85</v>
      </c>
      <c r="AV555" s="15" t="s">
        <v>131</v>
      </c>
      <c r="AW555" s="15" t="s">
        <v>134</v>
      </c>
      <c r="AX555" s="15" t="s">
        <v>83</v>
      </c>
      <c r="AY555" s="232" t="s">
        <v>123</v>
      </c>
    </row>
    <row r="556" spans="1:65" s="2" customFormat="1" ht="16.5" customHeight="1">
      <c r="A556" s="35"/>
      <c r="B556" s="36"/>
      <c r="C556" s="187" t="s">
        <v>445</v>
      </c>
      <c r="D556" s="187" t="s">
        <v>126</v>
      </c>
      <c r="E556" s="188" t="s">
        <v>721</v>
      </c>
      <c r="F556" s="189" t="s">
        <v>722</v>
      </c>
      <c r="G556" s="190" t="s">
        <v>192</v>
      </c>
      <c r="H556" s="191">
        <v>58.28</v>
      </c>
      <c r="I556" s="192"/>
      <c r="J556" s="193">
        <f>ROUND(I556*H556,2)</f>
        <v>0</v>
      </c>
      <c r="K556" s="189" t="s">
        <v>130</v>
      </c>
      <c r="L556" s="40"/>
      <c r="M556" s="194" t="s">
        <v>1</v>
      </c>
      <c r="N556" s="195" t="s">
        <v>40</v>
      </c>
      <c r="O556" s="72"/>
      <c r="P556" s="196">
        <f>O556*H556</f>
        <v>0</v>
      </c>
      <c r="Q556" s="196">
        <v>0</v>
      </c>
      <c r="R556" s="196">
        <f>Q556*H556</f>
        <v>0</v>
      </c>
      <c r="S556" s="196">
        <v>0</v>
      </c>
      <c r="T556" s="197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98" t="s">
        <v>131</v>
      </c>
      <c r="AT556" s="198" t="s">
        <v>126</v>
      </c>
      <c r="AU556" s="198" t="s">
        <v>85</v>
      </c>
      <c r="AY556" s="18" t="s">
        <v>123</v>
      </c>
      <c r="BE556" s="199">
        <f>IF(N556="základní",J556,0)</f>
        <v>0</v>
      </c>
      <c r="BF556" s="199">
        <f>IF(N556="snížená",J556,0)</f>
        <v>0</v>
      </c>
      <c r="BG556" s="199">
        <f>IF(N556="zákl. přenesená",J556,0)</f>
        <v>0</v>
      </c>
      <c r="BH556" s="199">
        <f>IF(N556="sníž. přenesená",J556,0)</f>
        <v>0</v>
      </c>
      <c r="BI556" s="199">
        <f>IF(N556="nulová",J556,0)</f>
        <v>0</v>
      </c>
      <c r="BJ556" s="18" t="s">
        <v>83</v>
      </c>
      <c r="BK556" s="199">
        <f>ROUND(I556*H556,2)</f>
        <v>0</v>
      </c>
      <c r="BL556" s="18" t="s">
        <v>131</v>
      </c>
      <c r="BM556" s="198" t="s">
        <v>723</v>
      </c>
    </row>
    <row r="557" spans="2:51" s="13" customFormat="1" ht="11.25">
      <c r="B557" s="200"/>
      <c r="C557" s="201"/>
      <c r="D557" s="202" t="s">
        <v>132</v>
      </c>
      <c r="E557" s="203" t="s">
        <v>1</v>
      </c>
      <c r="F557" s="204" t="s">
        <v>724</v>
      </c>
      <c r="G557" s="201"/>
      <c r="H557" s="203" t="s">
        <v>1</v>
      </c>
      <c r="I557" s="205"/>
      <c r="J557" s="201"/>
      <c r="K557" s="201"/>
      <c r="L557" s="206"/>
      <c r="M557" s="207"/>
      <c r="N557" s="208"/>
      <c r="O557" s="208"/>
      <c r="P557" s="208"/>
      <c r="Q557" s="208"/>
      <c r="R557" s="208"/>
      <c r="S557" s="208"/>
      <c r="T557" s="209"/>
      <c r="AT557" s="210" t="s">
        <v>132</v>
      </c>
      <c r="AU557" s="210" t="s">
        <v>85</v>
      </c>
      <c r="AV557" s="13" t="s">
        <v>83</v>
      </c>
      <c r="AW557" s="13" t="s">
        <v>134</v>
      </c>
      <c r="AX557" s="13" t="s">
        <v>75</v>
      </c>
      <c r="AY557" s="210" t="s">
        <v>123</v>
      </c>
    </row>
    <row r="558" spans="2:51" s="13" customFormat="1" ht="11.25">
      <c r="B558" s="200"/>
      <c r="C558" s="201"/>
      <c r="D558" s="202" t="s">
        <v>132</v>
      </c>
      <c r="E558" s="203" t="s">
        <v>1</v>
      </c>
      <c r="F558" s="204" t="s">
        <v>725</v>
      </c>
      <c r="G558" s="201"/>
      <c r="H558" s="203" t="s">
        <v>1</v>
      </c>
      <c r="I558" s="205"/>
      <c r="J558" s="201"/>
      <c r="K558" s="201"/>
      <c r="L558" s="206"/>
      <c r="M558" s="207"/>
      <c r="N558" s="208"/>
      <c r="O558" s="208"/>
      <c r="P558" s="208"/>
      <c r="Q558" s="208"/>
      <c r="R558" s="208"/>
      <c r="S558" s="208"/>
      <c r="T558" s="209"/>
      <c r="AT558" s="210" t="s">
        <v>132</v>
      </c>
      <c r="AU558" s="210" t="s">
        <v>85</v>
      </c>
      <c r="AV558" s="13" t="s">
        <v>83</v>
      </c>
      <c r="AW558" s="13" t="s">
        <v>134</v>
      </c>
      <c r="AX558" s="13" t="s">
        <v>75</v>
      </c>
      <c r="AY558" s="210" t="s">
        <v>123</v>
      </c>
    </row>
    <row r="559" spans="2:51" s="14" customFormat="1" ht="11.25">
      <c r="B559" s="211"/>
      <c r="C559" s="212"/>
      <c r="D559" s="202" t="s">
        <v>132</v>
      </c>
      <c r="E559" s="213" t="s">
        <v>1</v>
      </c>
      <c r="F559" s="214" t="s">
        <v>726</v>
      </c>
      <c r="G559" s="212"/>
      <c r="H559" s="215">
        <v>24.299999999999997</v>
      </c>
      <c r="I559" s="216"/>
      <c r="J559" s="212"/>
      <c r="K559" s="212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132</v>
      </c>
      <c r="AU559" s="221" t="s">
        <v>85</v>
      </c>
      <c r="AV559" s="14" t="s">
        <v>85</v>
      </c>
      <c r="AW559" s="14" t="s">
        <v>134</v>
      </c>
      <c r="AX559" s="14" t="s">
        <v>75</v>
      </c>
      <c r="AY559" s="221" t="s">
        <v>123</v>
      </c>
    </row>
    <row r="560" spans="2:51" s="14" customFormat="1" ht="11.25">
      <c r="B560" s="211"/>
      <c r="C560" s="212"/>
      <c r="D560" s="202" t="s">
        <v>132</v>
      </c>
      <c r="E560" s="213" t="s">
        <v>1</v>
      </c>
      <c r="F560" s="214" t="s">
        <v>727</v>
      </c>
      <c r="G560" s="212"/>
      <c r="H560" s="215">
        <v>19.1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132</v>
      </c>
      <c r="AU560" s="221" t="s">
        <v>85</v>
      </c>
      <c r="AV560" s="14" t="s">
        <v>85</v>
      </c>
      <c r="AW560" s="14" t="s">
        <v>134</v>
      </c>
      <c r="AX560" s="14" t="s">
        <v>75</v>
      </c>
      <c r="AY560" s="221" t="s">
        <v>123</v>
      </c>
    </row>
    <row r="561" spans="2:51" s="14" customFormat="1" ht="11.25">
      <c r="B561" s="211"/>
      <c r="C561" s="212"/>
      <c r="D561" s="202" t="s">
        <v>132</v>
      </c>
      <c r="E561" s="213" t="s">
        <v>1</v>
      </c>
      <c r="F561" s="214" t="s">
        <v>728</v>
      </c>
      <c r="G561" s="212"/>
      <c r="H561" s="215">
        <v>14.879999999999999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132</v>
      </c>
      <c r="AU561" s="221" t="s">
        <v>85</v>
      </c>
      <c r="AV561" s="14" t="s">
        <v>85</v>
      </c>
      <c r="AW561" s="14" t="s">
        <v>134</v>
      </c>
      <c r="AX561" s="14" t="s">
        <v>75</v>
      </c>
      <c r="AY561" s="221" t="s">
        <v>123</v>
      </c>
    </row>
    <row r="562" spans="2:51" s="15" customFormat="1" ht="11.25">
      <c r="B562" s="222"/>
      <c r="C562" s="223"/>
      <c r="D562" s="202" t="s">
        <v>132</v>
      </c>
      <c r="E562" s="224" t="s">
        <v>1</v>
      </c>
      <c r="F562" s="225" t="s">
        <v>137</v>
      </c>
      <c r="G562" s="223"/>
      <c r="H562" s="226">
        <v>58.28</v>
      </c>
      <c r="I562" s="227"/>
      <c r="J562" s="223"/>
      <c r="K562" s="223"/>
      <c r="L562" s="228"/>
      <c r="M562" s="229"/>
      <c r="N562" s="230"/>
      <c r="O562" s="230"/>
      <c r="P562" s="230"/>
      <c r="Q562" s="230"/>
      <c r="R562" s="230"/>
      <c r="S562" s="230"/>
      <c r="T562" s="231"/>
      <c r="AT562" s="232" t="s">
        <v>132</v>
      </c>
      <c r="AU562" s="232" t="s">
        <v>85</v>
      </c>
      <c r="AV562" s="15" t="s">
        <v>131</v>
      </c>
      <c r="AW562" s="15" t="s">
        <v>134</v>
      </c>
      <c r="AX562" s="15" t="s">
        <v>83</v>
      </c>
      <c r="AY562" s="232" t="s">
        <v>123</v>
      </c>
    </row>
    <row r="563" spans="1:65" s="2" customFormat="1" ht="16.5" customHeight="1">
      <c r="A563" s="35"/>
      <c r="B563" s="36"/>
      <c r="C563" s="187" t="s">
        <v>729</v>
      </c>
      <c r="D563" s="187" t="s">
        <v>126</v>
      </c>
      <c r="E563" s="188" t="s">
        <v>730</v>
      </c>
      <c r="F563" s="189" t="s">
        <v>731</v>
      </c>
      <c r="G563" s="190" t="s">
        <v>192</v>
      </c>
      <c r="H563" s="191">
        <v>58.28</v>
      </c>
      <c r="I563" s="192"/>
      <c r="J563" s="193">
        <f>ROUND(I563*H563,2)</f>
        <v>0</v>
      </c>
      <c r="K563" s="189" t="s">
        <v>130</v>
      </c>
      <c r="L563" s="40"/>
      <c r="M563" s="194" t="s">
        <v>1</v>
      </c>
      <c r="N563" s="195" t="s">
        <v>40</v>
      </c>
      <c r="O563" s="72"/>
      <c r="P563" s="196">
        <f>O563*H563</f>
        <v>0</v>
      </c>
      <c r="Q563" s="196">
        <v>0</v>
      </c>
      <c r="R563" s="196">
        <f>Q563*H563</f>
        <v>0</v>
      </c>
      <c r="S563" s="196">
        <v>0</v>
      </c>
      <c r="T563" s="197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98" t="s">
        <v>131</v>
      </c>
      <c r="AT563" s="198" t="s">
        <v>126</v>
      </c>
      <c r="AU563" s="198" t="s">
        <v>85</v>
      </c>
      <c r="AY563" s="18" t="s">
        <v>123</v>
      </c>
      <c r="BE563" s="199">
        <f>IF(N563="základní",J563,0)</f>
        <v>0</v>
      </c>
      <c r="BF563" s="199">
        <f>IF(N563="snížená",J563,0)</f>
        <v>0</v>
      </c>
      <c r="BG563" s="199">
        <f>IF(N563="zákl. přenesená",J563,0)</f>
        <v>0</v>
      </c>
      <c r="BH563" s="199">
        <f>IF(N563="sníž. přenesená",J563,0)</f>
        <v>0</v>
      </c>
      <c r="BI563" s="199">
        <f>IF(N563="nulová",J563,0)</f>
        <v>0</v>
      </c>
      <c r="BJ563" s="18" t="s">
        <v>83</v>
      </c>
      <c r="BK563" s="199">
        <f>ROUND(I563*H563,2)</f>
        <v>0</v>
      </c>
      <c r="BL563" s="18" t="s">
        <v>131</v>
      </c>
      <c r="BM563" s="198" t="s">
        <v>732</v>
      </c>
    </row>
    <row r="564" spans="2:51" s="13" customFormat="1" ht="11.25">
      <c r="B564" s="200"/>
      <c r="C564" s="201"/>
      <c r="D564" s="202" t="s">
        <v>132</v>
      </c>
      <c r="E564" s="203" t="s">
        <v>1</v>
      </c>
      <c r="F564" s="204" t="s">
        <v>724</v>
      </c>
      <c r="G564" s="201"/>
      <c r="H564" s="203" t="s">
        <v>1</v>
      </c>
      <c r="I564" s="205"/>
      <c r="J564" s="201"/>
      <c r="K564" s="201"/>
      <c r="L564" s="206"/>
      <c r="M564" s="207"/>
      <c r="N564" s="208"/>
      <c r="O564" s="208"/>
      <c r="P564" s="208"/>
      <c r="Q564" s="208"/>
      <c r="R564" s="208"/>
      <c r="S564" s="208"/>
      <c r="T564" s="209"/>
      <c r="AT564" s="210" t="s">
        <v>132</v>
      </c>
      <c r="AU564" s="210" t="s">
        <v>85</v>
      </c>
      <c r="AV564" s="13" t="s">
        <v>83</v>
      </c>
      <c r="AW564" s="13" t="s">
        <v>134</v>
      </c>
      <c r="AX564" s="13" t="s">
        <v>75</v>
      </c>
      <c r="AY564" s="210" t="s">
        <v>123</v>
      </c>
    </row>
    <row r="565" spans="2:51" s="13" customFormat="1" ht="11.25">
      <c r="B565" s="200"/>
      <c r="C565" s="201"/>
      <c r="D565" s="202" t="s">
        <v>132</v>
      </c>
      <c r="E565" s="203" t="s">
        <v>1</v>
      </c>
      <c r="F565" s="204" t="s">
        <v>733</v>
      </c>
      <c r="G565" s="201"/>
      <c r="H565" s="203" t="s">
        <v>1</v>
      </c>
      <c r="I565" s="205"/>
      <c r="J565" s="201"/>
      <c r="K565" s="201"/>
      <c r="L565" s="206"/>
      <c r="M565" s="207"/>
      <c r="N565" s="208"/>
      <c r="O565" s="208"/>
      <c r="P565" s="208"/>
      <c r="Q565" s="208"/>
      <c r="R565" s="208"/>
      <c r="S565" s="208"/>
      <c r="T565" s="209"/>
      <c r="AT565" s="210" t="s">
        <v>132</v>
      </c>
      <c r="AU565" s="210" t="s">
        <v>85</v>
      </c>
      <c r="AV565" s="13" t="s">
        <v>83</v>
      </c>
      <c r="AW565" s="13" t="s">
        <v>134</v>
      </c>
      <c r="AX565" s="13" t="s">
        <v>75</v>
      </c>
      <c r="AY565" s="210" t="s">
        <v>123</v>
      </c>
    </row>
    <row r="566" spans="2:51" s="14" customFormat="1" ht="11.25">
      <c r="B566" s="211"/>
      <c r="C566" s="212"/>
      <c r="D566" s="202" t="s">
        <v>132</v>
      </c>
      <c r="E566" s="213" t="s">
        <v>1</v>
      </c>
      <c r="F566" s="214" t="s">
        <v>726</v>
      </c>
      <c r="G566" s="212"/>
      <c r="H566" s="215">
        <v>24.299999999999997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132</v>
      </c>
      <c r="AU566" s="221" t="s">
        <v>85</v>
      </c>
      <c r="AV566" s="14" t="s">
        <v>85</v>
      </c>
      <c r="AW566" s="14" t="s">
        <v>134</v>
      </c>
      <c r="AX566" s="14" t="s">
        <v>75</v>
      </c>
      <c r="AY566" s="221" t="s">
        <v>123</v>
      </c>
    </row>
    <row r="567" spans="2:51" s="14" customFormat="1" ht="11.25">
      <c r="B567" s="211"/>
      <c r="C567" s="212"/>
      <c r="D567" s="202" t="s">
        <v>132</v>
      </c>
      <c r="E567" s="213" t="s">
        <v>1</v>
      </c>
      <c r="F567" s="214" t="s">
        <v>727</v>
      </c>
      <c r="G567" s="212"/>
      <c r="H567" s="215">
        <v>19.1</v>
      </c>
      <c r="I567" s="216"/>
      <c r="J567" s="212"/>
      <c r="K567" s="212"/>
      <c r="L567" s="217"/>
      <c r="M567" s="218"/>
      <c r="N567" s="219"/>
      <c r="O567" s="219"/>
      <c r="P567" s="219"/>
      <c r="Q567" s="219"/>
      <c r="R567" s="219"/>
      <c r="S567" s="219"/>
      <c r="T567" s="220"/>
      <c r="AT567" s="221" t="s">
        <v>132</v>
      </c>
      <c r="AU567" s="221" t="s">
        <v>85</v>
      </c>
      <c r="AV567" s="14" t="s">
        <v>85</v>
      </c>
      <c r="AW567" s="14" t="s">
        <v>134</v>
      </c>
      <c r="AX567" s="14" t="s">
        <v>75</v>
      </c>
      <c r="AY567" s="221" t="s">
        <v>123</v>
      </c>
    </row>
    <row r="568" spans="2:51" s="14" customFormat="1" ht="11.25">
      <c r="B568" s="211"/>
      <c r="C568" s="212"/>
      <c r="D568" s="202" t="s">
        <v>132</v>
      </c>
      <c r="E568" s="213" t="s">
        <v>1</v>
      </c>
      <c r="F568" s="214" t="s">
        <v>728</v>
      </c>
      <c r="G568" s="212"/>
      <c r="H568" s="215">
        <v>14.879999999999999</v>
      </c>
      <c r="I568" s="216"/>
      <c r="J568" s="212"/>
      <c r="K568" s="212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132</v>
      </c>
      <c r="AU568" s="221" t="s">
        <v>85</v>
      </c>
      <c r="AV568" s="14" t="s">
        <v>85</v>
      </c>
      <c r="AW568" s="14" t="s">
        <v>134</v>
      </c>
      <c r="AX568" s="14" t="s">
        <v>75</v>
      </c>
      <c r="AY568" s="221" t="s">
        <v>123</v>
      </c>
    </row>
    <row r="569" spans="2:51" s="15" customFormat="1" ht="11.25">
      <c r="B569" s="222"/>
      <c r="C569" s="223"/>
      <c r="D569" s="202" t="s">
        <v>132</v>
      </c>
      <c r="E569" s="224" t="s">
        <v>1</v>
      </c>
      <c r="F569" s="225" t="s">
        <v>137</v>
      </c>
      <c r="G569" s="223"/>
      <c r="H569" s="226">
        <v>58.28</v>
      </c>
      <c r="I569" s="227"/>
      <c r="J569" s="223"/>
      <c r="K569" s="223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132</v>
      </c>
      <c r="AU569" s="232" t="s">
        <v>85</v>
      </c>
      <c r="AV569" s="15" t="s">
        <v>131</v>
      </c>
      <c r="AW569" s="15" t="s">
        <v>134</v>
      </c>
      <c r="AX569" s="15" t="s">
        <v>83</v>
      </c>
      <c r="AY569" s="232" t="s">
        <v>123</v>
      </c>
    </row>
    <row r="570" spans="1:65" s="2" customFormat="1" ht="21.75" customHeight="1">
      <c r="A570" s="35"/>
      <c r="B570" s="36"/>
      <c r="C570" s="187" t="s">
        <v>250</v>
      </c>
      <c r="D570" s="187" t="s">
        <v>126</v>
      </c>
      <c r="E570" s="188" t="s">
        <v>734</v>
      </c>
      <c r="F570" s="189" t="s">
        <v>735</v>
      </c>
      <c r="G570" s="190" t="s">
        <v>192</v>
      </c>
      <c r="H570" s="191">
        <v>4.7</v>
      </c>
      <c r="I570" s="192"/>
      <c r="J570" s="193">
        <f>ROUND(I570*H570,2)</f>
        <v>0</v>
      </c>
      <c r="K570" s="189" t="s">
        <v>130</v>
      </c>
      <c r="L570" s="40"/>
      <c r="M570" s="194" t="s">
        <v>1</v>
      </c>
      <c r="N570" s="195" t="s">
        <v>40</v>
      </c>
      <c r="O570" s="72"/>
      <c r="P570" s="196">
        <f>O570*H570</f>
        <v>0</v>
      </c>
      <c r="Q570" s="196">
        <v>0</v>
      </c>
      <c r="R570" s="196">
        <f>Q570*H570</f>
        <v>0</v>
      </c>
      <c r="S570" s="196">
        <v>0</v>
      </c>
      <c r="T570" s="197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8" t="s">
        <v>131</v>
      </c>
      <c r="AT570" s="198" t="s">
        <v>126</v>
      </c>
      <c r="AU570" s="198" t="s">
        <v>85</v>
      </c>
      <c r="AY570" s="18" t="s">
        <v>123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8" t="s">
        <v>83</v>
      </c>
      <c r="BK570" s="199">
        <f>ROUND(I570*H570,2)</f>
        <v>0</v>
      </c>
      <c r="BL570" s="18" t="s">
        <v>131</v>
      </c>
      <c r="BM570" s="198" t="s">
        <v>736</v>
      </c>
    </row>
    <row r="571" spans="2:51" s="13" customFormat="1" ht="11.25">
      <c r="B571" s="200"/>
      <c r="C571" s="201"/>
      <c r="D571" s="202" t="s">
        <v>132</v>
      </c>
      <c r="E571" s="203" t="s">
        <v>1</v>
      </c>
      <c r="F571" s="204" t="s">
        <v>737</v>
      </c>
      <c r="G571" s="201"/>
      <c r="H571" s="203" t="s">
        <v>1</v>
      </c>
      <c r="I571" s="205"/>
      <c r="J571" s="201"/>
      <c r="K571" s="201"/>
      <c r="L571" s="206"/>
      <c r="M571" s="207"/>
      <c r="N571" s="208"/>
      <c r="O571" s="208"/>
      <c r="P571" s="208"/>
      <c r="Q571" s="208"/>
      <c r="R571" s="208"/>
      <c r="S571" s="208"/>
      <c r="T571" s="209"/>
      <c r="AT571" s="210" t="s">
        <v>132</v>
      </c>
      <c r="AU571" s="210" t="s">
        <v>85</v>
      </c>
      <c r="AV571" s="13" t="s">
        <v>83</v>
      </c>
      <c r="AW571" s="13" t="s">
        <v>134</v>
      </c>
      <c r="AX571" s="13" t="s">
        <v>75</v>
      </c>
      <c r="AY571" s="210" t="s">
        <v>123</v>
      </c>
    </row>
    <row r="572" spans="2:51" s="14" customFormat="1" ht="11.25">
      <c r="B572" s="211"/>
      <c r="C572" s="212"/>
      <c r="D572" s="202" t="s">
        <v>132</v>
      </c>
      <c r="E572" s="213" t="s">
        <v>1</v>
      </c>
      <c r="F572" s="214" t="s">
        <v>738</v>
      </c>
      <c r="G572" s="212"/>
      <c r="H572" s="215">
        <v>4.699999999999999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132</v>
      </c>
      <c r="AU572" s="221" t="s">
        <v>85</v>
      </c>
      <c r="AV572" s="14" t="s">
        <v>85</v>
      </c>
      <c r="AW572" s="14" t="s">
        <v>134</v>
      </c>
      <c r="AX572" s="14" t="s">
        <v>75</v>
      </c>
      <c r="AY572" s="221" t="s">
        <v>123</v>
      </c>
    </row>
    <row r="573" spans="2:51" s="15" customFormat="1" ht="11.25">
      <c r="B573" s="222"/>
      <c r="C573" s="223"/>
      <c r="D573" s="202" t="s">
        <v>132</v>
      </c>
      <c r="E573" s="224" t="s">
        <v>1</v>
      </c>
      <c r="F573" s="225" t="s">
        <v>137</v>
      </c>
      <c r="G573" s="223"/>
      <c r="H573" s="226">
        <v>4.699999999999999</v>
      </c>
      <c r="I573" s="227"/>
      <c r="J573" s="223"/>
      <c r="K573" s="223"/>
      <c r="L573" s="228"/>
      <c r="M573" s="229"/>
      <c r="N573" s="230"/>
      <c r="O573" s="230"/>
      <c r="P573" s="230"/>
      <c r="Q573" s="230"/>
      <c r="R573" s="230"/>
      <c r="S573" s="230"/>
      <c r="T573" s="231"/>
      <c r="AT573" s="232" t="s">
        <v>132</v>
      </c>
      <c r="AU573" s="232" t="s">
        <v>85</v>
      </c>
      <c r="AV573" s="15" t="s">
        <v>131</v>
      </c>
      <c r="AW573" s="15" t="s">
        <v>134</v>
      </c>
      <c r="AX573" s="15" t="s">
        <v>83</v>
      </c>
      <c r="AY573" s="232" t="s">
        <v>123</v>
      </c>
    </row>
    <row r="574" spans="1:65" s="2" customFormat="1" ht="33" customHeight="1">
      <c r="A574" s="35"/>
      <c r="B574" s="36"/>
      <c r="C574" s="187" t="s">
        <v>739</v>
      </c>
      <c r="D574" s="187" t="s">
        <v>126</v>
      </c>
      <c r="E574" s="188" t="s">
        <v>740</v>
      </c>
      <c r="F574" s="189" t="s">
        <v>741</v>
      </c>
      <c r="G574" s="190" t="s">
        <v>192</v>
      </c>
      <c r="H574" s="191">
        <v>1020</v>
      </c>
      <c r="I574" s="192"/>
      <c r="J574" s="193">
        <f>ROUND(I574*H574,2)</f>
        <v>0</v>
      </c>
      <c r="K574" s="189" t="s">
        <v>130</v>
      </c>
      <c r="L574" s="40"/>
      <c r="M574" s="194" t="s">
        <v>1</v>
      </c>
      <c r="N574" s="195" t="s">
        <v>40</v>
      </c>
      <c r="O574" s="72"/>
      <c r="P574" s="196">
        <f>O574*H574</f>
        <v>0</v>
      </c>
      <c r="Q574" s="196">
        <v>0</v>
      </c>
      <c r="R574" s="196">
        <f>Q574*H574</f>
        <v>0</v>
      </c>
      <c r="S574" s="196">
        <v>0</v>
      </c>
      <c r="T574" s="197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98" t="s">
        <v>131</v>
      </c>
      <c r="AT574" s="198" t="s">
        <v>126</v>
      </c>
      <c r="AU574" s="198" t="s">
        <v>85</v>
      </c>
      <c r="AY574" s="18" t="s">
        <v>123</v>
      </c>
      <c r="BE574" s="199">
        <f>IF(N574="základní",J574,0)</f>
        <v>0</v>
      </c>
      <c r="BF574" s="199">
        <f>IF(N574="snížená",J574,0)</f>
        <v>0</v>
      </c>
      <c r="BG574" s="199">
        <f>IF(N574="zákl. přenesená",J574,0)</f>
        <v>0</v>
      </c>
      <c r="BH574" s="199">
        <f>IF(N574="sníž. přenesená",J574,0)</f>
        <v>0</v>
      </c>
      <c r="BI574" s="199">
        <f>IF(N574="nulová",J574,0)</f>
        <v>0</v>
      </c>
      <c r="BJ574" s="18" t="s">
        <v>83</v>
      </c>
      <c r="BK574" s="199">
        <f>ROUND(I574*H574,2)</f>
        <v>0</v>
      </c>
      <c r="BL574" s="18" t="s">
        <v>131</v>
      </c>
      <c r="BM574" s="198" t="s">
        <v>742</v>
      </c>
    </row>
    <row r="575" spans="2:51" s="13" customFormat="1" ht="11.25">
      <c r="B575" s="200"/>
      <c r="C575" s="201"/>
      <c r="D575" s="202" t="s">
        <v>132</v>
      </c>
      <c r="E575" s="203" t="s">
        <v>1</v>
      </c>
      <c r="F575" s="204" t="s">
        <v>743</v>
      </c>
      <c r="G575" s="201"/>
      <c r="H575" s="203" t="s">
        <v>1</v>
      </c>
      <c r="I575" s="205"/>
      <c r="J575" s="201"/>
      <c r="K575" s="201"/>
      <c r="L575" s="206"/>
      <c r="M575" s="207"/>
      <c r="N575" s="208"/>
      <c r="O575" s="208"/>
      <c r="P575" s="208"/>
      <c r="Q575" s="208"/>
      <c r="R575" s="208"/>
      <c r="S575" s="208"/>
      <c r="T575" s="209"/>
      <c r="AT575" s="210" t="s">
        <v>132</v>
      </c>
      <c r="AU575" s="210" t="s">
        <v>85</v>
      </c>
      <c r="AV575" s="13" t="s">
        <v>83</v>
      </c>
      <c r="AW575" s="13" t="s">
        <v>134</v>
      </c>
      <c r="AX575" s="13" t="s">
        <v>75</v>
      </c>
      <c r="AY575" s="210" t="s">
        <v>123</v>
      </c>
    </row>
    <row r="576" spans="2:51" s="13" customFormat="1" ht="33.75">
      <c r="B576" s="200"/>
      <c r="C576" s="201"/>
      <c r="D576" s="202" t="s">
        <v>132</v>
      </c>
      <c r="E576" s="203" t="s">
        <v>1</v>
      </c>
      <c r="F576" s="204" t="s">
        <v>744</v>
      </c>
      <c r="G576" s="201"/>
      <c r="H576" s="203" t="s">
        <v>1</v>
      </c>
      <c r="I576" s="205"/>
      <c r="J576" s="201"/>
      <c r="K576" s="201"/>
      <c r="L576" s="206"/>
      <c r="M576" s="207"/>
      <c r="N576" s="208"/>
      <c r="O576" s="208"/>
      <c r="P576" s="208"/>
      <c r="Q576" s="208"/>
      <c r="R576" s="208"/>
      <c r="S576" s="208"/>
      <c r="T576" s="209"/>
      <c r="AT576" s="210" t="s">
        <v>132</v>
      </c>
      <c r="AU576" s="210" t="s">
        <v>85</v>
      </c>
      <c r="AV576" s="13" t="s">
        <v>83</v>
      </c>
      <c r="AW576" s="13" t="s">
        <v>134</v>
      </c>
      <c r="AX576" s="13" t="s">
        <v>75</v>
      </c>
      <c r="AY576" s="210" t="s">
        <v>123</v>
      </c>
    </row>
    <row r="577" spans="2:51" s="14" customFormat="1" ht="11.25">
      <c r="B577" s="211"/>
      <c r="C577" s="212"/>
      <c r="D577" s="202" t="s">
        <v>132</v>
      </c>
      <c r="E577" s="213" t="s">
        <v>1</v>
      </c>
      <c r="F577" s="214" t="s">
        <v>745</v>
      </c>
      <c r="G577" s="212"/>
      <c r="H577" s="215">
        <v>1020</v>
      </c>
      <c r="I577" s="216"/>
      <c r="J577" s="212"/>
      <c r="K577" s="212"/>
      <c r="L577" s="217"/>
      <c r="M577" s="218"/>
      <c r="N577" s="219"/>
      <c r="O577" s="219"/>
      <c r="P577" s="219"/>
      <c r="Q577" s="219"/>
      <c r="R577" s="219"/>
      <c r="S577" s="219"/>
      <c r="T577" s="220"/>
      <c r="AT577" s="221" t="s">
        <v>132</v>
      </c>
      <c r="AU577" s="221" t="s">
        <v>85</v>
      </c>
      <c r="AV577" s="14" t="s">
        <v>85</v>
      </c>
      <c r="AW577" s="14" t="s">
        <v>134</v>
      </c>
      <c r="AX577" s="14" t="s">
        <v>75</v>
      </c>
      <c r="AY577" s="221" t="s">
        <v>123</v>
      </c>
    </row>
    <row r="578" spans="2:51" s="13" customFormat="1" ht="22.5">
      <c r="B578" s="200"/>
      <c r="C578" s="201"/>
      <c r="D578" s="202" t="s">
        <v>132</v>
      </c>
      <c r="E578" s="203" t="s">
        <v>1</v>
      </c>
      <c r="F578" s="204" t="s">
        <v>746</v>
      </c>
      <c r="G578" s="201"/>
      <c r="H578" s="203" t="s">
        <v>1</v>
      </c>
      <c r="I578" s="205"/>
      <c r="J578" s="201"/>
      <c r="K578" s="201"/>
      <c r="L578" s="206"/>
      <c r="M578" s="207"/>
      <c r="N578" s="208"/>
      <c r="O578" s="208"/>
      <c r="P578" s="208"/>
      <c r="Q578" s="208"/>
      <c r="R578" s="208"/>
      <c r="S578" s="208"/>
      <c r="T578" s="209"/>
      <c r="AT578" s="210" t="s">
        <v>132</v>
      </c>
      <c r="AU578" s="210" t="s">
        <v>85</v>
      </c>
      <c r="AV578" s="13" t="s">
        <v>83</v>
      </c>
      <c r="AW578" s="13" t="s">
        <v>134</v>
      </c>
      <c r="AX578" s="13" t="s">
        <v>75</v>
      </c>
      <c r="AY578" s="210" t="s">
        <v>123</v>
      </c>
    </row>
    <row r="579" spans="2:51" s="15" customFormat="1" ht="11.25">
      <c r="B579" s="222"/>
      <c r="C579" s="223"/>
      <c r="D579" s="202" t="s">
        <v>132</v>
      </c>
      <c r="E579" s="224" t="s">
        <v>1</v>
      </c>
      <c r="F579" s="225" t="s">
        <v>137</v>
      </c>
      <c r="G579" s="223"/>
      <c r="H579" s="226">
        <v>1020</v>
      </c>
      <c r="I579" s="227"/>
      <c r="J579" s="223"/>
      <c r="K579" s="223"/>
      <c r="L579" s="228"/>
      <c r="M579" s="229"/>
      <c r="N579" s="230"/>
      <c r="O579" s="230"/>
      <c r="P579" s="230"/>
      <c r="Q579" s="230"/>
      <c r="R579" s="230"/>
      <c r="S579" s="230"/>
      <c r="T579" s="231"/>
      <c r="AT579" s="232" t="s">
        <v>132</v>
      </c>
      <c r="AU579" s="232" t="s">
        <v>85</v>
      </c>
      <c r="AV579" s="15" t="s">
        <v>131</v>
      </c>
      <c r="AW579" s="15" t="s">
        <v>134</v>
      </c>
      <c r="AX579" s="15" t="s">
        <v>83</v>
      </c>
      <c r="AY579" s="232" t="s">
        <v>123</v>
      </c>
    </row>
    <row r="580" spans="1:65" s="2" customFormat="1" ht="21.75" customHeight="1">
      <c r="A580" s="35"/>
      <c r="B580" s="36"/>
      <c r="C580" s="187" t="s">
        <v>453</v>
      </c>
      <c r="D580" s="187" t="s">
        <v>126</v>
      </c>
      <c r="E580" s="188" t="s">
        <v>747</v>
      </c>
      <c r="F580" s="189" t="s">
        <v>748</v>
      </c>
      <c r="G580" s="190" t="s">
        <v>192</v>
      </c>
      <c r="H580" s="191">
        <v>57.3</v>
      </c>
      <c r="I580" s="192"/>
      <c r="J580" s="193">
        <f>ROUND(I580*H580,2)</f>
        <v>0</v>
      </c>
      <c r="K580" s="189" t="s">
        <v>130</v>
      </c>
      <c r="L580" s="40"/>
      <c r="M580" s="194" t="s">
        <v>1</v>
      </c>
      <c r="N580" s="195" t="s">
        <v>40</v>
      </c>
      <c r="O580" s="72"/>
      <c r="P580" s="196">
        <f>O580*H580</f>
        <v>0</v>
      </c>
      <c r="Q580" s="196">
        <v>0</v>
      </c>
      <c r="R580" s="196">
        <f>Q580*H580</f>
        <v>0</v>
      </c>
      <c r="S580" s="196">
        <v>0</v>
      </c>
      <c r="T580" s="19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98" t="s">
        <v>131</v>
      </c>
      <c r="AT580" s="198" t="s">
        <v>126</v>
      </c>
      <c r="AU580" s="198" t="s">
        <v>85</v>
      </c>
      <c r="AY580" s="18" t="s">
        <v>123</v>
      </c>
      <c r="BE580" s="199">
        <f>IF(N580="základní",J580,0)</f>
        <v>0</v>
      </c>
      <c r="BF580" s="199">
        <f>IF(N580="snížená",J580,0)</f>
        <v>0</v>
      </c>
      <c r="BG580" s="199">
        <f>IF(N580="zákl. přenesená",J580,0)</f>
        <v>0</v>
      </c>
      <c r="BH580" s="199">
        <f>IF(N580="sníž. přenesená",J580,0)</f>
        <v>0</v>
      </c>
      <c r="BI580" s="199">
        <f>IF(N580="nulová",J580,0)</f>
        <v>0</v>
      </c>
      <c r="BJ580" s="18" t="s">
        <v>83</v>
      </c>
      <c r="BK580" s="199">
        <f>ROUND(I580*H580,2)</f>
        <v>0</v>
      </c>
      <c r="BL580" s="18" t="s">
        <v>131</v>
      </c>
      <c r="BM580" s="198" t="s">
        <v>749</v>
      </c>
    </row>
    <row r="581" spans="2:51" s="13" customFormat="1" ht="22.5">
      <c r="B581" s="200"/>
      <c r="C581" s="201"/>
      <c r="D581" s="202" t="s">
        <v>132</v>
      </c>
      <c r="E581" s="203" t="s">
        <v>1</v>
      </c>
      <c r="F581" s="204" t="s">
        <v>750</v>
      </c>
      <c r="G581" s="201"/>
      <c r="H581" s="203" t="s">
        <v>1</v>
      </c>
      <c r="I581" s="205"/>
      <c r="J581" s="201"/>
      <c r="K581" s="201"/>
      <c r="L581" s="206"/>
      <c r="M581" s="207"/>
      <c r="N581" s="208"/>
      <c r="O581" s="208"/>
      <c r="P581" s="208"/>
      <c r="Q581" s="208"/>
      <c r="R581" s="208"/>
      <c r="S581" s="208"/>
      <c r="T581" s="209"/>
      <c r="AT581" s="210" t="s">
        <v>132</v>
      </c>
      <c r="AU581" s="210" t="s">
        <v>85</v>
      </c>
      <c r="AV581" s="13" t="s">
        <v>83</v>
      </c>
      <c r="AW581" s="13" t="s">
        <v>134</v>
      </c>
      <c r="AX581" s="13" t="s">
        <v>75</v>
      </c>
      <c r="AY581" s="210" t="s">
        <v>123</v>
      </c>
    </row>
    <row r="582" spans="2:51" s="14" customFormat="1" ht="11.25">
      <c r="B582" s="211"/>
      <c r="C582" s="212"/>
      <c r="D582" s="202" t="s">
        <v>132</v>
      </c>
      <c r="E582" s="213" t="s">
        <v>1</v>
      </c>
      <c r="F582" s="214" t="s">
        <v>751</v>
      </c>
      <c r="G582" s="212"/>
      <c r="H582" s="215">
        <v>27.4</v>
      </c>
      <c r="I582" s="216"/>
      <c r="J582" s="212"/>
      <c r="K582" s="212"/>
      <c r="L582" s="217"/>
      <c r="M582" s="218"/>
      <c r="N582" s="219"/>
      <c r="O582" s="219"/>
      <c r="P582" s="219"/>
      <c r="Q582" s="219"/>
      <c r="R582" s="219"/>
      <c r="S582" s="219"/>
      <c r="T582" s="220"/>
      <c r="AT582" s="221" t="s">
        <v>132</v>
      </c>
      <c r="AU582" s="221" t="s">
        <v>85</v>
      </c>
      <c r="AV582" s="14" t="s">
        <v>85</v>
      </c>
      <c r="AW582" s="14" t="s">
        <v>134</v>
      </c>
      <c r="AX582" s="14" t="s">
        <v>75</v>
      </c>
      <c r="AY582" s="221" t="s">
        <v>123</v>
      </c>
    </row>
    <row r="583" spans="2:51" s="14" customFormat="1" ht="11.25">
      <c r="B583" s="211"/>
      <c r="C583" s="212"/>
      <c r="D583" s="202" t="s">
        <v>132</v>
      </c>
      <c r="E583" s="213" t="s">
        <v>1</v>
      </c>
      <c r="F583" s="214" t="s">
        <v>752</v>
      </c>
      <c r="G583" s="212"/>
      <c r="H583" s="215">
        <v>29.9</v>
      </c>
      <c r="I583" s="216"/>
      <c r="J583" s="212"/>
      <c r="K583" s="212"/>
      <c r="L583" s="217"/>
      <c r="M583" s="218"/>
      <c r="N583" s="219"/>
      <c r="O583" s="219"/>
      <c r="P583" s="219"/>
      <c r="Q583" s="219"/>
      <c r="R583" s="219"/>
      <c r="S583" s="219"/>
      <c r="T583" s="220"/>
      <c r="AT583" s="221" t="s">
        <v>132</v>
      </c>
      <c r="AU583" s="221" t="s">
        <v>85</v>
      </c>
      <c r="AV583" s="14" t="s">
        <v>85</v>
      </c>
      <c r="AW583" s="14" t="s">
        <v>134</v>
      </c>
      <c r="AX583" s="14" t="s">
        <v>75</v>
      </c>
      <c r="AY583" s="221" t="s">
        <v>123</v>
      </c>
    </row>
    <row r="584" spans="2:51" s="15" customFormat="1" ht="11.25">
      <c r="B584" s="222"/>
      <c r="C584" s="223"/>
      <c r="D584" s="202" t="s">
        <v>132</v>
      </c>
      <c r="E584" s="224" t="s">
        <v>1</v>
      </c>
      <c r="F584" s="225" t="s">
        <v>137</v>
      </c>
      <c r="G584" s="223"/>
      <c r="H584" s="226">
        <v>57.3</v>
      </c>
      <c r="I584" s="227"/>
      <c r="J584" s="223"/>
      <c r="K584" s="223"/>
      <c r="L584" s="228"/>
      <c r="M584" s="229"/>
      <c r="N584" s="230"/>
      <c r="O584" s="230"/>
      <c r="P584" s="230"/>
      <c r="Q584" s="230"/>
      <c r="R584" s="230"/>
      <c r="S584" s="230"/>
      <c r="T584" s="231"/>
      <c r="AT584" s="232" t="s">
        <v>132</v>
      </c>
      <c r="AU584" s="232" t="s">
        <v>85</v>
      </c>
      <c r="AV584" s="15" t="s">
        <v>131</v>
      </c>
      <c r="AW584" s="15" t="s">
        <v>134</v>
      </c>
      <c r="AX584" s="15" t="s">
        <v>83</v>
      </c>
      <c r="AY584" s="232" t="s">
        <v>123</v>
      </c>
    </row>
    <row r="585" spans="1:65" s="2" customFormat="1" ht="24.2" customHeight="1">
      <c r="A585" s="35"/>
      <c r="B585" s="36"/>
      <c r="C585" s="187" t="s">
        <v>753</v>
      </c>
      <c r="D585" s="187" t="s">
        <v>126</v>
      </c>
      <c r="E585" s="188" t="s">
        <v>754</v>
      </c>
      <c r="F585" s="189" t="s">
        <v>755</v>
      </c>
      <c r="G585" s="190" t="s">
        <v>192</v>
      </c>
      <c r="H585" s="191">
        <v>130.1</v>
      </c>
      <c r="I585" s="192"/>
      <c r="J585" s="193">
        <f>ROUND(I585*H585,2)</f>
        <v>0</v>
      </c>
      <c r="K585" s="189" t="s">
        <v>130</v>
      </c>
      <c r="L585" s="40"/>
      <c r="M585" s="194" t="s">
        <v>1</v>
      </c>
      <c r="N585" s="195" t="s">
        <v>40</v>
      </c>
      <c r="O585" s="72"/>
      <c r="P585" s="196">
        <f>O585*H585</f>
        <v>0</v>
      </c>
      <c r="Q585" s="196">
        <v>0</v>
      </c>
      <c r="R585" s="196">
        <f>Q585*H585</f>
        <v>0</v>
      </c>
      <c r="S585" s="196">
        <v>0</v>
      </c>
      <c r="T585" s="197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98" t="s">
        <v>131</v>
      </c>
      <c r="AT585" s="198" t="s">
        <v>126</v>
      </c>
      <c r="AU585" s="198" t="s">
        <v>85</v>
      </c>
      <c r="AY585" s="18" t="s">
        <v>123</v>
      </c>
      <c r="BE585" s="199">
        <f>IF(N585="základní",J585,0)</f>
        <v>0</v>
      </c>
      <c r="BF585" s="199">
        <f>IF(N585="snížená",J585,0)</f>
        <v>0</v>
      </c>
      <c r="BG585" s="199">
        <f>IF(N585="zákl. přenesená",J585,0)</f>
        <v>0</v>
      </c>
      <c r="BH585" s="199">
        <f>IF(N585="sníž. přenesená",J585,0)</f>
        <v>0</v>
      </c>
      <c r="BI585" s="199">
        <f>IF(N585="nulová",J585,0)</f>
        <v>0</v>
      </c>
      <c r="BJ585" s="18" t="s">
        <v>83</v>
      </c>
      <c r="BK585" s="199">
        <f>ROUND(I585*H585,2)</f>
        <v>0</v>
      </c>
      <c r="BL585" s="18" t="s">
        <v>131</v>
      </c>
      <c r="BM585" s="198" t="s">
        <v>756</v>
      </c>
    </row>
    <row r="586" spans="2:51" s="13" customFormat="1" ht="11.25">
      <c r="B586" s="200"/>
      <c r="C586" s="201"/>
      <c r="D586" s="202" t="s">
        <v>132</v>
      </c>
      <c r="E586" s="203" t="s">
        <v>1</v>
      </c>
      <c r="F586" s="204" t="s">
        <v>757</v>
      </c>
      <c r="G586" s="201"/>
      <c r="H586" s="203" t="s">
        <v>1</v>
      </c>
      <c r="I586" s="205"/>
      <c r="J586" s="201"/>
      <c r="K586" s="201"/>
      <c r="L586" s="206"/>
      <c r="M586" s="207"/>
      <c r="N586" s="208"/>
      <c r="O586" s="208"/>
      <c r="P586" s="208"/>
      <c r="Q586" s="208"/>
      <c r="R586" s="208"/>
      <c r="S586" s="208"/>
      <c r="T586" s="209"/>
      <c r="AT586" s="210" t="s">
        <v>132</v>
      </c>
      <c r="AU586" s="210" t="s">
        <v>85</v>
      </c>
      <c r="AV586" s="13" t="s">
        <v>83</v>
      </c>
      <c r="AW586" s="13" t="s">
        <v>134</v>
      </c>
      <c r="AX586" s="13" t="s">
        <v>75</v>
      </c>
      <c r="AY586" s="210" t="s">
        <v>123</v>
      </c>
    </row>
    <row r="587" spans="2:51" s="14" customFormat="1" ht="11.25">
      <c r="B587" s="211"/>
      <c r="C587" s="212"/>
      <c r="D587" s="202" t="s">
        <v>132</v>
      </c>
      <c r="E587" s="213" t="s">
        <v>1</v>
      </c>
      <c r="F587" s="214" t="s">
        <v>758</v>
      </c>
      <c r="G587" s="212"/>
      <c r="H587" s="215">
        <v>43.4</v>
      </c>
      <c r="I587" s="216"/>
      <c r="J587" s="212"/>
      <c r="K587" s="212"/>
      <c r="L587" s="217"/>
      <c r="M587" s="218"/>
      <c r="N587" s="219"/>
      <c r="O587" s="219"/>
      <c r="P587" s="219"/>
      <c r="Q587" s="219"/>
      <c r="R587" s="219"/>
      <c r="S587" s="219"/>
      <c r="T587" s="220"/>
      <c r="AT587" s="221" t="s">
        <v>132</v>
      </c>
      <c r="AU587" s="221" t="s">
        <v>85</v>
      </c>
      <c r="AV587" s="14" t="s">
        <v>85</v>
      </c>
      <c r="AW587" s="14" t="s">
        <v>134</v>
      </c>
      <c r="AX587" s="14" t="s">
        <v>75</v>
      </c>
      <c r="AY587" s="221" t="s">
        <v>123</v>
      </c>
    </row>
    <row r="588" spans="2:51" s="14" customFormat="1" ht="11.25">
      <c r="B588" s="211"/>
      <c r="C588" s="212"/>
      <c r="D588" s="202" t="s">
        <v>132</v>
      </c>
      <c r="E588" s="213" t="s">
        <v>1</v>
      </c>
      <c r="F588" s="214" t="s">
        <v>759</v>
      </c>
      <c r="G588" s="212"/>
      <c r="H588" s="215">
        <v>43.3</v>
      </c>
      <c r="I588" s="216"/>
      <c r="J588" s="212"/>
      <c r="K588" s="212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132</v>
      </c>
      <c r="AU588" s="221" t="s">
        <v>85</v>
      </c>
      <c r="AV588" s="14" t="s">
        <v>85</v>
      </c>
      <c r="AW588" s="14" t="s">
        <v>134</v>
      </c>
      <c r="AX588" s="14" t="s">
        <v>75</v>
      </c>
      <c r="AY588" s="221" t="s">
        <v>123</v>
      </c>
    </row>
    <row r="589" spans="2:51" s="14" customFormat="1" ht="11.25">
      <c r="B589" s="211"/>
      <c r="C589" s="212"/>
      <c r="D589" s="202" t="s">
        <v>132</v>
      </c>
      <c r="E589" s="213" t="s">
        <v>1</v>
      </c>
      <c r="F589" s="214" t="s">
        <v>760</v>
      </c>
      <c r="G589" s="212"/>
      <c r="H589" s="215">
        <v>43.4</v>
      </c>
      <c r="I589" s="216"/>
      <c r="J589" s="212"/>
      <c r="K589" s="212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132</v>
      </c>
      <c r="AU589" s="221" t="s">
        <v>85</v>
      </c>
      <c r="AV589" s="14" t="s">
        <v>85</v>
      </c>
      <c r="AW589" s="14" t="s">
        <v>134</v>
      </c>
      <c r="AX589" s="14" t="s">
        <v>75</v>
      </c>
      <c r="AY589" s="221" t="s">
        <v>123</v>
      </c>
    </row>
    <row r="590" spans="2:51" s="15" customFormat="1" ht="11.25">
      <c r="B590" s="222"/>
      <c r="C590" s="223"/>
      <c r="D590" s="202" t="s">
        <v>132</v>
      </c>
      <c r="E590" s="224" t="s">
        <v>1</v>
      </c>
      <c r="F590" s="225" t="s">
        <v>137</v>
      </c>
      <c r="G590" s="223"/>
      <c r="H590" s="226">
        <v>130.1</v>
      </c>
      <c r="I590" s="227"/>
      <c r="J590" s="223"/>
      <c r="K590" s="223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132</v>
      </c>
      <c r="AU590" s="232" t="s">
        <v>85</v>
      </c>
      <c r="AV590" s="15" t="s">
        <v>131</v>
      </c>
      <c r="AW590" s="15" t="s">
        <v>134</v>
      </c>
      <c r="AX590" s="15" t="s">
        <v>83</v>
      </c>
      <c r="AY590" s="232" t="s">
        <v>123</v>
      </c>
    </row>
    <row r="591" spans="1:65" s="2" customFormat="1" ht="33" customHeight="1">
      <c r="A591" s="35"/>
      <c r="B591" s="36"/>
      <c r="C591" s="187" t="s">
        <v>457</v>
      </c>
      <c r="D591" s="187" t="s">
        <v>126</v>
      </c>
      <c r="E591" s="188" t="s">
        <v>761</v>
      </c>
      <c r="F591" s="189" t="s">
        <v>762</v>
      </c>
      <c r="G591" s="190" t="s">
        <v>192</v>
      </c>
      <c r="H591" s="191">
        <v>134.4</v>
      </c>
      <c r="I591" s="192"/>
      <c r="J591" s="193">
        <f>ROUND(I591*H591,2)</f>
        <v>0</v>
      </c>
      <c r="K591" s="189" t="s">
        <v>130</v>
      </c>
      <c r="L591" s="40"/>
      <c r="M591" s="194" t="s">
        <v>1</v>
      </c>
      <c r="N591" s="195" t="s">
        <v>40</v>
      </c>
      <c r="O591" s="72"/>
      <c r="P591" s="196">
        <f>O591*H591</f>
        <v>0</v>
      </c>
      <c r="Q591" s="196">
        <v>0</v>
      </c>
      <c r="R591" s="196">
        <f>Q591*H591</f>
        <v>0</v>
      </c>
      <c r="S591" s="196">
        <v>0</v>
      </c>
      <c r="T591" s="197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8" t="s">
        <v>131</v>
      </c>
      <c r="AT591" s="198" t="s">
        <v>126</v>
      </c>
      <c r="AU591" s="198" t="s">
        <v>85</v>
      </c>
      <c r="AY591" s="18" t="s">
        <v>123</v>
      </c>
      <c r="BE591" s="199">
        <f>IF(N591="základní",J591,0)</f>
        <v>0</v>
      </c>
      <c r="BF591" s="199">
        <f>IF(N591="snížená",J591,0)</f>
        <v>0</v>
      </c>
      <c r="BG591" s="199">
        <f>IF(N591="zákl. přenesená",J591,0)</f>
        <v>0</v>
      </c>
      <c r="BH591" s="199">
        <f>IF(N591="sníž. přenesená",J591,0)</f>
        <v>0</v>
      </c>
      <c r="BI591" s="199">
        <f>IF(N591="nulová",J591,0)</f>
        <v>0</v>
      </c>
      <c r="BJ591" s="18" t="s">
        <v>83</v>
      </c>
      <c r="BK591" s="199">
        <f>ROUND(I591*H591,2)</f>
        <v>0</v>
      </c>
      <c r="BL591" s="18" t="s">
        <v>131</v>
      </c>
      <c r="BM591" s="198" t="s">
        <v>763</v>
      </c>
    </row>
    <row r="592" spans="2:51" s="13" customFormat="1" ht="11.25">
      <c r="B592" s="200"/>
      <c r="C592" s="201"/>
      <c r="D592" s="202" t="s">
        <v>132</v>
      </c>
      <c r="E592" s="203" t="s">
        <v>1</v>
      </c>
      <c r="F592" s="204" t="s">
        <v>764</v>
      </c>
      <c r="G592" s="201"/>
      <c r="H592" s="203" t="s">
        <v>1</v>
      </c>
      <c r="I592" s="205"/>
      <c r="J592" s="201"/>
      <c r="K592" s="201"/>
      <c r="L592" s="206"/>
      <c r="M592" s="207"/>
      <c r="N592" s="208"/>
      <c r="O592" s="208"/>
      <c r="P592" s="208"/>
      <c r="Q592" s="208"/>
      <c r="R592" s="208"/>
      <c r="S592" s="208"/>
      <c r="T592" s="209"/>
      <c r="AT592" s="210" t="s">
        <v>132</v>
      </c>
      <c r="AU592" s="210" t="s">
        <v>85</v>
      </c>
      <c r="AV592" s="13" t="s">
        <v>83</v>
      </c>
      <c r="AW592" s="13" t="s">
        <v>134</v>
      </c>
      <c r="AX592" s="13" t="s">
        <v>75</v>
      </c>
      <c r="AY592" s="210" t="s">
        <v>123</v>
      </c>
    </row>
    <row r="593" spans="2:51" s="14" customFormat="1" ht="11.25">
      <c r="B593" s="211"/>
      <c r="C593" s="212"/>
      <c r="D593" s="202" t="s">
        <v>132</v>
      </c>
      <c r="E593" s="213" t="s">
        <v>1</v>
      </c>
      <c r="F593" s="214" t="s">
        <v>765</v>
      </c>
      <c r="G593" s="212"/>
      <c r="H593" s="215">
        <v>55.1</v>
      </c>
      <c r="I593" s="216"/>
      <c r="J593" s="212"/>
      <c r="K593" s="212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132</v>
      </c>
      <c r="AU593" s="221" t="s">
        <v>85</v>
      </c>
      <c r="AV593" s="14" t="s">
        <v>85</v>
      </c>
      <c r="AW593" s="14" t="s">
        <v>134</v>
      </c>
      <c r="AX593" s="14" t="s">
        <v>75</v>
      </c>
      <c r="AY593" s="221" t="s">
        <v>123</v>
      </c>
    </row>
    <row r="594" spans="2:51" s="14" customFormat="1" ht="11.25">
      <c r="B594" s="211"/>
      <c r="C594" s="212"/>
      <c r="D594" s="202" t="s">
        <v>132</v>
      </c>
      <c r="E594" s="213" t="s">
        <v>1</v>
      </c>
      <c r="F594" s="214" t="s">
        <v>766</v>
      </c>
      <c r="G594" s="212"/>
      <c r="H594" s="215">
        <v>27</v>
      </c>
      <c r="I594" s="216"/>
      <c r="J594" s="212"/>
      <c r="K594" s="212"/>
      <c r="L594" s="217"/>
      <c r="M594" s="218"/>
      <c r="N594" s="219"/>
      <c r="O594" s="219"/>
      <c r="P594" s="219"/>
      <c r="Q594" s="219"/>
      <c r="R594" s="219"/>
      <c r="S594" s="219"/>
      <c r="T594" s="220"/>
      <c r="AT594" s="221" t="s">
        <v>132</v>
      </c>
      <c r="AU594" s="221" t="s">
        <v>85</v>
      </c>
      <c r="AV594" s="14" t="s">
        <v>85</v>
      </c>
      <c r="AW594" s="14" t="s">
        <v>134</v>
      </c>
      <c r="AX594" s="14" t="s">
        <v>75</v>
      </c>
      <c r="AY594" s="221" t="s">
        <v>123</v>
      </c>
    </row>
    <row r="595" spans="2:51" s="14" customFormat="1" ht="11.25">
      <c r="B595" s="211"/>
      <c r="C595" s="212"/>
      <c r="D595" s="202" t="s">
        <v>132</v>
      </c>
      <c r="E595" s="213" t="s">
        <v>1</v>
      </c>
      <c r="F595" s="214" t="s">
        <v>767</v>
      </c>
      <c r="G595" s="212"/>
      <c r="H595" s="215">
        <v>52.3</v>
      </c>
      <c r="I595" s="216"/>
      <c r="J595" s="212"/>
      <c r="K595" s="212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132</v>
      </c>
      <c r="AU595" s="221" t="s">
        <v>85</v>
      </c>
      <c r="AV595" s="14" t="s">
        <v>85</v>
      </c>
      <c r="AW595" s="14" t="s">
        <v>134</v>
      </c>
      <c r="AX595" s="14" t="s">
        <v>75</v>
      </c>
      <c r="AY595" s="221" t="s">
        <v>123</v>
      </c>
    </row>
    <row r="596" spans="2:51" s="15" customFormat="1" ht="11.25">
      <c r="B596" s="222"/>
      <c r="C596" s="223"/>
      <c r="D596" s="202" t="s">
        <v>132</v>
      </c>
      <c r="E596" s="224" t="s">
        <v>1</v>
      </c>
      <c r="F596" s="225" t="s">
        <v>137</v>
      </c>
      <c r="G596" s="223"/>
      <c r="H596" s="226">
        <v>134.39999999999998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132</v>
      </c>
      <c r="AU596" s="232" t="s">
        <v>85</v>
      </c>
      <c r="AV596" s="15" t="s">
        <v>131</v>
      </c>
      <c r="AW596" s="15" t="s">
        <v>134</v>
      </c>
      <c r="AX596" s="15" t="s">
        <v>83</v>
      </c>
      <c r="AY596" s="232" t="s">
        <v>123</v>
      </c>
    </row>
    <row r="597" spans="1:65" s="2" customFormat="1" ht="24.2" customHeight="1">
      <c r="A597" s="35"/>
      <c r="B597" s="36"/>
      <c r="C597" s="187" t="s">
        <v>768</v>
      </c>
      <c r="D597" s="187" t="s">
        <v>126</v>
      </c>
      <c r="E597" s="188" t="s">
        <v>769</v>
      </c>
      <c r="F597" s="189" t="s">
        <v>770</v>
      </c>
      <c r="G597" s="190" t="s">
        <v>192</v>
      </c>
      <c r="H597" s="191">
        <v>27</v>
      </c>
      <c r="I597" s="192"/>
      <c r="J597" s="193">
        <f>ROUND(I597*H597,2)</f>
        <v>0</v>
      </c>
      <c r="K597" s="189" t="s">
        <v>130</v>
      </c>
      <c r="L597" s="40"/>
      <c r="M597" s="194" t="s">
        <v>1</v>
      </c>
      <c r="N597" s="195" t="s">
        <v>40</v>
      </c>
      <c r="O597" s="72"/>
      <c r="P597" s="196">
        <f>O597*H597</f>
        <v>0</v>
      </c>
      <c r="Q597" s="196">
        <v>0</v>
      </c>
      <c r="R597" s="196">
        <f>Q597*H597</f>
        <v>0</v>
      </c>
      <c r="S597" s="196">
        <v>0</v>
      </c>
      <c r="T597" s="197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98" t="s">
        <v>131</v>
      </c>
      <c r="AT597" s="198" t="s">
        <v>126</v>
      </c>
      <c r="AU597" s="198" t="s">
        <v>85</v>
      </c>
      <c r="AY597" s="18" t="s">
        <v>123</v>
      </c>
      <c r="BE597" s="199">
        <f>IF(N597="základní",J597,0)</f>
        <v>0</v>
      </c>
      <c r="BF597" s="199">
        <f>IF(N597="snížená",J597,0)</f>
        <v>0</v>
      </c>
      <c r="BG597" s="199">
        <f>IF(N597="zákl. přenesená",J597,0)</f>
        <v>0</v>
      </c>
      <c r="BH597" s="199">
        <f>IF(N597="sníž. přenesená",J597,0)</f>
        <v>0</v>
      </c>
      <c r="BI597" s="199">
        <f>IF(N597="nulová",J597,0)</f>
        <v>0</v>
      </c>
      <c r="BJ597" s="18" t="s">
        <v>83</v>
      </c>
      <c r="BK597" s="199">
        <f>ROUND(I597*H597,2)</f>
        <v>0</v>
      </c>
      <c r="BL597" s="18" t="s">
        <v>131</v>
      </c>
      <c r="BM597" s="198" t="s">
        <v>771</v>
      </c>
    </row>
    <row r="598" spans="2:51" s="14" customFormat="1" ht="11.25">
      <c r="B598" s="211"/>
      <c r="C598" s="212"/>
      <c r="D598" s="202" t="s">
        <v>132</v>
      </c>
      <c r="E598" s="213" t="s">
        <v>1</v>
      </c>
      <c r="F598" s="214" t="s">
        <v>772</v>
      </c>
      <c r="G598" s="212"/>
      <c r="H598" s="215">
        <v>27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132</v>
      </c>
      <c r="AU598" s="221" t="s">
        <v>85</v>
      </c>
      <c r="AV598" s="14" t="s">
        <v>85</v>
      </c>
      <c r="AW598" s="14" t="s">
        <v>134</v>
      </c>
      <c r="AX598" s="14" t="s">
        <v>75</v>
      </c>
      <c r="AY598" s="221" t="s">
        <v>123</v>
      </c>
    </row>
    <row r="599" spans="2:51" s="15" customFormat="1" ht="11.25">
      <c r="B599" s="222"/>
      <c r="C599" s="223"/>
      <c r="D599" s="202" t="s">
        <v>132</v>
      </c>
      <c r="E599" s="224" t="s">
        <v>1</v>
      </c>
      <c r="F599" s="225" t="s">
        <v>137</v>
      </c>
      <c r="G599" s="223"/>
      <c r="H599" s="226">
        <v>27</v>
      </c>
      <c r="I599" s="227"/>
      <c r="J599" s="223"/>
      <c r="K599" s="223"/>
      <c r="L599" s="228"/>
      <c r="M599" s="229"/>
      <c r="N599" s="230"/>
      <c r="O599" s="230"/>
      <c r="P599" s="230"/>
      <c r="Q599" s="230"/>
      <c r="R599" s="230"/>
      <c r="S599" s="230"/>
      <c r="T599" s="231"/>
      <c r="AT599" s="232" t="s">
        <v>132</v>
      </c>
      <c r="AU599" s="232" t="s">
        <v>85</v>
      </c>
      <c r="AV599" s="15" t="s">
        <v>131</v>
      </c>
      <c r="AW599" s="15" t="s">
        <v>134</v>
      </c>
      <c r="AX599" s="15" t="s">
        <v>83</v>
      </c>
      <c r="AY599" s="232" t="s">
        <v>123</v>
      </c>
    </row>
    <row r="600" spans="1:65" s="2" customFormat="1" ht="24.2" customHeight="1">
      <c r="A600" s="35"/>
      <c r="B600" s="36"/>
      <c r="C600" s="187" t="s">
        <v>463</v>
      </c>
      <c r="D600" s="187" t="s">
        <v>126</v>
      </c>
      <c r="E600" s="188" t="s">
        <v>773</v>
      </c>
      <c r="F600" s="189" t="s">
        <v>774</v>
      </c>
      <c r="G600" s="190" t="s">
        <v>192</v>
      </c>
      <c r="H600" s="191">
        <v>11</v>
      </c>
      <c r="I600" s="192"/>
      <c r="J600" s="193">
        <f>ROUND(I600*H600,2)</f>
        <v>0</v>
      </c>
      <c r="K600" s="189" t="s">
        <v>130</v>
      </c>
      <c r="L600" s="40"/>
      <c r="M600" s="194" t="s">
        <v>1</v>
      </c>
      <c r="N600" s="195" t="s">
        <v>40</v>
      </c>
      <c r="O600" s="72"/>
      <c r="P600" s="196">
        <f>O600*H600</f>
        <v>0</v>
      </c>
      <c r="Q600" s="196">
        <v>0</v>
      </c>
      <c r="R600" s="196">
        <f>Q600*H600</f>
        <v>0</v>
      </c>
      <c r="S600" s="196">
        <v>0</v>
      </c>
      <c r="T600" s="197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8" t="s">
        <v>131</v>
      </c>
      <c r="AT600" s="198" t="s">
        <v>126</v>
      </c>
      <c r="AU600" s="198" t="s">
        <v>85</v>
      </c>
      <c r="AY600" s="18" t="s">
        <v>123</v>
      </c>
      <c r="BE600" s="199">
        <f>IF(N600="základní",J600,0)</f>
        <v>0</v>
      </c>
      <c r="BF600" s="199">
        <f>IF(N600="snížená",J600,0)</f>
        <v>0</v>
      </c>
      <c r="BG600" s="199">
        <f>IF(N600="zákl. přenesená",J600,0)</f>
        <v>0</v>
      </c>
      <c r="BH600" s="199">
        <f>IF(N600="sníž. přenesená",J600,0)</f>
        <v>0</v>
      </c>
      <c r="BI600" s="199">
        <f>IF(N600="nulová",J600,0)</f>
        <v>0</v>
      </c>
      <c r="BJ600" s="18" t="s">
        <v>83</v>
      </c>
      <c r="BK600" s="199">
        <f>ROUND(I600*H600,2)</f>
        <v>0</v>
      </c>
      <c r="BL600" s="18" t="s">
        <v>131</v>
      </c>
      <c r="BM600" s="198" t="s">
        <v>775</v>
      </c>
    </row>
    <row r="601" spans="2:51" s="13" customFormat="1" ht="11.25">
      <c r="B601" s="200"/>
      <c r="C601" s="201"/>
      <c r="D601" s="202" t="s">
        <v>132</v>
      </c>
      <c r="E601" s="203" t="s">
        <v>1</v>
      </c>
      <c r="F601" s="204" t="s">
        <v>776</v>
      </c>
      <c r="G601" s="201"/>
      <c r="H601" s="203" t="s">
        <v>1</v>
      </c>
      <c r="I601" s="205"/>
      <c r="J601" s="201"/>
      <c r="K601" s="201"/>
      <c r="L601" s="206"/>
      <c r="M601" s="207"/>
      <c r="N601" s="208"/>
      <c r="O601" s="208"/>
      <c r="P601" s="208"/>
      <c r="Q601" s="208"/>
      <c r="R601" s="208"/>
      <c r="S601" s="208"/>
      <c r="T601" s="209"/>
      <c r="AT601" s="210" t="s">
        <v>132</v>
      </c>
      <c r="AU601" s="210" t="s">
        <v>85</v>
      </c>
      <c r="AV601" s="13" t="s">
        <v>83</v>
      </c>
      <c r="AW601" s="13" t="s">
        <v>134</v>
      </c>
      <c r="AX601" s="13" t="s">
        <v>75</v>
      </c>
      <c r="AY601" s="210" t="s">
        <v>123</v>
      </c>
    </row>
    <row r="602" spans="2:51" s="14" customFormat="1" ht="11.25">
      <c r="B602" s="211"/>
      <c r="C602" s="212"/>
      <c r="D602" s="202" t="s">
        <v>132</v>
      </c>
      <c r="E602" s="213" t="s">
        <v>1</v>
      </c>
      <c r="F602" s="214" t="s">
        <v>777</v>
      </c>
      <c r="G602" s="212"/>
      <c r="H602" s="215">
        <v>9.3</v>
      </c>
      <c r="I602" s="216"/>
      <c r="J602" s="212"/>
      <c r="K602" s="212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132</v>
      </c>
      <c r="AU602" s="221" t="s">
        <v>85</v>
      </c>
      <c r="AV602" s="14" t="s">
        <v>85</v>
      </c>
      <c r="AW602" s="14" t="s">
        <v>134</v>
      </c>
      <c r="AX602" s="14" t="s">
        <v>75</v>
      </c>
      <c r="AY602" s="221" t="s">
        <v>123</v>
      </c>
    </row>
    <row r="603" spans="2:51" s="13" customFormat="1" ht="11.25">
      <c r="B603" s="200"/>
      <c r="C603" s="201"/>
      <c r="D603" s="202" t="s">
        <v>132</v>
      </c>
      <c r="E603" s="203" t="s">
        <v>1</v>
      </c>
      <c r="F603" s="204" t="s">
        <v>778</v>
      </c>
      <c r="G603" s="201"/>
      <c r="H603" s="203" t="s">
        <v>1</v>
      </c>
      <c r="I603" s="205"/>
      <c r="J603" s="201"/>
      <c r="K603" s="201"/>
      <c r="L603" s="206"/>
      <c r="M603" s="207"/>
      <c r="N603" s="208"/>
      <c r="O603" s="208"/>
      <c r="P603" s="208"/>
      <c r="Q603" s="208"/>
      <c r="R603" s="208"/>
      <c r="S603" s="208"/>
      <c r="T603" s="209"/>
      <c r="AT603" s="210" t="s">
        <v>132</v>
      </c>
      <c r="AU603" s="210" t="s">
        <v>85</v>
      </c>
      <c r="AV603" s="13" t="s">
        <v>83</v>
      </c>
      <c r="AW603" s="13" t="s">
        <v>134</v>
      </c>
      <c r="AX603" s="13" t="s">
        <v>75</v>
      </c>
      <c r="AY603" s="210" t="s">
        <v>123</v>
      </c>
    </row>
    <row r="604" spans="2:51" s="14" customFormat="1" ht="11.25">
      <c r="B604" s="211"/>
      <c r="C604" s="212"/>
      <c r="D604" s="202" t="s">
        <v>132</v>
      </c>
      <c r="E604" s="213" t="s">
        <v>1</v>
      </c>
      <c r="F604" s="214" t="s">
        <v>779</v>
      </c>
      <c r="G604" s="212"/>
      <c r="H604" s="215">
        <v>1.7000000000000002</v>
      </c>
      <c r="I604" s="216"/>
      <c r="J604" s="212"/>
      <c r="K604" s="212"/>
      <c r="L604" s="217"/>
      <c r="M604" s="218"/>
      <c r="N604" s="219"/>
      <c r="O604" s="219"/>
      <c r="P604" s="219"/>
      <c r="Q604" s="219"/>
      <c r="R604" s="219"/>
      <c r="S604" s="219"/>
      <c r="T604" s="220"/>
      <c r="AT604" s="221" t="s">
        <v>132</v>
      </c>
      <c r="AU604" s="221" t="s">
        <v>85</v>
      </c>
      <c r="AV604" s="14" t="s">
        <v>85</v>
      </c>
      <c r="AW604" s="14" t="s">
        <v>134</v>
      </c>
      <c r="AX604" s="14" t="s">
        <v>75</v>
      </c>
      <c r="AY604" s="221" t="s">
        <v>123</v>
      </c>
    </row>
    <row r="605" spans="2:51" s="15" customFormat="1" ht="11.25">
      <c r="B605" s="222"/>
      <c r="C605" s="223"/>
      <c r="D605" s="202" t="s">
        <v>132</v>
      </c>
      <c r="E605" s="224" t="s">
        <v>1</v>
      </c>
      <c r="F605" s="225" t="s">
        <v>137</v>
      </c>
      <c r="G605" s="223"/>
      <c r="H605" s="226">
        <v>11</v>
      </c>
      <c r="I605" s="227"/>
      <c r="J605" s="223"/>
      <c r="K605" s="223"/>
      <c r="L605" s="228"/>
      <c r="M605" s="229"/>
      <c r="N605" s="230"/>
      <c r="O605" s="230"/>
      <c r="P605" s="230"/>
      <c r="Q605" s="230"/>
      <c r="R605" s="230"/>
      <c r="S605" s="230"/>
      <c r="T605" s="231"/>
      <c r="AT605" s="232" t="s">
        <v>132</v>
      </c>
      <c r="AU605" s="232" t="s">
        <v>85</v>
      </c>
      <c r="AV605" s="15" t="s">
        <v>131</v>
      </c>
      <c r="AW605" s="15" t="s">
        <v>134</v>
      </c>
      <c r="AX605" s="15" t="s">
        <v>83</v>
      </c>
      <c r="AY605" s="232" t="s">
        <v>123</v>
      </c>
    </row>
    <row r="606" spans="1:65" s="2" customFormat="1" ht="16.5" customHeight="1">
      <c r="A606" s="35"/>
      <c r="B606" s="36"/>
      <c r="C606" s="236" t="s">
        <v>780</v>
      </c>
      <c r="D606" s="236" t="s">
        <v>287</v>
      </c>
      <c r="E606" s="237" t="s">
        <v>781</v>
      </c>
      <c r="F606" s="238" t="s">
        <v>782</v>
      </c>
      <c r="G606" s="239" t="s">
        <v>192</v>
      </c>
      <c r="H606" s="240">
        <v>9.765</v>
      </c>
      <c r="I606" s="241"/>
      <c r="J606" s="242">
        <f>ROUND(I606*H606,2)</f>
        <v>0</v>
      </c>
      <c r="K606" s="238" t="s">
        <v>130</v>
      </c>
      <c r="L606" s="243"/>
      <c r="M606" s="244" t="s">
        <v>1</v>
      </c>
      <c r="N606" s="245" t="s">
        <v>40</v>
      </c>
      <c r="O606" s="72"/>
      <c r="P606" s="196">
        <f>O606*H606</f>
        <v>0</v>
      </c>
      <c r="Q606" s="196">
        <v>0</v>
      </c>
      <c r="R606" s="196">
        <f>Q606*H606</f>
        <v>0</v>
      </c>
      <c r="S606" s="196">
        <v>0</v>
      </c>
      <c r="T606" s="197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98" t="s">
        <v>151</v>
      </c>
      <c r="AT606" s="198" t="s">
        <v>287</v>
      </c>
      <c r="AU606" s="198" t="s">
        <v>85</v>
      </c>
      <c r="AY606" s="18" t="s">
        <v>123</v>
      </c>
      <c r="BE606" s="199">
        <f>IF(N606="základní",J606,0)</f>
        <v>0</v>
      </c>
      <c r="BF606" s="199">
        <f>IF(N606="snížená",J606,0)</f>
        <v>0</v>
      </c>
      <c r="BG606" s="199">
        <f>IF(N606="zákl. přenesená",J606,0)</f>
        <v>0</v>
      </c>
      <c r="BH606" s="199">
        <f>IF(N606="sníž. přenesená",J606,0)</f>
        <v>0</v>
      </c>
      <c r="BI606" s="199">
        <f>IF(N606="nulová",J606,0)</f>
        <v>0</v>
      </c>
      <c r="BJ606" s="18" t="s">
        <v>83</v>
      </c>
      <c r="BK606" s="199">
        <f>ROUND(I606*H606,2)</f>
        <v>0</v>
      </c>
      <c r="BL606" s="18" t="s">
        <v>131</v>
      </c>
      <c r="BM606" s="198" t="s">
        <v>783</v>
      </c>
    </row>
    <row r="607" spans="2:51" s="14" customFormat="1" ht="11.25">
      <c r="B607" s="211"/>
      <c r="C607" s="212"/>
      <c r="D607" s="202" t="s">
        <v>132</v>
      </c>
      <c r="E607" s="213" t="s">
        <v>1</v>
      </c>
      <c r="F607" s="214" t="s">
        <v>784</v>
      </c>
      <c r="G607" s="212"/>
      <c r="H607" s="215">
        <v>9.765</v>
      </c>
      <c r="I607" s="216"/>
      <c r="J607" s="212"/>
      <c r="K607" s="212"/>
      <c r="L607" s="217"/>
      <c r="M607" s="218"/>
      <c r="N607" s="219"/>
      <c r="O607" s="219"/>
      <c r="P607" s="219"/>
      <c r="Q607" s="219"/>
      <c r="R607" s="219"/>
      <c r="S607" s="219"/>
      <c r="T607" s="220"/>
      <c r="AT607" s="221" t="s">
        <v>132</v>
      </c>
      <c r="AU607" s="221" t="s">
        <v>85</v>
      </c>
      <c r="AV607" s="14" t="s">
        <v>85</v>
      </c>
      <c r="AW607" s="14" t="s">
        <v>134</v>
      </c>
      <c r="AX607" s="14" t="s">
        <v>75</v>
      </c>
      <c r="AY607" s="221" t="s">
        <v>123</v>
      </c>
    </row>
    <row r="608" spans="2:51" s="15" customFormat="1" ht="11.25">
      <c r="B608" s="222"/>
      <c r="C608" s="223"/>
      <c r="D608" s="202" t="s">
        <v>132</v>
      </c>
      <c r="E608" s="224" t="s">
        <v>1</v>
      </c>
      <c r="F608" s="225" t="s">
        <v>137</v>
      </c>
      <c r="G608" s="223"/>
      <c r="H608" s="226">
        <v>9.765</v>
      </c>
      <c r="I608" s="227"/>
      <c r="J608" s="223"/>
      <c r="K608" s="223"/>
      <c r="L608" s="228"/>
      <c r="M608" s="229"/>
      <c r="N608" s="230"/>
      <c r="O608" s="230"/>
      <c r="P608" s="230"/>
      <c r="Q608" s="230"/>
      <c r="R608" s="230"/>
      <c r="S608" s="230"/>
      <c r="T608" s="231"/>
      <c r="AT608" s="232" t="s">
        <v>132</v>
      </c>
      <c r="AU608" s="232" t="s">
        <v>85</v>
      </c>
      <c r="AV608" s="15" t="s">
        <v>131</v>
      </c>
      <c r="AW608" s="15" t="s">
        <v>134</v>
      </c>
      <c r="AX608" s="15" t="s">
        <v>83</v>
      </c>
      <c r="AY608" s="232" t="s">
        <v>123</v>
      </c>
    </row>
    <row r="609" spans="1:65" s="2" customFormat="1" ht="16.5" customHeight="1">
      <c r="A609" s="35"/>
      <c r="B609" s="36"/>
      <c r="C609" s="236" t="s">
        <v>466</v>
      </c>
      <c r="D609" s="236" t="s">
        <v>287</v>
      </c>
      <c r="E609" s="237" t="s">
        <v>785</v>
      </c>
      <c r="F609" s="238" t="s">
        <v>786</v>
      </c>
      <c r="G609" s="239" t="s">
        <v>192</v>
      </c>
      <c r="H609" s="240">
        <v>1.785</v>
      </c>
      <c r="I609" s="241"/>
      <c r="J609" s="242">
        <f>ROUND(I609*H609,2)</f>
        <v>0</v>
      </c>
      <c r="K609" s="238" t="s">
        <v>130</v>
      </c>
      <c r="L609" s="243"/>
      <c r="M609" s="244" t="s">
        <v>1</v>
      </c>
      <c r="N609" s="245" t="s">
        <v>40</v>
      </c>
      <c r="O609" s="72"/>
      <c r="P609" s="196">
        <f>O609*H609</f>
        <v>0</v>
      </c>
      <c r="Q609" s="196">
        <v>0</v>
      </c>
      <c r="R609" s="196">
        <f>Q609*H609</f>
        <v>0</v>
      </c>
      <c r="S609" s="196">
        <v>0</v>
      </c>
      <c r="T609" s="197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98" t="s">
        <v>151</v>
      </c>
      <c r="AT609" s="198" t="s">
        <v>287</v>
      </c>
      <c r="AU609" s="198" t="s">
        <v>85</v>
      </c>
      <c r="AY609" s="18" t="s">
        <v>123</v>
      </c>
      <c r="BE609" s="199">
        <f>IF(N609="základní",J609,0)</f>
        <v>0</v>
      </c>
      <c r="BF609" s="199">
        <f>IF(N609="snížená",J609,0)</f>
        <v>0</v>
      </c>
      <c r="BG609" s="199">
        <f>IF(N609="zákl. přenesená",J609,0)</f>
        <v>0</v>
      </c>
      <c r="BH609" s="199">
        <f>IF(N609="sníž. přenesená",J609,0)</f>
        <v>0</v>
      </c>
      <c r="BI609" s="199">
        <f>IF(N609="nulová",J609,0)</f>
        <v>0</v>
      </c>
      <c r="BJ609" s="18" t="s">
        <v>83</v>
      </c>
      <c r="BK609" s="199">
        <f>ROUND(I609*H609,2)</f>
        <v>0</v>
      </c>
      <c r="BL609" s="18" t="s">
        <v>131</v>
      </c>
      <c r="BM609" s="198" t="s">
        <v>787</v>
      </c>
    </row>
    <row r="610" spans="2:51" s="13" customFormat="1" ht="11.25">
      <c r="B610" s="200"/>
      <c r="C610" s="201"/>
      <c r="D610" s="202" t="s">
        <v>132</v>
      </c>
      <c r="E610" s="203" t="s">
        <v>1</v>
      </c>
      <c r="F610" s="204" t="s">
        <v>788</v>
      </c>
      <c r="G610" s="201"/>
      <c r="H610" s="203" t="s">
        <v>1</v>
      </c>
      <c r="I610" s="205"/>
      <c r="J610" s="201"/>
      <c r="K610" s="201"/>
      <c r="L610" s="206"/>
      <c r="M610" s="207"/>
      <c r="N610" s="208"/>
      <c r="O610" s="208"/>
      <c r="P610" s="208"/>
      <c r="Q610" s="208"/>
      <c r="R610" s="208"/>
      <c r="S610" s="208"/>
      <c r="T610" s="209"/>
      <c r="AT610" s="210" t="s">
        <v>132</v>
      </c>
      <c r="AU610" s="210" t="s">
        <v>85</v>
      </c>
      <c r="AV610" s="13" t="s">
        <v>83</v>
      </c>
      <c r="AW610" s="13" t="s">
        <v>134</v>
      </c>
      <c r="AX610" s="13" t="s">
        <v>75</v>
      </c>
      <c r="AY610" s="210" t="s">
        <v>123</v>
      </c>
    </row>
    <row r="611" spans="2:51" s="14" customFormat="1" ht="11.25">
      <c r="B611" s="211"/>
      <c r="C611" s="212"/>
      <c r="D611" s="202" t="s">
        <v>132</v>
      </c>
      <c r="E611" s="213" t="s">
        <v>1</v>
      </c>
      <c r="F611" s="214" t="s">
        <v>789</v>
      </c>
      <c r="G611" s="212"/>
      <c r="H611" s="215">
        <v>1.785</v>
      </c>
      <c r="I611" s="216"/>
      <c r="J611" s="212"/>
      <c r="K611" s="212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132</v>
      </c>
      <c r="AU611" s="221" t="s">
        <v>85</v>
      </c>
      <c r="AV611" s="14" t="s">
        <v>85</v>
      </c>
      <c r="AW611" s="14" t="s">
        <v>134</v>
      </c>
      <c r="AX611" s="14" t="s">
        <v>75</v>
      </c>
      <c r="AY611" s="221" t="s">
        <v>123</v>
      </c>
    </row>
    <row r="612" spans="2:51" s="15" customFormat="1" ht="11.25">
      <c r="B612" s="222"/>
      <c r="C612" s="223"/>
      <c r="D612" s="202" t="s">
        <v>132</v>
      </c>
      <c r="E612" s="224" t="s">
        <v>1</v>
      </c>
      <c r="F612" s="225" t="s">
        <v>137</v>
      </c>
      <c r="G612" s="223"/>
      <c r="H612" s="226">
        <v>1.785</v>
      </c>
      <c r="I612" s="227"/>
      <c r="J612" s="223"/>
      <c r="K612" s="223"/>
      <c r="L612" s="228"/>
      <c r="M612" s="229"/>
      <c r="N612" s="230"/>
      <c r="O612" s="230"/>
      <c r="P612" s="230"/>
      <c r="Q612" s="230"/>
      <c r="R612" s="230"/>
      <c r="S612" s="230"/>
      <c r="T612" s="231"/>
      <c r="AT612" s="232" t="s">
        <v>132</v>
      </c>
      <c r="AU612" s="232" t="s">
        <v>85</v>
      </c>
      <c r="AV612" s="15" t="s">
        <v>131</v>
      </c>
      <c r="AW612" s="15" t="s">
        <v>134</v>
      </c>
      <c r="AX612" s="15" t="s">
        <v>83</v>
      </c>
      <c r="AY612" s="232" t="s">
        <v>123</v>
      </c>
    </row>
    <row r="613" spans="2:63" s="12" customFormat="1" ht="22.9" customHeight="1">
      <c r="B613" s="171"/>
      <c r="C613" s="172"/>
      <c r="D613" s="173" t="s">
        <v>74</v>
      </c>
      <c r="E613" s="185" t="s">
        <v>145</v>
      </c>
      <c r="F613" s="185" t="s">
        <v>790</v>
      </c>
      <c r="G613" s="172"/>
      <c r="H613" s="172"/>
      <c r="I613" s="175"/>
      <c r="J613" s="186">
        <f>BK613</f>
        <v>0</v>
      </c>
      <c r="K613" s="172"/>
      <c r="L613" s="177"/>
      <c r="M613" s="178"/>
      <c r="N613" s="179"/>
      <c r="O613" s="179"/>
      <c r="P613" s="180">
        <f>SUM(P614:P632)</f>
        <v>0</v>
      </c>
      <c r="Q613" s="179"/>
      <c r="R613" s="180">
        <f>SUM(R614:R632)</f>
        <v>0</v>
      </c>
      <c r="S613" s="179"/>
      <c r="T613" s="181">
        <f>SUM(T614:T632)</f>
        <v>0</v>
      </c>
      <c r="AR613" s="182" t="s">
        <v>83</v>
      </c>
      <c r="AT613" s="183" t="s">
        <v>74</v>
      </c>
      <c r="AU613" s="183" t="s">
        <v>83</v>
      </c>
      <c r="AY613" s="182" t="s">
        <v>123</v>
      </c>
      <c r="BK613" s="184">
        <f>SUM(BK614:BK632)</f>
        <v>0</v>
      </c>
    </row>
    <row r="614" spans="1:65" s="2" customFormat="1" ht="24.2" customHeight="1">
      <c r="A614" s="35"/>
      <c r="B614" s="36"/>
      <c r="C614" s="187" t="s">
        <v>791</v>
      </c>
      <c r="D614" s="187" t="s">
        <v>126</v>
      </c>
      <c r="E614" s="188" t="s">
        <v>792</v>
      </c>
      <c r="F614" s="189" t="s">
        <v>793</v>
      </c>
      <c r="G614" s="190" t="s">
        <v>192</v>
      </c>
      <c r="H614" s="191">
        <v>5.4</v>
      </c>
      <c r="I614" s="192"/>
      <c r="J614" s="193">
        <f>ROUND(I614*H614,2)</f>
        <v>0</v>
      </c>
      <c r="K614" s="189" t="s">
        <v>130</v>
      </c>
      <c r="L614" s="40"/>
      <c r="M614" s="194" t="s">
        <v>1</v>
      </c>
      <c r="N614" s="195" t="s">
        <v>40</v>
      </c>
      <c r="O614" s="72"/>
      <c r="P614" s="196">
        <f>O614*H614</f>
        <v>0</v>
      </c>
      <c r="Q614" s="196">
        <v>0</v>
      </c>
      <c r="R614" s="196">
        <f>Q614*H614</f>
        <v>0</v>
      </c>
      <c r="S614" s="196">
        <v>0</v>
      </c>
      <c r="T614" s="197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98" t="s">
        <v>131</v>
      </c>
      <c r="AT614" s="198" t="s">
        <v>126</v>
      </c>
      <c r="AU614" s="198" t="s">
        <v>85</v>
      </c>
      <c r="AY614" s="18" t="s">
        <v>123</v>
      </c>
      <c r="BE614" s="199">
        <f>IF(N614="základní",J614,0)</f>
        <v>0</v>
      </c>
      <c r="BF614" s="199">
        <f>IF(N614="snížená",J614,0)</f>
        <v>0</v>
      </c>
      <c r="BG614" s="199">
        <f>IF(N614="zákl. přenesená",J614,0)</f>
        <v>0</v>
      </c>
      <c r="BH614" s="199">
        <f>IF(N614="sníž. přenesená",J614,0)</f>
        <v>0</v>
      </c>
      <c r="BI614" s="199">
        <f>IF(N614="nulová",J614,0)</f>
        <v>0</v>
      </c>
      <c r="BJ614" s="18" t="s">
        <v>83</v>
      </c>
      <c r="BK614" s="199">
        <f>ROUND(I614*H614,2)</f>
        <v>0</v>
      </c>
      <c r="BL614" s="18" t="s">
        <v>131</v>
      </c>
      <c r="BM614" s="198" t="s">
        <v>794</v>
      </c>
    </row>
    <row r="615" spans="2:51" s="13" customFormat="1" ht="22.5">
      <c r="B615" s="200"/>
      <c r="C615" s="201"/>
      <c r="D615" s="202" t="s">
        <v>132</v>
      </c>
      <c r="E615" s="203" t="s">
        <v>1</v>
      </c>
      <c r="F615" s="204" t="s">
        <v>795</v>
      </c>
      <c r="G615" s="201"/>
      <c r="H615" s="203" t="s">
        <v>1</v>
      </c>
      <c r="I615" s="205"/>
      <c r="J615" s="201"/>
      <c r="K615" s="201"/>
      <c r="L615" s="206"/>
      <c r="M615" s="207"/>
      <c r="N615" s="208"/>
      <c r="O615" s="208"/>
      <c r="P615" s="208"/>
      <c r="Q615" s="208"/>
      <c r="R615" s="208"/>
      <c r="S615" s="208"/>
      <c r="T615" s="209"/>
      <c r="AT615" s="210" t="s">
        <v>132</v>
      </c>
      <c r="AU615" s="210" t="s">
        <v>85</v>
      </c>
      <c r="AV615" s="13" t="s">
        <v>83</v>
      </c>
      <c r="AW615" s="13" t="s">
        <v>134</v>
      </c>
      <c r="AX615" s="13" t="s">
        <v>75</v>
      </c>
      <c r="AY615" s="210" t="s">
        <v>123</v>
      </c>
    </row>
    <row r="616" spans="2:51" s="14" customFormat="1" ht="11.25">
      <c r="B616" s="211"/>
      <c r="C616" s="212"/>
      <c r="D616" s="202" t="s">
        <v>132</v>
      </c>
      <c r="E616" s="213" t="s">
        <v>1</v>
      </c>
      <c r="F616" s="214" t="s">
        <v>796</v>
      </c>
      <c r="G616" s="212"/>
      <c r="H616" s="215">
        <v>5.3999999999999995</v>
      </c>
      <c r="I616" s="216"/>
      <c r="J616" s="212"/>
      <c r="K616" s="212"/>
      <c r="L616" s="217"/>
      <c r="M616" s="218"/>
      <c r="N616" s="219"/>
      <c r="O616" s="219"/>
      <c r="P616" s="219"/>
      <c r="Q616" s="219"/>
      <c r="R616" s="219"/>
      <c r="S616" s="219"/>
      <c r="T616" s="220"/>
      <c r="AT616" s="221" t="s">
        <v>132</v>
      </c>
      <c r="AU616" s="221" t="s">
        <v>85</v>
      </c>
      <c r="AV616" s="14" t="s">
        <v>85</v>
      </c>
      <c r="AW616" s="14" t="s">
        <v>134</v>
      </c>
      <c r="AX616" s="14" t="s">
        <v>75</v>
      </c>
      <c r="AY616" s="221" t="s">
        <v>123</v>
      </c>
    </row>
    <row r="617" spans="2:51" s="15" customFormat="1" ht="11.25">
      <c r="B617" s="222"/>
      <c r="C617" s="223"/>
      <c r="D617" s="202" t="s">
        <v>132</v>
      </c>
      <c r="E617" s="224" t="s">
        <v>1</v>
      </c>
      <c r="F617" s="225" t="s">
        <v>137</v>
      </c>
      <c r="G617" s="223"/>
      <c r="H617" s="226">
        <v>5.3999999999999995</v>
      </c>
      <c r="I617" s="227"/>
      <c r="J617" s="223"/>
      <c r="K617" s="223"/>
      <c r="L617" s="228"/>
      <c r="M617" s="229"/>
      <c r="N617" s="230"/>
      <c r="O617" s="230"/>
      <c r="P617" s="230"/>
      <c r="Q617" s="230"/>
      <c r="R617" s="230"/>
      <c r="S617" s="230"/>
      <c r="T617" s="231"/>
      <c r="AT617" s="232" t="s">
        <v>132</v>
      </c>
      <c r="AU617" s="232" t="s">
        <v>85</v>
      </c>
      <c r="AV617" s="15" t="s">
        <v>131</v>
      </c>
      <c r="AW617" s="15" t="s">
        <v>134</v>
      </c>
      <c r="AX617" s="15" t="s">
        <v>83</v>
      </c>
      <c r="AY617" s="232" t="s">
        <v>123</v>
      </c>
    </row>
    <row r="618" spans="1:65" s="2" customFormat="1" ht="16.5" customHeight="1">
      <c r="A618" s="35"/>
      <c r="B618" s="36"/>
      <c r="C618" s="187" t="s">
        <v>474</v>
      </c>
      <c r="D618" s="187" t="s">
        <v>126</v>
      </c>
      <c r="E618" s="188" t="s">
        <v>797</v>
      </c>
      <c r="F618" s="189" t="s">
        <v>798</v>
      </c>
      <c r="G618" s="190" t="s">
        <v>192</v>
      </c>
      <c r="H618" s="191">
        <v>20.72</v>
      </c>
      <c r="I618" s="192"/>
      <c r="J618" s="193">
        <f>ROUND(I618*H618,2)</f>
        <v>0</v>
      </c>
      <c r="K618" s="189" t="s">
        <v>130</v>
      </c>
      <c r="L618" s="40"/>
      <c r="M618" s="194" t="s">
        <v>1</v>
      </c>
      <c r="N618" s="195" t="s">
        <v>40</v>
      </c>
      <c r="O618" s="72"/>
      <c r="P618" s="196">
        <f>O618*H618</f>
        <v>0</v>
      </c>
      <c r="Q618" s="196">
        <v>0</v>
      </c>
      <c r="R618" s="196">
        <f>Q618*H618</f>
        <v>0</v>
      </c>
      <c r="S618" s="196">
        <v>0</v>
      </c>
      <c r="T618" s="197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8" t="s">
        <v>131</v>
      </c>
      <c r="AT618" s="198" t="s">
        <v>126</v>
      </c>
      <c r="AU618" s="198" t="s">
        <v>85</v>
      </c>
      <c r="AY618" s="18" t="s">
        <v>123</v>
      </c>
      <c r="BE618" s="199">
        <f>IF(N618="základní",J618,0)</f>
        <v>0</v>
      </c>
      <c r="BF618" s="199">
        <f>IF(N618="snížená",J618,0)</f>
        <v>0</v>
      </c>
      <c r="BG618" s="199">
        <f>IF(N618="zákl. přenesená",J618,0)</f>
        <v>0</v>
      </c>
      <c r="BH618" s="199">
        <f>IF(N618="sníž. přenesená",J618,0)</f>
        <v>0</v>
      </c>
      <c r="BI618" s="199">
        <f>IF(N618="nulová",J618,0)</f>
        <v>0</v>
      </c>
      <c r="BJ618" s="18" t="s">
        <v>83</v>
      </c>
      <c r="BK618" s="199">
        <f>ROUND(I618*H618,2)</f>
        <v>0</v>
      </c>
      <c r="BL618" s="18" t="s">
        <v>131</v>
      </c>
      <c r="BM618" s="198" t="s">
        <v>799</v>
      </c>
    </row>
    <row r="619" spans="2:51" s="13" customFormat="1" ht="22.5">
      <c r="B619" s="200"/>
      <c r="C619" s="201"/>
      <c r="D619" s="202" t="s">
        <v>132</v>
      </c>
      <c r="E619" s="203" t="s">
        <v>1</v>
      </c>
      <c r="F619" s="204" t="s">
        <v>800</v>
      </c>
      <c r="G619" s="201"/>
      <c r="H619" s="203" t="s">
        <v>1</v>
      </c>
      <c r="I619" s="205"/>
      <c r="J619" s="201"/>
      <c r="K619" s="201"/>
      <c r="L619" s="206"/>
      <c r="M619" s="207"/>
      <c r="N619" s="208"/>
      <c r="O619" s="208"/>
      <c r="P619" s="208"/>
      <c r="Q619" s="208"/>
      <c r="R619" s="208"/>
      <c r="S619" s="208"/>
      <c r="T619" s="209"/>
      <c r="AT619" s="210" t="s">
        <v>132</v>
      </c>
      <c r="AU619" s="210" t="s">
        <v>85</v>
      </c>
      <c r="AV619" s="13" t="s">
        <v>83</v>
      </c>
      <c r="AW619" s="13" t="s">
        <v>134</v>
      </c>
      <c r="AX619" s="13" t="s">
        <v>75</v>
      </c>
      <c r="AY619" s="210" t="s">
        <v>123</v>
      </c>
    </row>
    <row r="620" spans="2:51" s="14" customFormat="1" ht="11.25">
      <c r="B620" s="211"/>
      <c r="C620" s="212"/>
      <c r="D620" s="202" t="s">
        <v>132</v>
      </c>
      <c r="E620" s="213" t="s">
        <v>1</v>
      </c>
      <c r="F620" s="214" t="s">
        <v>801</v>
      </c>
      <c r="G620" s="212"/>
      <c r="H620" s="215">
        <v>5.84</v>
      </c>
      <c r="I620" s="216"/>
      <c r="J620" s="212"/>
      <c r="K620" s="212"/>
      <c r="L620" s="217"/>
      <c r="M620" s="218"/>
      <c r="N620" s="219"/>
      <c r="O620" s="219"/>
      <c r="P620" s="219"/>
      <c r="Q620" s="219"/>
      <c r="R620" s="219"/>
      <c r="S620" s="219"/>
      <c r="T620" s="220"/>
      <c r="AT620" s="221" t="s">
        <v>132</v>
      </c>
      <c r="AU620" s="221" t="s">
        <v>85</v>
      </c>
      <c r="AV620" s="14" t="s">
        <v>85</v>
      </c>
      <c r="AW620" s="14" t="s">
        <v>134</v>
      </c>
      <c r="AX620" s="14" t="s">
        <v>75</v>
      </c>
      <c r="AY620" s="221" t="s">
        <v>123</v>
      </c>
    </row>
    <row r="621" spans="2:51" s="14" customFormat="1" ht="11.25">
      <c r="B621" s="211"/>
      <c r="C621" s="212"/>
      <c r="D621" s="202" t="s">
        <v>132</v>
      </c>
      <c r="E621" s="213" t="s">
        <v>1</v>
      </c>
      <c r="F621" s="214" t="s">
        <v>802</v>
      </c>
      <c r="G621" s="212"/>
      <c r="H621" s="215">
        <v>14.879999999999999</v>
      </c>
      <c r="I621" s="216"/>
      <c r="J621" s="212"/>
      <c r="K621" s="212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132</v>
      </c>
      <c r="AU621" s="221" t="s">
        <v>85</v>
      </c>
      <c r="AV621" s="14" t="s">
        <v>85</v>
      </c>
      <c r="AW621" s="14" t="s">
        <v>134</v>
      </c>
      <c r="AX621" s="14" t="s">
        <v>75</v>
      </c>
      <c r="AY621" s="221" t="s">
        <v>123</v>
      </c>
    </row>
    <row r="622" spans="2:51" s="15" customFormat="1" ht="11.25">
      <c r="B622" s="222"/>
      <c r="C622" s="223"/>
      <c r="D622" s="202" t="s">
        <v>132</v>
      </c>
      <c r="E622" s="224" t="s">
        <v>1</v>
      </c>
      <c r="F622" s="225" t="s">
        <v>137</v>
      </c>
      <c r="G622" s="223"/>
      <c r="H622" s="226">
        <v>20.72</v>
      </c>
      <c r="I622" s="227"/>
      <c r="J622" s="223"/>
      <c r="K622" s="223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132</v>
      </c>
      <c r="AU622" s="232" t="s">
        <v>85</v>
      </c>
      <c r="AV622" s="15" t="s">
        <v>131</v>
      </c>
      <c r="AW622" s="15" t="s">
        <v>134</v>
      </c>
      <c r="AX622" s="15" t="s">
        <v>83</v>
      </c>
      <c r="AY622" s="232" t="s">
        <v>123</v>
      </c>
    </row>
    <row r="623" spans="1:65" s="2" customFormat="1" ht="16.5" customHeight="1">
      <c r="A623" s="35"/>
      <c r="B623" s="36"/>
      <c r="C623" s="187" t="s">
        <v>803</v>
      </c>
      <c r="D623" s="187" t="s">
        <v>126</v>
      </c>
      <c r="E623" s="188" t="s">
        <v>804</v>
      </c>
      <c r="F623" s="189" t="s">
        <v>805</v>
      </c>
      <c r="G623" s="190" t="s">
        <v>192</v>
      </c>
      <c r="H623" s="191">
        <v>26.12</v>
      </c>
      <c r="I623" s="192"/>
      <c r="J623" s="193">
        <f>ROUND(I623*H623,2)</f>
        <v>0</v>
      </c>
      <c r="K623" s="189" t="s">
        <v>130</v>
      </c>
      <c r="L623" s="40"/>
      <c r="M623" s="194" t="s">
        <v>1</v>
      </c>
      <c r="N623" s="195" t="s">
        <v>40</v>
      </c>
      <c r="O623" s="72"/>
      <c r="P623" s="196">
        <f>O623*H623</f>
        <v>0</v>
      </c>
      <c r="Q623" s="196">
        <v>0</v>
      </c>
      <c r="R623" s="196">
        <f>Q623*H623</f>
        <v>0</v>
      </c>
      <c r="S623" s="196">
        <v>0</v>
      </c>
      <c r="T623" s="197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198" t="s">
        <v>131</v>
      </c>
      <c r="AT623" s="198" t="s">
        <v>126</v>
      </c>
      <c r="AU623" s="198" t="s">
        <v>85</v>
      </c>
      <c r="AY623" s="18" t="s">
        <v>123</v>
      </c>
      <c r="BE623" s="199">
        <f>IF(N623="základní",J623,0)</f>
        <v>0</v>
      </c>
      <c r="BF623" s="199">
        <f>IF(N623="snížená",J623,0)</f>
        <v>0</v>
      </c>
      <c r="BG623" s="199">
        <f>IF(N623="zákl. přenesená",J623,0)</f>
        <v>0</v>
      </c>
      <c r="BH623" s="199">
        <f>IF(N623="sníž. přenesená",J623,0)</f>
        <v>0</v>
      </c>
      <c r="BI623" s="199">
        <f>IF(N623="nulová",J623,0)</f>
        <v>0</v>
      </c>
      <c r="BJ623" s="18" t="s">
        <v>83</v>
      </c>
      <c r="BK623" s="199">
        <f>ROUND(I623*H623,2)</f>
        <v>0</v>
      </c>
      <c r="BL623" s="18" t="s">
        <v>131</v>
      </c>
      <c r="BM623" s="198" t="s">
        <v>806</v>
      </c>
    </row>
    <row r="624" spans="2:51" s="14" customFormat="1" ht="11.25">
      <c r="B624" s="211"/>
      <c r="C624" s="212"/>
      <c r="D624" s="202" t="s">
        <v>132</v>
      </c>
      <c r="E624" s="213" t="s">
        <v>1</v>
      </c>
      <c r="F624" s="214" t="s">
        <v>807</v>
      </c>
      <c r="G624" s="212"/>
      <c r="H624" s="215">
        <v>5.3999999999999995</v>
      </c>
      <c r="I624" s="216"/>
      <c r="J624" s="212"/>
      <c r="K624" s="212"/>
      <c r="L624" s="217"/>
      <c r="M624" s="218"/>
      <c r="N624" s="219"/>
      <c r="O624" s="219"/>
      <c r="P624" s="219"/>
      <c r="Q624" s="219"/>
      <c r="R624" s="219"/>
      <c r="S624" s="219"/>
      <c r="T624" s="220"/>
      <c r="AT624" s="221" t="s">
        <v>132</v>
      </c>
      <c r="AU624" s="221" t="s">
        <v>85</v>
      </c>
      <c r="AV624" s="14" t="s">
        <v>85</v>
      </c>
      <c r="AW624" s="14" t="s">
        <v>134</v>
      </c>
      <c r="AX624" s="14" t="s">
        <v>75</v>
      </c>
      <c r="AY624" s="221" t="s">
        <v>123</v>
      </c>
    </row>
    <row r="625" spans="2:51" s="14" customFormat="1" ht="11.25">
      <c r="B625" s="211"/>
      <c r="C625" s="212"/>
      <c r="D625" s="202" t="s">
        <v>132</v>
      </c>
      <c r="E625" s="213" t="s">
        <v>1</v>
      </c>
      <c r="F625" s="214" t="s">
        <v>808</v>
      </c>
      <c r="G625" s="212"/>
      <c r="H625" s="215">
        <v>5.84</v>
      </c>
      <c r="I625" s="216"/>
      <c r="J625" s="212"/>
      <c r="K625" s="212"/>
      <c r="L625" s="217"/>
      <c r="M625" s="218"/>
      <c r="N625" s="219"/>
      <c r="O625" s="219"/>
      <c r="P625" s="219"/>
      <c r="Q625" s="219"/>
      <c r="R625" s="219"/>
      <c r="S625" s="219"/>
      <c r="T625" s="220"/>
      <c r="AT625" s="221" t="s">
        <v>132</v>
      </c>
      <c r="AU625" s="221" t="s">
        <v>85</v>
      </c>
      <c r="AV625" s="14" t="s">
        <v>85</v>
      </c>
      <c r="AW625" s="14" t="s">
        <v>134</v>
      </c>
      <c r="AX625" s="14" t="s">
        <v>75</v>
      </c>
      <c r="AY625" s="221" t="s">
        <v>123</v>
      </c>
    </row>
    <row r="626" spans="2:51" s="14" customFormat="1" ht="11.25">
      <c r="B626" s="211"/>
      <c r="C626" s="212"/>
      <c r="D626" s="202" t="s">
        <v>132</v>
      </c>
      <c r="E626" s="213" t="s">
        <v>1</v>
      </c>
      <c r="F626" s="214" t="s">
        <v>802</v>
      </c>
      <c r="G626" s="212"/>
      <c r="H626" s="215">
        <v>14.879999999999999</v>
      </c>
      <c r="I626" s="216"/>
      <c r="J626" s="212"/>
      <c r="K626" s="212"/>
      <c r="L626" s="217"/>
      <c r="M626" s="218"/>
      <c r="N626" s="219"/>
      <c r="O626" s="219"/>
      <c r="P626" s="219"/>
      <c r="Q626" s="219"/>
      <c r="R626" s="219"/>
      <c r="S626" s="219"/>
      <c r="T626" s="220"/>
      <c r="AT626" s="221" t="s">
        <v>132</v>
      </c>
      <c r="AU626" s="221" t="s">
        <v>85</v>
      </c>
      <c r="AV626" s="14" t="s">
        <v>85</v>
      </c>
      <c r="AW626" s="14" t="s">
        <v>134</v>
      </c>
      <c r="AX626" s="14" t="s">
        <v>75</v>
      </c>
      <c r="AY626" s="221" t="s">
        <v>123</v>
      </c>
    </row>
    <row r="627" spans="2:51" s="15" customFormat="1" ht="11.25">
      <c r="B627" s="222"/>
      <c r="C627" s="223"/>
      <c r="D627" s="202" t="s">
        <v>132</v>
      </c>
      <c r="E627" s="224" t="s">
        <v>1</v>
      </c>
      <c r="F627" s="225" t="s">
        <v>137</v>
      </c>
      <c r="G627" s="223"/>
      <c r="H627" s="226">
        <v>26.119999999999997</v>
      </c>
      <c r="I627" s="227"/>
      <c r="J627" s="223"/>
      <c r="K627" s="223"/>
      <c r="L627" s="228"/>
      <c r="M627" s="229"/>
      <c r="N627" s="230"/>
      <c r="O627" s="230"/>
      <c r="P627" s="230"/>
      <c r="Q627" s="230"/>
      <c r="R627" s="230"/>
      <c r="S627" s="230"/>
      <c r="T627" s="231"/>
      <c r="AT627" s="232" t="s">
        <v>132</v>
      </c>
      <c r="AU627" s="232" t="s">
        <v>85</v>
      </c>
      <c r="AV627" s="15" t="s">
        <v>131</v>
      </c>
      <c r="AW627" s="15" t="s">
        <v>134</v>
      </c>
      <c r="AX627" s="15" t="s">
        <v>83</v>
      </c>
      <c r="AY627" s="232" t="s">
        <v>123</v>
      </c>
    </row>
    <row r="628" spans="1:65" s="2" customFormat="1" ht="24.2" customHeight="1">
      <c r="A628" s="35"/>
      <c r="B628" s="36"/>
      <c r="C628" s="187" t="s">
        <v>478</v>
      </c>
      <c r="D628" s="187" t="s">
        <v>126</v>
      </c>
      <c r="E628" s="188" t="s">
        <v>809</v>
      </c>
      <c r="F628" s="189" t="s">
        <v>810</v>
      </c>
      <c r="G628" s="190" t="s">
        <v>192</v>
      </c>
      <c r="H628" s="191">
        <v>6.76</v>
      </c>
      <c r="I628" s="192"/>
      <c r="J628" s="193">
        <f>ROUND(I628*H628,2)</f>
        <v>0</v>
      </c>
      <c r="K628" s="189" t="s">
        <v>130</v>
      </c>
      <c r="L628" s="40"/>
      <c r="M628" s="194" t="s">
        <v>1</v>
      </c>
      <c r="N628" s="195" t="s">
        <v>40</v>
      </c>
      <c r="O628" s="72"/>
      <c r="P628" s="196">
        <f>O628*H628</f>
        <v>0</v>
      </c>
      <c r="Q628" s="196">
        <v>0</v>
      </c>
      <c r="R628" s="196">
        <f>Q628*H628</f>
        <v>0</v>
      </c>
      <c r="S628" s="196">
        <v>0</v>
      </c>
      <c r="T628" s="197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98" t="s">
        <v>131</v>
      </c>
      <c r="AT628" s="198" t="s">
        <v>126</v>
      </c>
      <c r="AU628" s="198" t="s">
        <v>85</v>
      </c>
      <c r="AY628" s="18" t="s">
        <v>123</v>
      </c>
      <c r="BE628" s="199">
        <f>IF(N628="základní",J628,0)</f>
        <v>0</v>
      </c>
      <c r="BF628" s="199">
        <f>IF(N628="snížená",J628,0)</f>
        <v>0</v>
      </c>
      <c r="BG628" s="199">
        <f>IF(N628="zákl. přenesená",J628,0)</f>
        <v>0</v>
      </c>
      <c r="BH628" s="199">
        <f>IF(N628="sníž. přenesená",J628,0)</f>
        <v>0</v>
      </c>
      <c r="BI628" s="199">
        <f>IF(N628="nulová",J628,0)</f>
        <v>0</v>
      </c>
      <c r="BJ628" s="18" t="s">
        <v>83</v>
      </c>
      <c r="BK628" s="199">
        <f>ROUND(I628*H628,2)</f>
        <v>0</v>
      </c>
      <c r="BL628" s="18" t="s">
        <v>131</v>
      </c>
      <c r="BM628" s="198" t="s">
        <v>811</v>
      </c>
    </row>
    <row r="629" spans="2:51" s="13" customFormat="1" ht="22.5">
      <c r="B629" s="200"/>
      <c r="C629" s="201"/>
      <c r="D629" s="202" t="s">
        <v>132</v>
      </c>
      <c r="E629" s="203" t="s">
        <v>1</v>
      </c>
      <c r="F629" s="204" t="s">
        <v>812</v>
      </c>
      <c r="G629" s="201"/>
      <c r="H629" s="203" t="s">
        <v>1</v>
      </c>
      <c r="I629" s="205"/>
      <c r="J629" s="201"/>
      <c r="K629" s="201"/>
      <c r="L629" s="206"/>
      <c r="M629" s="207"/>
      <c r="N629" s="208"/>
      <c r="O629" s="208"/>
      <c r="P629" s="208"/>
      <c r="Q629" s="208"/>
      <c r="R629" s="208"/>
      <c r="S629" s="208"/>
      <c r="T629" s="209"/>
      <c r="AT629" s="210" t="s">
        <v>132</v>
      </c>
      <c r="AU629" s="210" t="s">
        <v>85</v>
      </c>
      <c r="AV629" s="13" t="s">
        <v>83</v>
      </c>
      <c r="AW629" s="13" t="s">
        <v>134</v>
      </c>
      <c r="AX629" s="13" t="s">
        <v>75</v>
      </c>
      <c r="AY629" s="210" t="s">
        <v>123</v>
      </c>
    </row>
    <row r="630" spans="2:51" s="14" customFormat="1" ht="11.25">
      <c r="B630" s="211"/>
      <c r="C630" s="212"/>
      <c r="D630" s="202" t="s">
        <v>132</v>
      </c>
      <c r="E630" s="213" t="s">
        <v>1</v>
      </c>
      <c r="F630" s="214" t="s">
        <v>813</v>
      </c>
      <c r="G630" s="212"/>
      <c r="H630" s="215">
        <v>2.92</v>
      </c>
      <c r="I630" s="216"/>
      <c r="J630" s="212"/>
      <c r="K630" s="212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132</v>
      </c>
      <c r="AU630" s="221" t="s">
        <v>85</v>
      </c>
      <c r="AV630" s="14" t="s">
        <v>85</v>
      </c>
      <c r="AW630" s="14" t="s">
        <v>134</v>
      </c>
      <c r="AX630" s="14" t="s">
        <v>75</v>
      </c>
      <c r="AY630" s="221" t="s">
        <v>123</v>
      </c>
    </row>
    <row r="631" spans="2:51" s="14" customFormat="1" ht="11.25">
      <c r="B631" s="211"/>
      <c r="C631" s="212"/>
      <c r="D631" s="202" t="s">
        <v>132</v>
      </c>
      <c r="E631" s="213" t="s">
        <v>1</v>
      </c>
      <c r="F631" s="214" t="s">
        <v>814</v>
      </c>
      <c r="G631" s="212"/>
      <c r="H631" s="215">
        <v>3.84</v>
      </c>
      <c r="I631" s="216"/>
      <c r="J631" s="212"/>
      <c r="K631" s="212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132</v>
      </c>
      <c r="AU631" s="221" t="s">
        <v>85</v>
      </c>
      <c r="AV631" s="14" t="s">
        <v>85</v>
      </c>
      <c r="AW631" s="14" t="s">
        <v>134</v>
      </c>
      <c r="AX631" s="14" t="s">
        <v>75</v>
      </c>
      <c r="AY631" s="221" t="s">
        <v>123</v>
      </c>
    </row>
    <row r="632" spans="2:51" s="15" customFormat="1" ht="11.25">
      <c r="B632" s="222"/>
      <c r="C632" s="223"/>
      <c r="D632" s="202" t="s">
        <v>132</v>
      </c>
      <c r="E632" s="224" t="s">
        <v>1</v>
      </c>
      <c r="F632" s="225" t="s">
        <v>137</v>
      </c>
      <c r="G632" s="223"/>
      <c r="H632" s="226">
        <v>6.76</v>
      </c>
      <c r="I632" s="227"/>
      <c r="J632" s="223"/>
      <c r="K632" s="223"/>
      <c r="L632" s="228"/>
      <c r="M632" s="229"/>
      <c r="N632" s="230"/>
      <c r="O632" s="230"/>
      <c r="P632" s="230"/>
      <c r="Q632" s="230"/>
      <c r="R632" s="230"/>
      <c r="S632" s="230"/>
      <c r="T632" s="231"/>
      <c r="AT632" s="232" t="s">
        <v>132</v>
      </c>
      <c r="AU632" s="232" t="s">
        <v>85</v>
      </c>
      <c r="AV632" s="15" t="s">
        <v>131</v>
      </c>
      <c r="AW632" s="15" t="s">
        <v>134</v>
      </c>
      <c r="AX632" s="15" t="s">
        <v>83</v>
      </c>
      <c r="AY632" s="232" t="s">
        <v>123</v>
      </c>
    </row>
    <row r="633" spans="2:63" s="12" customFormat="1" ht="22.9" customHeight="1">
      <c r="B633" s="171"/>
      <c r="C633" s="172"/>
      <c r="D633" s="173" t="s">
        <v>74</v>
      </c>
      <c r="E633" s="185" t="s">
        <v>124</v>
      </c>
      <c r="F633" s="185" t="s">
        <v>815</v>
      </c>
      <c r="G633" s="172"/>
      <c r="H633" s="172"/>
      <c r="I633" s="175"/>
      <c r="J633" s="186">
        <f>BK633</f>
        <v>0</v>
      </c>
      <c r="K633" s="172"/>
      <c r="L633" s="177"/>
      <c r="M633" s="178"/>
      <c r="N633" s="179"/>
      <c r="O633" s="179"/>
      <c r="P633" s="180">
        <f>SUM(P634:P808)</f>
        <v>0</v>
      </c>
      <c r="Q633" s="179"/>
      <c r="R633" s="180">
        <f>SUM(R634:R808)</f>
        <v>0</v>
      </c>
      <c r="S633" s="179"/>
      <c r="T633" s="181">
        <f>SUM(T634:T808)</f>
        <v>0</v>
      </c>
      <c r="AR633" s="182" t="s">
        <v>83</v>
      </c>
      <c r="AT633" s="183" t="s">
        <v>74</v>
      </c>
      <c r="AU633" s="183" t="s">
        <v>83</v>
      </c>
      <c r="AY633" s="182" t="s">
        <v>123</v>
      </c>
      <c r="BK633" s="184">
        <f>SUM(BK634:BK808)</f>
        <v>0</v>
      </c>
    </row>
    <row r="634" spans="1:65" s="2" customFormat="1" ht="21.75" customHeight="1">
      <c r="A634" s="35"/>
      <c r="B634" s="36"/>
      <c r="C634" s="187" t="s">
        <v>816</v>
      </c>
      <c r="D634" s="187" t="s">
        <v>126</v>
      </c>
      <c r="E634" s="188" t="s">
        <v>817</v>
      </c>
      <c r="F634" s="189" t="s">
        <v>818</v>
      </c>
      <c r="G634" s="190" t="s">
        <v>287</v>
      </c>
      <c r="H634" s="191">
        <v>20.8</v>
      </c>
      <c r="I634" s="192"/>
      <c r="J634" s="193">
        <f>ROUND(I634*H634,2)</f>
        <v>0</v>
      </c>
      <c r="K634" s="189" t="s">
        <v>1</v>
      </c>
      <c r="L634" s="40"/>
      <c r="M634" s="194" t="s">
        <v>1</v>
      </c>
      <c r="N634" s="195" t="s">
        <v>40</v>
      </c>
      <c r="O634" s="72"/>
      <c r="P634" s="196">
        <f>O634*H634</f>
        <v>0</v>
      </c>
      <c r="Q634" s="196">
        <v>0</v>
      </c>
      <c r="R634" s="196">
        <f>Q634*H634</f>
        <v>0</v>
      </c>
      <c r="S634" s="196">
        <v>0</v>
      </c>
      <c r="T634" s="197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98" t="s">
        <v>131</v>
      </c>
      <c r="AT634" s="198" t="s">
        <v>126</v>
      </c>
      <c r="AU634" s="198" t="s">
        <v>85</v>
      </c>
      <c r="AY634" s="18" t="s">
        <v>123</v>
      </c>
      <c r="BE634" s="199">
        <f>IF(N634="základní",J634,0)</f>
        <v>0</v>
      </c>
      <c r="BF634" s="199">
        <f>IF(N634="snížená",J634,0)</f>
        <v>0</v>
      </c>
      <c r="BG634" s="199">
        <f>IF(N634="zákl. přenesená",J634,0)</f>
        <v>0</v>
      </c>
      <c r="BH634" s="199">
        <f>IF(N634="sníž. přenesená",J634,0)</f>
        <v>0</v>
      </c>
      <c r="BI634" s="199">
        <f>IF(N634="nulová",J634,0)</f>
        <v>0</v>
      </c>
      <c r="BJ634" s="18" t="s">
        <v>83</v>
      </c>
      <c r="BK634" s="199">
        <f>ROUND(I634*H634,2)</f>
        <v>0</v>
      </c>
      <c r="BL634" s="18" t="s">
        <v>131</v>
      </c>
      <c r="BM634" s="198" t="s">
        <v>819</v>
      </c>
    </row>
    <row r="635" spans="2:51" s="13" customFormat="1" ht="33.75">
      <c r="B635" s="200"/>
      <c r="C635" s="201"/>
      <c r="D635" s="202" t="s">
        <v>132</v>
      </c>
      <c r="E635" s="203" t="s">
        <v>1</v>
      </c>
      <c r="F635" s="204" t="s">
        <v>820</v>
      </c>
      <c r="G635" s="201"/>
      <c r="H635" s="203" t="s">
        <v>1</v>
      </c>
      <c r="I635" s="205"/>
      <c r="J635" s="201"/>
      <c r="K635" s="201"/>
      <c r="L635" s="206"/>
      <c r="M635" s="207"/>
      <c r="N635" s="208"/>
      <c r="O635" s="208"/>
      <c r="P635" s="208"/>
      <c r="Q635" s="208"/>
      <c r="R635" s="208"/>
      <c r="S635" s="208"/>
      <c r="T635" s="209"/>
      <c r="AT635" s="210" t="s">
        <v>132</v>
      </c>
      <c r="AU635" s="210" t="s">
        <v>85</v>
      </c>
      <c r="AV635" s="13" t="s">
        <v>83</v>
      </c>
      <c r="AW635" s="13" t="s">
        <v>134</v>
      </c>
      <c r="AX635" s="13" t="s">
        <v>75</v>
      </c>
      <c r="AY635" s="210" t="s">
        <v>123</v>
      </c>
    </row>
    <row r="636" spans="2:51" s="13" customFormat="1" ht="11.25">
      <c r="B636" s="200"/>
      <c r="C636" s="201"/>
      <c r="D636" s="202" t="s">
        <v>132</v>
      </c>
      <c r="E636" s="203" t="s">
        <v>1</v>
      </c>
      <c r="F636" s="204" t="s">
        <v>821</v>
      </c>
      <c r="G636" s="201"/>
      <c r="H636" s="203" t="s">
        <v>1</v>
      </c>
      <c r="I636" s="205"/>
      <c r="J636" s="201"/>
      <c r="K636" s="201"/>
      <c r="L636" s="206"/>
      <c r="M636" s="207"/>
      <c r="N636" s="208"/>
      <c r="O636" s="208"/>
      <c r="P636" s="208"/>
      <c r="Q636" s="208"/>
      <c r="R636" s="208"/>
      <c r="S636" s="208"/>
      <c r="T636" s="209"/>
      <c r="AT636" s="210" t="s">
        <v>132</v>
      </c>
      <c r="AU636" s="210" t="s">
        <v>85</v>
      </c>
      <c r="AV636" s="13" t="s">
        <v>83</v>
      </c>
      <c r="AW636" s="13" t="s">
        <v>134</v>
      </c>
      <c r="AX636" s="13" t="s">
        <v>75</v>
      </c>
      <c r="AY636" s="210" t="s">
        <v>123</v>
      </c>
    </row>
    <row r="637" spans="2:51" s="14" customFormat="1" ht="11.25">
      <c r="B637" s="211"/>
      <c r="C637" s="212"/>
      <c r="D637" s="202" t="s">
        <v>132</v>
      </c>
      <c r="E637" s="213" t="s">
        <v>1</v>
      </c>
      <c r="F637" s="214" t="s">
        <v>822</v>
      </c>
      <c r="G637" s="212"/>
      <c r="H637" s="215">
        <v>7.3</v>
      </c>
      <c r="I637" s="216"/>
      <c r="J637" s="212"/>
      <c r="K637" s="212"/>
      <c r="L637" s="217"/>
      <c r="M637" s="218"/>
      <c r="N637" s="219"/>
      <c r="O637" s="219"/>
      <c r="P637" s="219"/>
      <c r="Q637" s="219"/>
      <c r="R637" s="219"/>
      <c r="S637" s="219"/>
      <c r="T637" s="220"/>
      <c r="AT637" s="221" t="s">
        <v>132</v>
      </c>
      <c r="AU637" s="221" t="s">
        <v>85</v>
      </c>
      <c r="AV637" s="14" t="s">
        <v>85</v>
      </c>
      <c r="AW637" s="14" t="s">
        <v>134</v>
      </c>
      <c r="AX637" s="14" t="s">
        <v>75</v>
      </c>
      <c r="AY637" s="221" t="s">
        <v>123</v>
      </c>
    </row>
    <row r="638" spans="2:51" s="14" customFormat="1" ht="11.25">
      <c r="B638" s="211"/>
      <c r="C638" s="212"/>
      <c r="D638" s="202" t="s">
        <v>132</v>
      </c>
      <c r="E638" s="213" t="s">
        <v>1</v>
      </c>
      <c r="F638" s="214" t="s">
        <v>823</v>
      </c>
      <c r="G638" s="212"/>
      <c r="H638" s="215">
        <v>9</v>
      </c>
      <c r="I638" s="216"/>
      <c r="J638" s="212"/>
      <c r="K638" s="212"/>
      <c r="L638" s="217"/>
      <c r="M638" s="218"/>
      <c r="N638" s="219"/>
      <c r="O638" s="219"/>
      <c r="P638" s="219"/>
      <c r="Q638" s="219"/>
      <c r="R638" s="219"/>
      <c r="S638" s="219"/>
      <c r="T638" s="220"/>
      <c r="AT638" s="221" t="s">
        <v>132</v>
      </c>
      <c r="AU638" s="221" t="s">
        <v>85</v>
      </c>
      <c r="AV638" s="14" t="s">
        <v>85</v>
      </c>
      <c r="AW638" s="14" t="s">
        <v>134</v>
      </c>
      <c r="AX638" s="14" t="s">
        <v>75</v>
      </c>
      <c r="AY638" s="221" t="s">
        <v>123</v>
      </c>
    </row>
    <row r="639" spans="2:51" s="14" customFormat="1" ht="11.25">
      <c r="B639" s="211"/>
      <c r="C639" s="212"/>
      <c r="D639" s="202" t="s">
        <v>132</v>
      </c>
      <c r="E639" s="213" t="s">
        <v>1</v>
      </c>
      <c r="F639" s="214" t="s">
        <v>824</v>
      </c>
      <c r="G639" s="212"/>
      <c r="H639" s="215">
        <v>4.5</v>
      </c>
      <c r="I639" s="216"/>
      <c r="J639" s="212"/>
      <c r="K639" s="212"/>
      <c r="L639" s="217"/>
      <c r="M639" s="218"/>
      <c r="N639" s="219"/>
      <c r="O639" s="219"/>
      <c r="P639" s="219"/>
      <c r="Q639" s="219"/>
      <c r="R639" s="219"/>
      <c r="S639" s="219"/>
      <c r="T639" s="220"/>
      <c r="AT639" s="221" t="s">
        <v>132</v>
      </c>
      <c r="AU639" s="221" t="s">
        <v>85</v>
      </c>
      <c r="AV639" s="14" t="s">
        <v>85</v>
      </c>
      <c r="AW639" s="14" t="s">
        <v>134</v>
      </c>
      <c r="AX639" s="14" t="s">
        <v>75</v>
      </c>
      <c r="AY639" s="221" t="s">
        <v>123</v>
      </c>
    </row>
    <row r="640" spans="2:51" s="15" customFormat="1" ht="11.25">
      <c r="B640" s="222"/>
      <c r="C640" s="223"/>
      <c r="D640" s="202" t="s">
        <v>132</v>
      </c>
      <c r="E640" s="224" t="s">
        <v>1</v>
      </c>
      <c r="F640" s="225" t="s">
        <v>137</v>
      </c>
      <c r="G640" s="223"/>
      <c r="H640" s="226">
        <v>20.8</v>
      </c>
      <c r="I640" s="227"/>
      <c r="J640" s="223"/>
      <c r="K640" s="223"/>
      <c r="L640" s="228"/>
      <c r="M640" s="229"/>
      <c r="N640" s="230"/>
      <c r="O640" s="230"/>
      <c r="P640" s="230"/>
      <c r="Q640" s="230"/>
      <c r="R640" s="230"/>
      <c r="S640" s="230"/>
      <c r="T640" s="231"/>
      <c r="AT640" s="232" t="s">
        <v>132</v>
      </c>
      <c r="AU640" s="232" t="s">
        <v>85</v>
      </c>
      <c r="AV640" s="15" t="s">
        <v>131</v>
      </c>
      <c r="AW640" s="15" t="s">
        <v>134</v>
      </c>
      <c r="AX640" s="15" t="s">
        <v>83</v>
      </c>
      <c r="AY640" s="232" t="s">
        <v>123</v>
      </c>
    </row>
    <row r="641" spans="1:65" s="2" customFormat="1" ht="16.5" customHeight="1">
      <c r="A641" s="35"/>
      <c r="B641" s="36"/>
      <c r="C641" s="187" t="s">
        <v>485</v>
      </c>
      <c r="D641" s="187" t="s">
        <v>126</v>
      </c>
      <c r="E641" s="188" t="s">
        <v>825</v>
      </c>
      <c r="F641" s="189" t="s">
        <v>826</v>
      </c>
      <c r="G641" s="190" t="s">
        <v>827</v>
      </c>
      <c r="H641" s="191">
        <v>14</v>
      </c>
      <c r="I641" s="192"/>
      <c r="J641" s="193">
        <f>ROUND(I641*H641,2)</f>
        <v>0</v>
      </c>
      <c r="K641" s="189" t="s">
        <v>1</v>
      </c>
      <c r="L641" s="40"/>
      <c r="M641" s="194" t="s">
        <v>1</v>
      </c>
      <c r="N641" s="195" t="s">
        <v>40</v>
      </c>
      <c r="O641" s="72"/>
      <c r="P641" s="196">
        <f>O641*H641</f>
        <v>0</v>
      </c>
      <c r="Q641" s="196">
        <v>0</v>
      </c>
      <c r="R641" s="196">
        <f>Q641*H641</f>
        <v>0</v>
      </c>
      <c r="S641" s="196">
        <v>0</v>
      </c>
      <c r="T641" s="197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98" t="s">
        <v>131</v>
      </c>
      <c r="AT641" s="198" t="s">
        <v>126</v>
      </c>
      <c r="AU641" s="198" t="s">
        <v>85</v>
      </c>
      <c r="AY641" s="18" t="s">
        <v>123</v>
      </c>
      <c r="BE641" s="199">
        <f>IF(N641="základní",J641,0)</f>
        <v>0</v>
      </c>
      <c r="BF641" s="199">
        <f>IF(N641="snížená",J641,0)</f>
        <v>0</v>
      </c>
      <c r="BG641" s="199">
        <f>IF(N641="zákl. přenesená",J641,0)</f>
        <v>0</v>
      </c>
      <c r="BH641" s="199">
        <f>IF(N641="sníž. přenesená",J641,0)</f>
        <v>0</v>
      </c>
      <c r="BI641" s="199">
        <f>IF(N641="nulová",J641,0)</f>
        <v>0</v>
      </c>
      <c r="BJ641" s="18" t="s">
        <v>83</v>
      </c>
      <c r="BK641" s="199">
        <f>ROUND(I641*H641,2)</f>
        <v>0</v>
      </c>
      <c r="BL641" s="18" t="s">
        <v>131</v>
      </c>
      <c r="BM641" s="198" t="s">
        <v>828</v>
      </c>
    </row>
    <row r="642" spans="2:51" s="13" customFormat="1" ht="22.5">
      <c r="B642" s="200"/>
      <c r="C642" s="201"/>
      <c r="D642" s="202" t="s">
        <v>132</v>
      </c>
      <c r="E642" s="203" t="s">
        <v>1</v>
      </c>
      <c r="F642" s="204" t="s">
        <v>829</v>
      </c>
      <c r="G642" s="201"/>
      <c r="H642" s="203" t="s">
        <v>1</v>
      </c>
      <c r="I642" s="205"/>
      <c r="J642" s="201"/>
      <c r="K642" s="201"/>
      <c r="L642" s="206"/>
      <c r="M642" s="207"/>
      <c r="N642" s="208"/>
      <c r="O642" s="208"/>
      <c r="P642" s="208"/>
      <c r="Q642" s="208"/>
      <c r="R642" s="208"/>
      <c r="S642" s="208"/>
      <c r="T642" s="209"/>
      <c r="AT642" s="210" t="s">
        <v>132</v>
      </c>
      <c r="AU642" s="210" t="s">
        <v>85</v>
      </c>
      <c r="AV642" s="13" t="s">
        <v>83</v>
      </c>
      <c r="AW642" s="13" t="s">
        <v>134</v>
      </c>
      <c r="AX642" s="13" t="s">
        <v>75</v>
      </c>
      <c r="AY642" s="210" t="s">
        <v>123</v>
      </c>
    </row>
    <row r="643" spans="2:51" s="13" customFormat="1" ht="11.25">
      <c r="B643" s="200"/>
      <c r="C643" s="201"/>
      <c r="D643" s="202" t="s">
        <v>132</v>
      </c>
      <c r="E643" s="203" t="s">
        <v>1</v>
      </c>
      <c r="F643" s="204" t="s">
        <v>821</v>
      </c>
      <c r="G643" s="201"/>
      <c r="H643" s="203" t="s">
        <v>1</v>
      </c>
      <c r="I643" s="205"/>
      <c r="J643" s="201"/>
      <c r="K643" s="201"/>
      <c r="L643" s="206"/>
      <c r="M643" s="207"/>
      <c r="N643" s="208"/>
      <c r="O643" s="208"/>
      <c r="P643" s="208"/>
      <c r="Q643" s="208"/>
      <c r="R643" s="208"/>
      <c r="S643" s="208"/>
      <c r="T643" s="209"/>
      <c r="AT643" s="210" t="s">
        <v>132</v>
      </c>
      <c r="AU643" s="210" t="s">
        <v>85</v>
      </c>
      <c r="AV643" s="13" t="s">
        <v>83</v>
      </c>
      <c r="AW643" s="13" t="s">
        <v>134</v>
      </c>
      <c r="AX643" s="13" t="s">
        <v>75</v>
      </c>
      <c r="AY643" s="210" t="s">
        <v>123</v>
      </c>
    </row>
    <row r="644" spans="2:51" s="14" customFormat="1" ht="11.25">
      <c r="B644" s="211"/>
      <c r="C644" s="212"/>
      <c r="D644" s="202" t="s">
        <v>132</v>
      </c>
      <c r="E644" s="213" t="s">
        <v>1</v>
      </c>
      <c r="F644" s="214" t="s">
        <v>830</v>
      </c>
      <c r="G644" s="212"/>
      <c r="H644" s="215">
        <v>4</v>
      </c>
      <c r="I644" s="216"/>
      <c r="J644" s="212"/>
      <c r="K644" s="212"/>
      <c r="L644" s="217"/>
      <c r="M644" s="218"/>
      <c r="N644" s="219"/>
      <c r="O644" s="219"/>
      <c r="P644" s="219"/>
      <c r="Q644" s="219"/>
      <c r="R644" s="219"/>
      <c r="S644" s="219"/>
      <c r="T644" s="220"/>
      <c r="AT644" s="221" t="s">
        <v>132</v>
      </c>
      <c r="AU644" s="221" t="s">
        <v>85</v>
      </c>
      <c r="AV644" s="14" t="s">
        <v>85</v>
      </c>
      <c r="AW644" s="14" t="s">
        <v>134</v>
      </c>
      <c r="AX644" s="14" t="s">
        <v>75</v>
      </c>
      <c r="AY644" s="221" t="s">
        <v>123</v>
      </c>
    </row>
    <row r="645" spans="2:51" s="14" customFormat="1" ht="11.25">
      <c r="B645" s="211"/>
      <c r="C645" s="212"/>
      <c r="D645" s="202" t="s">
        <v>132</v>
      </c>
      <c r="E645" s="213" t="s">
        <v>1</v>
      </c>
      <c r="F645" s="214" t="s">
        <v>831</v>
      </c>
      <c r="G645" s="212"/>
      <c r="H645" s="215">
        <v>6</v>
      </c>
      <c r="I645" s="216"/>
      <c r="J645" s="212"/>
      <c r="K645" s="212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132</v>
      </c>
      <c r="AU645" s="221" t="s">
        <v>85</v>
      </c>
      <c r="AV645" s="14" t="s">
        <v>85</v>
      </c>
      <c r="AW645" s="14" t="s">
        <v>134</v>
      </c>
      <c r="AX645" s="14" t="s">
        <v>75</v>
      </c>
      <c r="AY645" s="221" t="s">
        <v>123</v>
      </c>
    </row>
    <row r="646" spans="2:51" s="14" customFormat="1" ht="11.25">
      <c r="B646" s="211"/>
      <c r="C646" s="212"/>
      <c r="D646" s="202" t="s">
        <v>132</v>
      </c>
      <c r="E646" s="213" t="s">
        <v>1</v>
      </c>
      <c r="F646" s="214" t="s">
        <v>832</v>
      </c>
      <c r="G646" s="212"/>
      <c r="H646" s="215">
        <v>4</v>
      </c>
      <c r="I646" s="216"/>
      <c r="J646" s="212"/>
      <c r="K646" s="212"/>
      <c r="L646" s="217"/>
      <c r="M646" s="218"/>
      <c r="N646" s="219"/>
      <c r="O646" s="219"/>
      <c r="P646" s="219"/>
      <c r="Q646" s="219"/>
      <c r="R646" s="219"/>
      <c r="S646" s="219"/>
      <c r="T646" s="220"/>
      <c r="AT646" s="221" t="s">
        <v>132</v>
      </c>
      <c r="AU646" s="221" t="s">
        <v>85</v>
      </c>
      <c r="AV646" s="14" t="s">
        <v>85</v>
      </c>
      <c r="AW646" s="14" t="s">
        <v>134</v>
      </c>
      <c r="AX646" s="14" t="s">
        <v>75</v>
      </c>
      <c r="AY646" s="221" t="s">
        <v>123</v>
      </c>
    </row>
    <row r="647" spans="2:51" s="15" customFormat="1" ht="11.25">
      <c r="B647" s="222"/>
      <c r="C647" s="223"/>
      <c r="D647" s="202" t="s">
        <v>132</v>
      </c>
      <c r="E647" s="224" t="s">
        <v>1</v>
      </c>
      <c r="F647" s="225" t="s">
        <v>137</v>
      </c>
      <c r="G647" s="223"/>
      <c r="H647" s="226">
        <v>14</v>
      </c>
      <c r="I647" s="227"/>
      <c r="J647" s="223"/>
      <c r="K647" s="223"/>
      <c r="L647" s="228"/>
      <c r="M647" s="229"/>
      <c r="N647" s="230"/>
      <c r="O647" s="230"/>
      <c r="P647" s="230"/>
      <c r="Q647" s="230"/>
      <c r="R647" s="230"/>
      <c r="S647" s="230"/>
      <c r="T647" s="231"/>
      <c r="AT647" s="232" t="s">
        <v>132</v>
      </c>
      <c r="AU647" s="232" t="s">
        <v>85</v>
      </c>
      <c r="AV647" s="15" t="s">
        <v>131</v>
      </c>
      <c r="AW647" s="15" t="s">
        <v>134</v>
      </c>
      <c r="AX647" s="15" t="s">
        <v>83</v>
      </c>
      <c r="AY647" s="232" t="s">
        <v>123</v>
      </c>
    </row>
    <row r="648" spans="1:65" s="2" customFormat="1" ht="16.5" customHeight="1">
      <c r="A648" s="35"/>
      <c r="B648" s="36"/>
      <c r="C648" s="187" t="s">
        <v>833</v>
      </c>
      <c r="D648" s="187" t="s">
        <v>126</v>
      </c>
      <c r="E648" s="188" t="s">
        <v>834</v>
      </c>
      <c r="F648" s="189" t="s">
        <v>835</v>
      </c>
      <c r="G648" s="190" t="s">
        <v>129</v>
      </c>
      <c r="H648" s="191">
        <v>2</v>
      </c>
      <c r="I648" s="192"/>
      <c r="J648" s="193">
        <f>ROUND(I648*H648,2)</f>
        <v>0</v>
      </c>
      <c r="K648" s="189" t="s">
        <v>130</v>
      </c>
      <c r="L648" s="40"/>
      <c r="M648" s="194" t="s">
        <v>1</v>
      </c>
      <c r="N648" s="195" t="s">
        <v>40</v>
      </c>
      <c r="O648" s="72"/>
      <c r="P648" s="196">
        <f>O648*H648</f>
        <v>0</v>
      </c>
      <c r="Q648" s="196">
        <v>0</v>
      </c>
      <c r="R648" s="196">
        <f>Q648*H648</f>
        <v>0</v>
      </c>
      <c r="S648" s="196">
        <v>0</v>
      </c>
      <c r="T648" s="197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98" t="s">
        <v>131</v>
      </c>
      <c r="AT648" s="198" t="s">
        <v>126</v>
      </c>
      <c r="AU648" s="198" t="s">
        <v>85</v>
      </c>
      <c r="AY648" s="18" t="s">
        <v>123</v>
      </c>
      <c r="BE648" s="199">
        <f>IF(N648="základní",J648,0)</f>
        <v>0</v>
      </c>
      <c r="BF648" s="199">
        <f>IF(N648="snížená",J648,0)</f>
        <v>0</v>
      </c>
      <c r="BG648" s="199">
        <f>IF(N648="zákl. přenesená",J648,0)</f>
        <v>0</v>
      </c>
      <c r="BH648" s="199">
        <f>IF(N648="sníž. přenesená",J648,0)</f>
        <v>0</v>
      </c>
      <c r="BI648" s="199">
        <f>IF(N648="nulová",J648,0)</f>
        <v>0</v>
      </c>
      <c r="BJ648" s="18" t="s">
        <v>83</v>
      </c>
      <c r="BK648" s="199">
        <f>ROUND(I648*H648,2)</f>
        <v>0</v>
      </c>
      <c r="BL648" s="18" t="s">
        <v>131</v>
      </c>
      <c r="BM648" s="198" t="s">
        <v>836</v>
      </c>
    </row>
    <row r="649" spans="2:51" s="14" customFormat="1" ht="11.25">
      <c r="B649" s="211"/>
      <c r="C649" s="212"/>
      <c r="D649" s="202" t="s">
        <v>132</v>
      </c>
      <c r="E649" s="213" t="s">
        <v>1</v>
      </c>
      <c r="F649" s="214" t="s">
        <v>837</v>
      </c>
      <c r="G649" s="212"/>
      <c r="H649" s="215">
        <v>2</v>
      </c>
      <c r="I649" s="216"/>
      <c r="J649" s="212"/>
      <c r="K649" s="212"/>
      <c r="L649" s="217"/>
      <c r="M649" s="218"/>
      <c r="N649" s="219"/>
      <c r="O649" s="219"/>
      <c r="P649" s="219"/>
      <c r="Q649" s="219"/>
      <c r="R649" s="219"/>
      <c r="S649" s="219"/>
      <c r="T649" s="220"/>
      <c r="AT649" s="221" t="s">
        <v>132</v>
      </c>
      <c r="AU649" s="221" t="s">
        <v>85</v>
      </c>
      <c r="AV649" s="14" t="s">
        <v>85</v>
      </c>
      <c r="AW649" s="14" t="s">
        <v>134</v>
      </c>
      <c r="AX649" s="14" t="s">
        <v>75</v>
      </c>
      <c r="AY649" s="221" t="s">
        <v>123</v>
      </c>
    </row>
    <row r="650" spans="2:51" s="15" customFormat="1" ht="11.25">
      <c r="B650" s="222"/>
      <c r="C650" s="223"/>
      <c r="D650" s="202" t="s">
        <v>132</v>
      </c>
      <c r="E650" s="224" t="s">
        <v>1</v>
      </c>
      <c r="F650" s="225" t="s">
        <v>137</v>
      </c>
      <c r="G650" s="223"/>
      <c r="H650" s="226">
        <v>2</v>
      </c>
      <c r="I650" s="227"/>
      <c r="J650" s="223"/>
      <c r="K650" s="223"/>
      <c r="L650" s="228"/>
      <c r="M650" s="229"/>
      <c r="N650" s="230"/>
      <c r="O650" s="230"/>
      <c r="P650" s="230"/>
      <c r="Q650" s="230"/>
      <c r="R650" s="230"/>
      <c r="S650" s="230"/>
      <c r="T650" s="231"/>
      <c r="AT650" s="232" t="s">
        <v>132</v>
      </c>
      <c r="AU650" s="232" t="s">
        <v>85</v>
      </c>
      <c r="AV650" s="15" t="s">
        <v>131</v>
      </c>
      <c r="AW650" s="15" t="s">
        <v>134</v>
      </c>
      <c r="AX650" s="15" t="s">
        <v>83</v>
      </c>
      <c r="AY650" s="232" t="s">
        <v>123</v>
      </c>
    </row>
    <row r="651" spans="1:65" s="2" customFormat="1" ht="24.2" customHeight="1">
      <c r="A651" s="35"/>
      <c r="B651" s="36"/>
      <c r="C651" s="187" t="s">
        <v>490</v>
      </c>
      <c r="D651" s="187" t="s">
        <v>126</v>
      </c>
      <c r="E651" s="188" t="s">
        <v>838</v>
      </c>
      <c r="F651" s="189" t="s">
        <v>839</v>
      </c>
      <c r="G651" s="190" t="s">
        <v>228</v>
      </c>
      <c r="H651" s="191">
        <v>9.2</v>
      </c>
      <c r="I651" s="192"/>
      <c r="J651" s="193">
        <f>ROUND(I651*H651,2)</f>
        <v>0</v>
      </c>
      <c r="K651" s="189" t="s">
        <v>130</v>
      </c>
      <c r="L651" s="40"/>
      <c r="M651" s="194" t="s">
        <v>1</v>
      </c>
      <c r="N651" s="195" t="s">
        <v>40</v>
      </c>
      <c r="O651" s="72"/>
      <c r="P651" s="196">
        <f>O651*H651</f>
        <v>0</v>
      </c>
      <c r="Q651" s="196">
        <v>0</v>
      </c>
      <c r="R651" s="196">
        <f>Q651*H651</f>
        <v>0</v>
      </c>
      <c r="S651" s="196">
        <v>0</v>
      </c>
      <c r="T651" s="197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98" t="s">
        <v>131</v>
      </c>
      <c r="AT651" s="198" t="s">
        <v>126</v>
      </c>
      <c r="AU651" s="198" t="s">
        <v>85</v>
      </c>
      <c r="AY651" s="18" t="s">
        <v>123</v>
      </c>
      <c r="BE651" s="199">
        <f>IF(N651="základní",J651,0)</f>
        <v>0</v>
      </c>
      <c r="BF651" s="199">
        <f>IF(N651="snížená",J651,0)</f>
        <v>0</v>
      </c>
      <c r="BG651" s="199">
        <f>IF(N651="zákl. přenesená",J651,0)</f>
        <v>0</v>
      </c>
      <c r="BH651" s="199">
        <f>IF(N651="sníž. přenesená",J651,0)</f>
        <v>0</v>
      </c>
      <c r="BI651" s="199">
        <f>IF(N651="nulová",J651,0)</f>
        <v>0</v>
      </c>
      <c r="BJ651" s="18" t="s">
        <v>83</v>
      </c>
      <c r="BK651" s="199">
        <f>ROUND(I651*H651,2)</f>
        <v>0</v>
      </c>
      <c r="BL651" s="18" t="s">
        <v>131</v>
      </c>
      <c r="BM651" s="198" t="s">
        <v>840</v>
      </c>
    </row>
    <row r="652" spans="2:51" s="13" customFormat="1" ht="11.25">
      <c r="B652" s="200"/>
      <c r="C652" s="201"/>
      <c r="D652" s="202" t="s">
        <v>132</v>
      </c>
      <c r="E652" s="203" t="s">
        <v>1</v>
      </c>
      <c r="F652" s="204" t="s">
        <v>841</v>
      </c>
      <c r="G652" s="201"/>
      <c r="H652" s="203" t="s">
        <v>1</v>
      </c>
      <c r="I652" s="205"/>
      <c r="J652" s="201"/>
      <c r="K652" s="201"/>
      <c r="L652" s="206"/>
      <c r="M652" s="207"/>
      <c r="N652" s="208"/>
      <c r="O652" s="208"/>
      <c r="P652" s="208"/>
      <c r="Q652" s="208"/>
      <c r="R652" s="208"/>
      <c r="S652" s="208"/>
      <c r="T652" s="209"/>
      <c r="AT652" s="210" t="s">
        <v>132</v>
      </c>
      <c r="AU652" s="210" t="s">
        <v>85</v>
      </c>
      <c r="AV652" s="13" t="s">
        <v>83</v>
      </c>
      <c r="AW652" s="13" t="s">
        <v>134</v>
      </c>
      <c r="AX652" s="13" t="s">
        <v>75</v>
      </c>
      <c r="AY652" s="210" t="s">
        <v>123</v>
      </c>
    </row>
    <row r="653" spans="2:51" s="14" customFormat="1" ht="11.25">
      <c r="B653" s="211"/>
      <c r="C653" s="212"/>
      <c r="D653" s="202" t="s">
        <v>132</v>
      </c>
      <c r="E653" s="213" t="s">
        <v>1</v>
      </c>
      <c r="F653" s="214" t="s">
        <v>842</v>
      </c>
      <c r="G653" s="212"/>
      <c r="H653" s="215">
        <v>9.2</v>
      </c>
      <c r="I653" s="216"/>
      <c r="J653" s="212"/>
      <c r="K653" s="212"/>
      <c r="L653" s="217"/>
      <c r="M653" s="218"/>
      <c r="N653" s="219"/>
      <c r="O653" s="219"/>
      <c r="P653" s="219"/>
      <c r="Q653" s="219"/>
      <c r="R653" s="219"/>
      <c r="S653" s="219"/>
      <c r="T653" s="220"/>
      <c r="AT653" s="221" t="s">
        <v>132</v>
      </c>
      <c r="AU653" s="221" t="s">
        <v>85</v>
      </c>
      <c r="AV653" s="14" t="s">
        <v>85</v>
      </c>
      <c r="AW653" s="14" t="s">
        <v>134</v>
      </c>
      <c r="AX653" s="14" t="s">
        <v>75</v>
      </c>
      <c r="AY653" s="221" t="s">
        <v>123</v>
      </c>
    </row>
    <row r="654" spans="2:51" s="15" customFormat="1" ht="11.25">
      <c r="B654" s="222"/>
      <c r="C654" s="223"/>
      <c r="D654" s="202" t="s">
        <v>132</v>
      </c>
      <c r="E654" s="224" t="s">
        <v>1</v>
      </c>
      <c r="F654" s="225" t="s">
        <v>137</v>
      </c>
      <c r="G654" s="223"/>
      <c r="H654" s="226">
        <v>9.2</v>
      </c>
      <c r="I654" s="227"/>
      <c r="J654" s="223"/>
      <c r="K654" s="223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132</v>
      </c>
      <c r="AU654" s="232" t="s">
        <v>85</v>
      </c>
      <c r="AV654" s="15" t="s">
        <v>131</v>
      </c>
      <c r="AW654" s="15" t="s">
        <v>134</v>
      </c>
      <c r="AX654" s="15" t="s">
        <v>83</v>
      </c>
      <c r="AY654" s="232" t="s">
        <v>123</v>
      </c>
    </row>
    <row r="655" spans="1:65" s="2" customFormat="1" ht="16.5" customHeight="1">
      <c r="A655" s="35"/>
      <c r="B655" s="36"/>
      <c r="C655" s="187" t="s">
        <v>843</v>
      </c>
      <c r="D655" s="187" t="s">
        <v>126</v>
      </c>
      <c r="E655" s="188" t="s">
        <v>844</v>
      </c>
      <c r="F655" s="189" t="s">
        <v>845</v>
      </c>
      <c r="G655" s="190" t="s">
        <v>228</v>
      </c>
      <c r="H655" s="191">
        <v>9.2</v>
      </c>
      <c r="I655" s="192"/>
      <c r="J655" s="193">
        <f>ROUND(I655*H655,2)</f>
        <v>0</v>
      </c>
      <c r="K655" s="189" t="s">
        <v>130</v>
      </c>
      <c r="L655" s="40"/>
      <c r="M655" s="194" t="s">
        <v>1</v>
      </c>
      <c r="N655" s="195" t="s">
        <v>40</v>
      </c>
      <c r="O655" s="72"/>
      <c r="P655" s="196">
        <f>O655*H655</f>
        <v>0</v>
      </c>
      <c r="Q655" s="196">
        <v>0</v>
      </c>
      <c r="R655" s="196">
        <f>Q655*H655</f>
        <v>0</v>
      </c>
      <c r="S655" s="196">
        <v>0</v>
      </c>
      <c r="T655" s="197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98" t="s">
        <v>131</v>
      </c>
      <c r="AT655" s="198" t="s">
        <v>126</v>
      </c>
      <c r="AU655" s="198" t="s">
        <v>85</v>
      </c>
      <c r="AY655" s="18" t="s">
        <v>123</v>
      </c>
      <c r="BE655" s="199">
        <f>IF(N655="základní",J655,0)</f>
        <v>0</v>
      </c>
      <c r="BF655" s="199">
        <f>IF(N655="snížená",J655,0)</f>
        <v>0</v>
      </c>
      <c r="BG655" s="199">
        <f>IF(N655="zákl. přenesená",J655,0)</f>
        <v>0</v>
      </c>
      <c r="BH655" s="199">
        <f>IF(N655="sníž. přenesená",J655,0)</f>
        <v>0</v>
      </c>
      <c r="BI655" s="199">
        <f>IF(N655="nulová",J655,0)</f>
        <v>0</v>
      </c>
      <c r="BJ655" s="18" t="s">
        <v>83</v>
      </c>
      <c r="BK655" s="199">
        <f>ROUND(I655*H655,2)</f>
        <v>0</v>
      </c>
      <c r="BL655" s="18" t="s">
        <v>131</v>
      </c>
      <c r="BM655" s="198" t="s">
        <v>846</v>
      </c>
    </row>
    <row r="656" spans="2:51" s="13" customFormat="1" ht="11.25">
      <c r="B656" s="200"/>
      <c r="C656" s="201"/>
      <c r="D656" s="202" t="s">
        <v>132</v>
      </c>
      <c r="E656" s="203" t="s">
        <v>1</v>
      </c>
      <c r="F656" s="204" t="s">
        <v>841</v>
      </c>
      <c r="G656" s="201"/>
      <c r="H656" s="203" t="s">
        <v>1</v>
      </c>
      <c r="I656" s="205"/>
      <c r="J656" s="201"/>
      <c r="K656" s="201"/>
      <c r="L656" s="206"/>
      <c r="M656" s="207"/>
      <c r="N656" s="208"/>
      <c r="O656" s="208"/>
      <c r="P656" s="208"/>
      <c r="Q656" s="208"/>
      <c r="R656" s="208"/>
      <c r="S656" s="208"/>
      <c r="T656" s="209"/>
      <c r="AT656" s="210" t="s">
        <v>132</v>
      </c>
      <c r="AU656" s="210" t="s">
        <v>85</v>
      </c>
      <c r="AV656" s="13" t="s">
        <v>83</v>
      </c>
      <c r="AW656" s="13" t="s">
        <v>134</v>
      </c>
      <c r="AX656" s="13" t="s">
        <v>75</v>
      </c>
      <c r="AY656" s="210" t="s">
        <v>123</v>
      </c>
    </row>
    <row r="657" spans="2:51" s="14" customFormat="1" ht="11.25">
      <c r="B657" s="211"/>
      <c r="C657" s="212"/>
      <c r="D657" s="202" t="s">
        <v>132</v>
      </c>
      <c r="E657" s="213" t="s">
        <v>1</v>
      </c>
      <c r="F657" s="214" t="s">
        <v>842</v>
      </c>
      <c r="G657" s="212"/>
      <c r="H657" s="215">
        <v>9.2</v>
      </c>
      <c r="I657" s="216"/>
      <c r="J657" s="212"/>
      <c r="K657" s="212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132</v>
      </c>
      <c r="AU657" s="221" t="s">
        <v>85</v>
      </c>
      <c r="AV657" s="14" t="s">
        <v>85</v>
      </c>
      <c r="AW657" s="14" t="s">
        <v>134</v>
      </c>
      <c r="AX657" s="14" t="s">
        <v>75</v>
      </c>
      <c r="AY657" s="221" t="s">
        <v>123</v>
      </c>
    </row>
    <row r="658" spans="2:51" s="15" customFormat="1" ht="11.25">
      <c r="B658" s="222"/>
      <c r="C658" s="223"/>
      <c r="D658" s="202" t="s">
        <v>132</v>
      </c>
      <c r="E658" s="224" t="s">
        <v>1</v>
      </c>
      <c r="F658" s="225" t="s">
        <v>137</v>
      </c>
      <c r="G658" s="223"/>
      <c r="H658" s="226">
        <v>9.2</v>
      </c>
      <c r="I658" s="227"/>
      <c r="J658" s="223"/>
      <c r="K658" s="223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132</v>
      </c>
      <c r="AU658" s="232" t="s">
        <v>85</v>
      </c>
      <c r="AV658" s="15" t="s">
        <v>131</v>
      </c>
      <c r="AW658" s="15" t="s">
        <v>134</v>
      </c>
      <c r="AX658" s="15" t="s">
        <v>83</v>
      </c>
      <c r="AY658" s="232" t="s">
        <v>123</v>
      </c>
    </row>
    <row r="659" spans="1:65" s="2" customFormat="1" ht="24.2" customHeight="1">
      <c r="A659" s="35"/>
      <c r="B659" s="36"/>
      <c r="C659" s="187" t="s">
        <v>494</v>
      </c>
      <c r="D659" s="187" t="s">
        <v>126</v>
      </c>
      <c r="E659" s="188" t="s">
        <v>847</v>
      </c>
      <c r="F659" s="189" t="s">
        <v>848</v>
      </c>
      <c r="G659" s="190" t="s">
        <v>228</v>
      </c>
      <c r="H659" s="191">
        <v>12.5</v>
      </c>
      <c r="I659" s="192"/>
      <c r="J659" s="193">
        <f>ROUND(I659*H659,2)</f>
        <v>0</v>
      </c>
      <c r="K659" s="189" t="s">
        <v>130</v>
      </c>
      <c r="L659" s="40"/>
      <c r="M659" s="194" t="s">
        <v>1</v>
      </c>
      <c r="N659" s="195" t="s">
        <v>40</v>
      </c>
      <c r="O659" s="72"/>
      <c r="P659" s="196">
        <f>O659*H659</f>
        <v>0</v>
      </c>
      <c r="Q659" s="196">
        <v>0</v>
      </c>
      <c r="R659" s="196">
        <f>Q659*H659</f>
        <v>0</v>
      </c>
      <c r="S659" s="196">
        <v>0</v>
      </c>
      <c r="T659" s="197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98" t="s">
        <v>131</v>
      </c>
      <c r="AT659" s="198" t="s">
        <v>126</v>
      </c>
      <c r="AU659" s="198" t="s">
        <v>85</v>
      </c>
      <c r="AY659" s="18" t="s">
        <v>123</v>
      </c>
      <c r="BE659" s="199">
        <f>IF(N659="základní",J659,0)</f>
        <v>0</v>
      </c>
      <c r="BF659" s="199">
        <f>IF(N659="snížená",J659,0)</f>
        <v>0</v>
      </c>
      <c r="BG659" s="199">
        <f>IF(N659="zákl. přenesená",J659,0)</f>
        <v>0</v>
      </c>
      <c r="BH659" s="199">
        <f>IF(N659="sníž. přenesená",J659,0)</f>
        <v>0</v>
      </c>
      <c r="BI659" s="199">
        <f>IF(N659="nulová",J659,0)</f>
        <v>0</v>
      </c>
      <c r="BJ659" s="18" t="s">
        <v>83</v>
      </c>
      <c r="BK659" s="199">
        <f>ROUND(I659*H659,2)</f>
        <v>0</v>
      </c>
      <c r="BL659" s="18" t="s">
        <v>131</v>
      </c>
      <c r="BM659" s="198" t="s">
        <v>849</v>
      </c>
    </row>
    <row r="660" spans="2:51" s="13" customFormat="1" ht="33.75">
      <c r="B660" s="200"/>
      <c r="C660" s="201"/>
      <c r="D660" s="202" t="s">
        <v>132</v>
      </c>
      <c r="E660" s="203" t="s">
        <v>1</v>
      </c>
      <c r="F660" s="204" t="s">
        <v>850</v>
      </c>
      <c r="G660" s="201"/>
      <c r="H660" s="203" t="s">
        <v>1</v>
      </c>
      <c r="I660" s="205"/>
      <c r="J660" s="201"/>
      <c r="K660" s="201"/>
      <c r="L660" s="206"/>
      <c r="M660" s="207"/>
      <c r="N660" s="208"/>
      <c r="O660" s="208"/>
      <c r="P660" s="208"/>
      <c r="Q660" s="208"/>
      <c r="R660" s="208"/>
      <c r="S660" s="208"/>
      <c r="T660" s="209"/>
      <c r="AT660" s="210" t="s">
        <v>132</v>
      </c>
      <c r="AU660" s="210" t="s">
        <v>85</v>
      </c>
      <c r="AV660" s="13" t="s">
        <v>83</v>
      </c>
      <c r="AW660" s="13" t="s">
        <v>134</v>
      </c>
      <c r="AX660" s="13" t="s">
        <v>75</v>
      </c>
      <c r="AY660" s="210" t="s">
        <v>123</v>
      </c>
    </row>
    <row r="661" spans="2:51" s="14" customFormat="1" ht="11.25">
      <c r="B661" s="211"/>
      <c r="C661" s="212"/>
      <c r="D661" s="202" t="s">
        <v>132</v>
      </c>
      <c r="E661" s="213" t="s">
        <v>1</v>
      </c>
      <c r="F661" s="214" t="s">
        <v>851</v>
      </c>
      <c r="G661" s="212"/>
      <c r="H661" s="215">
        <v>12.5</v>
      </c>
      <c r="I661" s="216"/>
      <c r="J661" s="212"/>
      <c r="K661" s="212"/>
      <c r="L661" s="217"/>
      <c r="M661" s="218"/>
      <c r="N661" s="219"/>
      <c r="O661" s="219"/>
      <c r="P661" s="219"/>
      <c r="Q661" s="219"/>
      <c r="R661" s="219"/>
      <c r="S661" s="219"/>
      <c r="T661" s="220"/>
      <c r="AT661" s="221" t="s">
        <v>132</v>
      </c>
      <c r="AU661" s="221" t="s">
        <v>85</v>
      </c>
      <c r="AV661" s="14" t="s">
        <v>85</v>
      </c>
      <c r="AW661" s="14" t="s">
        <v>134</v>
      </c>
      <c r="AX661" s="14" t="s">
        <v>75</v>
      </c>
      <c r="AY661" s="221" t="s">
        <v>123</v>
      </c>
    </row>
    <row r="662" spans="2:51" s="15" customFormat="1" ht="11.25">
      <c r="B662" s="222"/>
      <c r="C662" s="223"/>
      <c r="D662" s="202" t="s">
        <v>132</v>
      </c>
      <c r="E662" s="224" t="s">
        <v>1</v>
      </c>
      <c r="F662" s="225" t="s">
        <v>137</v>
      </c>
      <c r="G662" s="223"/>
      <c r="H662" s="226">
        <v>12.5</v>
      </c>
      <c r="I662" s="227"/>
      <c r="J662" s="223"/>
      <c r="K662" s="223"/>
      <c r="L662" s="228"/>
      <c r="M662" s="229"/>
      <c r="N662" s="230"/>
      <c r="O662" s="230"/>
      <c r="P662" s="230"/>
      <c r="Q662" s="230"/>
      <c r="R662" s="230"/>
      <c r="S662" s="230"/>
      <c r="T662" s="231"/>
      <c r="AT662" s="232" t="s">
        <v>132</v>
      </c>
      <c r="AU662" s="232" t="s">
        <v>85</v>
      </c>
      <c r="AV662" s="15" t="s">
        <v>131</v>
      </c>
      <c r="AW662" s="15" t="s">
        <v>134</v>
      </c>
      <c r="AX662" s="15" t="s">
        <v>83</v>
      </c>
      <c r="AY662" s="232" t="s">
        <v>123</v>
      </c>
    </row>
    <row r="663" spans="1:65" s="2" customFormat="1" ht="16.5" customHeight="1">
      <c r="A663" s="35"/>
      <c r="B663" s="36"/>
      <c r="C663" s="236" t="s">
        <v>852</v>
      </c>
      <c r="D663" s="236" t="s">
        <v>287</v>
      </c>
      <c r="E663" s="237" t="s">
        <v>853</v>
      </c>
      <c r="F663" s="238" t="s">
        <v>854</v>
      </c>
      <c r="G663" s="239" t="s">
        <v>129</v>
      </c>
      <c r="H663" s="240">
        <v>12.625</v>
      </c>
      <c r="I663" s="241"/>
      <c r="J663" s="242">
        <f>ROUND(I663*H663,2)</f>
        <v>0</v>
      </c>
      <c r="K663" s="238" t="s">
        <v>130</v>
      </c>
      <c r="L663" s="243"/>
      <c r="M663" s="244" t="s">
        <v>1</v>
      </c>
      <c r="N663" s="245" t="s">
        <v>40</v>
      </c>
      <c r="O663" s="72"/>
      <c r="P663" s="196">
        <f>O663*H663</f>
        <v>0</v>
      </c>
      <c r="Q663" s="196">
        <v>0</v>
      </c>
      <c r="R663" s="196">
        <f>Q663*H663</f>
        <v>0</v>
      </c>
      <c r="S663" s="196">
        <v>0</v>
      </c>
      <c r="T663" s="197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8" t="s">
        <v>151</v>
      </c>
      <c r="AT663" s="198" t="s">
        <v>287</v>
      </c>
      <c r="AU663" s="198" t="s">
        <v>85</v>
      </c>
      <c r="AY663" s="18" t="s">
        <v>123</v>
      </c>
      <c r="BE663" s="199">
        <f>IF(N663="základní",J663,0)</f>
        <v>0</v>
      </c>
      <c r="BF663" s="199">
        <f>IF(N663="snížená",J663,0)</f>
        <v>0</v>
      </c>
      <c r="BG663" s="199">
        <f>IF(N663="zákl. přenesená",J663,0)</f>
        <v>0</v>
      </c>
      <c r="BH663" s="199">
        <f>IF(N663="sníž. přenesená",J663,0)</f>
        <v>0</v>
      </c>
      <c r="BI663" s="199">
        <f>IF(N663="nulová",J663,0)</f>
        <v>0</v>
      </c>
      <c r="BJ663" s="18" t="s">
        <v>83</v>
      </c>
      <c r="BK663" s="199">
        <f>ROUND(I663*H663,2)</f>
        <v>0</v>
      </c>
      <c r="BL663" s="18" t="s">
        <v>131</v>
      </c>
      <c r="BM663" s="198" t="s">
        <v>855</v>
      </c>
    </row>
    <row r="664" spans="2:51" s="13" customFormat="1" ht="11.25">
      <c r="B664" s="200"/>
      <c r="C664" s="201"/>
      <c r="D664" s="202" t="s">
        <v>132</v>
      </c>
      <c r="E664" s="203" t="s">
        <v>1</v>
      </c>
      <c r="F664" s="204" t="s">
        <v>856</v>
      </c>
      <c r="G664" s="201"/>
      <c r="H664" s="203" t="s">
        <v>1</v>
      </c>
      <c r="I664" s="205"/>
      <c r="J664" s="201"/>
      <c r="K664" s="201"/>
      <c r="L664" s="206"/>
      <c r="M664" s="207"/>
      <c r="N664" s="208"/>
      <c r="O664" s="208"/>
      <c r="P664" s="208"/>
      <c r="Q664" s="208"/>
      <c r="R664" s="208"/>
      <c r="S664" s="208"/>
      <c r="T664" s="209"/>
      <c r="AT664" s="210" t="s">
        <v>132</v>
      </c>
      <c r="AU664" s="210" t="s">
        <v>85</v>
      </c>
      <c r="AV664" s="13" t="s">
        <v>83</v>
      </c>
      <c r="AW664" s="13" t="s">
        <v>134</v>
      </c>
      <c r="AX664" s="13" t="s">
        <v>75</v>
      </c>
      <c r="AY664" s="210" t="s">
        <v>123</v>
      </c>
    </row>
    <row r="665" spans="2:51" s="14" customFormat="1" ht="11.25">
      <c r="B665" s="211"/>
      <c r="C665" s="212"/>
      <c r="D665" s="202" t="s">
        <v>132</v>
      </c>
      <c r="E665" s="213" t="s">
        <v>1</v>
      </c>
      <c r="F665" s="214" t="s">
        <v>857</v>
      </c>
      <c r="G665" s="212"/>
      <c r="H665" s="215">
        <v>12.625</v>
      </c>
      <c r="I665" s="216"/>
      <c r="J665" s="212"/>
      <c r="K665" s="212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132</v>
      </c>
      <c r="AU665" s="221" t="s">
        <v>85</v>
      </c>
      <c r="AV665" s="14" t="s">
        <v>85</v>
      </c>
      <c r="AW665" s="14" t="s">
        <v>134</v>
      </c>
      <c r="AX665" s="14" t="s">
        <v>75</v>
      </c>
      <c r="AY665" s="221" t="s">
        <v>123</v>
      </c>
    </row>
    <row r="666" spans="2:51" s="15" customFormat="1" ht="11.25">
      <c r="B666" s="222"/>
      <c r="C666" s="223"/>
      <c r="D666" s="202" t="s">
        <v>132</v>
      </c>
      <c r="E666" s="224" t="s">
        <v>1</v>
      </c>
      <c r="F666" s="225" t="s">
        <v>137</v>
      </c>
      <c r="G666" s="223"/>
      <c r="H666" s="226">
        <v>12.625</v>
      </c>
      <c r="I666" s="227"/>
      <c r="J666" s="223"/>
      <c r="K666" s="223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132</v>
      </c>
      <c r="AU666" s="232" t="s">
        <v>85</v>
      </c>
      <c r="AV666" s="15" t="s">
        <v>131</v>
      </c>
      <c r="AW666" s="15" t="s">
        <v>134</v>
      </c>
      <c r="AX666" s="15" t="s">
        <v>83</v>
      </c>
      <c r="AY666" s="232" t="s">
        <v>123</v>
      </c>
    </row>
    <row r="667" spans="1:65" s="2" customFormat="1" ht="24.2" customHeight="1">
      <c r="A667" s="35"/>
      <c r="B667" s="36"/>
      <c r="C667" s="187" t="s">
        <v>497</v>
      </c>
      <c r="D667" s="187" t="s">
        <v>126</v>
      </c>
      <c r="E667" s="188" t="s">
        <v>858</v>
      </c>
      <c r="F667" s="189" t="s">
        <v>859</v>
      </c>
      <c r="G667" s="190" t="s">
        <v>228</v>
      </c>
      <c r="H667" s="191">
        <v>23.3</v>
      </c>
      <c r="I667" s="192"/>
      <c r="J667" s="193">
        <f>ROUND(I667*H667,2)</f>
        <v>0</v>
      </c>
      <c r="K667" s="189" t="s">
        <v>130</v>
      </c>
      <c r="L667" s="40"/>
      <c r="M667" s="194" t="s">
        <v>1</v>
      </c>
      <c r="N667" s="195" t="s">
        <v>40</v>
      </c>
      <c r="O667" s="72"/>
      <c r="P667" s="196">
        <f>O667*H667</f>
        <v>0</v>
      </c>
      <c r="Q667" s="196">
        <v>0</v>
      </c>
      <c r="R667" s="196">
        <f>Q667*H667</f>
        <v>0</v>
      </c>
      <c r="S667" s="196">
        <v>0</v>
      </c>
      <c r="T667" s="197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98" t="s">
        <v>131</v>
      </c>
      <c r="AT667" s="198" t="s">
        <v>126</v>
      </c>
      <c r="AU667" s="198" t="s">
        <v>85</v>
      </c>
      <c r="AY667" s="18" t="s">
        <v>123</v>
      </c>
      <c r="BE667" s="199">
        <f>IF(N667="základní",J667,0)</f>
        <v>0</v>
      </c>
      <c r="BF667" s="199">
        <f>IF(N667="snížená",J667,0)</f>
        <v>0</v>
      </c>
      <c r="BG667" s="199">
        <f>IF(N667="zákl. přenesená",J667,0)</f>
        <v>0</v>
      </c>
      <c r="BH667" s="199">
        <f>IF(N667="sníž. přenesená",J667,0)</f>
        <v>0</v>
      </c>
      <c r="BI667" s="199">
        <f>IF(N667="nulová",J667,0)</f>
        <v>0</v>
      </c>
      <c r="BJ667" s="18" t="s">
        <v>83</v>
      </c>
      <c r="BK667" s="199">
        <f>ROUND(I667*H667,2)</f>
        <v>0</v>
      </c>
      <c r="BL667" s="18" t="s">
        <v>131</v>
      </c>
      <c r="BM667" s="198" t="s">
        <v>860</v>
      </c>
    </row>
    <row r="668" spans="2:51" s="13" customFormat="1" ht="33.75">
      <c r="B668" s="200"/>
      <c r="C668" s="201"/>
      <c r="D668" s="202" t="s">
        <v>132</v>
      </c>
      <c r="E668" s="203" t="s">
        <v>1</v>
      </c>
      <c r="F668" s="204" t="s">
        <v>861</v>
      </c>
      <c r="G668" s="201"/>
      <c r="H668" s="203" t="s">
        <v>1</v>
      </c>
      <c r="I668" s="205"/>
      <c r="J668" s="201"/>
      <c r="K668" s="201"/>
      <c r="L668" s="206"/>
      <c r="M668" s="207"/>
      <c r="N668" s="208"/>
      <c r="O668" s="208"/>
      <c r="P668" s="208"/>
      <c r="Q668" s="208"/>
      <c r="R668" s="208"/>
      <c r="S668" s="208"/>
      <c r="T668" s="209"/>
      <c r="AT668" s="210" t="s">
        <v>132</v>
      </c>
      <c r="AU668" s="210" t="s">
        <v>85</v>
      </c>
      <c r="AV668" s="13" t="s">
        <v>83</v>
      </c>
      <c r="AW668" s="13" t="s">
        <v>134</v>
      </c>
      <c r="AX668" s="13" t="s">
        <v>75</v>
      </c>
      <c r="AY668" s="210" t="s">
        <v>123</v>
      </c>
    </row>
    <row r="669" spans="2:51" s="14" customFormat="1" ht="22.5">
      <c r="B669" s="211"/>
      <c r="C669" s="212"/>
      <c r="D669" s="202" t="s">
        <v>132</v>
      </c>
      <c r="E669" s="213" t="s">
        <v>1</v>
      </c>
      <c r="F669" s="214" t="s">
        <v>862</v>
      </c>
      <c r="G669" s="212"/>
      <c r="H669" s="215">
        <v>23.3</v>
      </c>
      <c r="I669" s="216"/>
      <c r="J669" s="212"/>
      <c r="K669" s="212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132</v>
      </c>
      <c r="AU669" s="221" t="s">
        <v>85</v>
      </c>
      <c r="AV669" s="14" t="s">
        <v>85</v>
      </c>
      <c r="AW669" s="14" t="s">
        <v>134</v>
      </c>
      <c r="AX669" s="14" t="s">
        <v>75</v>
      </c>
      <c r="AY669" s="221" t="s">
        <v>123</v>
      </c>
    </row>
    <row r="670" spans="2:51" s="15" customFormat="1" ht="11.25">
      <c r="B670" s="222"/>
      <c r="C670" s="223"/>
      <c r="D670" s="202" t="s">
        <v>132</v>
      </c>
      <c r="E670" s="224" t="s">
        <v>1</v>
      </c>
      <c r="F670" s="225" t="s">
        <v>137</v>
      </c>
      <c r="G670" s="223"/>
      <c r="H670" s="226">
        <v>23.3</v>
      </c>
      <c r="I670" s="227"/>
      <c r="J670" s="223"/>
      <c r="K670" s="223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132</v>
      </c>
      <c r="AU670" s="232" t="s">
        <v>85</v>
      </c>
      <c r="AV670" s="15" t="s">
        <v>131</v>
      </c>
      <c r="AW670" s="15" t="s">
        <v>134</v>
      </c>
      <c r="AX670" s="15" t="s">
        <v>83</v>
      </c>
      <c r="AY670" s="232" t="s">
        <v>123</v>
      </c>
    </row>
    <row r="671" spans="1:65" s="2" customFormat="1" ht="16.5" customHeight="1">
      <c r="A671" s="35"/>
      <c r="B671" s="36"/>
      <c r="C671" s="236" t="s">
        <v>863</v>
      </c>
      <c r="D671" s="236" t="s">
        <v>287</v>
      </c>
      <c r="E671" s="237" t="s">
        <v>864</v>
      </c>
      <c r="F671" s="238" t="s">
        <v>865</v>
      </c>
      <c r="G671" s="239" t="s">
        <v>228</v>
      </c>
      <c r="H671" s="240">
        <v>23.533</v>
      </c>
      <c r="I671" s="241"/>
      <c r="J671" s="242">
        <f>ROUND(I671*H671,2)</f>
        <v>0</v>
      </c>
      <c r="K671" s="238" t="s">
        <v>130</v>
      </c>
      <c r="L671" s="243"/>
      <c r="M671" s="244" t="s">
        <v>1</v>
      </c>
      <c r="N671" s="245" t="s">
        <v>40</v>
      </c>
      <c r="O671" s="72"/>
      <c r="P671" s="196">
        <f>O671*H671</f>
        <v>0</v>
      </c>
      <c r="Q671" s="196">
        <v>0</v>
      </c>
      <c r="R671" s="196">
        <f>Q671*H671</f>
        <v>0</v>
      </c>
      <c r="S671" s="196">
        <v>0</v>
      </c>
      <c r="T671" s="197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98" t="s">
        <v>151</v>
      </c>
      <c r="AT671" s="198" t="s">
        <v>287</v>
      </c>
      <c r="AU671" s="198" t="s">
        <v>85</v>
      </c>
      <c r="AY671" s="18" t="s">
        <v>123</v>
      </c>
      <c r="BE671" s="199">
        <f>IF(N671="základní",J671,0)</f>
        <v>0</v>
      </c>
      <c r="BF671" s="199">
        <f>IF(N671="snížená",J671,0)</f>
        <v>0</v>
      </c>
      <c r="BG671" s="199">
        <f>IF(N671="zákl. přenesená",J671,0)</f>
        <v>0</v>
      </c>
      <c r="BH671" s="199">
        <f>IF(N671="sníž. přenesená",J671,0)</f>
        <v>0</v>
      </c>
      <c r="BI671" s="199">
        <f>IF(N671="nulová",J671,0)</f>
        <v>0</v>
      </c>
      <c r="BJ671" s="18" t="s">
        <v>83</v>
      </c>
      <c r="BK671" s="199">
        <f>ROUND(I671*H671,2)</f>
        <v>0</v>
      </c>
      <c r="BL671" s="18" t="s">
        <v>131</v>
      </c>
      <c r="BM671" s="198" t="s">
        <v>866</v>
      </c>
    </row>
    <row r="672" spans="2:51" s="13" customFormat="1" ht="11.25">
      <c r="B672" s="200"/>
      <c r="C672" s="201"/>
      <c r="D672" s="202" t="s">
        <v>132</v>
      </c>
      <c r="E672" s="203" t="s">
        <v>1</v>
      </c>
      <c r="F672" s="204" t="s">
        <v>856</v>
      </c>
      <c r="G672" s="201"/>
      <c r="H672" s="203" t="s">
        <v>1</v>
      </c>
      <c r="I672" s="205"/>
      <c r="J672" s="201"/>
      <c r="K672" s="201"/>
      <c r="L672" s="206"/>
      <c r="M672" s="207"/>
      <c r="N672" s="208"/>
      <c r="O672" s="208"/>
      <c r="P672" s="208"/>
      <c r="Q672" s="208"/>
      <c r="R672" s="208"/>
      <c r="S672" s="208"/>
      <c r="T672" s="209"/>
      <c r="AT672" s="210" t="s">
        <v>132</v>
      </c>
      <c r="AU672" s="210" t="s">
        <v>85</v>
      </c>
      <c r="AV672" s="13" t="s">
        <v>83</v>
      </c>
      <c r="AW672" s="13" t="s">
        <v>134</v>
      </c>
      <c r="AX672" s="13" t="s">
        <v>75</v>
      </c>
      <c r="AY672" s="210" t="s">
        <v>123</v>
      </c>
    </row>
    <row r="673" spans="2:51" s="14" customFormat="1" ht="11.25">
      <c r="B673" s="211"/>
      <c r="C673" s="212"/>
      <c r="D673" s="202" t="s">
        <v>132</v>
      </c>
      <c r="E673" s="213" t="s">
        <v>1</v>
      </c>
      <c r="F673" s="214" t="s">
        <v>867</v>
      </c>
      <c r="G673" s="212"/>
      <c r="H673" s="215">
        <v>23.533</v>
      </c>
      <c r="I673" s="216"/>
      <c r="J673" s="212"/>
      <c r="K673" s="212"/>
      <c r="L673" s="217"/>
      <c r="M673" s="218"/>
      <c r="N673" s="219"/>
      <c r="O673" s="219"/>
      <c r="P673" s="219"/>
      <c r="Q673" s="219"/>
      <c r="R673" s="219"/>
      <c r="S673" s="219"/>
      <c r="T673" s="220"/>
      <c r="AT673" s="221" t="s">
        <v>132</v>
      </c>
      <c r="AU673" s="221" t="s">
        <v>85</v>
      </c>
      <c r="AV673" s="14" t="s">
        <v>85</v>
      </c>
      <c r="AW673" s="14" t="s">
        <v>134</v>
      </c>
      <c r="AX673" s="14" t="s">
        <v>75</v>
      </c>
      <c r="AY673" s="221" t="s">
        <v>123</v>
      </c>
    </row>
    <row r="674" spans="2:51" s="15" customFormat="1" ht="11.25">
      <c r="B674" s="222"/>
      <c r="C674" s="223"/>
      <c r="D674" s="202" t="s">
        <v>132</v>
      </c>
      <c r="E674" s="224" t="s">
        <v>1</v>
      </c>
      <c r="F674" s="225" t="s">
        <v>137</v>
      </c>
      <c r="G674" s="223"/>
      <c r="H674" s="226">
        <v>23.533</v>
      </c>
      <c r="I674" s="227"/>
      <c r="J674" s="223"/>
      <c r="K674" s="223"/>
      <c r="L674" s="228"/>
      <c r="M674" s="229"/>
      <c r="N674" s="230"/>
      <c r="O674" s="230"/>
      <c r="P674" s="230"/>
      <c r="Q674" s="230"/>
      <c r="R674" s="230"/>
      <c r="S674" s="230"/>
      <c r="T674" s="231"/>
      <c r="AT674" s="232" t="s">
        <v>132</v>
      </c>
      <c r="AU674" s="232" t="s">
        <v>85</v>
      </c>
      <c r="AV674" s="15" t="s">
        <v>131</v>
      </c>
      <c r="AW674" s="15" t="s">
        <v>134</v>
      </c>
      <c r="AX674" s="15" t="s">
        <v>83</v>
      </c>
      <c r="AY674" s="232" t="s">
        <v>123</v>
      </c>
    </row>
    <row r="675" spans="1:65" s="2" customFormat="1" ht="24.2" customHeight="1">
      <c r="A675" s="35"/>
      <c r="B675" s="36"/>
      <c r="C675" s="187" t="s">
        <v>505</v>
      </c>
      <c r="D675" s="187" t="s">
        <v>126</v>
      </c>
      <c r="E675" s="188" t="s">
        <v>868</v>
      </c>
      <c r="F675" s="189" t="s">
        <v>869</v>
      </c>
      <c r="G675" s="190" t="s">
        <v>228</v>
      </c>
      <c r="H675" s="191">
        <v>99.5</v>
      </c>
      <c r="I675" s="192"/>
      <c r="J675" s="193">
        <f>ROUND(I675*H675,2)</f>
        <v>0</v>
      </c>
      <c r="K675" s="189" t="s">
        <v>130</v>
      </c>
      <c r="L675" s="40"/>
      <c r="M675" s="194" t="s">
        <v>1</v>
      </c>
      <c r="N675" s="195" t="s">
        <v>40</v>
      </c>
      <c r="O675" s="72"/>
      <c r="P675" s="196">
        <f>O675*H675</f>
        <v>0</v>
      </c>
      <c r="Q675" s="196">
        <v>0</v>
      </c>
      <c r="R675" s="196">
        <f>Q675*H675</f>
        <v>0</v>
      </c>
      <c r="S675" s="196">
        <v>0</v>
      </c>
      <c r="T675" s="197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98" t="s">
        <v>131</v>
      </c>
      <c r="AT675" s="198" t="s">
        <v>126</v>
      </c>
      <c r="AU675" s="198" t="s">
        <v>85</v>
      </c>
      <c r="AY675" s="18" t="s">
        <v>123</v>
      </c>
      <c r="BE675" s="199">
        <f>IF(N675="základní",J675,0)</f>
        <v>0</v>
      </c>
      <c r="BF675" s="199">
        <f>IF(N675="snížená",J675,0)</f>
        <v>0</v>
      </c>
      <c r="BG675" s="199">
        <f>IF(N675="zákl. přenesená",J675,0)</f>
        <v>0</v>
      </c>
      <c r="BH675" s="199">
        <f>IF(N675="sníž. přenesená",J675,0)</f>
        <v>0</v>
      </c>
      <c r="BI675" s="199">
        <f>IF(N675="nulová",J675,0)</f>
        <v>0</v>
      </c>
      <c r="BJ675" s="18" t="s">
        <v>83</v>
      </c>
      <c r="BK675" s="199">
        <f>ROUND(I675*H675,2)</f>
        <v>0</v>
      </c>
      <c r="BL675" s="18" t="s">
        <v>131</v>
      </c>
      <c r="BM675" s="198" t="s">
        <v>870</v>
      </c>
    </row>
    <row r="676" spans="2:51" s="14" customFormat="1" ht="11.25">
      <c r="B676" s="211"/>
      <c r="C676" s="212"/>
      <c r="D676" s="202" t="s">
        <v>132</v>
      </c>
      <c r="E676" s="213" t="s">
        <v>1</v>
      </c>
      <c r="F676" s="214" t="s">
        <v>871</v>
      </c>
      <c r="G676" s="212"/>
      <c r="H676" s="215">
        <v>99.5</v>
      </c>
      <c r="I676" s="216"/>
      <c r="J676" s="212"/>
      <c r="K676" s="212"/>
      <c r="L676" s="217"/>
      <c r="M676" s="218"/>
      <c r="N676" s="219"/>
      <c r="O676" s="219"/>
      <c r="P676" s="219"/>
      <c r="Q676" s="219"/>
      <c r="R676" s="219"/>
      <c r="S676" s="219"/>
      <c r="T676" s="220"/>
      <c r="AT676" s="221" t="s">
        <v>132</v>
      </c>
      <c r="AU676" s="221" t="s">
        <v>85</v>
      </c>
      <c r="AV676" s="14" t="s">
        <v>85</v>
      </c>
      <c r="AW676" s="14" t="s">
        <v>134</v>
      </c>
      <c r="AX676" s="14" t="s">
        <v>75</v>
      </c>
      <c r="AY676" s="221" t="s">
        <v>123</v>
      </c>
    </row>
    <row r="677" spans="2:51" s="15" customFormat="1" ht="11.25">
      <c r="B677" s="222"/>
      <c r="C677" s="223"/>
      <c r="D677" s="202" t="s">
        <v>132</v>
      </c>
      <c r="E677" s="224" t="s">
        <v>1</v>
      </c>
      <c r="F677" s="225" t="s">
        <v>137</v>
      </c>
      <c r="G677" s="223"/>
      <c r="H677" s="226">
        <v>99.5</v>
      </c>
      <c r="I677" s="227"/>
      <c r="J677" s="223"/>
      <c r="K677" s="223"/>
      <c r="L677" s="228"/>
      <c r="M677" s="229"/>
      <c r="N677" s="230"/>
      <c r="O677" s="230"/>
      <c r="P677" s="230"/>
      <c r="Q677" s="230"/>
      <c r="R677" s="230"/>
      <c r="S677" s="230"/>
      <c r="T677" s="231"/>
      <c r="AT677" s="232" t="s">
        <v>132</v>
      </c>
      <c r="AU677" s="232" t="s">
        <v>85</v>
      </c>
      <c r="AV677" s="15" t="s">
        <v>131</v>
      </c>
      <c r="AW677" s="15" t="s">
        <v>134</v>
      </c>
      <c r="AX677" s="15" t="s">
        <v>83</v>
      </c>
      <c r="AY677" s="232" t="s">
        <v>123</v>
      </c>
    </row>
    <row r="678" spans="1:65" s="2" customFormat="1" ht="24.2" customHeight="1">
      <c r="A678" s="35"/>
      <c r="B678" s="36"/>
      <c r="C678" s="187" t="s">
        <v>872</v>
      </c>
      <c r="D678" s="187" t="s">
        <v>126</v>
      </c>
      <c r="E678" s="188" t="s">
        <v>873</v>
      </c>
      <c r="F678" s="189" t="s">
        <v>874</v>
      </c>
      <c r="G678" s="190" t="s">
        <v>228</v>
      </c>
      <c r="H678" s="191">
        <v>33.8</v>
      </c>
      <c r="I678" s="192"/>
      <c r="J678" s="193">
        <f>ROUND(I678*H678,2)</f>
        <v>0</v>
      </c>
      <c r="K678" s="189" t="s">
        <v>130</v>
      </c>
      <c r="L678" s="40"/>
      <c r="M678" s="194" t="s">
        <v>1</v>
      </c>
      <c r="N678" s="195" t="s">
        <v>40</v>
      </c>
      <c r="O678" s="72"/>
      <c r="P678" s="196">
        <f>O678*H678</f>
        <v>0</v>
      </c>
      <c r="Q678" s="196">
        <v>0</v>
      </c>
      <c r="R678" s="196">
        <f>Q678*H678</f>
        <v>0</v>
      </c>
      <c r="S678" s="196">
        <v>0</v>
      </c>
      <c r="T678" s="197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8" t="s">
        <v>131</v>
      </c>
      <c r="AT678" s="198" t="s">
        <v>126</v>
      </c>
      <c r="AU678" s="198" t="s">
        <v>85</v>
      </c>
      <c r="AY678" s="18" t="s">
        <v>123</v>
      </c>
      <c r="BE678" s="199">
        <f>IF(N678="základní",J678,0)</f>
        <v>0</v>
      </c>
      <c r="BF678" s="199">
        <f>IF(N678="snížená",J678,0)</f>
        <v>0</v>
      </c>
      <c r="BG678" s="199">
        <f>IF(N678="zákl. přenesená",J678,0)</f>
        <v>0</v>
      </c>
      <c r="BH678" s="199">
        <f>IF(N678="sníž. přenesená",J678,0)</f>
        <v>0</v>
      </c>
      <c r="BI678" s="199">
        <f>IF(N678="nulová",J678,0)</f>
        <v>0</v>
      </c>
      <c r="BJ678" s="18" t="s">
        <v>83</v>
      </c>
      <c r="BK678" s="199">
        <f>ROUND(I678*H678,2)</f>
        <v>0</v>
      </c>
      <c r="BL678" s="18" t="s">
        <v>131</v>
      </c>
      <c r="BM678" s="198" t="s">
        <v>875</v>
      </c>
    </row>
    <row r="679" spans="2:51" s="14" customFormat="1" ht="11.25">
      <c r="B679" s="211"/>
      <c r="C679" s="212"/>
      <c r="D679" s="202" t="s">
        <v>132</v>
      </c>
      <c r="E679" s="213" t="s">
        <v>1</v>
      </c>
      <c r="F679" s="214" t="s">
        <v>876</v>
      </c>
      <c r="G679" s="212"/>
      <c r="H679" s="215">
        <v>33.8</v>
      </c>
      <c r="I679" s="216"/>
      <c r="J679" s="212"/>
      <c r="K679" s="212"/>
      <c r="L679" s="217"/>
      <c r="M679" s="218"/>
      <c r="N679" s="219"/>
      <c r="O679" s="219"/>
      <c r="P679" s="219"/>
      <c r="Q679" s="219"/>
      <c r="R679" s="219"/>
      <c r="S679" s="219"/>
      <c r="T679" s="220"/>
      <c r="AT679" s="221" t="s">
        <v>132</v>
      </c>
      <c r="AU679" s="221" t="s">
        <v>85</v>
      </c>
      <c r="AV679" s="14" t="s">
        <v>85</v>
      </c>
      <c r="AW679" s="14" t="s">
        <v>134</v>
      </c>
      <c r="AX679" s="14" t="s">
        <v>75</v>
      </c>
      <c r="AY679" s="221" t="s">
        <v>123</v>
      </c>
    </row>
    <row r="680" spans="2:51" s="15" customFormat="1" ht="11.25">
      <c r="B680" s="222"/>
      <c r="C680" s="223"/>
      <c r="D680" s="202" t="s">
        <v>132</v>
      </c>
      <c r="E680" s="224" t="s">
        <v>1</v>
      </c>
      <c r="F680" s="225" t="s">
        <v>137</v>
      </c>
      <c r="G680" s="223"/>
      <c r="H680" s="226">
        <v>33.8</v>
      </c>
      <c r="I680" s="227"/>
      <c r="J680" s="223"/>
      <c r="K680" s="223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132</v>
      </c>
      <c r="AU680" s="232" t="s">
        <v>85</v>
      </c>
      <c r="AV680" s="15" t="s">
        <v>131</v>
      </c>
      <c r="AW680" s="15" t="s">
        <v>134</v>
      </c>
      <c r="AX680" s="15" t="s">
        <v>83</v>
      </c>
      <c r="AY680" s="232" t="s">
        <v>123</v>
      </c>
    </row>
    <row r="681" spans="1:65" s="2" customFormat="1" ht="24.2" customHeight="1">
      <c r="A681" s="35"/>
      <c r="B681" s="36"/>
      <c r="C681" s="187" t="s">
        <v>509</v>
      </c>
      <c r="D681" s="187" t="s">
        <v>126</v>
      </c>
      <c r="E681" s="188" t="s">
        <v>877</v>
      </c>
      <c r="F681" s="189" t="s">
        <v>878</v>
      </c>
      <c r="G681" s="190" t="s">
        <v>228</v>
      </c>
      <c r="H681" s="191">
        <v>33.8</v>
      </c>
      <c r="I681" s="192"/>
      <c r="J681" s="193">
        <f>ROUND(I681*H681,2)</f>
        <v>0</v>
      </c>
      <c r="K681" s="189" t="s">
        <v>130</v>
      </c>
      <c r="L681" s="40"/>
      <c r="M681" s="194" t="s">
        <v>1</v>
      </c>
      <c r="N681" s="195" t="s">
        <v>40</v>
      </c>
      <c r="O681" s="72"/>
      <c r="P681" s="196">
        <f>O681*H681</f>
        <v>0</v>
      </c>
      <c r="Q681" s="196">
        <v>0</v>
      </c>
      <c r="R681" s="196">
        <f>Q681*H681</f>
        <v>0</v>
      </c>
      <c r="S681" s="196">
        <v>0</v>
      </c>
      <c r="T681" s="197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98" t="s">
        <v>131</v>
      </c>
      <c r="AT681" s="198" t="s">
        <v>126</v>
      </c>
      <c r="AU681" s="198" t="s">
        <v>85</v>
      </c>
      <c r="AY681" s="18" t="s">
        <v>123</v>
      </c>
      <c r="BE681" s="199">
        <f>IF(N681="základní",J681,0)</f>
        <v>0</v>
      </c>
      <c r="BF681" s="199">
        <f>IF(N681="snížená",J681,0)</f>
        <v>0</v>
      </c>
      <c r="BG681" s="199">
        <f>IF(N681="zákl. přenesená",J681,0)</f>
        <v>0</v>
      </c>
      <c r="BH681" s="199">
        <f>IF(N681="sníž. přenesená",J681,0)</f>
        <v>0</v>
      </c>
      <c r="BI681" s="199">
        <f>IF(N681="nulová",J681,0)</f>
        <v>0</v>
      </c>
      <c r="BJ681" s="18" t="s">
        <v>83</v>
      </c>
      <c r="BK681" s="199">
        <f>ROUND(I681*H681,2)</f>
        <v>0</v>
      </c>
      <c r="BL681" s="18" t="s">
        <v>131</v>
      </c>
      <c r="BM681" s="198" t="s">
        <v>879</v>
      </c>
    </row>
    <row r="682" spans="1:65" s="2" customFormat="1" ht="24.2" customHeight="1">
      <c r="A682" s="35"/>
      <c r="B682" s="36"/>
      <c r="C682" s="187" t="s">
        <v>880</v>
      </c>
      <c r="D682" s="187" t="s">
        <v>126</v>
      </c>
      <c r="E682" s="188" t="s">
        <v>881</v>
      </c>
      <c r="F682" s="189" t="s">
        <v>882</v>
      </c>
      <c r="G682" s="190" t="s">
        <v>228</v>
      </c>
      <c r="H682" s="191">
        <v>99.5</v>
      </c>
      <c r="I682" s="192"/>
      <c r="J682" s="193">
        <f>ROUND(I682*H682,2)</f>
        <v>0</v>
      </c>
      <c r="K682" s="189" t="s">
        <v>130</v>
      </c>
      <c r="L682" s="40"/>
      <c r="M682" s="194" t="s">
        <v>1</v>
      </c>
      <c r="N682" s="195" t="s">
        <v>40</v>
      </c>
      <c r="O682" s="72"/>
      <c r="P682" s="196">
        <f>O682*H682</f>
        <v>0</v>
      </c>
      <c r="Q682" s="196">
        <v>0</v>
      </c>
      <c r="R682" s="196">
        <f>Q682*H682</f>
        <v>0</v>
      </c>
      <c r="S682" s="196">
        <v>0</v>
      </c>
      <c r="T682" s="197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8" t="s">
        <v>131</v>
      </c>
      <c r="AT682" s="198" t="s">
        <v>126</v>
      </c>
      <c r="AU682" s="198" t="s">
        <v>85</v>
      </c>
      <c r="AY682" s="18" t="s">
        <v>123</v>
      </c>
      <c r="BE682" s="199">
        <f>IF(N682="základní",J682,0)</f>
        <v>0</v>
      </c>
      <c r="BF682" s="199">
        <f>IF(N682="snížená",J682,0)</f>
        <v>0</v>
      </c>
      <c r="BG682" s="199">
        <f>IF(N682="zákl. přenesená",J682,0)</f>
        <v>0</v>
      </c>
      <c r="BH682" s="199">
        <f>IF(N682="sníž. přenesená",J682,0)</f>
        <v>0</v>
      </c>
      <c r="BI682" s="199">
        <f>IF(N682="nulová",J682,0)</f>
        <v>0</v>
      </c>
      <c r="BJ682" s="18" t="s">
        <v>83</v>
      </c>
      <c r="BK682" s="199">
        <f>ROUND(I682*H682,2)</f>
        <v>0</v>
      </c>
      <c r="BL682" s="18" t="s">
        <v>131</v>
      </c>
      <c r="BM682" s="198" t="s">
        <v>883</v>
      </c>
    </row>
    <row r="683" spans="1:65" s="2" customFormat="1" ht="21.75" customHeight="1">
      <c r="A683" s="35"/>
      <c r="B683" s="36"/>
      <c r="C683" s="187" t="s">
        <v>515</v>
      </c>
      <c r="D683" s="187" t="s">
        <v>126</v>
      </c>
      <c r="E683" s="188" t="s">
        <v>884</v>
      </c>
      <c r="F683" s="189" t="s">
        <v>885</v>
      </c>
      <c r="G683" s="190" t="s">
        <v>192</v>
      </c>
      <c r="H683" s="191">
        <v>45.77</v>
      </c>
      <c r="I683" s="192"/>
      <c r="J683" s="193">
        <f>ROUND(I683*H683,2)</f>
        <v>0</v>
      </c>
      <c r="K683" s="189" t="s">
        <v>130</v>
      </c>
      <c r="L683" s="40"/>
      <c r="M683" s="194" t="s">
        <v>1</v>
      </c>
      <c r="N683" s="195" t="s">
        <v>40</v>
      </c>
      <c r="O683" s="72"/>
      <c r="P683" s="196">
        <f>O683*H683</f>
        <v>0</v>
      </c>
      <c r="Q683" s="196">
        <v>0</v>
      </c>
      <c r="R683" s="196">
        <f>Q683*H683</f>
        <v>0</v>
      </c>
      <c r="S683" s="196">
        <v>0</v>
      </c>
      <c r="T683" s="197">
        <f>S683*H683</f>
        <v>0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98" t="s">
        <v>131</v>
      </c>
      <c r="AT683" s="198" t="s">
        <v>126</v>
      </c>
      <c r="AU683" s="198" t="s">
        <v>85</v>
      </c>
      <c r="AY683" s="18" t="s">
        <v>123</v>
      </c>
      <c r="BE683" s="199">
        <f>IF(N683="základní",J683,0)</f>
        <v>0</v>
      </c>
      <c r="BF683" s="199">
        <f>IF(N683="snížená",J683,0)</f>
        <v>0</v>
      </c>
      <c r="BG683" s="199">
        <f>IF(N683="zákl. přenesená",J683,0)</f>
        <v>0</v>
      </c>
      <c r="BH683" s="199">
        <f>IF(N683="sníž. přenesená",J683,0)</f>
        <v>0</v>
      </c>
      <c r="BI683" s="199">
        <f>IF(N683="nulová",J683,0)</f>
        <v>0</v>
      </c>
      <c r="BJ683" s="18" t="s">
        <v>83</v>
      </c>
      <c r="BK683" s="199">
        <f>ROUND(I683*H683,2)</f>
        <v>0</v>
      </c>
      <c r="BL683" s="18" t="s">
        <v>131</v>
      </c>
      <c r="BM683" s="198" t="s">
        <v>886</v>
      </c>
    </row>
    <row r="684" spans="2:51" s="13" customFormat="1" ht="22.5">
      <c r="B684" s="200"/>
      <c r="C684" s="201"/>
      <c r="D684" s="202" t="s">
        <v>132</v>
      </c>
      <c r="E684" s="203" t="s">
        <v>1</v>
      </c>
      <c r="F684" s="204" t="s">
        <v>887</v>
      </c>
      <c r="G684" s="201"/>
      <c r="H684" s="203" t="s">
        <v>1</v>
      </c>
      <c r="I684" s="205"/>
      <c r="J684" s="201"/>
      <c r="K684" s="201"/>
      <c r="L684" s="206"/>
      <c r="M684" s="207"/>
      <c r="N684" s="208"/>
      <c r="O684" s="208"/>
      <c r="P684" s="208"/>
      <c r="Q684" s="208"/>
      <c r="R684" s="208"/>
      <c r="S684" s="208"/>
      <c r="T684" s="209"/>
      <c r="AT684" s="210" t="s">
        <v>132</v>
      </c>
      <c r="AU684" s="210" t="s">
        <v>85</v>
      </c>
      <c r="AV684" s="13" t="s">
        <v>83</v>
      </c>
      <c r="AW684" s="13" t="s">
        <v>134</v>
      </c>
      <c r="AX684" s="13" t="s">
        <v>75</v>
      </c>
      <c r="AY684" s="210" t="s">
        <v>123</v>
      </c>
    </row>
    <row r="685" spans="2:51" s="14" customFormat="1" ht="11.25">
      <c r="B685" s="211"/>
      <c r="C685" s="212"/>
      <c r="D685" s="202" t="s">
        <v>132</v>
      </c>
      <c r="E685" s="213" t="s">
        <v>1</v>
      </c>
      <c r="F685" s="214" t="s">
        <v>888</v>
      </c>
      <c r="G685" s="212"/>
      <c r="H685" s="215">
        <v>14.535</v>
      </c>
      <c r="I685" s="216"/>
      <c r="J685" s="212"/>
      <c r="K685" s="212"/>
      <c r="L685" s="217"/>
      <c r="M685" s="218"/>
      <c r="N685" s="219"/>
      <c r="O685" s="219"/>
      <c r="P685" s="219"/>
      <c r="Q685" s="219"/>
      <c r="R685" s="219"/>
      <c r="S685" s="219"/>
      <c r="T685" s="220"/>
      <c r="AT685" s="221" t="s">
        <v>132</v>
      </c>
      <c r="AU685" s="221" t="s">
        <v>85</v>
      </c>
      <c r="AV685" s="14" t="s">
        <v>85</v>
      </c>
      <c r="AW685" s="14" t="s">
        <v>134</v>
      </c>
      <c r="AX685" s="14" t="s">
        <v>75</v>
      </c>
      <c r="AY685" s="221" t="s">
        <v>123</v>
      </c>
    </row>
    <row r="686" spans="2:51" s="14" customFormat="1" ht="11.25">
      <c r="B686" s="211"/>
      <c r="C686" s="212"/>
      <c r="D686" s="202" t="s">
        <v>132</v>
      </c>
      <c r="E686" s="213" t="s">
        <v>1</v>
      </c>
      <c r="F686" s="214" t="s">
        <v>889</v>
      </c>
      <c r="G686" s="212"/>
      <c r="H686" s="215">
        <v>14.080000000000002</v>
      </c>
      <c r="I686" s="216"/>
      <c r="J686" s="212"/>
      <c r="K686" s="212"/>
      <c r="L686" s="217"/>
      <c r="M686" s="218"/>
      <c r="N686" s="219"/>
      <c r="O686" s="219"/>
      <c r="P686" s="219"/>
      <c r="Q686" s="219"/>
      <c r="R686" s="219"/>
      <c r="S686" s="219"/>
      <c r="T686" s="220"/>
      <c r="AT686" s="221" t="s">
        <v>132</v>
      </c>
      <c r="AU686" s="221" t="s">
        <v>85</v>
      </c>
      <c r="AV686" s="14" t="s">
        <v>85</v>
      </c>
      <c r="AW686" s="14" t="s">
        <v>134</v>
      </c>
      <c r="AX686" s="14" t="s">
        <v>75</v>
      </c>
      <c r="AY686" s="221" t="s">
        <v>123</v>
      </c>
    </row>
    <row r="687" spans="2:51" s="14" customFormat="1" ht="11.25">
      <c r="B687" s="211"/>
      <c r="C687" s="212"/>
      <c r="D687" s="202" t="s">
        <v>132</v>
      </c>
      <c r="E687" s="213" t="s">
        <v>1</v>
      </c>
      <c r="F687" s="214" t="s">
        <v>890</v>
      </c>
      <c r="G687" s="212"/>
      <c r="H687" s="215">
        <v>8.455</v>
      </c>
      <c r="I687" s="216"/>
      <c r="J687" s="212"/>
      <c r="K687" s="212"/>
      <c r="L687" s="217"/>
      <c r="M687" s="218"/>
      <c r="N687" s="219"/>
      <c r="O687" s="219"/>
      <c r="P687" s="219"/>
      <c r="Q687" s="219"/>
      <c r="R687" s="219"/>
      <c r="S687" s="219"/>
      <c r="T687" s="220"/>
      <c r="AT687" s="221" t="s">
        <v>132</v>
      </c>
      <c r="AU687" s="221" t="s">
        <v>85</v>
      </c>
      <c r="AV687" s="14" t="s">
        <v>85</v>
      </c>
      <c r="AW687" s="14" t="s">
        <v>134</v>
      </c>
      <c r="AX687" s="14" t="s">
        <v>75</v>
      </c>
      <c r="AY687" s="221" t="s">
        <v>123</v>
      </c>
    </row>
    <row r="688" spans="2:51" s="14" customFormat="1" ht="11.25">
      <c r="B688" s="211"/>
      <c r="C688" s="212"/>
      <c r="D688" s="202" t="s">
        <v>132</v>
      </c>
      <c r="E688" s="213" t="s">
        <v>1</v>
      </c>
      <c r="F688" s="214" t="s">
        <v>891</v>
      </c>
      <c r="G688" s="212"/>
      <c r="H688" s="215">
        <v>8.7</v>
      </c>
      <c r="I688" s="216"/>
      <c r="J688" s="212"/>
      <c r="K688" s="212"/>
      <c r="L688" s="217"/>
      <c r="M688" s="218"/>
      <c r="N688" s="219"/>
      <c r="O688" s="219"/>
      <c r="P688" s="219"/>
      <c r="Q688" s="219"/>
      <c r="R688" s="219"/>
      <c r="S688" s="219"/>
      <c r="T688" s="220"/>
      <c r="AT688" s="221" t="s">
        <v>132</v>
      </c>
      <c r="AU688" s="221" t="s">
        <v>85</v>
      </c>
      <c r="AV688" s="14" t="s">
        <v>85</v>
      </c>
      <c r="AW688" s="14" t="s">
        <v>134</v>
      </c>
      <c r="AX688" s="14" t="s">
        <v>75</v>
      </c>
      <c r="AY688" s="221" t="s">
        <v>123</v>
      </c>
    </row>
    <row r="689" spans="2:51" s="15" customFormat="1" ht="11.25">
      <c r="B689" s="222"/>
      <c r="C689" s="223"/>
      <c r="D689" s="202" t="s">
        <v>132</v>
      </c>
      <c r="E689" s="224" t="s">
        <v>1</v>
      </c>
      <c r="F689" s="225" t="s">
        <v>137</v>
      </c>
      <c r="G689" s="223"/>
      <c r="H689" s="226">
        <v>45.769999999999996</v>
      </c>
      <c r="I689" s="227"/>
      <c r="J689" s="223"/>
      <c r="K689" s="223"/>
      <c r="L689" s="228"/>
      <c r="M689" s="229"/>
      <c r="N689" s="230"/>
      <c r="O689" s="230"/>
      <c r="P689" s="230"/>
      <c r="Q689" s="230"/>
      <c r="R689" s="230"/>
      <c r="S689" s="230"/>
      <c r="T689" s="231"/>
      <c r="AT689" s="232" t="s">
        <v>132</v>
      </c>
      <c r="AU689" s="232" t="s">
        <v>85</v>
      </c>
      <c r="AV689" s="15" t="s">
        <v>131</v>
      </c>
      <c r="AW689" s="15" t="s">
        <v>134</v>
      </c>
      <c r="AX689" s="15" t="s">
        <v>83</v>
      </c>
      <c r="AY689" s="232" t="s">
        <v>123</v>
      </c>
    </row>
    <row r="690" spans="1:65" s="2" customFormat="1" ht="24.2" customHeight="1">
      <c r="A690" s="35"/>
      <c r="B690" s="36"/>
      <c r="C690" s="187" t="s">
        <v>892</v>
      </c>
      <c r="D690" s="187" t="s">
        <v>126</v>
      </c>
      <c r="E690" s="188" t="s">
        <v>893</v>
      </c>
      <c r="F690" s="189" t="s">
        <v>894</v>
      </c>
      <c r="G690" s="190" t="s">
        <v>192</v>
      </c>
      <c r="H690" s="191">
        <v>45.77</v>
      </c>
      <c r="I690" s="192"/>
      <c r="J690" s="193">
        <f>ROUND(I690*H690,2)</f>
        <v>0</v>
      </c>
      <c r="K690" s="189" t="s">
        <v>130</v>
      </c>
      <c r="L690" s="40"/>
      <c r="M690" s="194" t="s">
        <v>1</v>
      </c>
      <c r="N690" s="195" t="s">
        <v>40</v>
      </c>
      <c r="O690" s="72"/>
      <c r="P690" s="196">
        <f>O690*H690</f>
        <v>0</v>
      </c>
      <c r="Q690" s="196">
        <v>0</v>
      </c>
      <c r="R690" s="196">
        <f>Q690*H690</f>
        <v>0</v>
      </c>
      <c r="S690" s="196">
        <v>0</v>
      </c>
      <c r="T690" s="197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98" t="s">
        <v>131</v>
      </c>
      <c r="AT690" s="198" t="s">
        <v>126</v>
      </c>
      <c r="AU690" s="198" t="s">
        <v>85</v>
      </c>
      <c r="AY690" s="18" t="s">
        <v>123</v>
      </c>
      <c r="BE690" s="199">
        <f>IF(N690="základní",J690,0)</f>
        <v>0</v>
      </c>
      <c r="BF690" s="199">
        <f>IF(N690="snížená",J690,0)</f>
        <v>0</v>
      </c>
      <c r="BG690" s="199">
        <f>IF(N690="zákl. přenesená",J690,0)</f>
        <v>0</v>
      </c>
      <c r="BH690" s="199">
        <f>IF(N690="sníž. přenesená",J690,0)</f>
        <v>0</v>
      </c>
      <c r="BI690" s="199">
        <f>IF(N690="nulová",J690,0)</f>
        <v>0</v>
      </c>
      <c r="BJ690" s="18" t="s">
        <v>83</v>
      </c>
      <c r="BK690" s="199">
        <f>ROUND(I690*H690,2)</f>
        <v>0</v>
      </c>
      <c r="BL690" s="18" t="s">
        <v>131</v>
      </c>
      <c r="BM690" s="198" t="s">
        <v>895</v>
      </c>
    </row>
    <row r="691" spans="2:51" s="13" customFormat="1" ht="11.25">
      <c r="B691" s="200"/>
      <c r="C691" s="201"/>
      <c r="D691" s="202" t="s">
        <v>132</v>
      </c>
      <c r="E691" s="203" t="s">
        <v>1</v>
      </c>
      <c r="F691" s="204" t="s">
        <v>896</v>
      </c>
      <c r="G691" s="201"/>
      <c r="H691" s="203" t="s">
        <v>1</v>
      </c>
      <c r="I691" s="205"/>
      <c r="J691" s="201"/>
      <c r="K691" s="201"/>
      <c r="L691" s="206"/>
      <c r="M691" s="207"/>
      <c r="N691" s="208"/>
      <c r="O691" s="208"/>
      <c r="P691" s="208"/>
      <c r="Q691" s="208"/>
      <c r="R691" s="208"/>
      <c r="S691" s="208"/>
      <c r="T691" s="209"/>
      <c r="AT691" s="210" t="s">
        <v>132</v>
      </c>
      <c r="AU691" s="210" t="s">
        <v>85</v>
      </c>
      <c r="AV691" s="13" t="s">
        <v>83</v>
      </c>
      <c r="AW691" s="13" t="s">
        <v>134</v>
      </c>
      <c r="AX691" s="13" t="s">
        <v>75</v>
      </c>
      <c r="AY691" s="210" t="s">
        <v>123</v>
      </c>
    </row>
    <row r="692" spans="2:51" s="14" customFormat="1" ht="11.25">
      <c r="B692" s="211"/>
      <c r="C692" s="212"/>
      <c r="D692" s="202" t="s">
        <v>132</v>
      </c>
      <c r="E692" s="213" t="s">
        <v>1</v>
      </c>
      <c r="F692" s="214" t="s">
        <v>888</v>
      </c>
      <c r="G692" s="212"/>
      <c r="H692" s="215">
        <v>14.535</v>
      </c>
      <c r="I692" s="216"/>
      <c r="J692" s="212"/>
      <c r="K692" s="212"/>
      <c r="L692" s="217"/>
      <c r="M692" s="218"/>
      <c r="N692" s="219"/>
      <c r="O692" s="219"/>
      <c r="P692" s="219"/>
      <c r="Q692" s="219"/>
      <c r="R692" s="219"/>
      <c r="S692" s="219"/>
      <c r="T692" s="220"/>
      <c r="AT692" s="221" t="s">
        <v>132</v>
      </c>
      <c r="AU692" s="221" t="s">
        <v>85</v>
      </c>
      <c r="AV692" s="14" t="s">
        <v>85</v>
      </c>
      <c r="AW692" s="14" t="s">
        <v>134</v>
      </c>
      <c r="AX692" s="14" t="s">
        <v>75</v>
      </c>
      <c r="AY692" s="221" t="s">
        <v>123</v>
      </c>
    </row>
    <row r="693" spans="2:51" s="14" customFormat="1" ht="11.25">
      <c r="B693" s="211"/>
      <c r="C693" s="212"/>
      <c r="D693" s="202" t="s">
        <v>132</v>
      </c>
      <c r="E693" s="213" t="s">
        <v>1</v>
      </c>
      <c r="F693" s="214" t="s">
        <v>889</v>
      </c>
      <c r="G693" s="212"/>
      <c r="H693" s="215">
        <v>14.080000000000002</v>
      </c>
      <c r="I693" s="216"/>
      <c r="J693" s="212"/>
      <c r="K693" s="212"/>
      <c r="L693" s="217"/>
      <c r="M693" s="218"/>
      <c r="N693" s="219"/>
      <c r="O693" s="219"/>
      <c r="P693" s="219"/>
      <c r="Q693" s="219"/>
      <c r="R693" s="219"/>
      <c r="S693" s="219"/>
      <c r="T693" s="220"/>
      <c r="AT693" s="221" t="s">
        <v>132</v>
      </c>
      <c r="AU693" s="221" t="s">
        <v>85</v>
      </c>
      <c r="AV693" s="14" t="s">
        <v>85</v>
      </c>
      <c r="AW693" s="14" t="s">
        <v>134</v>
      </c>
      <c r="AX693" s="14" t="s">
        <v>75</v>
      </c>
      <c r="AY693" s="221" t="s">
        <v>123</v>
      </c>
    </row>
    <row r="694" spans="2:51" s="14" customFormat="1" ht="11.25">
      <c r="B694" s="211"/>
      <c r="C694" s="212"/>
      <c r="D694" s="202" t="s">
        <v>132</v>
      </c>
      <c r="E694" s="213" t="s">
        <v>1</v>
      </c>
      <c r="F694" s="214" t="s">
        <v>890</v>
      </c>
      <c r="G694" s="212"/>
      <c r="H694" s="215">
        <v>8.455</v>
      </c>
      <c r="I694" s="216"/>
      <c r="J694" s="212"/>
      <c r="K694" s="212"/>
      <c r="L694" s="217"/>
      <c r="M694" s="218"/>
      <c r="N694" s="219"/>
      <c r="O694" s="219"/>
      <c r="P694" s="219"/>
      <c r="Q694" s="219"/>
      <c r="R694" s="219"/>
      <c r="S694" s="219"/>
      <c r="T694" s="220"/>
      <c r="AT694" s="221" t="s">
        <v>132</v>
      </c>
      <c r="AU694" s="221" t="s">
        <v>85</v>
      </c>
      <c r="AV694" s="14" t="s">
        <v>85</v>
      </c>
      <c r="AW694" s="14" t="s">
        <v>134</v>
      </c>
      <c r="AX694" s="14" t="s">
        <v>75</v>
      </c>
      <c r="AY694" s="221" t="s">
        <v>123</v>
      </c>
    </row>
    <row r="695" spans="2:51" s="14" customFormat="1" ht="11.25">
      <c r="B695" s="211"/>
      <c r="C695" s="212"/>
      <c r="D695" s="202" t="s">
        <v>132</v>
      </c>
      <c r="E695" s="213" t="s">
        <v>1</v>
      </c>
      <c r="F695" s="214" t="s">
        <v>891</v>
      </c>
      <c r="G695" s="212"/>
      <c r="H695" s="215">
        <v>8.7</v>
      </c>
      <c r="I695" s="216"/>
      <c r="J695" s="212"/>
      <c r="K695" s="212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132</v>
      </c>
      <c r="AU695" s="221" t="s">
        <v>85</v>
      </c>
      <c r="AV695" s="14" t="s">
        <v>85</v>
      </c>
      <c r="AW695" s="14" t="s">
        <v>134</v>
      </c>
      <c r="AX695" s="14" t="s">
        <v>75</v>
      </c>
      <c r="AY695" s="221" t="s">
        <v>123</v>
      </c>
    </row>
    <row r="696" spans="2:51" s="15" customFormat="1" ht="11.25">
      <c r="B696" s="222"/>
      <c r="C696" s="223"/>
      <c r="D696" s="202" t="s">
        <v>132</v>
      </c>
      <c r="E696" s="224" t="s">
        <v>1</v>
      </c>
      <c r="F696" s="225" t="s">
        <v>137</v>
      </c>
      <c r="G696" s="223"/>
      <c r="H696" s="226">
        <v>45.769999999999996</v>
      </c>
      <c r="I696" s="227"/>
      <c r="J696" s="223"/>
      <c r="K696" s="223"/>
      <c r="L696" s="228"/>
      <c r="M696" s="229"/>
      <c r="N696" s="230"/>
      <c r="O696" s="230"/>
      <c r="P696" s="230"/>
      <c r="Q696" s="230"/>
      <c r="R696" s="230"/>
      <c r="S696" s="230"/>
      <c r="T696" s="231"/>
      <c r="AT696" s="232" t="s">
        <v>132</v>
      </c>
      <c r="AU696" s="232" t="s">
        <v>85</v>
      </c>
      <c r="AV696" s="15" t="s">
        <v>131</v>
      </c>
      <c r="AW696" s="15" t="s">
        <v>134</v>
      </c>
      <c r="AX696" s="15" t="s">
        <v>83</v>
      </c>
      <c r="AY696" s="232" t="s">
        <v>123</v>
      </c>
    </row>
    <row r="697" spans="1:65" s="2" customFormat="1" ht="16.5" customHeight="1">
      <c r="A697" s="35"/>
      <c r="B697" s="36"/>
      <c r="C697" s="187" t="s">
        <v>520</v>
      </c>
      <c r="D697" s="187" t="s">
        <v>126</v>
      </c>
      <c r="E697" s="188" t="s">
        <v>897</v>
      </c>
      <c r="F697" s="189" t="s">
        <v>898</v>
      </c>
      <c r="G697" s="190" t="s">
        <v>228</v>
      </c>
      <c r="H697" s="191">
        <v>8.35</v>
      </c>
      <c r="I697" s="192"/>
      <c r="J697" s="193">
        <f>ROUND(I697*H697,2)</f>
        <v>0</v>
      </c>
      <c r="K697" s="189" t="s">
        <v>130</v>
      </c>
      <c r="L697" s="40"/>
      <c r="M697" s="194" t="s">
        <v>1</v>
      </c>
      <c r="N697" s="195" t="s">
        <v>40</v>
      </c>
      <c r="O697" s="72"/>
      <c r="P697" s="196">
        <f>O697*H697</f>
        <v>0</v>
      </c>
      <c r="Q697" s="196">
        <v>0</v>
      </c>
      <c r="R697" s="196">
        <f>Q697*H697</f>
        <v>0</v>
      </c>
      <c r="S697" s="196">
        <v>0</v>
      </c>
      <c r="T697" s="197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8" t="s">
        <v>131</v>
      </c>
      <c r="AT697" s="198" t="s">
        <v>126</v>
      </c>
      <c r="AU697" s="198" t="s">
        <v>85</v>
      </c>
      <c r="AY697" s="18" t="s">
        <v>123</v>
      </c>
      <c r="BE697" s="199">
        <f>IF(N697="základní",J697,0)</f>
        <v>0</v>
      </c>
      <c r="BF697" s="199">
        <f>IF(N697="snížená",J697,0)</f>
        <v>0</v>
      </c>
      <c r="BG697" s="199">
        <f>IF(N697="zákl. přenesená",J697,0)</f>
        <v>0</v>
      </c>
      <c r="BH697" s="199">
        <f>IF(N697="sníž. přenesená",J697,0)</f>
        <v>0</v>
      </c>
      <c r="BI697" s="199">
        <f>IF(N697="nulová",J697,0)</f>
        <v>0</v>
      </c>
      <c r="BJ697" s="18" t="s">
        <v>83</v>
      </c>
      <c r="BK697" s="199">
        <f>ROUND(I697*H697,2)</f>
        <v>0</v>
      </c>
      <c r="BL697" s="18" t="s">
        <v>131</v>
      </c>
      <c r="BM697" s="198" t="s">
        <v>899</v>
      </c>
    </row>
    <row r="698" spans="2:51" s="13" customFormat="1" ht="11.25">
      <c r="B698" s="200"/>
      <c r="C698" s="201"/>
      <c r="D698" s="202" t="s">
        <v>132</v>
      </c>
      <c r="E698" s="203" t="s">
        <v>1</v>
      </c>
      <c r="F698" s="204" t="s">
        <v>900</v>
      </c>
      <c r="G698" s="201"/>
      <c r="H698" s="203" t="s">
        <v>1</v>
      </c>
      <c r="I698" s="205"/>
      <c r="J698" s="201"/>
      <c r="K698" s="201"/>
      <c r="L698" s="206"/>
      <c r="M698" s="207"/>
      <c r="N698" s="208"/>
      <c r="O698" s="208"/>
      <c r="P698" s="208"/>
      <c r="Q698" s="208"/>
      <c r="R698" s="208"/>
      <c r="S698" s="208"/>
      <c r="T698" s="209"/>
      <c r="AT698" s="210" t="s">
        <v>132</v>
      </c>
      <c r="AU698" s="210" t="s">
        <v>85</v>
      </c>
      <c r="AV698" s="13" t="s">
        <v>83</v>
      </c>
      <c r="AW698" s="13" t="s">
        <v>134</v>
      </c>
      <c r="AX698" s="13" t="s">
        <v>75</v>
      </c>
      <c r="AY698" s="210" t="s">
        <v>123</v>
      </c>
    </row>
    <row r="699" spans="2:51" s="14" customFormat="1" ht="11.25">
      <c r="B699" s="211"/>
      <c r="C699" s="212"/>
      <c r="D699" s="202" t="s">
        <v>132</v>
      </c>
      <c r="E699" s="213" t="s">
        <v>1</v>
      </c>
      <c r="F699" s="214" t="s">
        <v>901</v>
      </c>
      <c r="G699" s="212"/>
      <c r="H699" s="215">
        <v>8.35</v>
      </c>
      <c r="I699" s="216"/>
      <c r="J699" s="212"/>
      <c r="K699" s="212"/>
      <c r="L699" s="217"/>
      <c r="M699" s="218"/>
      <c r="N699" s="219"/>
      <c r="O699" s="219"/>
      <c r="P699" s="219"/>
      <c r="Q699" s="219"/>
      <c r="R699" s="219"/>
      <c r="S699" s="219"/>
      <c r="T699" s="220"/>
      <c r="AT699" s="221" t="s">
        <v>132</v>
      </c>
      <c r="AU699" s="221" t="s">
        <v>85</v>
      </c>
      <c r="AV699" s="14" t="s">
        <v>85</v>
      </c>
      <c r="AW699" s="14" t="s">
        <v>134</v>
      </c>
      <c r="AX699" s="14" t="s">
        <v>75</v>
      </c>
      <c r="AY699" s="221" t="s">
        <v>123</v>
      </c>
    </row>
    <row r="700" spans="2:51" s="15" customFormat="1" ht="11.25">
      <c r="B700" s="222"/>
      <c r="C700" s="223"/>
      <c r="D700" s="202" t="s">
        <v>132</v>
      </c>
      <c r="E700" s="224" t="s">
        <v>1</v>
      </c>
      <c r="F700" s="225" t="s">
        <v>137</v>
      </c>
      <c r="G700" s="223"/>
      <c r="H700" s="226">
        <v>8.35</v>
      </c>
      <c r="I700" s="227"/>
      <c r="J700" s="223"/>
      <c r="K700" s="223"/>
      <c r="L700" s="228"/>
      <c r="M700" s="229"/>
      <c r="N700" s="230"/>
      <c r="O700" s="230"/>
      <c r="P700" s="230"/>
      <c r="Q700" s="230"/>
      <c r="R700" s="230"/>
      <c r="S700" s="230"/>
      <c r="T700" s="231"/>
      <c r="AT700" s="232" t="s">
        <v>132</v>
      </c>
      <c r="AU700" s="232" t="s">
        <v>85</v>
      </c>
      <c r="AV700" s="15" t="s">
        <v>131</v>
      </c>
      <c r="AW700" s="15" t="s">
        <v>134</v>
      </c>
      <c r="AX700" s="15" t="s">
        <v>83</v>
      </c>
      <c r="AY700" s="232" t="s">
        <v>123</v>
      </c>
    </row>
    <row r="701" spans="1:65" s="2" customFormat="1" ht="24.2" customHeight="1">
      <c r="A701" s="35"/>
      <c r="B701" s="36"/>
      <c r="C701" s="187" t="s">
        <v>902</v>
      </c>
      <c r="D701" s="187" t="s">
        <v>126</v>
      </c>
      <c r="E701" s="188" t="s">
        <v>903</v>
      </c>
      <c r="F701" s="189" t="s">
        <v>904</v>
      </c>
      <c r="G701" s="190" t="s">
        <v>192</v>
      </c>
      <c r="H701" s="191">
        <v>7.972</v>
      </c>
      <c r="I701" s="192"/>
      <c r="J701" s="193">
        <f>ROUND(I701*H701,2)</f>
        <v>0</v>
      </c>
      <c r="K701" s="189" t="s">
        <v>130</v>
      </c>
      <c r="L701" s="40"/>
      <c r="M701" s="194" t="s">
        <v>1</v>
      </c>
      <c r="N701" s="195" t="s">
        <v>40</v>
      </c>
      <c r="O701" s="72"/>
      <c r="P701" s="196">
        <f>O701*H701</f>
        <v>0</v>
      </c>
      <c r="Q701" s="196">
        <v>0</v>
      </c>
      <c r="R701" s="196">
        <f>Q701*H701</f>
        <v>0</v>
      </c>
      <c r="S701" s="196">
        <v>0</v>
      </c>
      <c r="T701" s="197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98" t="s">
        <v>131</v>
      </c>
      <c r="AT701" s="198" t="s">
        <v>126</v>
      </c>
      <c r="AU701" s="198" t="s">
        <v>85</v>
      </c>
      <c r="AY701" s="18" t="s">
        <v>123</v>
      </c>
      <c r="BE701" s="199">
        <f>IF(N701="základní",J701,0)</f>
        <v>0</v>
      </c>
      <c r="BF701" s="199">
        <f>IF(N701="snížená",J701,0)</f>
        <v>0</v>
      </c>
      <c r="BG701" s="199">
        <f>IF(N701="zákl. přenesená",J701,0)</f>
        <v>0</v>
      </c>
      <c r="BH701" s="199">
        <f>IF(N701="sníž. přenesená",J701,0)</f>
        <v>0</v>
      </c>
      <c r="BI701" s="199">
        <f>IF(N701="nulová",J701,0)</f>
        <v>0</v>
      </c>
      <c r="BJ701" s="18" t="s">
        <v>83</v>
      </c>
      <c r="BK701" s="199">
        <f>ROUND(I701*H701,2)</f>
        <v>0</v>
      </c>
      <c r="BL701" s="18" t="s">
        <v>131</v>
      </c>
      <c r="BM701" s="198" t="s">
        <v>905</v>
      </c>
    </row>
    <row r="702" spans="2:51" s="14" customFormat="1" ht="11.25">
      <c r="B702" s="211"/>
      <c r="C702" s="212"/>
      <c r="D702" s="202" t="s">
        <v>132</v>
      </c>
      <c r="E702" s="213" t="s">
        <v>1</v>
      </c>
      <c r="F702" s="214" t="s">
        <v>906</v>
      </c>
      <c r="G702" s="212"/>
      <c r="H702" s="215">
        <v>3.492</v>
      </c>
      <c r="I702" s="216"/>
      <c r="J702" s="212"/>
      <c r="K702" s="212"/>
      <c r="L702" s="217"/>
      <c r="M702" s="218"/>
      <c r="N702" s="219"/>
      <c r="O702" s="219"/>
      <c r="P702" s="219"/>
      <c r="Q702" s="219"/>
      <c r="R702" s="219"/>
      <c r="S702" s="219"/>
      <c r="T702" s="220"/>
      <c r="AT702" s="221" t="s">
        <v>132</v>
      </c>
      <c r="AU702" s="221" t="s">
        <v>85</v>
      </c>
      <c r="AV702" s="14" t="s">
        <v>85</v>
      </c>
      <c r="AW702" s="14" t="s">
        <v>134</v>
      </c>
      <c r="AX702" s="14" t="s">
        <v>75</v>
      </c>
      <c r="AY702" s="221" t="s">
        <v>123</v>
      </c>
    </row>
    <row r="703" spans="2:51" s="14" customFormat="1" ht="11.25">
      <c r="B703" s="211"/>
      <c r="C703" s="212"/>
      <c r="D703" s="202" t="s">
        <v>132</v>
      </c>
      <c r="E703" s="213" t="s">
        <v>1</v>
      </c>
      <c r="F703" s="214" t="s">
        <v>907</v>
      </c>
      <c r="G703" s="212"/>
      <c r="H703" s="215">
        <v>4.4799999999999995</v>
      </c>
      <c r="I703" s="216"/>
      <c r="J703" s="212"/>
      <c r="K703" s="212"/>
      <c r="L703" s="217"/>
      <c r="M703" s="218"/>
      <c r="N703" s="219"/>
      <c r="O703" s="219"/>
      <c r="P703" s="219"/>
      <c r="Q703" s="219"/>
      <c r="R703" s="219"/>
      <c r="S703" s="219"/>
      <c r="T703" s="220"/>
      <c r="AT703" s="221" t="s">
        <v>132</v>
      </c>
      <c r="AU703" s="221" t="s">
        <v>85</v>
      </c>
      <c r="AV703" s="14" t="s">
        <v>85</v>
      </c>
      <c r="AW703" s="14" t="s">
        <v>134</v>
      </c>
      <c r="AX703" s="14" t="s">
        <v>75</v>
      </c>
      <c r="AY703" s="221" t="s">
        <v>123</v>
      </c>
    </row>
    <row r="704" spans="2:51" s="15" customFormat="1" ht="11.25">
      <c r="B704" s="222"/>
      <c r="C704" s="223"/>
      <c r="D704" s="202" t="s">
        <v>132</v>
      </c>
      <c r="E704" s="224" t="s">
        <v>1</v>
      </c>
      <c r="F704" s="225" t="s">
        <v>137</v>
      </c>
      <c r="G704" s="223"/>
      <c r="H704" s="226">
        <v>7.9719999999999995</v>
      </c>
      <c r="I704" s="227"/>
      <c r="J704" s="223"/>
      <c r="K704" s="223"/>
      <c r="L704" s="228"/>
      <c r="M704" s="229"/>
      <c r="N704" s="230"/>
      <c r="O704" s="230"/>
      <c r="P704" s="230"/>
      <c r="Q704" s="230"/>
      <c r="R704" s="230"/>
      <c r="S704" s="230"/>
      <c r="T704" s="231"/>
      <c r="AT704" s="232" t="s">
        <v>132</v>
      </c>
      <c r="AU704" s="232" t="s">
        <v>85</v>
      </c>
      <c r="AV704" s="15" t="s">
        <v>131</v>
      </c>
      <c r="AW704" s="15" t="s">
        <v>134</v>
      </c>
      <c r="AX704" s="15" t="s">
        <v>83</v>
      </c>
      <c r="AY704" s="232" t="s">
        <v>123</v>
      </c>
    </row>
    <row r="705" spans="1:65" s="2" customFormat="1" ht="24.2" customHeight="1">
      <c r="A705" s="35"/>
      <c r="B705" s="36"/>
      <c r="C705" s="187" t="s">
        <v>532</v>
      </c>
      <c r="D705" s="187" t="s">
        <v>126</v>
      </c>
      <c r="E705" s="188" t="s">
        <v>908</v>
      </c>
      <c r="F705" s="189" t="s">
        <v>909</v>
      </c>
      <c r="G705" s="190" t="s">
        <v>228</v>
      </c>
      <c r="H705" s="191">
        <v>6.4</v>
      </c>
      <c r="I705" s="192"/>
      <c r="J705" s="193">
        <f>ROUND(I705*H705,2)</f>
        <v>0</v>
      </c>
      <c r="K705" s="189" t="s">
        <v>130</v>
      </c>
      <c r="L705" s="40"/>
      <c r="M705" s="194" t="s">
        <v>1</v>
      </c>
      <c r="N705" s="195" t="s">
        <v>40</v>
      </c>
      <c r="O705" s="72"/>
      <c r="P705" s="196">
        <f>O705*H705</f>
        <v>0</v>
      </c>
      <c r="Q705" s="196">
        <v>0</v>
      </c>
      <c r="R705" s="196">
        <f>Q705*H705</f>
        <v>0</v>
      </c>
      <c r="S705" s="196">
        <v>0</v>
      </c>
      <c r="T705" s="197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98" t="s">
        <v>131</v>
      </c>
      <c r="AT705" s="198" t="s">
        <v>126</v>
      </c>
      <c r="AU705" s="198" t="s">
        <v>85</v>
      </c>
      <c r="AY705" s="18" t="s">
        <v>123</v>
      </c>
      <c r="BE705" s="199">
        <f>IF(N705="základní",J705,0)</f>
        <v>0</v>
      </c>
      <c r="BF705" s="199">
        <f>IF(N705="snížená",J705,0)</f>
        <v>0</v>
      </c>
      <c r="BG705" s="199">
        <f>IF(N705="zákl. přenesená",J705,0)</f>
        <v>0</v>
      </c>
      <c r="BH705" s="199">
        <f>IF(N705="sníž. přenesená",J705,0)</f>
        <v>0</v>
      </c>
      <c r="BI705" s="199">
        <f>IF(N705="nulová",J705,0)</f>
        <v>0</v>
      </c>
      <c r="BJ705" s="18" t="s">
        <v>83</v>
      </c>
      <c r="BK705" s="199">
        <f>ROUND(I705*H705,2)</f>
        <v>0</v>
      </c>
      <c r="BL705" s="18" t="s">
        <v>131</v>
      </c>
      <c r="BM705" s="198" t="s">
        <v>910</v>
      </c>
    </row>
    <row r="706" spans="2:51" s="14" customFormat="1" ht="11.25">
      <c r="B706" s="211"/>
      <c r="C706" s="212"/>
      <c r="D706" s="202" t="s">
        <v>132</v>
      </c>
      <c r="E706" s="213" t="s">
        <v>1</v>
      </c>
      <c r="F706" s="214" t="s">
        <v>516</v>
      </c>
      <c r="G706" s="212"/>
      <c r="H706" s="215">
        <v>6.4</v>
      </c>
      <c r="I706" s="216"/>
      <c r="J706" s="212"/>
      <c r="K706" s="212"/>
      <c r="L706" s="217"/>
      <c r="M706" s="218"/>
      <c r="N706" s="219"/>
      <c r="O706" s="219"/>
      <c r="P706" s="219"/>
      <c r="Q706" s="219"/>
      <c r="R706" s="219"/>
      <c r="S706" s="219"/>
      <c r="T706" s="220"/>
      <c r="AT706" s="221" t="s">
        <v>132</v>
      </c>
      <c r="AU706" s="221" t="s">
        <v>85</v>
      </c>
      <c r="AV706" s="14" t="s">
        <v>85</v>
      </c>
      <c r="AW706" s="14" t="s">
        <v>134</v>
      </c>
      <c r="AX706" s="14" t="s">
        <v>75</v>
      </c>
      <c r="AY706" s="221" t="s">
        <v>123</v>
      </c>
    </row>
    <row r="707" spans="2:51" s="13" customFormat="1" ht="11.25">
      <c r="B707" s="200"/>
      <c r="C707" s="201"/>
      <c r="D707" s="202" t="s">
        <v>132</v>
      </c>
      <c r="E707" s="203" t="s">
        <v>1</v>
      </c>
      <c r="F707" s="204" t="s">
        <v>911</v>
      </c>
      <c r="G707" s="201"/>
      <c r="H707" s="203" t="s">
        <v>1</v>
      </c>
      <c r="I707" s="205"/>
      <c r="J707" s="201"/>
      <c r="K707" s="201"/>
      <c r="L707" s="206"/>
      <c r="M707" s="207"/>
      <c r="N707" s="208"/>
      <c r="O707" s="208"/>
      <c r="P707" s="208"/>
      <c r="Q707" s="208"/>
      <c r="R707" s="208"/>
      <c r="S707" s="208"/>
      <c r="T707" s="209"/>
      <c r="AT707" s="210" t="s">
        <v>132</v>
      </c>
      <c r="AU707" s="210" t="s">
        <v>85</v>
      </c>
      <c r="AV707" s="13" t="s">
        <v>83</v>
      </c>
      <c r="AW707" s="13" t="s">
        <v>134</v>
      </c>
      <c r="AX707" s="13" t="s">
        <v>75</v>
      </c>
      <c r="AY707" s="210" t="s">
        <v>123</v>
      </c>
    </row>
    <row r="708" spans="2:51" s="13" customFormat="1" ht="11.25">
      <c r="B708" s="200"/>
      <c r="C708" s="201"/>
      <c r="D708" s="202" t="s">
        <v>132</v>
      </c>
      <c r="E708" s="203" t="s">
        <v>1</v>
      </c>
      <c r="F708" s="204" t="s">
        <v>912</v>
      </c>
      <c r="G708" s="201"/>
      <c r="H708" s="203" t="s">
        <v>1</v>
      </c>
      <c r="I708" s="205"/>
      <c r="J708" s="201"/>
      <c r="K708" s="201"/>
      <c r="L708" s="206"/>
      <c r="M708" s="207"/>
      <c r="N708" s="208"/>
      <c r="O708" s="208"/>
      <c r="P708" s="208"/>
      <c r="Q708" s="208"/>
      <c r="R708" s="208"/>
      <c r="S708" s="208"/>
      <c r="T708" s="209"/>
      <c r="AT708" s="210" t="s">
        <v>132</v>
      </c>
      <c r="AU708" s="210" t="s">
        <v>85</v>
      </c>
      <c r="AV708" s="13" t="s">
        <v>83</v>
      </c>
      <c r="AW708" s="13" t="s">
        <v>134</v>
      </c>
      <c r="AX708" s="13" t="s">
        <v>75</v>
      </c>
      <c r="AY708" s="210" t="s">
        <v>123</v>
      </c>
    </row>
    <row r="709" spans="2:51" s="15" customFormat="1" ht="11.25">
      <c r="B709" s="222"/>
      <c r="C709" s="223"/>
      <c r="D709" s="202" t="s">
        <v>132</v>
      </c>
      <c r="E709" s="224" t="s">
        <v>1</v>
      </c>
      <c r="F709" s="225" t="s">
        <v>137</v>
      </c>
      <c r="G709" s="223"/>
      <c r="H709" s="226">
        <v>6.4</v>
      </c>
      <c r="I709" s="227"/>
      <c r="J709" s="223"/>
      <c r="K709" s="223"/>
      <c r="L709" s="228"/>
      <c r="M709" s="229"/>
      <c r="N709" s="230"/>
      <c r="O709" s="230"/>
      <c r="P709" s="230"/>
      <c r="Q709" s="230"/>
      <c r="R709" s="230"/>
      <c r="S709" s="230"/>
      <c r="T709" s="231"/>
      <c r="AT709" s="232" t="s">
        <v>132</v>
      </c>
      <c r="AU709" s="232" t="s">
        <v>85</v>
      </c>
      <c r="AV709" s="15" t="s">
        <v>131</v>
      </c>
      <c r="AW709" s="15" t="s">
        <v>134</v>
      </c>
      <c r="AX709" s="15" t="s">
        <v>83</v>
      </c>
      <c r="AY709" s="232" t="s">
        <v>123</v>
      </c>
    </row>
    <row r="710" spans="1:65" s="2" customFormat="1" ht="24.2" customHeight="1">
      <c r="A710" s="35"/>
      <c r="B710" s="36"/>
      <c r="C710" s="187" t="s">
        <v>913</v>
      </c>
      <c r="D710" s="187" t="s">
        <v>126</v>
      </c>
      <c r="E710" s="188" t="s">
        <v>914</v>
      </c>
      <c r="F710" s="189" t="s">
        <v>915</v>
      </c>
      <c r="G710" s="190" t="s">
        <v>228</v>
      </c>
      <c r="H710" s="191">
        <v>6.21</v>
      </c>
      <c r="I710" s="192"/>
      <c r="J710" s="193">
        <f>ROUND(I710*H710,2)</f>
        <v>0</v>
      </c>
      <c r="K710" s="189" t="s">
        <v>130</v>
      </c>
      <c r="L710" s="40"/>
      <c r="M710" s="194" t="s">
        <v>1</v>
      </c>
      <c r="N710" s="195" t="s">
        <v>40</v>
      </c>
      <c r="O710" s="72"/>
      <c r="P710" s="196">
        <f>O710*H710</f>
        <v>0</v>
      </c>
      <c r="Q710" s="196">
        <v>0</v>
      </c>
      <c r="R710" s="196">
        <f>Q710*H710</f>
        <v>0</v>
      </c>
      <c r="S710" s="196">
        <v>0</v>
      </c>
      <c r="T710" s="197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8" t="s">
        <v>131</v>
      </c>
      <c r="AT710" s="198" t="s">
        <v>126</v>
      </c>
      <c r="AU710" s="198" t="s">
        <v>85</v>
      </c>
      <c r="AY710" s="18" t="s">
        <v>123</v>
      </c>
      <c r="BE710" s="199">
        <f>IF(N710="základní",J710,0)</f>
        <v>0</v>
      </c>
      <c r="BF710" s="199">
        <f>IF(N710="snížená",J710,0)</f>
        <v>0</v>
      </c>
      <c r="BG710" s="199">
        <f>IF(N710="zákl. přenesená",J710,0)</f>
        <v>0</v>
      </c>
      <c r="BH710" s="199">
        <f>IF(N710="sníž. přenesená",J710,0)</f>
        <v>0</v>
      </c>
      <c r="BI710" s="199">
        <f>IF(N710="nulová",J710,0)</f>
        <v>0</v>
      </c>
      <c r="BJ710" s="18" t="s">
        <v>83</v>
      </c>
      <c r="BK710" s="199">
        <f>ROUND(I710*H710,2)</f>
        <v>0</v>
      </c>
      <c r="BL710" s="18" t="s">
        <v>131</v>
      </c>
      <c r="BM710" s="198" t="s">
        <v>916</v>
      </c>
    </row>
    <row r="711" spans="2:51" s="13" customFormat="1" ht="11.25">
      <c r="B711" s="200"/>
      <c r="C711" s="201"/>
      <c r="D711" s="202" t="s">
        <v>132</v>
      </c>
      <c r="E711" s="203" t="s">
        <v>1</v>
      </c>
      <c r="F711" s="204" t="s">
        <v>917</v>
      </c>
      <c r="G711" s="201"/>
      <c r="H711" s="203" t="s">
        <v>1</v>
      </c>
      <c r="I711" s="205"/>
      <c r="J711" s="201"/>
      <c r="K711" s="201"/>
      <c r="L711" s="206"/>
      <c r="M711" s="207"/>
      <c r="N711" s="208"/>
      <c r="O711" s="208"/>
      <c r="P711" s="208"/>
      <c r="Q711" s="208"/>
      <c r="R711" s="208"/>
      <c r="S711" s="208"/>
      <c r="T711" s="209"/>
      <c r="AT711" s="210" t="s">
        <v>132</v>
      </c>
      <c r="AU711" s="210" t="s">
        <v>85</v>
      </c>
      <c r="AV711" s="13" t="s">
        <v>83</v>
      </c>
      <c r="AW711" s="13" t="s">
        <v>134</v>
      </c>
      <c r="AX711" s="13" t="s">
        <v>75</v>
      </c>
      <c r="AY711" s="210" t="s">
        <v>123</v>
      </c>
    </row>
    <row r="712" spans="2:51" s="14" customFormat="1" ht="11.25">
      <c r="B712" s="211"/>
      <c r="C712" s="212"/>
      <c r="D712" s="202" t="s">
        <v>132</v>
      </c>
      <c r="E712" s="213" t="s">
        <v>1</v>
      </c>
      <c r="F712" s="214" t="s">
        <v>918</v>
      </c>
      <c r="G712" s="212"/>
      <c r="H712" s="215">
        <v>6.21</v>
      </c>
      <c r="I712" s="216"/>
      <c r="J712" s="212"/>
      <c r="K712" s="212"/>
      <c r="L712" s="217"/>
      <c r="M712" s="218"/>
      <c r="N712" s="219"/>
      <c r="O712" s="219"/>
      <c r="P712" s="219"/>
      <c r="Q712" s="219"/>
      <c r="R712" s="219"/>
      <c r="S712" s="219"/>
      <c r="T712" s="220"/>
      <c r="AT712" s="221" t="s">
        <v>132</v>
      </c>
      <c r="AU712" s="221" t="s">
        <v>85</v>
      </c>
      <c r="AV712" s="14" t="s">
        <v>85</v>
      </c>
      <c r="AW712" s="14" t="s">
        <v>134</v>
      </c>
      <c r="AX712" s="14" t="s">
        <v>75</v>
      </c>
      <c r="AY712" s="221" t="s">
        <v>123</v>
      </c>
    </row>
    <row r="713" spans="2:51" s="15" customFormat="1" ht="11.25">
      <c r="B713" s="222"/>
      <c r="C713" s="223"/>
      <c r="D713" s="202" t="s">
        <v>132</v>
      </c>
      <c r="E713" s="224" t="s">
        <v>1</v>
      </c>
      <c r="F713" s="225" t="s">
        <v>137</v>
      </c>
      <c r="G713" s="223"/>
      <c r="H713" s="226">
        <v>6.21</v>
      </c>
      <c r="I713" s="227"/>
      <c r="J713" s="223"/>
      <c r="K713" s="223"/>
      <c r="L713" s="228"/>
      <c r="M713" s="229"/>
      <c r="N713" s="230"/>
      <c r="O713" s="230"/>
      <c r="P713" s="230"/>
      <c r="Q713" s="230"/>
      <c r="R713" s="230"/>
      <c r="S713" s="230"/>
      <c r="T713" s="231"/>
      <c r="AT713" s="232" t="s">
        <v>132</v>
      </c>
      <c r="AU713" s="232" t="s">
        <v>85</v>
      </c>
      <c r="AV713" s="15" t="s">
        <v>131</v>
      </c>
      <c r="AW713" s="15" t="s">
        <v>134</v>
      </c>
      <c r="AX713" s="15" t="s">
        <v>83</v>
      </c>
      <c r="AY713" s="232" t="s">
        <v>123</v>
      </c>
    </row>
    <row r="714" spans="1:65" s="2" customFormat="1" ht="24.2" customHeight="1">
      <c r="A714" s="35"/>
      <c r="B714" s="36"/>
      <c r="C714" s="187" t="s">
        <v>542</v>
      </c>
      <c r="D714" s="187" t="s">
        <v>126</v>
      </c>
      <c r="E714" s="188" t="s">
        <v>919</v>
      </c>
      <c r="F714" s="189" t="s">
        <v>920</v>
      </c>
      <c r="G714" s="190" t="s">
        <v>228</v>
      </c>
      <c r="H714" s="191">
        <v>12.61</v>
      </c>
      <c r="I714" s="192"/>
      <c r="J714" s="193">
        <f>ROUND(I714*H714,2)</f>
        <v>0</v>
      </c>
      <c r="K714" s="189" t="s">
        <v>130</v>
      </c>
      <c r="L714" s="40"/>
      <c r="M714" s="194" t="s">
        <v>1</v>
      </c>
      <c r="N714" s="195" t="s">
        <v>40</v>
      </c>
      <c r="O714" s="72"/>
      <c r="P714" s="196">
        <f>O714*H714</f>
        <v>0</v>
      </c>
      <c r="Q714" s="196">
        <v>0</v>
      </c>
      <c r="R714" s="196">
        <f>Q714*H714</f>
        <v>0</v>
      </c>
      <c r="S714" s="196">
        <v>0</v>
      </c>
      <c r="T714" s="197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198" t="s">
        <v>131</v>
      </c>
      <c r="AT714" s="198" t="s">
        <v>126</v>
      </c>
      <c r="AU714" s="198" t="s">
        <v>85</v>
      </c>
      <c r="AY714" s="18" t="s">
        <v>123</v>
      </c>
      <c r="BE714" s="199">
        <f>IF(N714="základní",J714,0)</f>
        <v>0</v>
      </c>
      <c r="BF714" s="199">
        <f>IF(N714="snížená",J714,0)</f>
        <v>0</v>
      </c>
      <c r="BG714" s="199">
        <f>IF(N714="zákl. přenesená",J714,0)</f>
        <v>0</v>
      </c>
      <c r="BH714" s="199">
        <f>IF(N714="sníž. přenesená",J714,0)</f>
        <v>0</v>
      </c>
      <c r="BI714" s="199">
        <f>IF(N714="nulová",J714,0)</f>
        <v>0</v>
      </c>
      <c r="BJ714" s="18" t="s">
        <v>83</v>
      </c>
      <c r="BK714" s="199">
        <f>ROUND(I714*H714,2)</f>
        <v>0</v>
      </c>
      <c r="BL714" s="18" t="s">
        <v>131</v>
      </c>
      <c r="BM714" s="198" t="s">
        <v>921</v>
      </c>
    </row>
    <row r="715" spans="2:51" s="13" customFormat="1" ht="33.75">
      <c r="B715" s="200"/>
      <c r="C715" s="201"/>
      <c r="D715" s="202" t="s">
        <v>132</v>
      </c>
      <c r="E715" s="203" t="s">
        <v>1</v>
      </c>
      <c r="F715" s="204" t="s">
        <v>922</v>
      </c>
      <c r="G715" s="201"/>
      <c r="H715" s="203" t="s">
        <v>1</v>
      </c>
      <c r="I715" s="205"/>
      <c r="J715" s="201"/>
      <c r="K715" s="201"/>
      <c r="L715" s="206"/>
      <c r="M715" s="207"/>
      <c r="N715" s="208"/>
      <c r="O715" s="208"/>
      <c r="P715" s="208"/>
      <c r="Q715" s="208"/>
      <c r="R715" s="208"/>
      <c r="S715" s="208"/>
      <c r="T715" s="209"/>
      <c r="AT715" s="210" t="s">
        <v>132</v>
      </c>
      <c r="AU715" s="210" t="s">
        <v>85</v>
      </c>
      <c r="AV715" s="13" t="s">
        <v>83</v>
      </c>
      <c r="AW715" s="13" t="s">
        <v>134</v>
      </c>
      <c r="AX715" s="13" t="s">
        <v>75</v>
      </c>
      <c r="AY715" s="210" t="s">
        <v>123</v>
      </c>
    </row>
    <row r="716" spans="2:51" s="14" customFormat="1" ht="11.25">
      <c r="B716" s="211"/>
      <c r="C716" s="212"/>
      <c r="D716" s="202" t="s">
        <v>132</v>
      </c>
      <c r="E716" s="213" t="s">
        <v>1</v>
      </c>
      <c r="F716" s="214" t="s">
        <v>918</v>
      </c>
      <c r="G716" s="212"/>
      <c r="H716" s="215">
        <v>6.21</v>
      </c>
      <c r="I716" s="216"/>
      <c r="J716" s="212"/>
      <c r="K716" s="212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132</v>
      </c>
      <c r="AU716" s="221" t="s">
        <v>85</v>
      </c>
      <c r="AV716" s="14" t="s">
        <v>85</v>
      </c>
      <c r="AW716" s="14" t="s">
        <v>134</v>
      </c>
      <c r="AX716" s="14" t="s">
        <v>75</v>
      </c>
      <c r="AY716" s="221" t="s">
        <v>123</v>
      </c>
    </row>
    <row r="717" spans="2:51" s="14" customFormat="1" ht="11.25">
      <c r="B717" s="211"/>
      <c r="C717" s="212"/>
      <c r="D717" s="202" t="s">
        <v>132</v>
      </c>
      <c r="E717" s="213" t="s">
        <v>1</v>
      </c>
      <c r="F717" s="214" t="s">
        <v>516</v>
      </c>
      <c r="G717" s="212"/>
      <c r="H717" s="215">
        <v>6.4</v>
      </c>
      <c r="I717" s="216"/>
      <c r="J717" s="212"/>
      <c r="K717" s="212"/>
      <c r="L717" s="217"/>
      <c r="M717" s="218"/>
      <c r="N717" s="219"/>
      <c r="O717" s="219"/>
      <c r="P717" s="219"/>
      <c r="Q717" s="219"/>
      <c r="R717" s="219"/>
      <c r="S717" s="219"/>
      <c r="T717" s="220"/>
      <c r="AT717" s="221" t="s">
        <v>132</v>
      </c>
      <c r="AU717" s="221" t="s">
        <v>85</v>
      </c>
      <c r="AV717" s="14" t="s">
        <v>85</v>
      </c>
      <c r="AW717" s="14" t="s">
        <v>134</v>
      </c>
      <c r="AX717" s="14" t="s">
        <v>75</v>
      </c>
      <c r="AY717" s="221" t="s">
        <v>123</v>
      </c>
    </row>
    <row r="718" spans="2:51" s="15" customFormat="1" ht="11.25">
      <c r="B718" s="222"/>
      <c r="C718" s="223"/>
      <c r="D718" s="202" t="s">
        <v>132</v>
      </c>
      <c r="E718" s="224" t="s">
        <v>1</v>
      </c>
      <c r="F718" s="225" t="s">
        <v>137</v>
      </c>
      <c r="G718" s="223"/>
      <c r="H718" s="226">
        <v>12.61</v>
      </c>
      <c r="I718" s="227"/>
      <c r="J718" s="223"/>
      <c r="K718" s="223"/>
      <c r="L718" s="228"/>
      <c r="M718" s="229"/>
      <c r="N718" s="230"/>
      <c r="O718" s="230"/>
      <c r="P718" s="230"/>
      <c r="Q718" s="230"/>
      <c r="R718" s="230"/>
      <c r="S718" s="230"/>
      <c r="T718" s="231"/>
      <c r="AT718" s="232" t="s">
        <v>132</v>
      </c>
      <c r="AU718" s="232" t="s">
        <v>85</v>
      </c>
      <c r="AV718" s="15" t="s">
        <v>131</v>
      </c>
      <c r="AW718" s="15" t="s">
        <v>134</v>
      </c>
      <c r="AX718" s="15" t="s">
        <v>83</v>
      </c>
      <c r="AY718" s="232" t="s">
        <v>123</v>
      </c>
    </row>
    <row r="719" spans="1:65" s="2" customFormat="1" ht="24.2" customHeight="1">
      <c r="A719" s="35"/>
      <c r="B719" s="36"/>
      <c r="C719" s="187" t="s">
        <v>923</v>
      </c>
      <c r="D719" s="187" t="s">
        <v>126</v>
      </c>
      <c r="E719" s="188" t="s">
        <v>924</v>
      </c>
      <c r="F719" s="189" t="s">
        <v>925</v>
      </c>
      <c r="G719" s="190" t="s">
        <v>228</v>
      </c>
      <c r="H719" s="191">
        <v>3</v>
      </c>
      <c r="I719" s="192"/>
      <c r="J719" s="193">
        <f>ROUND(I719*H719,2)</f>
        <v>0</v>
      </c>
      <c r="K719" s="189" t="s">
        <v>130</v>
      </c>
      <c r="L719" s="40"/>
      <c r="M719" s="194" t="s">
        <v>1</v>
      </c>
      <c r="N719" s="195" t="s">
        <v>40</v>
      </c>
      <c r="O719" s="72"/>
      <c r="P719" s="196">
        <f>O719*H719</f>
        <v>0</v>
      </c>
      <c r="Q719" s="196">
        <v>0</v>
      </c>
      <c r="R719" s="196">
        <f>Q719*H719</f>
        <v>0</v>
      </c>
      <c r="S719" s="196">
        <v>0</v>
      </c>
      <c r="T719" s="197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8" t="s">
        <v>131</v>
      </c>
      <c r="AT719" s="198" t="s">
        <v>126</v>
      </c>
      <c r="AU719" s="198" t="s">
        <v>85</v>
      </c>
      <c r="AY719" s="18" t="s">
        <v>123</v>
      </c>
      <c r="BE719" s="199">
        <f>IF(N719="základní",J719,0)</f>
        <v>0</v>
      </c>
      <c r="BF719" s="199">
        <f>IF(N719="snížená",J719,0)</f>
        <v>0</v>
      </c>
      <c r="BG719" s="199">
        <f>IF(N719="zákl. přenesená",J719,0)</f>
        <v>0</v>
      </c>
      <c r="BH719" s="199">
        <f>IF(N719="sníž. přenesená",J719,0)</f>
        <v>0</v>
      </c>
      <c r="BI719" s="199">
        <f>IF(N719="nulová",J719,0)</f>
        <v>0</v>
      </c>
      <c r="BJ719" s="18" t="s">
        <v>83</v>
      </c>
      <c r="BK719" s="199">
        <f>ROUND(I719*H719,2)</f>
        <v>0</v>
      </c>
      <c r="BL719" s="18" t="s">
        <v>131</v>
      </c>
      <c r="BM719" s="198" t="s">
        <v>926</v>
      </c>
    </row>
    <row r="720" spans="2:51" s="13" customFormat="1" ht="33.75">
      <c r="B720" s="200"/>
      <c r="C720" s="201"/>
      <c r="D720" s="202" t="s">
        <v>132</v>
      </c>
      <c r="E720" s="203" t="s">
        <v>1</v>
      </c>
      <c r="F720" s="204" t="s">
        <v>927</v>
      </c>
      <c r="G720" s="201"/>
      <c r="H720" s="203" t="s">
        <v>1</v>
      </c>
      <c r="I720" s="205"/>
      <c r="J720" s="201"/>
      <c r="K720" s="201"/>
      <c r="L720" s="206"/>
      <c r="M720" s="207"/>
      <c r="N720" s="208"/>
      <c r="O720" s="208"/>
      <c r="P720" s="208"/>
      <c r="Q720" s="208"/>
      <c r="R720" s="208"/>
      <c r="S720" s="208"/>
      <c r="T720" s="209"/>
      <c r="AT720" s="210" t="s">
        <v>132</v>
      </c>
      <c r="AU720" s="210" t="s">
        <v>85</v>
      </c>
      <c r="AV720" s="13" t="s">
        <v>83</v>
      </c>
      <c r="AW720" s="13" t="s">
        <v>134</v>
      </c>
      <c r="AX720" s="13" t="s">
        <v>75</v>
      </c>
      <c r="AY720" s="210" t="s">
        <v>123</v>
      </c>
    </row>
    <row r="721" spans="2:51" s="14" customFormat="1" ht="11.25">
      <c r="B721" s="211"/>
      <c r="C721" s="212"/>
      <c r="D721" s="202" t="s">
        <v>132</v>
      </c>
      <c r="E721" s="213" t="s">
        <v>1</v>
      </c>
      <c r="F721" s="214" t="s">
        <v>928</v>
      </c>
      <c r="G721" s="212"/>
      <c r="H721" s="215">
        <v>3</v>
      </c>
      <c r="I721" s="216"/>
      <c r="J721" s="212"/>
      <c r="K721" s="212"/>
      <c r="L721" s="217"/>
      <c r="M721" s="218"/>
      <c r="N721" s="219"/>
      <c r="O721" s="219"/>
      <c r="P721" s="219"/>
      <c r="Q721" s="219"/>
      <c r="R721" s="219"/>
      <c r="S721" s="219"/>
      <c r="T721" s="220"/>
      <c r="AT721" s="221" t="s">
        <v>132</v>
      </c>
      <c r="AU721" s="221" t="s">
        <v>85</v>
      </c>
      <c r="AV721" s="14" t="s">
        <v>85</v>
      </c>
      <c r="AW721" s="14" t="s">
        <v>134</v>
      </c>
      <c r="AX721" s="14" t="s">
        <v>75</v>
      </c>
      <c r="AY721" s="221" t="s">
        <v>123</v>
      </c>
    </row>
    <row r="722" spans="2:51" s="15" customFormat="1" ht="11.25">
      <c r="B722" s="222"/>
      <c r="C722" s="223"/>
      <c r="D722" s="202" t="s">
        <v>132</v>
      </c>
      <c r="E722" s="224" t="s">
        <v>1</v>
      </c>
      <c r="F722" s="225" t="s">
        <v>137</v>
      </c>
      <c r="G722" s="223"/>
      <c r="H722" s="226">
        <v>3</v>
      </c>
      <c r="I722" s="227"/>
      <c r="J722" s="223"/>
      <c r="K722" s="223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132</v>
      </c>
      <c r="AU722" s="232" t="s">
        <v>85</v>
      </c>
      <c r="AV722" s="15" t="s">
        <v>131</v>
      </c>
      <c r="AW722" s="15" t="s">
        <v>134</v>
      </c>
      <c r="AX722" s="15" t="s">
        <v>83</v>
      </c>
      <c r="AY722" s="232" t="s">
        <v>123</v>
      </c>
    </row>
    <row r="723" spans="1:65" s="2" customFormat="1" ht="16.5" customHeight="1">
      <c r="A723" s="35"/>
      <c r="B723" s="36"/>
      <c r="C723" s="236" t="s">
        <v>547</v>
      </c>
      <c r="D723" s="236" t="s">
        <v>287</v>
      </c>
      <c r="E723" s="237" t="s">
        <v>929</v>
      </c>
      <c r="F723" s="238" t="s">
        <v>930</v>
      </c>
      <c r="G723" s="239" t="s">
        <v>129</v>
      </c>
      <c r="H723" s="240">
        <v>10</v>
      </c>
      <c r="I723" s="241"/>
      <c r="J723" s="242">
        <f>ROUND(I723*H723,2)</f>
        <v>0</v>
      </c>
      <c r="K723" s="238" t="s">
        <v>130</v>
      </c>
      <c r="L723" s="243"/>
      <c r="M723" s="244" t="s">
        <v>1</v>
      </c>
      <c r="N723" s="245" t="s">
        <v>40</v>
      </c>
      <c r="O723" s="72"/>
      <c r="P723" s="196">
        <f>O723*H723</f>
        <v>0</v>
      </c>
      <c r="Q723" s="196">
        <v>0</v>
      </c>
      <c r="R723" s="196">
        <f>Q723*H723</f>
        <v>0</v>
      </c>
      <c r="S723" s="196">
        <v>0</v>
      </c>
      <c r="T723" s="197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8" t="s">
        <v>151</v>
      </c>
      <c r="AT723" s="198" t="s">
        <v>287</v>
      </c>
      <c r="AU723" s="198" t="s">
        <v>85</v>
      </c>
      <c r="AY723" s="18" t="s">
        <v>123</v>
      </c>
      <c r="BE723" s="199">
        <f>IF(N723="základní",J723,0)</f>
        <v>0</v>
      </c>
      <c r="BF723" s="199">
        <f>IF(N723="snížená",J723,0)</f>
        <v>0</v>
      </c>
      <c r="BG723" s="199">
        <f>IF(N723="zákl. přenesená",J723,0)</f>
        <v>0</v>
      </c>
      <c r="BH723" s="199">
        <f>IF(N723="sníž. přenesená",J723,0)</f>
        <v>0</v>
      </c>
      <c r="BI723" s="199">
        <f>IF(N723="nulová",J723,0)</f>
        <v>0</v>
      </c>
      <c r="BJ723" s="18" t="s">
        <v>83</v>
      </c>
      <c r="BK723" s="199">
        <f>ROUND(I723*H723,2)</f>
        <v>0</v>
      </c>
      <c r="BL723" s="18" t="s">
        <v>131</v>
      </c>
      <c r="BM723" s="198" t="s">
        <v>931</v>
      </c>
    </row>
    <row r="724" spans="2:51" s="14" customFormat="1" ht="11.25">
      <c r="B724" s="211"/>
      <c r="C724" s="212"/>
      <c r="D724" s="202" t="s">
        <v>132</v>
      </c>
      <c r="E724" s="213" t="s">
        <v>1</v>
      </c>
      <c r="F724" s="214" t="s">
        <v>932</v>
      </c>
      <c r="G724" s="212"/>
      <c r="H724" s="215">
        <v>10</v>
      </c>
      <c r="I724" s="216"/>
      <c r="J724" s="212"/>
      <c r="K724" s="212"/>
      <c r="L724" s="217"/>
      <c r="M724" s="218"/>
      <c r="N724" s="219"/>
      <c r="O724" s="219"/>
      <c r="P724" s="219"/>
      <c r="Q724" s="219"/>
      <c r="R724" s="219"/>
      <c r="S724" s="219"/>
      <c r="T724" s="220"/>
      <c r="AT724" s="221" t="s">
        <v>132</v>
      </c>
      <c r="AU724" s="221" t="s">
        <v>85</v>
      </c>
      <c r="AV724" s="14" t="s">
        <v>85</v>
      </c>
      <c r="AW724" s="14" t="s">
        <v>134</v>
      </c>
      <c r="AX724" s="14" t="s">
        <v>75</v>
      </c>
      <c r="AY724" s="221" t="s">
        <v>123</v>
      </c>
    </row>
    <row r="725" spans="2:51" s="15" customFormat="1" ht="11.25">
      <c r="B725" s="222"/>
      <c r="C725" s="223"/>
      <c r="D725" s="202" t="s">
        <v>132</v>
      </c>
      <c r="E725" s="224" t="s">
        <v>1</v>
      </c>
      <c r="F725" s="225" t="s">
        <v>137</v>
      </c>
      <c r="G725" s="223"/>
      <c r="H725" s="226">
        <v>10</v>
      </c>
      <c r="I725" s="227"/>
      <c r="J725" s="223"/>
      <c r="K725" s="223"/>
      <c r="L725" s="228"/>
      <c r="M725" s="229"/>
      <c r="N725" s="230"/>
      <c r="O725" s="230"/>
      <c r="P725" s="230"/>
      <c r="Q725" s="230"/>
      <c r="R725" s="230"/>
      <c r="S725" s="230"/>
      <c r="T725" s="231"/>
      <c r="AT725" s="232" t="s">
        <v>132</v>
      </c>
      <c r="AU725" s="232" t="s">
        <v>85</v>
      </c>
      <c r="AV725" s="15" t="s">
        <v>131</v>
      </c>
      <c r="AW725" s="15" t="s">
        <v>134</v>
      </c>
      <c r="AX725" s="15" t="s">
        <v>83</v>
      </c>
      <c r="AY725" s="232" t="s">
        <v>123</v>
      </c>
    </row>
    <row r="726" spans="1:65" s="2" customFormat="1" ht="24.2" customHeight="1">
      <c r="A726" s="35"/>
      <c r="B726" s="36"/>
      <c r="C726" s="187" t="s">
        <v>933</v>
      </c>
      <c r="D726" s="187" t="s">
        <v>126</v>
      </c>
      <c r="E726" s="188" t="s">
        <v>934</v>
      </c>
      <c r="F726" s="189" t="s">
        <v>935</v>
      </c>
      <c r="G726" s="190" t="s">
        <v>129</v>
      </c>
      <c r="H726" s="191">
        <v>2</v>
      </c>
      <c r="I726" s="192"/>
      <c r="J726" s="193">
        <f>ROUND(I726*H726,2)</f>
        <v>0</v>
      </c>
      <c r="K726" s="189" t="s">
        <v>130</v>
      </c>
      <c r="L726" s="40"/>
      <c r="M726" s="194" t="s">
        <v>1</v>
      </c>
      <c r="N726" s="195" t="s">
        <v>40</v>
      </c>
      <c r="O726" s="72"/>
      <c r="P726" s="196">
        <f>O726*H726</f>
        <v>0</v>
      </c>
      <c r="Q726" s="196">
        <v>0</v>
      </c>
      <c r="R726" s="196">
        <f>Q726*H726</f>
        <v>0</v>
      </c>
      <c r="S726" s="196">
        <v>0</v>
      </c>
      <c r="T726" s="197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98" t="s">
        <v>131</v>
      </c>
      <c r="AT726" s="198" t="s">
        <v>126</v>
      </c>
      <c r="AU726" s="198" t="s">
        <v>85</v>
      </c>
      <c r="AY726" s="18" t="s">
        <v>123</v>
      </c>
      <c r="BE726" s="199">
        <f>IF(N726="základní",J726,0)</f>
        <v>0</v>
      </c>
      <c r="BF726" s="199">
        <f>IF(N726="snížená",J726,0)</f>
        <v>0</v>
      </c>
      <c r="BG726" s="199">
        <f>IF(N726="zákl. přenesená",J726,0)</f>
        <v>0</v>
      </c>
      <c r="BH726" s="199">
        <f>IF(N726="sníž. přenesená",J726,0)</f>
        <v>0</v>
      </c>
      <c r="BI726" s="199">
        <f>IF(N726="nulová",J726,0)</f>
        <v>0</v>
      </c>
      <c r="BJ726" s="18" t="s">
        <v>83</v>
      </c>
      <c r="BK726" s="199">
        <f>ROUND(I726*H726,2)</f>
        <v>0</v>
      </c>
      <c r="BL726" s="18" t="s">
        <v>131</v>
      </c>
      <c r="BM726" s="198" t="s">
        <v>936</v>
      </c>
    </row>
    <row r="727" spans="2:51" s="14" customFormat="1" ht="11.25">
      <c r="B727" s="211"/>
      <c r="C727" s="212"/>
      <c r="D727" s="202" t="s">
        <v>132</v>
      </c>
      <c r="E727" s="213" t="s">
        <v>1</v>
      </c>
      <c r="F727" s="214" t="s">
        <v>937</v>
      </c>
      <c r="G727" s="212"/>
      <c r="H727" s="215">
        <v>2</v>
      </c>
      <c r="I727" s="216"/>
      <c r="J727" s="212"/>
      <c r="K727" s="212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132</v>
      </c>
      <c r="AU727" s="221" t="s">
        <v>85</v>
      </c>
      <c r="AV727" s="14" t="s">
        <v>85</v>
      </c>
      <c r="AW727" s="14" t="s">
        <v>134</v>
      </c>
      <c r="AX727" s="14" t="s">
        <v>75</v>
      </c>
      <c r="AY727" s="221" t="s">
        <v>123</v>
      </c>
    </row>
    <row r="728" spans="2:51" s="15" customFormat="1" ht="11.25">
      <c r="B728" s="222"/>
      <c r="C728" s="223"/>
      <c r="D728" s="202" t="s">
        <v>132</v>
      </c>
      <c r="E728" s="224" t="s">
        <v>1</v>
      </c>
      <c r="F728" s="225" t="s">
        <v>137</v>
      </c>
      <c r="G728" s="223"/>
      <c r="H728" s="226">
        <v>2</v>
      </c>
      <c r="I728" s="227"/>
      <c r="J728" s="223"/>
      <c r="K728" s="223"/>
      <c r="L728" s="228"/>
      <c r="M728" s="229"/>
      <c r="N728" s="230"/>
      <c r="O728" s="230"/>
      <c r="P728" s="230"/>
      <c r="Q728" s="230"/>
      <c r="R728" s="230"/>
      <c r="S728" s="230"/>
      <c r="T728" s="231"/>
      <c r="AT728" s="232" t="s">
        <v>132</v>
      </c>
      <c r="AU728" s="232" t="s">
        <v>85</v>
      </c>
      <c r="AV728" s="15" t="s">
        <v>131</v>
      </c>
      <c r="AW728" s="15" t="s">
        <v>134</v>
      </c>
      <c r="AX728" s="15" t="s">
        <v>83</v>
      </c>
      <c r="AY728" s="232" t="s">
        <v>123</v>
      </c>
    </row>
    <row r="729" spans="1:65" s="2" customFormat="1" ht="24.2" customHeight="1">
      <c r="A729" s="35"/>
      <c r="B729" s="36"/>
      <c r="C729" s="187" t="s">
        <v>552</v>
      </c>
      <c r="D729" s="187" t="s">
        <v>126</v>
      </c>
      <c r="E729" s="188" t="s">
        <v>938</v>
      </c>
      <c r="F729" s="189" t="s">
        <v>939</v>
      </c>
      <c r="G729" s="190" t="s">
        <v>192</v>
      </c>
      <c r="H729" s="191">
        <v>1040</v>
      </c>
      <c r="I729" s="192"/>
      <c r="J729" s="193">
        <f>ROUND(I729*H729,2)</f>
        <v>0</v>
      </c>
      <c r="K729" s="189" t="s">
        <v>130</v>
      </c>
      <c r="L729" s="40"/>
      <c r="M729" s="194" t="s">
        <v>1</v>
      </c>
      <c r="N729" s="195" t="s">
        <v>40</v>
      </c>
      <c r="O729" s="72"/>
      <c r="P729" s="196">
        <f>O729*H729</f>
        <v>0</v>
      </c>
      <c r="Q729" s="196">
        <v>0</v>
      </c>
      <c r="R729" s="196">
        <f>Q729*H729</f>
        <v>0</v>
      </c>
      <c r="S729" s="196">
        <v>0</v>
      </c>
      <c r="T729" s="197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98" t="s">
        <v>131</v>
      </c>
      <c r="AT729" s="198" t="s">
        <v>126</v>
      </c>
      <c r="AU729" s="198" t="s">
        <v>85</v>
      </c>
      <c r="AY729" s="18" t="s">
        <v>123</v>
      </c>
      <c r="BE729" s="199">
        <f>IF(N729="základní",J729,0)</f>
        <v>0</v>
      </c>
      <c r="BF729" s="199">
        <f>IF(N729="snížená",J729,0)</f>
        <v>0</v>
      </c>
      <c r="BG729" s="199">
        <f>IF(N729="zákl. přenesená",J729,0)</f>
        <v>0</v>
      </c>
      <c r="BH729" s="199">
        <f>IF(N729="sníž. přenesená",J729,0)</f>
        <v>0</v>
      </c>
      <c r="BI729" s="199">
        <f>IF(N729="nulová",J729,0)</f>
        <v>0</v>
      </c>
      <c r="BJ729" s="18" t="s">
        <v>83</v>
      </c>
      <c r="BK729" s="199">
        <f>ROUND(I729*H729,2)</f>
        <v>0</v>
      </c>
      <c r="BL729" s="18" t="s">
        <v>131</v>
      </c>
      <c r="BM729" s="198" t="s">
        <v>940</v>
      </c>
    </row>
    <row r="730" spans="2:51" s="14" customFormat="1" ht="11.25">
      <c r="B730" s="211"/>
      <c r="C730" s="212"/>
      <c r="D730" s="202" t="s">
        <v>132</v>
      </c>
      <c r="E730" s="213" t="s">
        <v>1</v>
      </c>
      <c r="F730" s="214" t="s">
        <v>941</v>
      </c>
      <c r="G730" s="212"/>
      <c r="H730" s="215">
        <v>1040</v>
      </c>
      <c r="I730" s="216"/>
      <c r="J730" s="212"/>
      <c r="K730" s="212"/>
      <c r="L730" s="217"/>
      <c r="M730" s="218"/>
      <c r="N730" s="219"/>
      <c r="O730" s="219"/>
      <c r="P730" s="219"/>
      <c r="Q730" s="219"/>
      <c r="R730" s="219"/>
      <c r="S730" s="219"/>
      <c r="T730" s="220"/>
      <c r="AT730" s="221" t="s">
        <v>132</v>
      </c>
      <c r="AU730" s="221" t="s">
        <v>85</v>
      </c>
      <c r="AV730" s="14" t="s">
        <v>85</v>
      </c>
      <c r="AW730" s="14" t="s">
        <v>134</v>
      </c>
      <c r="AX730" s="14" t="s">
        <v>75</v>
      </c>
      <c r="AY730" s="221" t="s">
        <v>123</v>
      </c>
    </row>
    <row r="731" spans="2:51" s="15" customFormat="1" ht="11.25">
      <c r="B731" s="222"/>
      <c r="C731" s="223"/>
      <c r="D731" s="202" t="s">
        <v>132</v>
      </c>
      <c r="E731" s="224" t="s">
        <v>1</v>
      </c>
      <c r="F731" s="225" t="s">
        <v>137</v>
      </c>
      <c r="G731" s="223"/>
      <c r="H731" s="226">
        <v>1040</v>
      </c>
      <c r="I731" s="227"/>
      <c r="J731" s="223"/>
      <c r="K731" s="223"/>
      <c r="L731" s="228"/>
      <c r="M731" s="229"/>
      <c r="N731" s="230"/>
      <c r="O731" s="230"/>
      <c r="P731" s="230"/>
      <c r="Q731" s="230"/>
      <c r="R731" s="230"/>
      <c r="S731" s="230"/>
      <c r="T731" s="231"/>
      <c r="AT731" s="232" t="s">
        <v>132</v>
      </c>
      <c r="AU731" s="232" t="s">
        <v>85</v>
      </c>
      <c r="AV731" s="15" t="s">
        <v>131</v>
      </c>
      <c r="AW731" s="15" t="s">
        <v>134</v>
      </c>
      <c r="AX731" s="15" t="s">
        <v>83</v>
      </c>
      <c r="AY731" s="232" t="s">
        <v>123</v>
      </c>
    </row>
    <row r="732" spans="1:65" s="2" customFormat="1" ht="33" customHeight="1">
      <c r="A732" s="35"/>
      <c r="B732" s="36"/>
      <c r="C732" s="187" t="s">
        <v>942</v>
      </c>
      <c r="D732" s="187" t="s">
        <v>126</v>
      </c>
      <c r="E732" s="188" t="s">
        <v>943</v>
      </c>
      <c r="F732" s="189" t="s">
        <v>944</v>
      </c>
      <c r="G732" s="190" t="s">
        <v>192</v>
      </c>
      <c r="H732" s="191">
        <v>88</v>
      </c>
      <c r="I732" s="192"/>
      <c r="J732" s="193">
        <f>ROUND(I732*H732,2)</f>
        <v>0</v>
      </c>
      <c r="K732" s="189" t="s">
        <v>130</v>
      </c>
      <c r="L732" s="40"/>
      <c r="M732" s="194" t="s">
        <v>1</v>
      </c>
      <c r="N732" s="195" t="s">
        <v>40</v>
      </c>
      <c r="O732" s="72"/>
      <c r="P732" s="196">
        <f>O732*H732</f>
        <v>0</v>
      </c>
      <c r="Q732" s="196">
        <v>0</v>
      </c>
      <c r="R732" s="196">
        <f>Q732*H732</f>
        <v>0</v>
      </c>
      <c r="S732" s="196">
        <v>0</v>
      </c>
      <c r="T732" s="197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198" t="s">
        <v>131</v>
      </c>
      <c r="AT732" s="198" t="s">
        <v>126</v>
      </c>
      <c r="AU732" s="198" t="s">
        <v>85</v>
      </c>
      <c r="AY732" s="18" t="s">
        <v>123</v>
      </c>
      <c r="BE732" s="199">
        <f>IF(N732="základní",J732,0)</f>
        <v>0</v>
      </c>
      <c r="BF732" s="199">
        <f>IF(N732="snížená",J732,0)</f>
        <v>0</v>
      </c>
      <c r="BG732" s="199">
        <f>IF(N732="zákl. přenesená",J732,0)</f>
        <v>0</v>
      </c>
      <c r="BH732" s="199">
        <f>IF(N732="sníž. přenesená",J732,0)</f>
        <v>0</v>
      </c>
      <c r="BI732" s="199">
        <f>IF(N732="nulová",J732,0)</f>
        <v>0</v>
      </c>
      <c r="BJ732" s="18" t="s">
        <v>83</v>
      </c>
      <c r="BK732" s="199">
        <f>ROUND(I732*H732,2)</f>
        <v>0</v>
      </c>
      <c r="BL732" s="18" t="s">
        <v>131</v>
      </c>
      <c r="BM732" s="198" t="s">
        <v>945</v>
      </c>
    </row>
    <row r="733" spans="2:51" s="14" customFormat="1" ht="11.25">
      <c r="B733" s="211"/>
      <c r="C733" s="212"/>
      <c r="D733" s="202" t="s">
        <v>132</v>
      </c>
      <c r="E733" s="213" t="s">
        <v>1</v>
      </c>
      <c r="F733" s="214" t="s">
        <v>946</v>
      </c>
      <c r="G733" s="212"/>
      <c r="H733" s="215">
        <v>88</v>
      </c>
      <c r="I733" s="216"/>
      <c r="J733" s="212"/>
      <c r="K733" s="212"/>
      <c r="L733" s="217"/>
      <c r="M733" s="218"/>
      <c r="N733" s="219"/>
      <c r="O733" s="219"/>
      <c r="P733" s="219"/>
      <c r="Q733" s="219"/>
      <c r="R733" s="219"/>
      <c r="S733" s="219"/>
      <c r="T733" s="220"/>
      <c r="AT733" s="221" t="s">
        <v>132</v>
      </c>
      <c r="AU733" s="221" t="s">
        <v>85</v>
      </c>
      <c r="AV733" s="14" t="s">
        <v>85</v>
      </c>
      <c r="AW733" s="14" t="s">
        <v>134</v>
      </c>
      <c r="AX733" s="14" t="s">
        <v>75</v>
      </c>
      <c r="AY733" s="221" t="s">
        <v>123</v>
      </c>
    </row>
    <row r="734" spans="2:51" s="15" customFormat="1" ht="11.25">
      <c r="B734" s="222"/>
      <c r="C734" s="223"/>
      <c r="D734" s="202" t="s">
        <v>132</v>
      </c>
      <c r="E734" s="224" t="s">
        <v>1</v>
      </c>
      <c r="F734" s="225" t="s">
        <v>137</v>
      </c>
      <c r="G734" s="223"/>
      <c r="H734" s="226">
        <v>88</v>
      </c>
      <c r="I734" s="227"/>
      <c r="J734" s="223"/>
      <c r="K734" s="223"/>
      <c r="L734" s="228"/>
      <c r="M734" s="229"/>
      <c r="N734" s="230"/>
      <c r="O734" s="230"/>
      <c r="P734" s="230"/>
      <c r="Q734" s="230"/>
      <c r="R734" s="230"/>
      <c r="S734" s="230"/>
      <c r="T734" s="231"/>
      <c r="AT734" s="232" t="s">
        <v>132</v>
      </c>
      <c r="AU734" s="232" t="s">
        <v>85</v>
      </c>
      <c r="AV734" s="15" t="s">
        <v>131</v>
      </c>
      <c r="AW734" s="15" t="s">
        <v>134</v>
      </c>
      <c r="AX734" s="15" t="s">
        <v>83</v>
      </c>
      <c r="AY734" s="232" t="s">
        <v>123</v>
      </c>
    </row>
    <row r="735" spans="1:65" s="2" customFormat="1" ht="33" customHeight="1">
      <c r="A735" s="35"/>
      <c r="B735" s="36"/>
      <c r="C735" s="187" t="s">
        <v>558</v>
      </c>
      <c r="D735" s="187" t="s">
        <v>126</v>
      </c>
      <c r="E735" s="188" t="s">
        <v>947</v>
      </c>
      <c r="F735" s="189" t="s">
        <v>948</v>
      </c>
      <c r="G735" s="190" t="s">
        <v>192</v>
      </c>
      <c r="H735" s="191">
        <v>7920</v>
      </c>
      <c r="I735" s="192"/>
      <c r="J735" s="193">
        <f>ROUND(I735*H735,2)</f>
        <v>0</v>
      </c>
      <c r="K735" s="189" t="s">
        <v>130</v>
      </c>
      <c r="L735" s="40"/>
      <c r="M735" s="194" t="s">
        <v>1</v>
      </c>
      <c r="N735" s="195" t="s">
        <v>40</v>
      </c>
      <c r="O735" s="72"/>
      <c r="P735" s="196">
        <f>O735*H735</f>
        <v>0</v>
      </c>
      <c r="Q735" s="196">
        <v>0</v>
      </c>
      <c r="R735" s="196">
        <f>Q735*H735</f>
        <v>0</v>
      </c>
      <c r="S735" s="196">
        <v>0</v>
      </c>
      <c r="T735" s="197">
        <f>S735*H735</f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198" t="s">
        <v>131</v>
      </c>
      <c r="AT735" s="198" t="s">
        <v>126</v>
      </c>
      <c r="AU735" s="198" t="s">
        <v>85</v>
      </c>
      <c r="AY735" s="18" t="s">
        <v>123</v>
      </c>
      <c r="BE735" s="199">
        <f>IF(N735="základní",J735,0)</f>
        <v>0</v>
      </c>
      <c r="BF735" s="199">
        <f>IF(N735="snížená",J735,0)</f>
        <v>0</v>
      </c>
      <c r="BG735" s="199">
        <f>IF(N735="zákl. přenesená",J735,0)</f>
        <v>0</v>
      </c>
      <c r="BH735" s="199">
        <f>IF(N735="sníž. přenesená",J735,0)</f>
        <v>0</v>
      </c>
      <c r="BI735" s="199">
        <f>IF(N735="nulová",J735,0)</f>
        <v>0</v>
      </c>
      <c r="BJ735" s="18" t="s">
        <v>83</v>
      </c>
      <c r="BK735" s="199">
        <f>ROUND(I735*H735,2)</f>
        <v>0</v>
      </c>
      <c r="BL735" s="18" t="s">
        <v>131</v>
      </c>
      <c r="BM735" s="198" t="s">
        <v>949</v>
      </c>
    </row>
    <row r="736" spans="2:51" s="13" customFormat="1" ht="11.25">
      <c r="B736" s="200"/>
      <c r="C736" s="201"/>
      <c r="D736" s="202" t="s">
        <v>132</v>
      </c>
      <c r="E736" s="203" t="s">
        <v>1</v>
      </c>
      <c r="F736" s="204" t="s">
        <v>950</v>
      </c>
      <c r="G736" s="201"/>
      <c r="H736" s="203" t="s">
        <v>1</v>
      </c>
      <c r="I736" s="205"/>
      <c r="J736" s="201"/>
      <c r="K736" s="201"/>
      <c r="L736" s="206"/>
      <c r="M736" s="207"/>
      <c r="N736" s="208"/>
      <c r="O736" s="208"/>
      <c r="P736" s="208"/>
      <c r="Q736" s="208"/>
      <c r="R736" s="208"/>
      <c r="S736" s="208"/>
      <c r="T736" s="209"/>
      <c r="AT736" s="210" t="s">
        <v>132</v>
      </c>
      <c r="AU736" s="210" t="s">
        <v>85</v>
      </c>
      <c r="AV736" s="13" t="s">
        <v>83</v>
      </c>
      <c r="AW736" s="13" t="s">
        <v>134</v>
      </c>
      <c r="AX736" s="13" t="s">
        <v>75</v>
      </c>
      <c r="AY736" s="210" t="s">
        <v>123</v>
      </c>
    </row>
    <row r="737" spans="2:51" s="14" customFormat="1" ht="11.25">
      <c r="B737" s="211"/>
      <c r="C737" s="212"/>
      <c r="D737" s="202" t="s">
        <v>132</v>
      </c>
      <c r="E737" s="213" t="s">
        <v>1</v>
      </c>
      <c r="F737" s="214" t="s">
        <v>951</v>
      </c>
      <c r="G737" s="212"/>
      <c r="H737" s="215">
        <v>7920</v>
      </c>
      <c r="I737" s="216"/>
      <c r="J737" s="212"/>
      <c r="K737" s="212"/>
      <c r="L737" s="217"/>
      <c r="M737" s="218"/>
      <c r="N737" s="219"/>
      <c r="O737" s="219"/>
      <c r="P737" s="219"/>
      <c r="Q737" s="219"/>
      <c r="R737" s="219"/>
      <c r="S737" s="219"/>
      <c r="T737" s="220"/>
      <c r="AT737" s="221" t="s">
        <v>132</v>
      </c>
      <c r="AU737" s="221" t="s">
        <v>85</v>
      </c>
      <c r="AV737" s="14" t="s">
        <v>85</v>
      </c>
      <c r="AW737" s="14" t="s">
        <v>134</v>
      </c>
      <c r="AX737" s="14" t="s">
        <v>75</v>
      </c>
      <c r="AY737" s="221" t="s">
        <v>123</v>
      </c>
    </row>
    <row r="738" spans="2:51" s="15" customFormat="1" ht="11.25">
      <c r="B738" s="222"/>
      <c r="C738" s="223"/>
      <c r="D738" s="202" t="s">
        <v>132</v>
      </c>
      <c r="E738" s="224" t="s">
        <v>1</v>
      </c>
      <c r="F738" s="225" t="s">
        <v>137</v>
      </c>
      <c r="G738" s="223"/>
      <c r="H738" s="226">
        <v>7920</v>
      </c>
      <c r="I738" s="227"/>
      <c r="J738" s="223"/>
      <c r="K738" s="223"/>
      <c r="L738" s="228"/>
      <c r="M738" s="229"/>
      <c r="N738" s="230"/>
      <c r="O738" s="230"/>
      <c r="P738" s="230"/>
      <c r="Q738" s="230"/>
      <c r="R738" s="230"/>
      <c r="S738" s="230"/>
      <c r="T738" s="231"/>
      <c r="AT738" s="232" t="s">
        <v>132</v>
      </c>
      <c r="AU738" s="232" t="s">
        <v>85</v>
      </c>
      <c r="AV738" s="15" t="s">
        <v>131</v>
      </c>
      <c r="AW738" s="15" t="s">
        <v>134</v>
      </c>
      <c r="AX738" s="15" t="s">
        <v>83</v>
      </c>
      <c r="AY738" s="232" t="s">
        <v>123</v>
      </c>
    </row>
    <row r="739" spans="1:65" s="2" customFormat="1" ht="33" customHeight="1">
      <c r="A739" s="35"/>
      <c r="B739" s="36"/>
      <c r="C739" s="187" t="s">
        <v>952</v>
      </c>
      <c r="D739" s="187" t="s">
        <v>126</v>
      </c>
      <c r="E739" s="188" t="s">
        <v>953</v>
      </c>
      <c r="F739" s="189" t="s">
        <v>954</v>
      </c>
      <c r="G739" s="190" t="s">
        <v>192</v>
      </c>
      <c r="H739" s="191">
        <v>88</v>
      </c>
      <c r="I739" s="192"/>
      <c r="J739" s="193">
        <f>ROUND(I739*H739,2)</f>
        <v>0</v>
      </c>
      <c r="K739" s="189" t="s">
        <v>130</v>
      </c>
      <c r="L739" s="40"/>
      <c r="M739" s="194" t="s">
        <v>1</v>
      </c>
      <c r="N739" s="195" t="s">
        <v>40</v>
      </c>
      <c r="O739" s="72"/>
      <c r="P739" s="196">
        <f>O739*H739</f>
        <v>0</v>
      </c>
      <c r="Q739" s="196">
        <v>0</v>
      </c>
      <c r="R739" s="196">
        <f>Q739*H739</f>
        <v>0</v>
      </c>
      <c r="S739" s="196">
        <v>0</v>
      </c>
      <c r="T739" s="197">
        <f>S739*H739</f>
        <v>0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R739" s="198" t="s">
        <v>131</v>
      </c>
      <c r="AT739" s="198" t="s">
        <v>126</v>
      </c>
      <c r="AU739" s="198" t="s">
        <v>85</v>
      </c>
      <c r="AY739" s="18" t="s">
        <v>123</v>
      </c>
      <c r="BE739" s="199">
        <f>IF(N739="základní",J739,0)</f>
        <v>0</v>
      </c>
      <c r="BF739" s="199">
        <f>IF(N739="snížená",J739,0)</f>
        <v>0</v>
      </c>
      <c r="BG739" s="199">
        <f>IF(N739="zákl. přenesená",J739,0)</f>
        <v>0</v>
      </c>
      <c r="BH739" s="199">
        <f>IF(N739="sníž. přenesená",J739,0)</f>
        <v>0</v>
      </c>
      <c r="BI739" s="199">
        <f>IF(N739="nulová",J739,0)</f>
        <v>0</v>
      </c>
      <c r="BJ739" s="18" t="s">
        <v>83</v>
      </c>
      <c r="BK739" s="199">
        <f>ROUND(I739*H739,2)</f>
        <v>0</v>
      </c>
      <c r="BL739" s="18" t="s">
        <v>131</v>
      </c>
      <c r="BM739" s="198" t="s">
        <v>955</v>
      </c>
    </row>
    <row r="740" spans="2:51" s="14" customFormat="1" ht="11.25">
      <c r="B740" s="211"/>
      <c r="C740" s="212"/>
      <c r="D740" s="202" t="s">
        <v>132</v>
      </c>
      <c r="E740" s="213" t="s">
        <v>1</v>
      </c>
      <c r="F740" s="214" t="s">
        <v>956</v>
      </c>
      <c r="G740" s="212"/>
      <c r="H740" s="215">
        <v>88</v>
      </c>
      <c r="I740" s="216"/>
      <c r="J740" s="212"/>
      <c r="K740" s="212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132</v>
      </c>
      <c r="AU740" s="221" t="s">
        <v>85</v>
      </c>
      <c r="AV740" s="14" t="s">
        <v>85</v>
      </c>
      <c r="AW740" s="14" t="s">
        <v>134</v>
      </c>
      <c r="AX740" s="14" t="s">
        <v>75</v>
      </c>
      <c r="AY740" s="221" t="s">
        <v>123</v>
      </c>
    </row>
    <row r="741" spans="2:51" s="15" customFormat="1" ht="11.25">
      <c r="B741" s="222"/>
      <c r="C741" s="223"/>
      <c r="D741" s="202" t="s">
        <v>132</v>
      </c>
      <c r="E741" s="224" t="s">
        <v>1</v>
      </c>
      <c r="F741" s="225" t="s">
        <v>137</v>
      </c>
      <c r="G741" s="223"/>
      <c r="H741" s="226">
        <v>88</v>
      </c>
      <c r="I741" s="227"/>
      <c r="J741" s="223"/>
      <c r="K741" s="223"/>
      <c r="L741" s="228"/>
      <c r="M741" s="229"/>
      <c r="N741" s="230"/>
      <c r="O741" s="230"/>
      <c r="P741" s="230"/>
      <c r="Q741" s="230"/>
      <c r="R741" s="230"/>
      <c r="S741" s="230"/>
      <c r="T741" s="231"/>
      <c r="AT741" s="232" t="s">
        <v>132</v>
      </c>
      <c r="AU741" s="232" t="s">
        <v>85</v>
      </c>
      <c r="AV741" s="15" t="s">
        <v>131</v>
      </c>
      <c r="AW741" s="15" t="s">
        <v>134</v>
      </c>
      <c r="AX741" s="15" t="s">
        <v>83</v>
      </c>
      <c r="AY741" s="232" t="s">
        <v>123</v>
      </c>
    </row>
    <row r="742" spans="1:65" s="2" customFormat="1" ht="24.2" customHeight="1">
      <c r="A742" s="35"/>
      <c r="B742" s="36"/>
      <c r="C742" s="187" t="s">
        <v>564</v>
      </c>
      <c r="D742" s="187" t="s">
        <v>126</v>
      </c>
      <c r="E742" s="188" t="s">
        <v>957</v>
      </c>
      <c r="F742" s="189" t="s">
        <v>958</v>
      </c>
      <c r="G742" s="190" t="s">
        <v>235</v>
      </c>
      <c r="H742" s="191">
        <v>71.688</v>
      </c>
      <c r="I742" s="192"/>
      <c r="J742" s="193">
        <f>ROUND(I742*H742,2)</f>
        <v>0</v>
      </c>
      <c r="K742" s="189" t="s">
        <v>130</v>
      </c>
      <c r="L742" s="40"/>
      <c r="M742" s="194" t="s">
        <v>1</v>
      </c>
      <c r="N742" s="195" t="s">
        <v>40</v>
      </c>
      <c r="O742" s="72"/>
      <c r="P742" s="196">
        <f>O742*H742</f>
        <v>0</v>
      </c>
      <c r="Q742" s="196">
        <v>0</v>
      </c>
      <c r="R742" s="196">
        <f>Q742*H742</f>
        <v>0</v>
      </c>
      <c r="S742" s="196">
        <v>0</v>
      </c>
      <c r="T742" s="197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198" t="s">
        <v>131</v>
      </c>
      <c r="AT742" s="198" t="s">
        <v>126</v>
      </c>
      <c r="AU742" s="198" t="s">
        <v>85</v>
      </c>
      <c r="AY742" s="18" t="s">
        <v>123</v>
      </c>
      <c r="BE742" s="199">
        <f>IF(N742="základní",J742,0)</f>
        <v>0</v>
      </c>
      <c r="BF742" s="199">
        <f>IF(N742="snížená",J742,0)</f>
        <v>0</v>
      </c>
      <c r="BG742" s="199">
        <f>IF(N742="zákl. přenesená",J742,0)</f>
        <v>0</v>
      </c>
      <c r="BH742" s="199">
        <f>IF(N742="sníž. přenesená",J742,0)</f>
        <v>0</v>
      </c>
      <c r="BI742" s="199">
        <f>IF(N742="nulová",J742,0)</f>
        <v>0</v>
      </c>
      <c r="BJ742" s="18" t="s">
        <v>83</v>
      </c>
      <c r="BK742" s="199">
        <f>ROUND(I742*H742,2)</f>
        <v>0</v>
      </c>
      <c r="BL742" s="18" t="s">
        <v>131</v>
      </c>
      <c r="BM742" s="198" t="s">
        <v>959</v>
      </c>
    </row>
    <row r="743" spans="2:51" s="13" customFormat="1" ht="11.25">
      <c r="B743" s="200"/>
      <c r="C743" s="201"/>
      <c r="D743" s="202" t="s">
        <v>132</v>
      </c>
      <c r="E743" s="203" t="s">
        <v>1</v>
      </c>
      <c r="F743" s="204" t="s">
        <v>960</v>
      </c>
      <c r="G743" s="201"/>
      <c r="H743" s="203" t="s">
        <v>1</v>
      </c>
      <c r="I743" s="205"/>
      <c r="J743" s="201"/>
      <c r="K743" s="201"/>
      <c r="L743" s="206"/>
      <c r="M743" s="207"/>
      <c r="N743" s="208"/>
      <c r="O743" s="208"/>
      <c r="P743" s="208"/>
      <c r="Q743" s="208"/>
      <c r="R743" s="208"/>
      <c r="S743" s="208"/>
      <c r="T743" s="209"/>
      <c r="AT743" s="210" t="s">
        <v>132</v>
      </c>
      <c r="AU743" s="210" t="s">
        <v>85</v>
      </c>
      <c r="AV743" s="13" t="s">
        <v>83</v>
      </c>
      <c r="AW743" s="13" t="s">
        <v>134</v>
      </c>
      <c r="AX743" s="13" t="s">
        <v>75</v>
      </c>
      <c r="AY743" s="210" t="s">
        <v>123</v>
      </c>
    </row>
    <row r="744" spans="2:51" s="14" customFormat="1" ht="11.25">
      <c r="B744" s="211"/>
      <c r="C744" s="212"/>
      <c r="D744" s="202" t="s">
        <v>132</v>
      </c>
      <c r="E744" s="213" t="s">
        <v>1</v>
      </c>
      <c r="F744" s="214" t="s">
        <v>961</v>
      </c>
      <c r="G744" s="212"/>
      <c r="H744" s="215">
        <v>71.6875</v>
      </c>
      <c r="I744" s="216"/>
      <c r="J744" s="212"/>
      <c r="K744" s="212"/>
      <c r="L744" s="217"/>
      <c r="M744" s="218"/>
      <c r="N744" s="219"/>
      <c r="O744" s="219"/>
      <c r="P744" s="219"/>
      <c r="Q744" s="219"/>
      <c r="R744" s="219"/>
      <c r="S744" s="219"/>
      <c r="T744" s="220"/>
      <c r="AT744" s="221" t="s">
        <v>132</v>
      </c>
      <c r="AU744" s="221" t="s">
        <v>85</v>
      </c>
      <c r="AV744" s="14" t="s">
        <v>85</v>
      </c>
      <c r="AW744" s="14" t="s">
        <v>134</v>
      </c>
      <c r="AX744" s="14" t="s">
        <v>75</v>
      </c>
      <c r="AY744" s="221" t="s">
        <v>123</v>
      </c>
    </row>
    <row r="745" spans="2:51" s="15" customFormat="1" ht="11.25">
      <c r="B745" s="222"/>
      <c r="C745" s="223"/>
      <c r="D745" s="202" t="s">
        <v>132</v>
      </c>
      <c r="E745" s="224" t="s">
        <v>1</v>
      </c>
      <c r="F745" s="225" t="s">
        <v>137</v>
      </c>
      <c r="G745" s="223"/>
      <c r="H745" s="226">
        <v>71.6875</v>
      </c>
      <c r="I745" s="227"/>
      <c r="J745" s="223"/>
      <c r="K745" s="223"/>
      <c r="L745" s="228"/>
      <c r="M745" s="229"/>
      <c r="N745" s="230"/>
      <c r="O745" s="230"/>
      <c r="P745" s="230"/>
      <c r="Q745" s="230"/>
      <c r="R745" s="230"/>
      <c r="S745" s="230"/>
      <c r="T745" s="231"/>
      <c r="AT745" s="232" t="s">
        <v>132</v>
      </c>
      <c r="AU745" s="232" t="s">
        <v>85</v>
      </c>
      <c r="AV745" s="15" t="s">
        <v>131</v>
      </c>
      <c r="AW745" s="15" t="s">
        <v>134</v>
      </c>
      <c r="AX745" s="15" t="s">
        <v>83</v>
      </c>
      <c r="AY745" s="232" t="s">
        <v>123</v>
      </c>
    </row>
    <row r="746" spans="1:65" s="2" customFormat="1" ht="24.2" customHeight="1">
      <c r="A746" s="35"/>
      <c r="B746" s="36"/>
      <c r="C746" s="187" t="s">
        <v>962</v>
      </c>
      <c r="D746" s="187" t="s">
        <v>126</v>
      </c>
      <c r="E746" s="188" t="s">
        <v>963</v>
      </c>
      <c r="F746" s="189" t="s">
        <v>964</v>
      </c>
      <c r="G746" s="190" t="s">
        <v>235</v>
      </c>
      <c r="H746" s="191">
        <v>71.688</v>
      </c>
      <c r="I746" s="192"/>
      <c r="J746" s="193">
        <f>ROUND(I746*H746,2)</f>
        <v>0</v>
      </c>
      <c r="K746" s="189" t="s">
        <v>130</v>
      </c>
      <c r="L746" s="40"/>
      <c r="M746" s="194" t="s">
        <v>1</v>
      </c>
      <c r="N746" s="195" t="s">
        <v>40</v>
      </c>
      <c r="O746" s="72"/>
      <c r="P746" s="196">
        <f>O746*H746</f>
        <v>0</v>
      </c>
      <c r="Q746" s="196">
        <v>0</v>
      </c>
      <c r="R746" s="196">
        <f>Q746*H746</f>
        <v>0</v>
      </c>
      <c r="S746" s="196">
        <v>0</v>
      </c>
      <c r="T746" s="197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98" t="s">
        <v>131</v>
      </c>
      <c r="AT746" s="198" t="s">
        <v>126</v>
      </c>
      <c r="AU746" s="198" t="s">
        <v>85</v>
      </c>
      <c r="AY746" s="18" t="s">
        <v>123</v>
      </c>
      <c r="BE746" s="199">
        <f>IF(N746="základní",J746,0)</f>
        <v>0</v>
      </c>
      <c r="BF746" s="199">
        <f>IF(N746="snížená",J746,0)</f>
        <v>0</v>
      </c>
      <c r="BG746" s="199">
        <f>IF(N746="zákl. přenesená",J746,0)</f>
        <v>0</v>
      </c>
      <c r="BH746" s="199">
        <f>IF(N746="sníž. přenesená",J746,0)</f>
        <v>0</v>
      </c>
      <c r="BI746" s="199">
        <f>IF(N746="nulová",J746,0)</f>
        <v>0</v>
      </c>
      <c r="BJ746" s="18" t="s">
        <v>83</v>
      </c>
      <c r="BK746" s="199">
        <f>ROUND(I746*H746,2)</f>
        <v>0</v>
      </c>
      <c r="BL746" s="18" t="s">
        <v>131</v>
      </c>
      <c r="BM746" s="198" t="s">
        <v>965</v>
      </c>
    </row>
    <row r="747" spans="2:51" s="14" customFormat="1" ht="11.25">
      <c r="B747" s="211"/>
      <c r="C747" s="212"/>
      <c r="D747" s="202" t="s">
        <v>132</v>
      </c>
      <c r="E747" s="213" t="s">
        <v>1</v>
      </c>
      <c r="F747" s="214" t="s">
        <v>966</v>
      </c>
      <c r="G747" s="212"/>
      <c r="H747" s="215">
        <v>71.688</v>
      </c>
      <c r="I747" s="216"/>
      <c r="J747" s="212"/>
      <c r="K747" s="212"/>
      <c r="L747" s="217"/>
      <c r="M747" s="218"/>
      <c r="N747" s="219"/>
      <c r="O747" s="219"/>
      <c r="P747" s="219"/>
      <c r="Q747" s="219"/>
      <c r="R747" s="219"/>
      <c r="S747" s="219"/>
      <c r="T747" s="220"/>
      <c r="AT747" s="221" t="s">
        <v>132</v>
      </c>
      <c r="AU747" s="221" t="s">
        <v>85</v>
      </c>
      <c r="AV747" s="14" t="s">
        <v>85</v>
      </c>
      <c r="AW747" s="14" t="s">
        <v>134</v>
      </c>
      <c r="AX747" s="14" t="s">
        <v>75</v>
      </c>
      <c r="AY747" s="221" t="s">
        <v>123</v>
      </c>
    </row>
    <row r="748" spans="2:51" s="15" customFormat="1" ht="11.25">
      <c r="B748" s="222"/>
      <c r="C748" s="223"/>
      <c r="D748" s="202" t="s">
        <v>132</v>
      </c>
      <c r="E748" s="224" t="s">
        <v>1</v>
      </c>
      <c r="F748" s="225" t="s">
        <v>137</v>
      </c>
      <c r="G748" s="223"/>
      <c r="H748" s="226">
        <v>71.688</v>
      </c>
      <c r="I748" s="227"/>
      <c r="J748" s="223"/>
      <c r="K748" s="223"/>
      <c r="L748" s="228"/>
      <c r="M748" s="229"/>
      <c r="N748" s="230"/>
      <c r="O748" s="230"/>
      <c r="P748" s="230"/>
      <c r="Q748" s="230"/>
      <c r="R748" s="230"/>
      <c r="S748" s="230"/>
      <c r="T748" s="231"/>
      <c r="AT748" s="232" t="s">
        <v>132</v>
      </c>
      <c r="AU748" s="232" t="s">
        <v>85</v>
      </c>
      <c r="AV748" s="15" t="s">
        <v>131</v>
      </c>
      <c r="AW748" s="15" t="s">
        <v>134</v>
      </c>
      <c r="AX748" s="15" t="s">
        <v>83</v>
      </c>
      <c r="AY748" s="232" t="s">
        <v>123</v>
      </c>
    </row>
    <row r="749" spans="1:65" s="2" customFormat="1" ht="24.2" customHeight="1">
      <c r="A749" s="35"/>
      <c r="B749" s="36"/>
      <c r="C749" s="187" t="s">
        <v>570</v>
      </c>
      <c r="D749" s="187" t="s">
        <v>126</v>
      </c>
      <c r="E749" s="188" t="s">
        <v>967</v>
      </c>
      <c r="F749" s="189" t="s">
        <v>968</v>
      </c>
      <c r="G749" s="190" t="s">
        <v>235</v>
      </c>
      <c r="H749" s="191">
        <v>107.532</v>
      </c>
      <c r="I749" s="192"/>
      <c r="J749" s="193">
        <f>ROUND(I749*H749,2)</f>
        <v>0</v>
      </c>
      <c r="K749" s="189" t="s">
        <v>130</v>
      </c>
      <c r="L749" s="40"/>
      <c r="M749" s="194" t="s">
        <v>1</v>
      </c>
      <c r="N749" s="195" t="s">
        <v>40</v>
      </c>
      <c r="O749" s="72"/>
      <c r="P749" s="196">
        <f>O749*H749</f>
        <v>0</v>
      </c>
      <c r="Q749" s="196">
        <v>0</v>
      </c>
      <c r="R749" s="196">
        <f>Q749*H749</f>
        <v>0</v>
      </c>
      <c r="S749" s="196">
        <v>0</v>
      </c>
      <c r="T749" s="197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98" t="s">
        <v>131</v>
      </c>
      <c r="AT749" s="198" t="s">
        <v>126</v>
      </c>
      <c r="AU749" s="198" t="s">
        <v>85</v>
      </c>
      <c r="AY749" s="18" t="s">
        <v>123</v>
      </c>
      <c r="BE749" s="199">
        <f>IF(N749="základní",J749,0)</f>
        <v>0</v>
      </c>
      <c r="BF749" s="199">
        <f>IF(N749="snížená",J749,0)</f>
        <v>0</v>
      </c>
      <c r="BG749" s="199">
        <f>IF(N749="zákl. přenesená",J749,0)</f>
        <v>0</v>
      </c>
      <c r="BH749" s="199">
        <f>IF(N749="sníž. přenesená",J749,0)</f>
        <v>0</v>
      </c>
      <c r="BI749" s="199">
        <f>IF(N749="nulová",J749,0)</f>
        <v>0</v>
      </c>
      <c r="BJ749" s="18" t="s">
        <v>83</v>
      </c>
      <c r="BK749" s="199">
        <f>ROUND(I749*H749,2)</f>
        <v>0</v>
      </c>
      <c r="BL749" s="18" t="s">
        <v>131</v>
      </c>
      <c r="BM749" s="198" t="s">
        <v>969</v>
      </c>
    </row>
    <row r="750" spans="2:51" s="13" customFormat="1" ht="11.25">
      <c r="B750" s="200"/>
      <c r="C750" s="201"/>
      <c r="D750" s="202" t="s">
        <v>132</v>
      </c>
      <c r="E750" s="203" t="s">
        <v>1</v>
      </c>
      <c r="F750" s="204" t="s">
        <v>960</v>
      </c>
      <c r="G750" s="201"/>
      <c r="H750" s="203" t="s">
        <v>1</v>
      </c>
      <c r="I750" s="205"/>
      <c r="J750" s="201"/>
      <c r="K750" s="201"/>
      <c r="L750" s="206"/>
      <c r="M750" s="207"/>
      <c r="N750" s="208"/>
      <c r="O750" s="208"/>
      <c r="P750" s="208"/>
      <c r="Q750" s="208"/>
      <c r="R750" s="208"/>
      <c r="S750" s="208"/>
      <c r="T750" s="209"/>
      <c r="AT750" s="210" t="s">
        <v>132</v>
      </c>
      <c r="AU750" s="210" t="s">
        <v>85</v>
      </c>
      <c r="AV750" s="13" t="s">
        <v>83</v>
      </c>
      <c r="AW750" s="13" t="s">
        <v>134</v>
      </c>
      <c r="AX750" s="13" t="s">
        <v>75</v>
      </c>
      <c r="AY750" s="210" t="s">
        <v>123</v>
      </c>
    </row>
    <row r="751" spans="2:51" s="14" customFormat="1" ht="11.25">
      <c r="B751" s="211"/>
      <c r="C751" s="212"/>
      <c r="D751" s="202" t="s">
        <v>132</v>
      </c>
      <c r="E751" s="213" t="s">
        <v>1</v>
      </c>
      <c r="F751" s="214" t="s">
        <v>970</v>
      </c>
      <c r="G751" s="212"/>
      <c r="H751" s="215">
        <v>107.53200000000001</v>
      </c>
      <c r="I751" s="216"/>
      <c r="J751" s="212"/>
      <c r="K751" s="212"/>
      <c r="L751" s="217"/>
      <c r="M751" s="218"/>
      <c r="N751" s="219"/>
      <c r="O751" s="219"/>
      <c r="P751" s="219"/>
      <c r="Q751" s="219"/>
      <c r="R751" s="219"/>
      <c r="S751" s="219"/>
      <c r="T751" s="220"/>
      <c r="AT751" s="221" t="s">
        <v>132</v>
      </c>
      <c r="AU751" s="221" t="s">
        <v>85</v>
      </c>
      <c r="AV751" s="14" t="s">
        <v>85</v>
      </c>
      <c r="AW751" s="14" t="s">
        <v>134</v>
      </c>
      <c r="AX751" s="14" t="s">
        <v>75</v>
      </c>
      <c r="AY751" s="221" t="s">
        <v>123</v>
      </c>
    </row>
    <row r="752" spans="2:51" s="15" customFormat="1" ht="11.25">
      <c r="B752" s="222"/>
      <c r="C752" s="223"/>
      <c r="D752" s="202" t="s">
        <v>132</v>
      </c>
      <c r="E752" s="224" t="s">
        <v>1</v>
      </c>
      <c r="F752" s="225" t="s">
        <v>137</v>
      </c>
      <c r="G752" s="223"/>
      <c r="H752" s="226">
        <v>107.53200000000001</v>
      </c>
      <c r="I752" s="227"/>
      <c r="J752" s="223"/>
      <c r="K752" s="223"/>
      <c r="L752" s="228"/>
      <c r="M752" s="229"/>
      <c r="N752" s="230"/>
      <c r="O752" s="230"/>
      <c r="P752" s="230"/>
      <c r="Q752" s="230"/>
      <c r="R752" s="230"/>
      <c r="S752" s="230"/>
      <c r="T752" s="231"/>
      <c r="AT752" s="232" t="s">
        <v>132</v>
      </c>
      <c r="AU752" s="232" t="s">
        <v>85</v>
      </c>
      <c r="AV752" s="15" t="s">
        <v>131</v>
      </c>
      <c r="AW752" s="15" t="s">
        <v>134</v>
      </c>
      <c r="AX752" s="15" t="s">
        <v>83</v>
      </c>
      <c r="AY752" s="232" t="s">
        <v>123</v>
      </c>
    </row>
    <row r="753" spans="1:65" s="2" customFormat="1" ht="16.5" customHeight="1">
      <c r="A753" s="35"/>
      <c r="B753" s="36"/>
      <c r="C753" s="187" t="s">
        <v>971</v>
      </c>
      <c r="D753" s="187" t="s">
        <v>126</v>
      </c>
      <c r="E753" s="188" t="s">
        <v>972</v>
      </c>
      <c r="F753" s="189" t="s">
        <v>973</v>
      </c>
      <c r="G753" s="190" t="s">
        <v>974</v>
      </c>
      <c r="H753" s="191">
        <v>1</v>
      </c>
      <c r="I753" s="192"/>
      <c r="J753" s="193">
        <f>ROUND(I753*H753,2)</f>
        <v>0</v>
      </c>
      <c r="K753" s="189" t="s">
        <v>1</v>
      </c>
      <c r="L753" s="40"/>
      <c r="M753" s="194" t="s">
        <v>1</v>
      </c>
      <c r="N753" s="195" t="s">
        <v>40</v>
      </c>
      <c r="O753" s="72"/>
      <c r="P753" s="196">
        <f>O753*H753</f>
        <v>0</v>
      </c>
      <c r="Q753" s="196">
        <v>0</v>
      </c>
      <c r="R753" s="196">
        <f>Q753*H753</f>
        <v>0</v>
      </c>
      <c r="S753" s="196">
        <v>0</v>
      </c>
      <c r="T753" s="197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8" t="s">
        <v>131</v>
      </c>
      <c r="AT753" s="198" t="s">
        <v>126</v>
      </c>
      <c r="AU753" s="198" t="s">
        <v>85</v>
      </c>
      <c r="AY753" s="18" t="s">
        <v>123</v>
      </c>
      <c r="BE753" s="199">
        <f>IF(N753="základní",J753,0)</f>
        <v>0</v>
      </c>
      <c r="BF753" s="199">
        <f>IF(N753="snížená",J753,0)</f>
        <v>0</v>
      </c>
      <c r="BG753" s="199">
        <f>IF(N753="zákl. přenesená",J753,0)</f>
        <v>0</v>
      </c>
      <c r="BH753" s="199">
        <f>IF(N753="sníž. přenesená",J753,0)</f>
        <v>0</v>
      </c>
      <c r="BI753" s="199">
        <f>IF(N753="nulová",J753,0)</f>
        <v>0</v>
      </c>
      <c r="BJ753" s="18" t="s">
        <v>83</v>
      </c>
      <c r="BK753" s="199">
        <f>ROUND(I753*H753,2)</f>
        <v>0</v>
      </c>
      <c r="BL753" s="18" t="s">
        <v>131</v>
      </c>
      <c r="BM753" s="198" t="s">
        <v>975</v>
      </c>
    </row>
    <row r="754" spans="2:51" s="14" customFormat="1" ht="22.5">
      <c r="B754" s="211"/>
      <c r="C754" s="212"/>
      <c r="D754" s="202" t="s">
        <v>132</v>
      </c>
      <c r="E754" s="213" t="s">
        <v>1</v>
      </c>
      <c r="F754" s="214" t="s">
        <v>976</v>
      </c>
      <c r="G754" s="212"/>
      <c r="H754" s="215">
        <v>1</v>
      </c>
      <c r="I754" s="216"/>
      <c r="J754" s="212"/>
      <c r="K754" s="212"/>
      <c r="L754" s="217"/>
      <c r="M754" s="218"/>
      <c r="N754" s="219"/>
      <c r="O754" s="219"/>
      <c r="P754" s="219"/>
      <c r="Q754" s="219"/>
      <c r="R754" s="219"/>
      <c r="S754" s="219"/>
      <c r="T754" s="220"/>
      <c r="AT754" s="221" t="s">
        <v>132</v>
      </c>
      <c r="AU754" s="221" t="s">
        <v>85</v>
      </c>
      <c r="AV754" s="14" t="s">
        <v>85</v>
      </c>
      <c r="AW754" s="14" t="s">
        <v>134</v>
      </c>
      <c r="AX754" s="14" t="s">
        <v>75</v>
      </c>
      <c r="AY754" s="221" t="s">
        <v>123</v>
      </c>
    </row>
    <row r="755" spans="2:51" s="15" customFormat="1" ht="11.25">
      <c r="B755" s="222"/>
      <c r="C755" s="223"/>
      <c r="D755" s="202" t="s">
        <v>132</v>
      </c>
      <c r="E755" s="224" t="s">
        <v>1</v>
      </c>
      <c r="F755" s="225" t="s">
        <v>137</v>
      </c>
      <c r="G755" s="223"/>
      <c r="H755" s="226">
        <v>1</v>
      </c>
      <c r="I755" s="227"/>
      <c r="J755" s="223"/>
      <c r="K755" s="223"/>
      <c r="L755" s="228"/>
      <c r="M755" s="229"/>
      <c r="N755" s="230"/>
      <c r="O755" s="230"/>
      <c r="P755" s="230"/>
      <c r="Q755" s="230"/>
      <c r="R755" s="230"/>
      <c r="S755" s="230"/>
      <c r="T755" s="231"/>
      <c r="AT755" s="232" t="s">
        <v>132</v>
      </c>
      <c r="AU755" s="232" t="s">
        <v>85</v>
      </c>
      <c r="AV755" s="15" t="s">
        <v>131</v>
      </c>
      <c r="AW755" s="15" t="s">
        <v>134</v>
      </c>
      <c r="AX755" s="15" t="s">
        <v>83</v>
      </c>
      <c r="AY755" s="232" t="s">
        <v>123</v>
      </c>
    </row>
    <row r="756" spans="1:65" s="2" customFormat="1" ht="24.2" customHeight="1">
      <c r="A756" s="35"/>
      <c r="B756" s="36"/>
      <c r="C756" s="187" t="s">
        <v>576</v>
      </c>
      <c r="D756" s="187" t="s">
        <v>126</v>
      </c>
      <c r="E756" s="188" t="s">
        <v>977</v>
      </c>
      <c r="F756" s="189" t="s">
        <v>978</v>
      </c>
      <c r="G756" s="190" t="s">
        <v>192</v>
      </c>
      <c r="H756" s="191">
        <v>36.075</v>
      </c>
      <c r="I756" s="192"/>
      <c r="J756" s="193">
        <f>ROUND(I756*H756,2)</f>
        <v>0</v>
      </c>
      <c r="K756" s="189" t="s">
        <v>130</v>
      </c>
      <c r="L756" s="40"/>
      <c r="M756" s="194" t="s">
        <v>1</v>
      </c>
      <c r="N756" s="195" t="s">
        <v>40</v>
      </c>
      <c r="O756" s="72"/>
      <c r="P756" s="196">
        <f>O756*H756</f>
        <v>0</v>
      </c>
      <c r="Q756" s="196">
        <v>0</v>
      </c>
      <c r="R756" s="196">
        <f>Q756*H756</f>
        <v>0</v>
      </c>
      <c r="S756" s="196">
        <v>0</v>
      </c>
      <c r="T756" s="197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8" t="s">
        <v>131</v>
      </c>
      <c r="AT756" s="198" t="s">
        <v>126</v>
      </c>
      <c r="AU756" s="198" t="s">
        <v>85</v>
      </c>
      <c r="AY756" s="18" t="s">
        <v>123</v>
      </c>
      <c r="BE756" s="199">
        <f>IF(N756="základní",J756,0)</f>
        <v>0</v>
      </c>
      <c r="BF756" s="199">
        <f>IF(N756="snížená",J756,0)</f>
        <v>0</v>
      </c>
      <c r="BG756" s="199">
        <f>IF(N756="zákl. přenesená",J756,0)</f>
        <v>0</v>
      </c>
      <c r="BH756" s="199">
        <f>IF(N756="sníž. přenesená",J756,0)</f>
        <v>0</v>
      </c>
      <c r="BI756" s="199">
        <f>IF(N756="nulová",J756,0)</f>
        <v>0</v>
      </c>
      <c r="BJ756" s="18" t="s">
        <v>83</v>
      </c>
      <c r="BK756" s="199">
        <f>ROUND(I756*H756,2)</f>
        <v>0</v>
      </c>
      <c r="BL756" s="18" t="s">
        <v>131</v>
      </c>
      <c r="BM756" s="198" t="s">
        <v>979</v>
      </c>
    </row>
    <row r="757" spans="2:51" s="13" customFormat="1" ht="11.25">
      <c r="B757" s="200"/>
      <c r="C757" s="201"/>
      <c r="D757" s="202" t="s">
        <v>132</v>
      </c>
      <c r="E757" s="203" t="s">
        <v>1</v>
      </c>
      <c r="F757" s="204" t="s">
        <v>960</v>
      </c>
      <c r="G757" s="201"/>
      <c r="H757" s="203" t="s">
        <v>1</v>
      </c>
      <c r="I757" s="205"/>
      <c r="J757" s="201"/>
      <c r="K757" s="201"/>
      <c r="L757" s="206"/>
      <c r="M757" s="207"/>
      <c r="N757" s="208"/>
      <c r="O757" s="208"/>
      <c r="P757" s="208"/>
      <c r="Q757" s="208"/>
      <c r="R757" s="208"/>
      <c r="S757" s="208"/>
      <c r="T757" s="209"/>
      <c r="AT757" s="210" t="s">
        <v>132</v>
      </c>
      <c r="AU757" s="210" t="s">
        <v>85</v>
      </c>
      <c r="AV757" s="13" t="s">
        <v>83</v>
      </c>
      <c r="AW757" s="13" t="s">
        <v>134</v>
      </c>
      <c r="AX757" s="13" t="s">
        <v>75</v>
      </c>
      <c r="AY757" s="210" t="s">
        <v>123</v>
      </c>
    </row>
    <row r="758" spans="2:51" s="14" customFormat="1" ht="11.25">
      <c r="B758" s="211"/>
      <c r="C758" s="212"/>
      <c r="D758" s="202" t="s">
        <v>132</v>
      </c>
      <c r="E758" s="213" t="s">
        <v>1</v>
      </c>
      <c r="F758" s="214" t="s">
        <v>980</v>
      </c>
      <c r="G758" s="212"/>
      <c r="H758" s="215">
        <v>36.075</v>
      </c>
      <c r="I758" s="216"/>
      <c r="J758" s="212"/>
      <c r="K758" s="212"/>
      <c r="L758" s="217"/>
      <c r="M758" s="218"/>
      <c r="N758" s="219"/>
      <c r="O758" s="219"/>
      <c r="P758" s="219"/>
      <c r="Q758" s="219"/>
      <c r="R758" s="219"/>
      <c r="S758" s="219"/>
      <c r="T758" s="220"/>
      <c r="AT758" s="221" t="s">
        <v>132</v>
      </c>
      <c r="AU758" s="221" t="s">
        <v>85</v>
      </c>
      <c r="AV758" s="14" t="s">
        <v>85</v>
      </c>
      <c r="AW758" s="14" t="s">
        <v>134</v>
      </c>
      <c r="AX758" s="14" t="s">
        <v>75</v>
      </c>
      <c r="AY758" s="221" t="s">
        <v>123</v>
      </c>
    </row>
    <row r="759" spans="2:51" s="15" customFormat="1" ht="11.25">
      <c r="B759" s="222"/>
      <c r="C759" s="223"/>
      <c r="D759" s="202" t="s">
        <v>132</v>
      </c>
      <c r="E759" s="224" t="s">
        <v>1</v>
      </c>
      <c r="F759" s="225" t="s">
        <v>137</v>
      </c>
      <c r="G759" s="223"/>
      <c r="H759" s="226">
        <v>36.075</v>
      </c>
      <c r="I759" s="227"/>
      <c r="J759" s="223"/>
      <c r="K759" s="223"/>
      <c r="L759" s="228"/>
      <c r="M759" s="229"/>
      <c r="N759" s="230"/>
      <c r="O759" s="230"/>
      <c r="P759" s="230"/>
      <c r="Q759" s="230"/>
      <c r="R759" s="230"/>
      <c r="S759" s="230"/>
      <c r="T759" s="231"/>
      <c r="AT759" s="232" t="s">
        <v>132</v>
      </c>
      <c r="AU759" s="232" t="s">
        <v>85</v>
      </c>
      <c r="AV759" s="15" t="s">
        <v>131</v>
      </c>
      <c r="AW759" s="15" t="s">
        <v>134</v>
      </c>
      <c r="AX759" s="15" t="s">
        <v>83</v>
      </c>
      <c r="AY759" s="232" t="s">
        <v>123</v>
      </c>
    </row>
    <row r="760" spans="1:65" s="2" customFormat="1" ht="24.2" customHeight="1">
      <c r="A760" s="35"/>
      <c r="B760" s="36"/>
      <c r="C760" s="187" t="s">
        <v>981</v>
      </c>
      <c r="D760" s="187" t="s">
        <v>126</v>
      </c>
      <c r="E760" s="188" t="s">
        <v>982</v>
      </c>
      <c r="F760" s="189" t="s">
        <v>983</v>
      </c>
      <c r="G760" s="190" t="s">
        <v>192</v>
      </c>
      <c r="H760" s="191">
        <v>1623.375</v>
      </c>
      <c r="I760" s="192"/>
      <c r="J760" s="193">
        <f>ROUND(I760*H760,2)</f>
        <v>0</v>
      </c>
      <c r="K760" s="189" t="s">
        <v>130</v>
      </c>
      <c r="L760" s="40"/>
      <c r="M760" s="194" t="s">
        <v>1</v>
      </c>
      <c r="N760" s="195" t="s">
        <v>40</v>
      </c>
      <c r="O760" s="72"/>
      <c r="P760" s="196">
        <f>O760*H760</f>
        <v>0</v>
      </c>
      <c r="Q760" s="196">
        <v>0</v>
      </c>
      <c r="R760" s="196">
        <f>Q760*H760</f>
        <v>0</v>
      </c>
      <c r="S760" s="196">
        <v>0</v>
      </c>
      <c r="T760" s="197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8" t="s">
        <v>131</v>
      </c>
      <c r="AT760" s="198" t="s">
        <v>126</v>
      </c>
      <c r="AU760" s="198" t="s">
        <v>85</v>
      </c>
      <c r="AY760" s="18" t="s">
        <v>123</v>
      </c>
      <c r="BE760" s="199">
        <f>IF(N760="základní",J760,0)</f>
        <v>0</v>
      </c>
      <c r="BF760" s="199">
        <f>IF(N760="snížená",J760,0)</f>
        <v>0</v>
      </c>
      <c r="BG760" s="199">
        <f>IF(N760="zákl. přenesená",J760,0)</f>
        <v>0</v>
      </c>
      <c r="BH760" s="199">
        <f>IF(N760="sníž. přenesená",J760,0)</f>
        <v>0</v>
      </c>
      <c r="BI760" s="199">
        <f>IF(N760="nulová",J760,0)</f>
        <v>0</v>
      </c>
      <c r="BJ760" s="18" t="s">
        <v>83</v>
      </c>
      <c r="BK760" s="199">
        <f>ROUND(I760*H760,2)</f>
        <v>0</v>
      </c>
      <c r="BL760" s="18" t="s">
        <v>131</v>
      </c>
      <c r="BM760" s="198" t="s">
        <v>984</v>
      </c>
    </row>
    <row r="761" spans="2:51" s="13" customFormat="1" ht="11.25">
      <c r="B761" s="200"/>
      <c r="C761" s="201"/>
      <c r="D761" s="202" t="s">
        <v>132</v>
      </c>
      <c r="E761" s="203" t="s">
        <v>1</v>
      </c>
      <c r="F761" s="204" t="s">
        <v>960</v>
      </c>
      <c r="G761" s="201"/>
      <c r="H761" s="203" t="s">
        <v>1</v>
      </c>
      <c r="I761" s="205"/>
      <c r="J761" s="201"/>
      <c r="K761" s="201"/>
      <c r="L761" s="206"/>
      <c r="M761" s="207"/>
      <c r="N761" s="208"/>
      <c r="O761" s="208"/>
      <c r="P761" s="208"/>
      <c r="Q761" s="208"/>
      <c r="R761" s="208"/>
      <c r="S761" s="208"/>
      <c r="T761" s="209"/>
      <c r="AT761" s="210" t="s">
        <v>132</v>
      </c>
      <c r="AU761" s="210" t="s">
        <v>85</v>
      </c>
      <c r="AV761" s="13" t="s">
        <v>83</v>
      </c>
      <c r="AW761" s="13" t="s">
        <v>134</v>
      </c>
      <c r="AX761" s="13" t="s">
        <v>75</v>
      </c>
      <c r="AY761" s="210" t="s">
        <v>123</v>
      </c>
    </row>
    <row r="762" spans="2:51" s="14" customFormat="1" ht="11.25">
      <c r="B762" s="211"/>
      <c r="C762" s="212"/>
      <c r="D762" s="202" t="s">
        <v>132</v>
      </c>
      <c r="E762" s="213" t="s">
        <v>1</v>
      </c>
      <c r="F762" s="214" t="s">
        <v>985</v>
      </c>
      <c r="G762" s="212"/>
      <c r="H762" s="215">
        <v>1623.3750000000002</v>
      </c>
      <c r="I762" s="216"/>
      <c r="J762" s="212"/>
      <c r="K762" s="212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132</v>
      </c>
      <c r="AU762" s="221" t="s">
        <v>85</v>
      </c>
      <c r="AV762" s="14" t="s">
        <v>85</v>
      </c>
      <c r="AW762" s="14" t="s">
        <v>134</v>
      </c>
      <c r="AX762" s="14" t="s">
        <v>75</v>
      </c>
      <c r="AY762" s="221" t="s">
        <v>123</v>
      </c>
    </row>
    <row r="763" spans="2:51" s="15" customFormat="1" ht="11.25">
      <c r="B763" s="222"/>
      <c r="C763" s="223"/>
      <c r="D763" s="202" t="s">
        <v>132</v>
      </c>
      <c r="E763" s="224" t="s">
        <v>1</v>
      </c>
      <c r="F763" s="225" t="s">
        <v>137</v>
      </c>
      <c r="G763" s="223"/>
      <c r="H763" s="226">
        <v>1623.3750000000002</v>
      </c>
      <c r="I763" s="227"/>
      <c r="J763" s="223"/>
      <c r="K763" s="223"/>
      <c r="L763" s="228"/>
      <c r="M763" s="229"/>
      <c r="N763" s="230"/>
      <c r="O763" s="230"/>
      <c r="P763" s="230"/>
      <c r="Q763" s="230"/>
      <c r="R763" s="230"/>
      <c r="S763" s="230"/>
      <c r="T763" s="231"/>
      <c r="AT763" s="232" t="s">
        <v>132</v>
      </c>
      <c r="AU763" s="232" t="s">
        <v>85</v>
      </c>
      <c r="AV763" s="15" t="s">
        <v>131</v>
      </c>
      <c r="AW763" s="15" t="s">
        <v>134</v>
      </c>
      <c r="AX763" s="15" t="s">
        <v>83</v>
      </c>
      <c r="AY763" s="232" t="s">
        <v>123</v>
      </c>
    </row>
    <row r="764" spans="1:65" s="2" customFormat="1" ht="24.2" customHeight="1">
      <c r="A764" s="35"/>
      <c r="B764" s="36"/>
      <c r="C764" s="187" t="s">
        <v>582</v>
      </c>
      <c r="D764" s="187" t="s">
        <v>126</v>
      </c>
      <c r="E764" s="188" t="s">
        <v>986</v>
      </c>
      <c r="F764" s="189" t="s">
        <v>987</v>
      </c>
      <c r="G764" s="190" t="s">
        <v>192</v>
      </c>
      <c r="H764" s="191">
        <v>36.075</v>
      </c>
      <c r="I764" s="192"/>
      <c r="J764" s="193">
        <f>ROUND(I764*H764,2)</f>
        <v>0</v>
      </c>
      <c r="K764" s="189" t="s">
        <v>130</v>
      </c>
      <c r="L764" s="40"/>
      <c r="M764" s="194" t="s">
        <v>1</v>
      </c>
      <c r="N764" s="195" t="s">
        <v>40</v>
      </c>
      <c r="O764" s="72"/>
      <c r="P764" s="196">
        <f>O764*H764</f>
        <v>0</v>
      </c>
      <c r="Q764" s="196">
        <v>0</v>
      </c>
      <c r="R764" s="196">
        <f>Q764*H764</f>
        <v>0</v>
      </c>
      <c r="S764" s="196">
        <v>0</v>
      </c>
      <c r="T764" s="197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98" t="s">
        <v>131</v>
      </c>
      <c r="AT764" s="198" t="s">
        <v>126</v>
      </c>
      <c r="AU764" s="198" t="s">
        <v>85</v>
      </c>
      <c r="AY764" s="18" t="s">
        <v>123</v>
      </c>
      <c r="BE764" s="199">
        <f>IF(N764="základní",J764,0)</f>
        <v>0</v>
      </c>
      <c r="BF764" s="199">
        <f>IF(N764="snížená",J764,0)</f>
        <v>0</v>
      </c>
      <c r="BG764" s="199">
        <f>IF(N764="zákl. přenesená",J764,0)</f>
        <v>0</v>
      </c>
      <c r="BH764" s="199">
        <f>IF(N764="sníž. přenesená",J764,0)</f>
        <v>0</v>
      </c>
      <c r="BI764" s="199">
        <f>IF(N764="nulová",J764,0)</f>
        <v>0</v>
      </c>
      <c r="BJ764" s="18" t="s">
        <v>83</v>
      </c>
      <c r="BK764" s="199">
        <f>ROUND(I764*H764,2)</f>
        <v>0</v>
      </c>
      <c r="BL764" s="18" t="s">
        <v>131</v>
      </c>
      <c r="BM764" s="198" t="s">
        <v>988</v>
      </c>
    </row>
    <row r="765" spans="2:51" s="14" customFormat="1" ht="11.25">
      <c r="B765" s="211"/>
      <c r="C765" s="212"/>
      <c r="D765" s="202" t="s">
        <v>132</v>
      </c>
      <c r="E765" s="213" t="s">
        <v>1</v>
      </c>
      <c r="F765" s="214" t="s">
        <v>989</v>
      </c>
      <c r="G765" s="212"/>
      <c r="H765" s="215">
        <v>36.075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132</v>
      </c>
      <c r="AU765" s="221" t="s">
        <v>85</v>
      </c>
      <c r="AV765" s="14" t="s">
        <v>85</v>
      </c>
      <c r="AW765" s="14" t="s">
        <v>134</v>
      </c>
      <c r="AX765" s="14" t="s">
        <v>75</v>
      </c>
      <c r="AY765" s="221" t="s">
        <v>123</v>
      </c>
    </row>
    <row r="766" spans="2:51" s="15" customFormat="1" ht="11.25">
      <c r="B766" s="222"/>
      <c r="C766" s="223"/>
      <c r="D766" s="202" t="s">
        <v>132</v>
      </c>
      <c r="E766" s="224" t="s">
        <v>1</v>
      </c>
      <c r="F766" s="225" t="s">
        <v>137</v>
      </c>
      <c r="G766" s="223"/>
      <c r="H766" s="226">
        <v>36.075</v>
      </c>
      <c r="I766" s="227"/>
      <c r="J766" s="223"/>
      <c r="K766" s="223"/>
      <c r="L766" s="228"/>
      <c r="M766" s="229"/>
      <c r="N766" s="230"/>
      <c r="O766" s="230"/>
      <c r="P766" s="230"/>
      <c r="Q766" s="230"/>
      <c r="R766" s="230"/>
      <c r="S766" s="230"/>
      <c r="T766" s="231"/>
      <c r="AT766" s="232" t="s">
        <v>132</v>
      </c>
      <c r="AU766" s="232" t="s">
        <v>85</v>
      </c>
      <c r="AV766" s="15" t="s">
        <v>131</v>
      </c>
      <c r="AW766" s="15" t="s">
        <v>134</v>
      </c>
      <c r="AX766" s="15" t="s">
        <v>83</v>
      </c>
      <c r="AY766" s="232" t="s">
        <v>123</v>
      </c>
    </row>
    <row r="767" spans="1:65" s="2" customFormat="1" ht="16.5" customHeight="1">
      <c r="A767" s="35"/>
      <c r="B767" s="36"/>
      <c r="C767" s="187" t="s">
        <v>990</v>
      </c>
      <c r="D767" s="187" t="s">
        <v>126</v>
      </c>
      <c r="E767" s="188" t="s">
        <v>991</v>
      </c>
      <c r="F767" s="189" t="s">
        <v>992</v>
      </c>
      <c r="G767" s="190" t="s">
        <v>235</v>
      </c>
      <c r="H767" s="191">
        <v>42.7</v>
      </c>
      <c r="I767" s="192"/>
      <c r="J767" s="193">
        <f>ROUND(I767*H767,2)</f>
        <v>0</v>
      </c>
      <c r="K767" s="189" t="s">
        <v>130</v>
      </c>
      <c r="L767" s="40"/>
      <c r="M767" s="194" t="s">
        <v>1</v>
      </c>
      <c r="N767" s="195" t="s">
        <v>40</v>
      </c>
      <c r="O767" s="72"/>
      <c r="P767" s="196">
        <f>O767*H767</f>
        <v>0</v>
      </c>
      <c r="Q767" s="196">
        <v>0</v>
      </c>
      <c r="R767" s="196">
        <f>Q767*H767</f>
        <v>0</v>
      </c>
      <c r="S767" s="196">
        <v>0</v>
      </c>
      <c r="T767" s="197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8" t="s">
        <v>131</v>
      </c>
      <c r="AT767" s="198" t="s">
        <v>126</v>
      </c>
      <c r="AU767" s="198" t="s">
        <v>85</v>
      </c>
      <c r="AY767" s="18" t="s">
        <v>123</v>
      </c>
      <c r="BE767" s="199">
        <f>IF(N767="základní",J767,0)</f>
        <v>0</v>
      </c>
      <c r="BF767" s="199">
        <f>IF(N767="snížená",J767,0)</f>
        <v>0</v>
      </c>
      <c r="BG767" s="199">
        <f>IF(N767="zákl. přenesená",J767,0)</f>
        <v>0</v>
      </c>
      <c r="BH767" s="199">
        <f>IF(N767="sníž. přenesená",J767,0)</f>
        <v>0</v>
      </c>
      <c r="BI767" s="199">
        <f>IF(N767="nulová",J767,0)</f>
        <v>0</v>
      </c>
      <c r="BJ767" s="18" t="s">
        <v>83</v>
      </c>
      <c r="BK767" s="199">
        <f>ROUND(I767*H767,2)</f>
        <v>0</v>
      </c>
      <c r="BL767" s="18" t="s">
        <v>131</v>
      </c>
      <c r="BM767" s="198" t="s">
        <v>993</v>
      </c>
    </row>
    <row r="768" spans="2:51" s="13" customFormat="1" ht="11.25">
      <c r="B768" s="200"/>
      <c r="C768" s="201"/>
      <c r="D768" s="202" t="s">
        <v>132</v>
      </c>
      <c r="E768" s="203" t="s">
        <v>1</v>
      </c>
      <c r="F768" s="204" t="s">
        <v>994</v>
      </c>
      <c r="G768" s="201"/>
      <c r="H768" s="203" t="s">
        <v>1</v>
      </c>
      <c r="I768" s="205"/>
      <c r="J768" s="201"/>
      <c r="K768" s="201"/>
      <c r="L768" s="206"/>
      <c r="M768" s="207"/>
      <c r="N768" s="208"/>
      <c r="O768" s="208"/>
      <c r="P768" s="208"/>
      <c r="Q768" s="208"/>
      <c r="R768" s="208"/>
      <c r="S768" s="208"/>
      <c r="T768" s="209"/>
      <c r="AT768" s="210" t="s">
        <v>132</v>
      </c>
      <c r="AU768" s="210" t="s">
        <v>85</v>
      </c>
      <c r="AV768" s="13" t="s">
        <v>83</v>
      </c>
      <c r="AW768" s="13" t="s">
        <v>134</v>
      </c>
      <c r="AX768" s="13" t="s">
        <v>75</v>
      </c>
      <c r="AY768" s="210" t="s">
        <v>123</v>
      </c>
    </row>
    <row r="769" spans="2:51" s="14" customFormat="1" ht="11.25">
      <c r="B769" s="211"/>
      <c r="C769" s="212"/>
      <c r="D769" s="202" t="s">
        <v>132</v>
      </c>
      <c r="E769" s="213" t="s">
        <v>1</v>
      </c>
      <c r="F769" s="214" t="s">
        <v>995</v>
      </c>
      <c r="G769" s="212"/>
      <c r="H769" s="215">
        <v>42.699999999999996</v>
      </c>
      <c r="I769" s="216"/>
      <c r="J769" s="212"/>
      <c r="K769" s="212"/>
      <c r="L769" s="217"/>
      <c r="M769" s="218"/>
      <c r="N769" s="219"/>
      <c r="O769" s="219"/>
      <c r="P769" s="219"/>
      <c r="Q769" s="219"/>
      <c r="R769" s="219"/>
      <c r="S769" s="219"/>
      <c r="T769" s="220"/>
      <c r="AT769" s="221" t="s">
        <v>132</v>
      </c>
      <c r="AU769" s="221" t="s">
        <v>85</v>
      </c>
      <c r="AV769" s="14" t="s">
        <v>85</v>
      </c>
      <c r="AW769" s="14" t="s">
        <v>134</v>
      </c>
      <c r="AX769" s="14" t="s">
        <v>75</v>
      </c>
      <c r="AY769" s="221" t="s">
        <v>123</v>
      </c>
    </row>
    <row r="770" spans="2:51" s="15" customFormat="1" ht="11.25">
      <c r="B770" s="222"/>
      <c r="C770" s="223"/>
      <c r="D770" s="202" t="s">
        <v>132</v>
      </c>
      <c r="E770" s="224" t="s">
        <v>1</v>
      </c>
      <c r="F770" s="225" t="s">
        <v>137</v>
      </c>
      <c r="G770" s="223"/>
      <c r="H770" s="226">
        <v>42.699999999999996</v>
      </c>
      <c r="I770" s="227"/>
      <c r="J770" s="223"/>
      <c r="K770" s="223"/>
      <c r="L770" s="228"/>
      <c r="M770" s="229"/>
      <c r="N770" s="230"/>
      <c r="O770" s="230"/>
      <c r="P770" s="230"/>
      <c r="Q770" s="230"/>
      <c r="R770" s="230"/>
      <c r="S770" s="230"/>
      <c r="T770" s="231"/>
      <c r="AT770" s="232" t="s">
        <v>132</v>
      </c>
      <c r="AU770" s="232" t="s">
        <v>85</v>
      </c>
      <c r="AV770" s="15" t="s">
        <v>131</v>
      </c>
      <c r="AW770" s="15" t="s">
        <v>134</v>
      </c>
      <c r="AX770" s="15" t="s">
        <v>83</v>
      </c>
      <c r="AY770" s="232" t="s">
        <v>123</v>
      </c>
    </row>
    <row r="771" spans="1:65" s="2" customFormat="1" ht="16.5" customHeight="1">
      <c r="A771" s="35"/>
      <c r="B771" s="36"/>
      <c r="C771" s="187" t="s">
        <v>587</v>
      </c>
      <c r="D771" s="187" t="s">
        <v>126</v>
      </c>
      <c r="E771" s="188" t="s">
        <v>996</v>
      </c>
      <c r="F771" s="189" t="s">
        <v>997</v>
      </c>
      <c r="G771" s="190" t="s">
        <v>235</v>
      </c>
      <c r="H771" s="191">
        <v>40.7</v>
      </c>
      <c r="I771" s="192"/>
      <c r="J771" s="193">
        <f>ROUND(I771*H771,2)</f>
        <v>0</v>
      </c>
      <c r="K771" s="189" t="s">
        <v>130</v>
      </c>
      <c r="L771" s="40"/>
      <c r="M771" s="194" t="s">
        <v>1</v>
      </c>
      <c r="N771" s="195" t="s">
        <v>40</v>
      </c>
      <c r="O771" s="72"/>
      <c r="P771" s="196">
        <f>O771*H771</f>
        <v>0</v>
      </c>
      <c r="Q771" s="196">
        <v>0</v>
      </c>
      <c r="R771" s="196">
        <f>Q771*H771</f>
        <v>0</v>
      </c>
      <c r="S771" s="196">
        <v>0</v>
      </c>
      <c r="T771" s="197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98" t="s">
        <v>131</v>
      </c>
      <c r="AT771" s="198" t="s">
        <v>126</v>
      </c>
      <c r="AU771" s="198" t="s">
        <v>85</v>
      </c>
      <c r="AY771" s="18" t="s">
        <v>123</v>
      </c>
      <c r="BE771" s="199">
        <f>IF(N771="základní",J771,0)</f>
        <v>0</v>
      </c>
      <c r="BF771" s="199">
        <f>IF(N771="snížená",J771,0)</f>
        <v>0</v>
      </c>
      <c r="BG771" s="199">
        <f>IF(N771="zákl. přenesená",J771,0)</f>
        <v>0</v>
      </c>
      <c r="BH771" s="199">
        <f>IF(N771="sníž. přenesená",J771,0)</f>
        <v>0</v>
      </c>
      <c r="BI771" s="199">
        <f>IF(N771="nulová",J771,0)</f>
        <v>0</v>
      </c>
      <c r="BJ771" s="18" t="s">
        <v>83</v>
      </c>
      <c r="BK771" s="199">
        <f>ROUND(I771*H771,2)</f>
        <v>0</v>
      </c>
      <c r="BL771" s="18" t="s">
        <v>131</v>
      </c>
      <c r="BM771" s="198" t="s">
        <v>998</v>
      </c>
    </row>
    <row r="772" spans="2:51" s="13" customFormat="1" ht="11.25">
      <c r="B772" s="200"/>
      <c r="C772" s="201"/>
      <c r="D772" s="202" t="s">
        <v>132</v>
      </c>
      <c r="E772" s="203" t="s">
        <v>1</v>
      </c>
      <c r="F772" s="204" t="s">
        <v>999</v>
      </c>
      <c r="G772" s="201"/>
      <c r="H772" s="203" t="s">
        <v>1</v>
      </c>
      <c r="I772" s="205"/>
      <c r="J772" s="201"/>
      <c r="K772" s="201"/>
      <c r="L772" s="206"/>
      <c r="M772" s="207"/>
      <c r="N772" s="208"/>
      <c r="O772" s="208"/>
      <c r="P772" s="208"/>
      <c r="Q772" s="208"/>
      <c r="R772" s="208"/>
      <c r="S772" s="208"/>
      <c r="T772" s="209"/>
      <c r="AT772" s="210" t="s">
        <v>132</v>
      </c>
      <c r="AU772" s="210" t="s">
        <v>85</v>
      </c>
      <c r="AV772" s="13" t="s">
        <v>83</v>
      </c>
      <c r="AW772" s="13" t="s">
        <v>134</v>
      </c>
      <c r="AX772" s="13" t="s">
        <v>75</v>
      </c>
      <c r="AY772" s="210" t="s">
        <v>123</v>
      </c>
    </row>
    <row r="773" spans="2:51" s="14" customFormat="1" ht="11.25">
      <c r="B773" s="211"/>
      <c r="C773" s="212"/>
      <c r="D773" s="202" t="s">
        <v>132</v>
      </c>
      <c r="E773" s="213" t="s">
        <v>1</v>
      </c>
      <c r="F773" s="214" t="s">
        <v>1000</v>
      </c>
      <c r="G773" s="212"/>
      <c r="H773" s="215">
        <v>0.8</v>
      </c>
      <c r="I773" s="216"/>
      <c r="J773" s="212"/>
      <c r="K773" s="212"/>
      <c r="L773" s="217"/>
      <c r="M773" s="218"/>
      <c r="N773" s="219"/>
      <c r="O773" s="219"/>
      <c r="P773" s="219"/>
      <c r="Q773" s="219"/>
      <c r="R773" s="219"/>
      <c r="S773" s="219"/>
      <c r="T773" s="220"/>
      <c r="AT773" s="221" t="s">
        <v>132</v>
      </c>
      <c r="AU773" s="221" t="s">
        <v>85</v>
      </c>
      <c r="AV773" s="14" t="s">
        <v>85</v>
      </c>
      <c r="AW773" s="14" t="s">
        <v>134</v>
      </c>
      <c r="AX773" s="14" t="s">
        <v>75</v>
      </c>
      <c r="AY773" s="221" t="s">
        <v>123</v>
      </c>
    </row>
    <row r="774" spans="2:51" s="14" customFormat="1" ht="11.25">
      <c r="B774" s="211"/>
      <c r="C774" s="212"/>
      <c r="D774" s="202" t="s">
        <v>132</v>
      </c>
      <c r="E774" s="213" t="s">
        <v>1</v>
      </c>
      <c r="F774" s="214" t="s">
        <v>1001</v>
      </c>
      <c r="G774" s="212"/>
      <c r="H774" s="215">
        <v>25.200000000000003</v>
      </c>
      <c r="I774" s="216"/>
      <c r="J774" s="212"/>
      <c r="K774" s="212"/>
      <c r="L774" s="217"/>
      <c r="M774" s="218"/>
      <c r="N774" s="219"/>
      <c r="O774" s="219"/>
      <c r="P774" s="219"/>
      <c r="Q774" s="219"/>
      <c r="R774" s="219"/>
      <c r="S774" s="219"/>
      <c r="T774" s="220"/>
      <c r="AT774" s="221" t="s">
        <v>132</v>
      </c>
      <c r="AU774" s="221" t="s">
        <v>85</v>
      </c>
      <c r="AV774" s="14" t="s">
        <v>85</v>
      </c>
      <c r="AW774" s="14" t="s">
        <v>134</v>
      </c>
      <c r="AX774" s="14" t="s">
        <v>75</v>
      </c>
      <c r="AY774" s="221" t="s">
        <v>123</v>
      </c>
    </row>
    <row r="775" spans="2:51" s="14" customFormat="1" ht="11.25">
      <c r="B775" s="211"/>
      <c r="C775" s="212"/>
      <c r="D775" s="202" t="s">
        <v>132</v>
      </c>
      <c r="E775" s="213" t="s">
        <v>1</v>
      </c>
      <c r="F775" s="214" t="s">
        <v>1002</v>
      </c>
      <c r="G775" s="212"/>
      <c r="H775" s="215">
        <v>14.700000000000001</v>
      </c>
      <c r="I775" s="216"/>
      <c r="J775" s="212"/>
      <c r="K775" s="212"/>
      <c r="L775" s="217"/>
      <c r="M775" s="218"/>
      <c r="N775" s="219"/>
      <c r="O775" s="219"/>
      <c r="P775" s="219"/>
      <c r="Q775" s="219"/>
      <c r="R775" s="219"/>
      <c r="S775" s="219"/>
      <c r="T775" s="220"/>
      <c r="AT775" s="221" t="s">
        <v>132</v>
      </c>
      <c r="AU775" s="221" t="s">
        <v>85</v>
      </c>
      <c r="AV775" s="14" t="s">
        <v>85</v>
      </c>
      <c r="AW775" s="14" t="s">
        <v>134</v>
      </c>
      <c r="AX775" s="14" t="s">
        <v>75</v>
      </c>
      <c r="AY775" s="221" t="s">
        <v>123</v>
      </c>
    </row>
    <row r="776" spans="2:51" s="15" customFormat="1" ht="11.25">
      <c r="B776" s="222"/>
      <c r="C776" s="223"/>
      <c r="D776" s="202" t="s">
        <v>132</v>
      </c>
      <c r="E776" s="224" t="s">
        <v>1</v>
      </c>
      <c r="F776" s="225" t="s">
        <v>137</v>
      </c>
      <c r="G776" s="223"/>
      <c r="H776" s="226">
        <v>40.7</v>
      </c>
      <c r="I776" s="227"/>
      <c r="J776" s="223"/>
      <c r="K776" s="223"/>
      <c r="L776" s="228"/>
      <c r="M776" s="229"/>
      <c r="N776" s="230"/>
      <c r="O776" s="230"/>
      <c r="P776" s="230"/>
      <c r="Q776" s="230"/>
      <c r="R776" s="230"/>
      <c r="S776" s="230"/>
      <c r="T776" s="231"/>
      <c r="AT776" s="232" t="s">
        <v>132</v>
      </c>
      <c r="AU776" s="232" t="s">
        <v>85</v>
      </c>
      <c r="AV776" s="15" t="s">
        <v>131</v>
      </c>
      <c r="AW776" s="15" t="s">
        <v>134</v>
      </c>
      <c r="AX776" s="15" t="s">
        <v>83</v>
      </c>
      <c r="AY776" s="232" t="s">
        <v>123</v>
      </c>
    </row>
    <row r="777" spans="1:65" s="2" customFormat="1" ht="16.5" customHeight="1">
      <c r="A777" s="35"/>
      <c r="B777" s="36"/>
      <c r="C777" s="187" t="s">
        <v>1003</v>
      </c>
      <c r="D777" s="187" t="s">
        <v>126</v>
      </c>
      <c r="E777" s="188" t="s">
        <v>1004</v>
      </c>
      <c r="F777" s="189" t="s">
        <v>1005</v>
      </c>
      <c r="G777" s="190" t="s">
        <v>235</v>
      </c>
      <c r="H777" s="191">
        <v>5</v>
      </c>
      <c r="I777" s="192"/>
      <c r="J777" s="193">
        <f>ROUND(I777*H777,2)</f>
        <v>0</v>
      </c>
      <c r="K777" s="189" t="s">
        <v>130</v>
      </c>
      <c r="L777" s="40"/>
      <c r="M777" s="194" t="s">
        <v>1</v>
      </c>
      <c r="N777" s="195" t="s">
        <v>40</v>
      </c>
      <c r="O777" s="72"/>
      <c r="P777" s="196">
        <f>O777*H777</f>
        <v>0</v>
      </c>
      <c r="Q777" s="196">
        <v>0</v>
      </c>
      <c r="R777" s="196">
        <f>Q777*H777</f>
        <v>0</v>
      </c>
      <c r="S777" s="196">
        <v>0</v>
      </c>
      <c r="T777" s="197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98" t="s">
        <v>131</v>
      </c>
      <c r="AT777" s="198" t="s">
        <v>126</v>
      </c>
      <c r="AU777" s="198" t="s">
        <v>85</v>
      </c>
      <c r="AY777" s="18" t="s">
        <v>123</v>
      </c>
      <c r="BE777" s="199">
        <f>IF(N777="základní",J777,0)</f>
        <v>0</v>
      </c>
      <c r="BF777" s="199">
        <f>IF(N777="snížená",J777,0)</f>
        <v>0</v>
      </c>
      <c r="BG777" s="199">
        <f>IF(N777="zákl. přenesená",J777,0)</f>
        <v>0</v>
      </c>
      <c r="BH777" s="199">
        <f>IF(N777="sníž. přenesená",J777,0)</f>
        <v>0</v>
      </c>
      <c r="BI777" s="199">
        <f>IF(N777="nulová",J777,0)</f>
        <v>0</v>
      </c>
      <c r="BJ777" s="18" t="s">
        <v>83</v>
      </c>
      <c r="BK777" s="199">
        <f>ROUND(I777*H777,2)</f>
        <v>0</v>
      </c>
      <c r="BL777" s="18" t="s">
        <v>131</v>
      </c>
      <c r="BM777" s="198" t="s">
        <v>1006</v>
      </c>
    </row>
    <row r="778" spans="2:51" s="13" customFormat="1" ht="11.25">
      <c r="B778" s="200"/>
      <c r="C778" s="201"/>
      <c r="D778" s="202" t="s">
        <v>132</v>
      </c>
      <c r="E778" s="203" t="s">
        <v>1</v>
      </c>
      <c r="F778" s="204" t="s">
        <v>1007</v>
      </c>
      <c r="G778" s="201"/>
      <c r="H778" s="203" t="s">
        <v>1</v>
      </c>
      <c r="I778" s="205"/>
      <c r="J778" s="201"/>
      <c r="K778" s="201"/>
      <c r="L778" s="206"/>
      <c r="M778" s="207"/>
      <c r="N778" s="208"/>
      <c r="O778" s="208"/>
      <c r="P778" s="208"/>
      <c r="Q778" s="208"/>
      <c r="R778" s="208"/>
      <c r="S778" s="208"/>
      <c r="T778" s="209"/>
      <c r="AT778" s="210" t="s">
        <v>132</v>
      </c>
      <c r="AU778" s="210" t="s">
        <v>85</v>
      </c>
      <c r="AV778" s="13" t="s">
        <v>83</v>
      </c>
      <c r="AW778" s="13" t="s">
        <v>134</v>
      </c>
      <c r="AX778" s="13" t="s">
        <v>75</v>
      </c>
      <c r="AY778" s="210" t="s">
        <v>123</v>
      </c>
    </row>
    <row r="779" spans="2:51" s="14" customFormat="1" ht="11.25">
      <c r="B779" s="211"/>
      <c r="C779" s="212"/>
      <c r="D779" s="202" t="s">
        <v>132</v>
      </c>
      <c r="E779" s="213" t="s">
        <v>1</v>
      </c>
      <c r="F779" s="214" t="s">
        <v>1008</v>
      </c>
      <c r="G779" s="212"/>
      <c r="H779" s="215">
        <v>5</v>
      </c>
      <c r="I779" s="216"/>
      <c r="J779" s="212"/>
      <c r="K779" s="212"/>
      <c r="L779" s="217"/>
      <c r="M779" s="218"/>
      <c r="N779" s="219"/>
      <c r="O779" s="219"/>
      <c r="P779" s="219"/>
      <c r="Q779" s="219"/>
      <c r="R779" s="219"/>
      <c r="S779" s="219"/>
      <c r="T779" s="220"/>
      <c r="AT779" s="221" t="s">
        <v>132</v>
      </c>
      <c r="AU779" s="221" t="s">
        <v>85</v>
      </c>
      <c r="AV779" s="14" t="s">
        <v>85</v>
      </c>
      <c r="AW779" s="14" t="s">
        <v>134</v>
      </c>
      <c r="AX779" s="14" t="s">
        <v>75</v>
      </c>
      <c r="AY779" s="221" t="s">
        <v>123</v>
      </c>
    </row>
    <row r="780" spans="2:51" s="15" customFormat="1" ht="11.25">
      <c r="B780" s="222"/>
      <c r="C780" s="223"/>
      <c r="D780" s="202" t="s">
        <v>132</v>
      </c>
      <c r="E780" s="224" t="s">
        <v>1</v>
      </c>
      <c r="F780" s="225" t="s">
        <v>137</v>
      </c>
      <c r="G780" s="223"/>
      <c r="H780" s="226">
        <v>5</v>
      </c>
      <c r="I780" s="227"/>
      <c r="J780" s="223"/>
      <c r="K780" s="223"/>
      <c r="L780" s="228"/>
      <c r="M780" s="229"/>
      <c r="N780" s="230"/>
      <c r="O780" s="230"/>
      <c r="P780" s="230"/>
      <c r="Q780" s="230"/>
      <c r="R780" s="230"/>
      <c r="S780" s="230"/>
      <c r="T780" s="231"/>
      <c r="AT780" s="232" t="s">
        <v>132</v>
      </c>
      <c r="AU780" s="232" t="s">
        <v>85</v>
      </c>
      <c r="AV780" s="15" t="s">
        <v>131</v>
      </c>
      <c r="AW780" s="15" t="s">
        <v>134</v>
      </c>
      <c r="AX780" s="15" t="s">
        <v>83</v>
      </c>
      <c r="AY780" s="232" t="s">
        <v>123</v>
      </c>
    </row>
    <row r="781" spans="1:65" s="2" customFormat="1" ht="24.2" customHeight="1">
      <c r="A781" s="35"/>
      <c r="B781" s="36"/>
      <c r="C781" s="187" t="s">
        <v>593</v>
      </c>
      <c r="D781" s="187" t="s">
        <v>126</v>
      </c>
      <c r="E781" s="188" t="s">
        <v>1009</v>
      </c>
      <c r="F781" s="189" t="s">
        <v>1010</v>
      </c>
      <c r="G781" s="190" t="s">
        <v>430</v>
      </c>
      <c r="H781" s="191">
        <v>1509.2</v>
      </c>
      <c r="I781" s="192"/>
      <c r="J781" s="193">
        <f>ROUND(I781*H781,2)</f>
        <v>0</v>
      </c>
      <c r="K781" s="189" t="s">
        <v>130</v>
      </c>
      <c r="L781" s="40"/>
      <c r="M781" s="194" t="s">
        <v>1</v>
      </c>
      <c r="N781" s="195" t="s">
        <v>40</v>
      </c>
      <c r="O781" s="72"/>
      <c r="P781" s="196">
        <f>O781*H781</f>
        <v>0</v>
      </c>
      <c r="Q781" s="196">
        <v>0</v>
      </c>
      <c r="R781" s="196">
        <f>Q781*H781</f>
        <v>0</v>
      </c>
      <c r="S781" s="196">
        <v>0</v>
      </c>
      <c r="T781" s="197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98" t="s">
        <v>131</v>
      </c>
      <c r="AT781" s="198" t="s">
        <v>126</v>
      </c>
      <c r="AU781" s="198" t="s">
        <v>85</v>
      </c>
      <c r="AY781" s="18" t="s">
        <v>123</v>
      </c>
      <c r="BE781" s="199">
        <f>IF(N781="základní",J781,0)</f>
        <v>0</v>
      </c>
      <c r="BF781" s="199">
        <f>IF(N781="snížená",J781,0)</f>
        <v>0</v>
      </c>
      <c r="BG781" s="199">
        <f>IF(N781="zákl. přenesená",J781,0)</f>
        <v>0</v>
      </c>
      <c r="BH781" s="199">
        <f>IF(N781="sníž. přenesená",J781,0)</f>
        <v>0</v>
      </c>
      <c r="BI781" s="199">
        <f>IF(N781="nulová",J781,0)</f>
        <v>0</v>
      </c>
      <c r="BJ781" s="18" t="s">
        <v>83</v>
      </c>
      <c r="BK781" s="199">
        <f>ROUND(I781*H781,2)</f>
        <v>0</v>
      </c>
      <c r="BL781" s="18" t="s">
        <v>131</v>
      </c>
      <c r="BM781" s="198" t="s">
        <v>1011</v>
      </c>
    </row>
    <row r="782" spans="1:65" s="2" customFormat="1" ht="24.2" customHeight="1">
      <c r="A782" s="35"/>
      <c r="B782" s="36"/>
      <c r="C782" s="187" t="s">
        <v>1012</v>
      </c>
      <c r="D782" s="187" t="s">
        <v>126</v>
      </c>
      <c r="E782" s="188" t="s">
        <v>1013</v>
      </c>
      <c r="F782" s="189" t="s">
        <v>1014</v>
      </c>
      <c r="G782" s="190" t="s">
        <v>430</v>
      </c>
      <c r="H782" s="191">
        <v>1708</v>
      </c>
      <c r="I782" s="192"/>
      <c r="J782" s="193">
        <f>ROUND(I782*H782,2)</f>
        <v>0</v>
      </c>
      <c r="K782" s="189" t="s">
        <v>130</v>
      </c>
      <c r="L782" s="40"/>
      <c r="M782" s="194" t="s">
        <v>1</v>
      </c>
      <c r="N782" s="195" t="s">
        <v>40</v>
      </c>
      <c r="O782" s="72"/>
      <c r="P782" s="196">
        <f>O782*H782</f>
        <v>0</v>
      </c>
      <c r="Q782" s="196">
        <v>0</v>
      </c>
      <c r="R782" s="196">
        <f>Q782*H782</f>
        <v>0</v>
      </c>
      <c r="S782" s="196">
        <v>0</v>
      </c>
      <c r="T782" s="197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8" t="s">
        <v>131</v>
      </c>
      <c r="AT782" s="198" t="s">
        <v>126</v>
      </c>
      <c r="AU782" s="198" t="s">
        <v>85</v>
      </c>
      <c r="AY782" s="18" t="s">
        <v>123</v>
      </c>
      <c r="BE782" s="199">
        <f>IF(N782="základní",J782,0)</f>
        <v>0</v>
      </c>
      <c r="BF782" s="199">
        <f>IF(N782="snížená",J782,0)</f>
        <v>0</v>
      </c>
      <c r="BG782" s="199">
        <f>IF(N782="zákl. přenesená",J782,0)</f>
        <v>0</v>
      </c>
      <c r="BH782" s="199">
        <f>IF(N782="sníž. přenesená",J782,0)</f>
        <v>0</v>
      </c>
      <c r="BI782" s="199">
        <f>IF(N782="nulová",J782,0)</f>
        <v>0</v>
      </c>
      <c r="BJ782" s="18" t="s">
        <v>83</v>
      </c>
      <c r="BK782" s="199">
        <f>ROUND(I782*H782,2)</f>
        <v>0</v>
      </c>
      <c r="BL782" s="18" t="s">
        <v>131</v>
      </c>
      <c r="BM782" s="198" t="s">
        <v>1015</v>
      </c>
    </row>
    <row r="783" spans="2:51" s="13" customFormat="1" ht="11.25">
      <c r="B783" s="200"/>
      <c r="C783" s="201"/>
      <c r="D783" s="202" t="s">
        <v>132</v>
      </c>
      <c r="E783" s="203" t="s">
        <v>1</v>
      </c>
      <c r="F783" s="204" t="s">
        <v>1016</v>
      </c>
      <c r="G783" s="201"/>
      <c r="H783" s="203" t="s">
        <v>1</v>
      </c>
      <c r="I783" s="205"/>
      <c r="J783" s="201"/>
      <c r="K783" s="201"/>
      <c r="L783" s="206"/>
      <c r="M783" s="207"/>
      <c r="N783" s="208"/>
      <c r="O783" s="208"/>
      <c r="P783" s="208"/>
      <c r="Q783" s="208"/>
      <c r="R783" s="208"/>
      <c r="S783" s="208"/>
      <c r="T783" s="209"/>
      <c r="AT783" s="210" t="s">
        <v>132</v>
      </c>
      <c r="AU783" s="210" t="s">
        <v>85</v>
      </c>
      <c r="AV783" s="13" t="s">
        <v>83</v>
      </c>
      <c r="AW783" s="13" t="s">
        <v>134</v>
      </c>
      <c r="AX783" s="13" t="s">
        <v>75</v>
      </c>
      <c r="AY783" s="210" t="s">
        <v>123</v>
      </c>
    </row>
    <row r="784" spans="2:51" s="14" customFormat="1" ht="11.25">
      <c r="B784" s="211"/>
      <c r="C784" s="212"/>
      <c r="D784" s="202" t="s">
        <v>132</v>
      </c>
      <c r="E784" s="213" t="s">
        <v>1</v>
      </c>
      <c r="F784" s="214" t="s">
        <v>1017</v>
      </c>
      <c r="G784" s="212"/>
      <c r="H784" s="215">
        <v>1707.9999999999998</v>
      </c>
      <c r="I784" s="216"/>
      <c r="J784" s="212"/>
      <c r="K784" s="212"/>
      <c r="L784" s="217"/>
      <c r="M784" s="218"/>
      <c r="N784" s="219"/>
      <c r="O784" s="219"/>
      <c r="P784" s="219"/>
      <c r="Q784" s="219"/>
      <c r="R784" s="219"/>
      <c r="S784" s="219"/>
      <c r="T784" s="220"/>
      <c r="AT784" s="221" t="s">
        <v>132</v>
      </c>
      <c r="AU784" s="221" t="s">
        <v>85</v>
      </c>
      <c r="AV784" s="14" t="s">
        <v>85</v>
      </c>
      <c r="AW784" s="14" t="s">
        <v>134</v>
      </c>
      <c r="AX784" s="14" t="s">
        <v>75</v>
      </c>
      <c r="AY784" s="221" t="s">
        <v>123</v>
      </c>
    </row>
    <row r="785" spans="2:51" s="15" customFormat="1" ht="11.25">
      <c r="B785" s="222"/>
      <c r="C785" s="223"/>
      <c r="D785" s="202" t="s">
        <v>132</v>
      </c>
      <c r="E785" s="224" t="s">
        <v>1</v>
      </c>
      <c r="F785" s="225" t="s">
        <v>137</v>
      </c>
      <c r="G785" s="223"/>
      <c r="H785" s="226">
        <v>1707.9999999999998</v>
      </c>
      <c r="I785" s="227"/>
      <c r="J785" s="223"/>
      <c r="K785" s="223"/>
      <c r="L785" s="228"/>
      <c r="M785" s="229"/>
      <c r="N785" s="230"/>
      <c r="O785" s="230"/>
      <c r="P785" s="230"/>
      <c r="Q785" s="230"/>
      <c r="R785" s="230"/>
      <c r="S785" s="230"/>
      <c r="T785" s="231"/>
      <c r="AT785" s="232" t="s">
        <v>132</v>
      </c>
      <c r="AU785" s="232" t="s">
        <v>85</v>
      </c>
      <c r="AV785" s="15" t="s">
        <v>131</v>
      </c>
      <c r="AW785" s="15" t="s">
        <v>134</v>
      </c>
      <c r="AX785" s="15" t="s">
        <v>83</v>
      </c>
      <c r="AY785" s="232" t="s">
        <v>123</v>
      </c>
    </row>
    <row r="786" spans="1:65" s="2" customFormat="1" ht="24.2" customHeight="1">
      <c r="A786" s="35"/>
      <c r="B786" s="36"/>
      <c r="C786" s="187" t="s">
        <v>597</v>
      </c>
      <c r="D786" s="187" t="s">
        <v>126</v>
      </c>
      <c r="E786" s="188" t="s">
        <v>1018</v>
      </c>
      <c r="F786" s="189" t="s">
        <v>1019</v>
      </c>
      <c r="G786" s="190" t="s">
        <v>129</v>
      </c>
      <c r="H786" s="191">
        <v>6</v>
      </c>
      <c r="I786" s="192"/>
      <c r="J786" s="193">
        <f>ROUND(I786*H786,2)</f>
        <v>0</v>
      </c>
      <c r="K786" s="189" t="s">
        <v>130</v>
      </c>
      <c r="L786" s="40"/>
      <c r="M786" s="194" t="s">
        <v>1</v>
      </c>
      <c r="N786" s="195" t="s">
        <v>40</v>
      </c>
      <c r="O786" s="72"/>
      <c r="P786" s="196">
        <f>O786*H786</f>
        <v>0</v>
      </c>
      <c r="Q786" s="196">
        <v>0</v>
      </c>
      <c r="R786" s="196">
        <f>Q786*H786</f>
        <v>0</v>
      </c>
      <c r="S786" s="196">
        <v>0</v>
      </c>
      <c r="T786" s="197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98" t="s">
        <v>131</v>
      </c>
      <c r="AT786" s="198" t="s">
        <v>126</v>
      </c>
      <c r="AU786" s="198" t="s">
        <v>85</v>
      </c>
      <c r="AY786" s="18" t="s">
        <v>123</v>
      </c>
      <c r="BE786" s="199">
        <f>IF(N786="základní",J786,0)</f>
        <v>0</v>
      </c>
      <c r="BF786" s="199">
        <f>IF(N786="snížená",J786,0)</f>
        <v>0</v>
      </c>
      <c r="BG786" s="199">
        <f>IF(N786="zákl. přenesená",J786,0)</f>
        <v>0</v>
      </c>
      <c r="BH786" s="199">
        <f>IF(N786="sníž. přenesená",J786,0)</f>
        <v>0</v>
      </c>
      <c r="BI786" s="199">
        <f>IF(N786="nulová",J786,0)</f>
        <v>0</v>
      </c>
      <c r="BJ786" s="18" t="s">
        <v>83</v>
      </c>
      <c r="BK786" s="199">
        <f>ROUND(I786*H786,2)</f>
        <v>0</v>
      </c>
      <c r="BL786" s="18" t="s">
        <v>131</v>
      </c>
      <c r="BM786" s="198" t="s">
        <v>1020</v>
      </c>
    </row>
    <row r="787" spans="2:51" s="13" customFormat="1" ht="22.5">
      <c r="B787" s="200"/>
      <c r="C787" s="201"/>
      <c r="D787" s="202" t="s">
        <v>132</v>
      </c>
      <c r="E787" s="203" t="s">
        <v>1</v>
      </c>
      <c r="F787" s="204" t="s">
        <v>1021</v>
      </c>
      <c r="G787" s="201"/>
      <c r="H787" s="203" t="s">
        <v>1</v>
      </c>
      <c r="I787" s="205"/>
      <c r="J787" s="201"/>
      <c r="K787" s="201"/>
      <c r="L787" s="206"/>
      <c r="M787" s="207"/>
      <c r="N787" s="208"/>
      <c r="O787" s="208"/>
      <c r="P787" s="208"/>
      <c r="Q787" s="208"/>
      <c r="R787" s="208"/>
      <c r="S787" s="208"/>
      <c r="T787" s="209"/>
      <c r="AT787" s="210" t="s">
        <v>132</v>
      </c>
      <c r="AU787" s="210" t="s">
        <v>85</v>
      </c>
      <c r="AV787" s="13" t="s">
        <v>83</v>
      </c>
      <c r="AW787" s="13" t="s">
        <v>134</v>
      </c>
      <c r="AX787" s="13" t="s">
        <v>75</v>
      </c>
      <c r="AY787" s="210" t="s">
        <v>123</v>
      </c>
    </row>
    <row r="788" spans="2:51" s="14" customFormat="1" ht="11.25">
      <c r="B788" s="211"/>
      <c r="C788" s="212"/>
      <c r="D788" s="202" t="s">
        <v>132</v>
      </c>
      <c r="E788" s="213" t="s">
        <v>1</v>
      </c>
      <c r="F788" s="214" t="s">
        <v>1022</v>
      </c>
      <c r="G788" s="212"/>
      <c r="H788" s="215">
        <v>4</v>
      </c>
      <c r="I788" s="216"/>
      <c r="J788" s="212"/>
      <c r="K788" s="212"/>
      <c r="L788" s="217"/>
      <c r="M788" s="218"/>
      <c r="N788" s="219"/>
      <c r="O788" s="219"/>
      <c r="P788" s="219"/>
      <c r="Q788" s="219"/>
      <c r="R788" s="219"/>
      <c r="S788" s="219"/>
      <c r="T788" s="220"/>
      <c r="AT788" s="221" t="s">
        <v>132</v>
      </c>
      <c r="AU788" s="221" t="s">
        <v>85</v>
      </c>
      <c r="AV788" s="14" t="s">
        <v>85</v>
      </c>
      <c r="AW788" s="14" t="s">
        <v>134</v>
      </c>
      <c r="AX788" s="14" t="s">
        <v>75</v>
      </c>
      <c r="AY788" s="221" t="s">
        <v>123</v>
      </c>
    </row>
    <row r="789" spans="2:51" s="14" customFormat="1" ht="11.25">
      <c r="B789" s="211"/>
      <c r="C789" s="212"/>
      <c r="D789" s="202" t="s">
        <v>132</v>
      </c>
      <c r="E789" s="213" t="s">
        <v>1</v>
      </c>
      <c r="F789" s="214" t="s">
        <v>1023</v>
      </c>
      <c r="G789" s="212"/>
      <c r="H789" s="215">
        <v>2</v>
      </c>
      <c r="I789" s="216"/>
      <c r="J789" s="212"/>
      <c r="K789" s="212"/>
      <c r="L789" s="217"/>
      <c r="M789" s="218"/>
      <c r="N789" s="219"/>
      <c r="O789" s="219"/>
      <c r="P789" s="219"/>
      <c r="Q789" s="219"/>
      <c r="R789" s="219"/>
      <c r="S789" s="219"/>
      <c r="T789" s="220"/>
      <c r="AT789" s="221" t="s">
        <v>132</v>
      </c>
      <c r="AU789" s="221" t="s">
        <v>85</v>
      </c>
      <c r="AV789" s="14" t="s">
        <v>85</v>
      </c>
      <c r="AW789" s="14" t="s">
        <v>134</v>
      </c>
      <c r="AX789" s="14" t="s">
        <v>75</v>
      </c>
      <c r="AY789" s="221" t="s">
        <v>123</v>
      </c>
    </row>
    <row r="790" spans="2:51" s="15" customFormat="1" ht="11.25">
      <c r="B790" s="222"/>
      <c r="C790" s="223"/>
      <c r="D790" s="202" t="s">
        <v>132</v>
      </c>
      <c r="E790" s="224" t="s">
        <v>1</v>
      </c>
      <c r="F790" s="225" t="s">
        <v>137</v>
      </c>
      <c r="G790" s="223"/>
      <c r="H790" s="226">
        <v>6</v>
      </c>
      <c r="I790" s="227"/>
      <c r="J790" s="223"/>
      <c r="K790" s="223"/>
      <c r="L790" s="228"/>
      <c r="M790" s="229"/>
      <c r="N790" s="230"/>
      <c r="O790" s="230"/>
      <c r="P790" s="230"/>
      <c r="Q790" s="230"/>
      <c r="R790" s="230"/>
      <c r="S790" s="230"/>
      <c r="T790" s="231"/>
      <c r="AT790" s="232" t="s">
        <v>132</v>
      </c>
      <c r="AU790" s="232" t="s">
        <v>85</v>
      </c>
      <c r="AV790" s="15" t="s">
        <v>131</v>
      </c>
      <c r="AW790" s="15" t="s">
        <v>134</v>
      </c>
      <c r="AX790" s="15" t="s">
        <v>83</v>
      </c>
      <c r="AY790" s="232" t="s">
        <v>123</v>
      </c>
    </row>
    <row r="791" spans="1:65" s="2" customFormat="1" ht="16.5" customHeight="1">
      <c r="A791" s="35"/>
      <c r="B791" s="36"/>
      <c r="C791" s="187" t="s">
        <v>1024</v>
      </c>
      <c r="D791" s="187" t="s">
        <v>126</v>
      </c>
      <c r="E791" s="188" t="s">
        <v>1025</v>
      </c>
      <c r="F791" s="189" t="s">
        <v>1026</v>
      </c>
      <c r="G791" s="190" t="s">
        <v>228</v>
      </c>
      <c r="H791" s="191">
        <v>9.5</v>
      </c>
      <c r="I791" s="192"/>
      <c r="J791" s="193">
        <f>ROUND(I791*H791,2)</f>
        <v>0</v>
      </c>
      <c r="K791" s="189" t="s">
        <v>130</v>
      </c>
      <c r="L791" s="40"/>
      <c r="M791" s="194" t="s">
        <v>1</v>
      </c>
      <c r="N791" s="195" t="s">
        <v>40</v>
      </c>
      <c r="O791" s="72"/>
      <c r="P791" s="196">
        <f>O791*H791</f>
        <v>0</v>
      </c>
      <c r="Q791" s="196">
        <v>0</v>
      </c>
      <c r="R791" s="196">
        <f>Q791*H791</f>
        <v>0</v>
      </c>
      <c r="S791" s="196">
        <v>0</v>
      </c>
      <c r="T791" s="197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98" t="s">
        <v>131</v>
      </c>
      <c r="AT791" s="198" t="s">
        <v>126</v>
      </c>
      <c r="AU791" s="198" t="s">
        <v>85</v>
      </c>
      <c r="AY791" s="18" t="s">
        <v>123</v>
      </c>
      <c r="BE791" s="199">
        <f>IF(N791="základní",J791,0)</f>
        <v>0</v>
      </c>
      <c r="BF791" s="199">
        <f>IF(N791="snížená",J791,0)</f>
        <v>0</v>
      </c>
      <c r="BG791" s="199">
        <f>IF(N791="zákl. přenesená",J791,0)</f>
        <v>0</v>
      </c>
      <c r="BH791" s="199">
        <f>IF(N791="sníž. přenesená",J791,0)</f>
        <v>0</v>
      </c>
      <c r="BI791" s="199">
        <f>IF(N791="nulová",J791,0)</f>
        <v>0</v>
      </c>
      <c r="BJ791" s="18" t="s">
        <v>83</v>
      </c>
      <c r="BK791" s="199">
        <f>ROUND(I791*H791,2)</f>
        <v>0</v>
      </c>
      <c r="BL791" s="18" t="s">
        <v>131</v>
      </c>
      <c r="BM791" s="198" t="s">
        <v>1027</v>
      </c>
    </row>
    <row r="792" spans="2:51" s="13" customFormat="1" ht="22.5">
      <c r="B792" s="200"/>
      <c r="C792" s="201"/>
      <c r="D792" s="202" t="s">
        <v>132</v>
      </c>
      <c r="E792" s="203" t="s">
        <v>1</v>
      </c>
      <c r="F792" s="204" t="s">
        <v>1028</v>
      </c>
      <c r="G792" s="201"/>
      <c r="H792" s="203" t="s">
        <v>1</v>
      </c>
      <c r="I792" s="205"/>
      <c r="J792" s="201"/>
      <c r="K792" s="201"/>
      <c r="L792" s="206"/>
      <c r="M792" s="207"/>
      <c r="N792" s="208"/>
      <c r="O792" s="208"/>
      <c r="P792" s="208"/>
      <c r="Q792" s="208"/>
      <c r="R792" s="208"/>
      <c r="S792" s="208"/>
      <c r="T792" s="209"/>
      <c r="AT792" s="210" t="s">
        <v>132</v>
      </c>
      <c r="AU792" s="210" t="s">
        <v>85</v>
      </c>
      <c r="AV792" s="13" t="s">
        <v>83</v>
      </c>
      <c r="AW792" s="13" t="s">
        <v>134</v>
      </c>
      <c r="AX792" s="13" t="s">
        <v>75</v>
      </c>
      <c r="AY792" s="210" t="s">
        <v>123</v>
      </c>
    </row>
    <row r="793" spans="2:51" s="14" customFormat="1" ht="11.25">
      <c r="B793" s="211"/>
      <c r="C793" s="212"/>
      <c r="D793" s="202" t="s">
        <v>132</v>
      </c>
      <c r="E793" s="213" t="s">
        <v>1</v>
      </c>
      <c r="F793" s="214" t="s">
        <v>1029</v>
      </c>
      <c r="G793" s="212"/>
      <c r="H793" s="215">
        <v>9.5</v>
      </c>
      <c r="I793" s="216"/>
      <c r="J793" s="212"/>
      <c r="K793" s="212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132</v>
      </c>
      <c r="AU793" s="221" t="s">
        <v>85</v>
      </c>
      <c r="AV793" s="14" t="s">
        <v>85</v>
      </c>
      <c r="AW793" s="14" t="s">
        <v>134</v>
      </c>
      <c r="AX793" s="14" t="s">
        <v>75</v>
      </c>
      <c r="AY793" s="221" t="s">
        <v>123</v>
      </c>
    </row>
    <row r="794" spans="2:51" s="15" customFormat="1" ht="11.25">
      <c r="B794" s="222"/>
      <c r="C794" s="223"/>
      <c r="D794" s="202" t="s">
        <v>132</v>
      </c>
      <c r="E794" s="224" t="s">
        <v>1</v>
      </c>
      <c r="F794" s="225" t="s">
        <v>137</v>
      </c>
      <c r="G794" s="223"/>
      <c r="H794" s="226">
        <v>9.5</v>
      </c>
      <c r="I794" s="227"/>
      <c r="J794" s="223"/>
      <c r="K794" s="223"/>
      <c r="L794" s="228"/>
      <c r="M794" s="229"/>
      <c r="N794" s="230"/>
      <c r="O794" s="230"/>
      <c r="P794" s="230"/>
      <c r="Q794" s="230"/>
      <c r="R794" s="230"/>
      <c r="S794" s="230"/>
      <c r="T794" s="231"/>
      <c r="AT794" s="232" t="s">
        <v>132</v>
      </c>
      <c r="AU794" s="232" t="s">
        <v>85</v>
      </c>
      <c r="AV794" s="15" t="s">
        <v>131</v>
      </c>
      <c r="AW794" s="15" t="s">
        <v>134</v>
      </c>
      <c r="AX794" s="15" t="s">
        <v>83</v>
      </c>
      <c r="AY794" s="232" t="s">
        <v>123</v>
      </c>
    </row>
    <row r="795" spans="1:65" s="2" customFormat="1" ht="33" customHeight="1">
      <c r="A795" s="35"/>
      <c r="B795" s="36"/>
      <c r="C795" s="187" t="s">
        <v>602</v>
      </c>
      <c r="D795" s="187" t="s">
        <v>126</v>
      </c>
      <c r="E795" s="188" t="s">
        <v>1030</v>
      </c>
      <c r="F795" s="189" t="s">
        <v>1031</v>
      </c>
      <c r="G795" s="190" t="s">
        <v>129</v>
      </c>
      <c r="H795" s="191">
        <v>10</v>
      </c>
      <c r="I795" s="192"/>
      <c r="J795" s="193">
        <f>ROUND(I795*H795,2)</f>
        <v>0</v>
      </c>
      <c r="K795" s="189" t="s">
        <v>130</v>
      </c>
      <c r="L795" s="40"/>
      <c r="M795" s="194" t="s">
        <v>1</v>
      </c>
      <c r="N795" s="195" t="s">
        <v>40</v>
      </c>
      <c r="O795" s="72"/>
      <c r="P795" s="196">
        <f>O795*H795</f>
        <v>0</v>
      </c>
      <c r="Q795" s="196">
        <v>0</v>
      </c>
      <c r="R795" s="196">
        <f>Q795*H795</f>
        <v>0</v>
      </c>
      <c r="S795" s="196">
        <v>0</v>
      </c>
      <c r="T795" s="197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98" t="s">
        <v>131</v>
      </c>
      <c r="AT795" s="198" t="s">
        <v>126</v>
      </c>
      <c r="AU795" s="198" t="s">
        <v>85</v>
      </c>
      <c r="AY795" s="18" t="s">
        <v>123</v>
      </c>
      <c r="BE795" s="199">
        <f>IF(N795="základní",J795,0)</f>
        <v>0</v>
      </c>
      <c r="BF795" s="199">
        <f>IF(N795="snížená",J795,0)</f>
        <v>0</v>
      </c>
      <c r="BG795" s="199">
        <f>IF(N795="zákl. přenesená",J795,0)</f>
        <v>0</v>
      </c>
      <c r="BH795" s="199">
        <f>IF(N795="sníž. přenesená",J795,0)</f>
        <v>0</v>
      </c>
      <c r="BI795" s="199">
        <f>IF(N795="nulová",J795,0)</f>
        <v>0</v>
      </c>
      <c r="BJ795" s="18" t="s">
        <v>83</v>
      </c>
      <c r="BK795" s="199">
        <f>ROUND(I795*H795,2)</f>
        <v>0</v>
      </c>
      <c r="BL795" s="18" t="s">
        <v>131</v>
      </c>
      <c r="BM795" s="198" t="s">
        <v>1032</v>
      </c>
    </row>
    <row r="796" spans="2:51" s="14" customFormat="1" ht="11.25">
      <c r="B796" s="211"/>
      <c r="C796" s="212"/>
      <c r="D796" s="202" t="s">
        <v>132</v>
      </c>
      <c r="E796" s="213" t="s">
        <v>1</v>
      </c>
      <c r="F796" s="214" t="s">
        <v>1033</v>
      </c>
      <c r="G796" s="212"/>
      <c r="H796" s="215">
        <v>10</v>
      </c>
      <c r="I796" s="216"/>
      <c r="J796" s="212"/>
      <c r="K796" s="212"/>
      <c r="L796" s="217"/>
      <c r="M796" s="218"/>
      <c r="N796" s="219"/>
      <c r="O796" s="219"/>
      <c r="P796" s="219"/>
      <c r="Q796" s="219"/>
      <c r="R796" s="219"/>
      <c r="S796" s="219"/>
      <c r="T796" s="220"/>
      <c r="AT796" s="221" t="s">
        <v>132</v>
      </c>
      <c r="AU796" s="221" t="s">
        <v>85</v>
      </c>
      <c r="AV796" s="14" t="s">
        <v>85</v>
      </c>
      <c r="AW796" s="14" t="s">
        <v>134</v>
      </c>
      <c r="AX796" s="14" t="s">
        <v>75</v>
      </c>
      <c r="AY796" s="221" t="s">
        <v>123</v>
      </c>
    </row>
    <row r="797" spans="2:51" s="15" customFormat="1" ht="11.25">
      <c r="B797" s="222"/>
      <c r="C797" s="223"/>
      <c r="D797" s="202" t="s">
        <v>132</v>
      </c>
      <c r="E797" s="224" t="s">
        <v>1</v>
      </c>
      <c r="F797" s="225" t="s">
        <v>137</v>
      </c>
      <c r="G797" s="223"/>
      <c r="H797" s="226">
        <v>10</v>
      </c>
      <c r="I797" s="227"/>
      <c r="J797" s="223"/>
      <c r="K797" s="223"/>
      <c r="L797" s="228"/>
      <c r="M797" s="229"/>
      <c r="N797" s="230"/>
      <c r="O797" s="230"/>
      <c r="P797" s="230"/>
      <c r="Q797" s="230"/>
      <c r="R797" s="230"/>
      <c r="S797" s="230"/>
      <c r="T797" s="231"/>
      <c r="AT797" s="232" t="s">
        <v>132</v>
      </c>
      <c r="AU797" s="232" t="s">
        <v>85</v>
      </c>
      <c r="AV797" s="15" t="s">
        <v>131</v>
      </c>
      <c r="AW797" s="15" t="s">
        <v>134</v>
      </c>
      <c r="AX797" s="15" t="s">
        <v>83</v>
      </c>
      <c r="AY797" s="232" t="s">
        <v>123</v>
      </c>
    </row>
    <row r="798" spans="1:65" s="2" customFormat="1" ht="24.2" customHeight="1">
      <c r="A798" s="35"/>
      <c r="B798" s="36"/>
      <c r="C798" s="187" t="s">
        <v>1034</v>
      </c>
      <c r="D798" s="187" t="s">
        <v>126</v>
      </c>
      <c r="E798" s="188" t="s">
        <v>1035</v>
      </c>
      <c r="F798" s="189" t="s">
        <v>1036</v>
      </c>
      <c r="G798" s="190" t="s">
        <v>192</v>
      </c>
      <c r="H798" s="191">
        <v>34.875</v>
      </c>
      <c r="I798" s="192"/>
      <c r="J798" s="193">
        <f>ROUND(I798*H798,2)</f>
        <v>0</v>
      </c>
      <c r="K798" s="189" t="s">
        <v>130</v>
      </c>
      <c r="L798" s="40"/>
      <c r="M798" s="194" t="s">
        <v>1</v>
      </c>
      <c r="N798" s="195" t="s">
        <v>40</v>
      </c>
      <c r="O798" s="72"/>
      <c r="P798" s="196">
        <f>O798*H798</f>
        <v>0</v>
      </c>
      <c r="Q798" s="196">
        <v>0</v>
      </c>
      <c r="R798" s="196">
        <f>Q798*H798</f>
        <v>0</v>
      </c>
      <c r="S798" s="196">
        <v>0</v>
      </c>
      <c r="T798" s="197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98" t="s">
        <v>131</v>
      </c>
      <c r="AT798" s="198" t="s">
        <v>126</v>
      </c>
      <c r="AU798" s="198" t="s">
        <v>85</v>
      </c>
      <c r="AY798" s="18" t="s">
        <v>123</v>
      </c>
      <c r="BE798" s="199">
        <f>IF(N798="základní",J798,0)</f>
        <v>0</v>
      </c>
      <c r="BF798" s="199">
        <f>IF(N798="snížená",J798,0)</f>
        <v>0</v>
      </c>
      <c r="BG798" s="199">
        <f>IF(N798="zákl. přenesená",J798,0)</f>
        <v>0</v>
      </c>
      <c r="BH798" s="199">
        <f>IF(N798="sníž. přenesená",J798,0)</f>
        <v>0</v>
      </c>
      <c r="BI798" s="199">
        <f>IF(N798="nulová",J798,0)</f>
        <v>0</v>
      </c>
      <c r="BJ798" s="18" t="s">
        <v>83</v>
      </c>
      <c r="BK798" s="199">
        <f>ROUND(I798*H798,2)</f>
        <v>0</v>
      </c>
      <c r="BL798" s="18" t="s">
        <v>131</v>
      </c>
      <c r="BM798" s="198" t="s">
        <v>1037</v>
      </c>
    </row>
    <row r="799" spans="2:51" s="14" customFormat="1" ht="22.5">
      <c r="B799" s="211"/>
      <c r="C799" s="212"/>
      <c r="D799" s="202" t="s">
        <v>132</v>
      </c>
      <c r="E799" s="213" t="s">
        <v>1</v>
      </c>
      <c r="F799" s="214" t="s">
        <v>1038</v>
      </c>
      <c r="G799" s="212"/>
      <c r="H799" s="215">
        <v>34.875</v>
      </c>
      <c r="I799" s="216"/>
      <c r="J799" s="212"/>
      <c r="K799" s="212"/>
      <c r="L799" s="217"/>
      <c r="M799" s="218"/>
      <c r="N799" s="219"/>
      <c r="O799" s="219"/>
      <c r="P799" s="219"/>
      <c r="Q799" s="219"/>
      <c r="R799" s="219"/>
      <c r="S799" s="219"/>
      <c r="T799" s="220"/>
      <c r="AT799" s="221" t="s">
        <v>132</v>
      </c>
      <c r="AU799" s="221" t="s">
        <v>85</v>
      </c>
      <c r="AV799" s="14" t="s">
        <v>85</v>
      </c>
      <c r="AW799" s="14" t="s">
        <v>134</v>
      </c>
      <c r="AX799" s="14" t="s">
        <v>75</v>
      </c>
      <c r="AY799" s="221" t="s">
        <v>123</v>
      </c>
    </row>
    <row r="800" spans="2:51" s="15" customFormat="1" ht="11.25">
      <c r="B800" s="222"/>
      <c r="C800" s="223"/>
      <c r="D800" s="202" t="s">
        <v>132</v>
      </c>
      <c r="E800" s="224" t="s">
        <v>1</v>
      </c>
      <c r="F800" s="225" t="s">
        <v>137</v>
      </c>
      <c r="G800" s="223"/>
      <c r="H800" s="226">
        <v>34.875</v>
      </c>
      <c r="I800" s="227"/>
      <c r="J800" s="223"/>
      <c r="K800" s="223"/>
      <c r="L800" s="228"/>
      <c r="M800" s="229"/>
      <c r="N800" s="230"/>
      <c r="O800" s="230"/>
      <c r="P800" s="230"/>
      <c r="Q800" s="230"/>
      <c r="R800" s="230"/>
      <c r="S800" s="230"/>
      <c r="T800" s="231"/>
      <c r="AT800" s="232" t="s">
        <v>132</v>
      </c>
      <c r="AU800" s="232" t="s">
        <v>85</v>
      </c>
      <c r="AV800" s="15" t="s">
        <v>131</v>
      </c>
      <c r="AW800" s="15" t="s">
        <v>134</v>
      </c>
      <c r="AX800" s="15" t="s">
        <v>83</v>
      </c>
      <c r="AY800" s="232" t="s">
        <v>123</v>
      </c>
    </row>
    <row r="801" spans="1:65" s="2" customFormat="1" ht="24.2" customHeight="1">
      <c r="A801" s="35"/>
      <c r="B801" s="36"/>
      <c r="C801" s="187" t="s">
        <v>606</v>
      </c>
      <c r="D801" s="187" t="s">
        <v>126</v>
      </c>
      <c r="E801" s="188" t="s">
        <v>1039</v>
      </c>
      <c r="F801" s="189" t="s">
        <v>1040</v>
      </c>
      <c r="G801" s="190" t="s">
        <v>192</v>
      </c>
      <c r="H801" s="191">
        <v>4.85</v>
      </c>
      <c r="I801" s="192"/>
      <c r="J801" s="193">
        <f>ROUND(I801*H801,2)</f>
        <v>0</v>
      </c>
      <c r="K801" s="189" t="s">
        <v>130</v>
      </c>
      <c r="L801" s="40"/>
      <c r="M801" s="194" t="s">
        <v>1</v>
      </c>
      <c r="N801" s="195" t="s">
        <v>40</v>
      </c>
      <c r="O801" s="72"/>
      <c r="P801" s="196">
        <f>O801*H801</f>
        <v>0</v>
      </c>
      <c r="Q801" s="196">
        <v>0</v>
      </c>
      <c r="R801" s="196">
        <f>Q801*H801</f>
        <v>0</v>
      </c>
      <c r="S801" s="196">
        <v>0</v>
      </c>
      <c r="T801" s="197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8" t="s">
        <v>131</v>
      </c>
      <c r="AT801" s="198" t="s">
        <v>126</v>
      </c>
      <c r="AU801" s="198" t="s">
        <v>85</v>
      </c>
      <c r="AY801" s="18" t="s">
        <v>123</v>
      </c>
      <c r="BE801" s="199">
        <f>IF(N801="základní",J801,0)</f>
        <v>0</v>
      </c>
      <c r="BF801" s="199">
        <f>IF(N801="snížená",J801,0)</f>
        <v>0</v>
      </c>
      <c r="BG801" s="199">
        <f>IF(N801="zákl. přenesená",J801,0)</f>
        <v>0</v>
      </c>
      <c r="BH801" s="199">
        <f>IF(N801="sníž. přenesená",J801,0)</f>
        <v>0</v>
      </c>
      <c r="BI801" s="199">
        <f>IF(N801="nulová",J801,0)</f>
        <v>0</v>
      </c>
      <c r="BJ801" s="18" t="s">
        <v>83</v>
      </c>
      <c r="BK801" s="199">
        <f>ROUND(I801*H801,2)</f>
        <v>0</v>
      </c>
      <c r="BL801" s="18" t="s">
        <v>131</v>
      </c>
      <c r="BM801" s="198" t="s">
        <v>1041</v>
      </c>
    </row>
    <row r="802" spans="2:51" s="13" customFormat="1" ht="11.25">
      <c r="B802" s="200"/>
      <c r="C802" s="201"/>
      <c r="D802" s="202" t="s">
        <v>132</v>
      </c>
      <c r="E802" s="203" t="s">
        <v>1</v>
      </c>
      <c r="F802" s="204" t="s">
        <v>1042</v>
      </c>
      <c r="G802" s="201"/>
      <c r="H802" s="203" t="s">
        <v>1</v>
      </c>
      <c r="I802" s="205"/>
      <c r="J802" s="201"/>
      <c r="K802" s="201"/>
      <c r="L802" s="206"/>
      <c r="M802" s="207"/>
      <c r="N802" s="208"/>
      <c r="O802" s="208"/>
      <c r="P802" s="208"/>
      <c r="Q802" s="208"/>
      <c r="R802" s="208"/>
      <c r="S802" s="208"/>
      <c r="T802" s="209"/>
      <c r="AT802" s="210" t="s">
        <v>132</v>
      </c>
      <c r="AU802" s="210" t="s">
        <v>85</v>
      </c>
      <c r="AV802" s="13" t="s">
        <v>83</v>
      </c>
      <c r="AW802" s="13" t="s">
        <v>134</v>
      </c>
      <c r="AX802" s="13" t="s">
        <v>75</v>
      </c>
      <c r="AY802" s="210" t="s">
        <v>123</v>
      </c>
    </row>
    <row r="803" spans="2:51" s="14" customFormat="1" ht="11.25">
      <c r="B803" s="211"/>
      <c r="C803" s="212"/>
      <c r="D803" s="202" t="s">
        <v>132</v>
      </c>
      <c r="E803" s="213" t="s">
        <v>1</v>
      </c>
      <c r="F803" s="214" t="s">
        <v>1043</v>
      </c>
      <c r="G803" s="212"/>
      <c r="H803" s="215">
        <v>2.425</v>
      </c>
      <c r="I803" s="216"/>
      <c r="J803" s="212"/>
      <c r="K803" s="212"/>
      <c r="L803" s="217"/>
      <c r="M803" s="218"/>
      <c r="N803" s="219"/>
      <c r="O803" s="219"/>
      <c r="P803" s="219"/>
      <c r="Q803" s="219"/>
      <c r="R803" s="219"/>
      <c r="S803" s="219"/>
      <c r="T803" s="220"/>
      <c r="AT803" s="221" t="s">
        <v>132</v>
      </c>
      <c r="AU803" s="221" t="s">
        <v>85</v>
      </c>
      <c r="AV803" s="14" t="s">
        <v>85</v>
      </c>
      <c r="AW803" s="14" t="s">
        <v>134</v>
      </c>
      <c r="AX803" s="14" t="s">
        <v>75</v>
      </c>
      <c r="AY803" s="221" t="s">
        <v>123</v>
      </c>
    </row>
    <row r="804" spans="2:51" s="14" customFormat="1" ht="11.25">
      <c r="B804" s="211"/>
      <c r="C804" s="212"/>
      <c r="D804" s="202" t="s">
        <v>132</v>
      </c>
      <c r="E804" s="213" t="s">
        <v>1</v>
      </c>
      <c r="F804" s="214" t="s">
        <v>1044</v>
      </c>
      <c r="G804" s="212"/>
      <c r="H804" s="215">
        <v>2.425</v>
      </c>
      <c r="I804" s="216"/>
      <c r="J804" s="212"/>
      <c r="K804" s="212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132</v>
      </c>
      <c r="AU804" s="221" t="s">
        <v>85</v>
      </c>
      <c r="AV804" s="14" t="s">
        <v>85</v>
      </c>
      <c r="AW804" s="14" t="s">
        <v>134</v>
      </c>
      <c r="AX804" s="14" t="s">
        <v>75</v>
      </c>
      <c r="AY804" s="221" t="s">
        <v>123</v>
      </c>
    </row>
    <row r="805" spans="2:51" s="15" customFormat="1" ht="11.25">
      <c r="B805" s="222"/>
      <c r="C805" s="223"/>
      <c r="D805" s="202" t="s">
        <v>132</v>
      </c>
      <c r="E805" s="224" t="s">
        <v>1</v>
      </c>
      <c r="F805" s="225" t="s">
        <v>137</v>
      </c>
      <c r="G805" s="223"/>
      <c r="H805" s="226">
        <v>4.85</v>
      </c>
      <c r="I805" s="227"/>
      <c r="J805" s="223"/>
      <c r="K805" s="223"/>
      <c r="L805" s="228"/>
      <c r="M805" s="229"/>
      <c r="N805" s="230"/>
      <c r="O805" s="230"/>
      <c r="P805" s="230"/>
      <c r="Q805" s="230"/>
      <c r="R805" s="230"/>
      <c r="S805" s="230"/>
      <c r="T805" s="231"/>
      <c r="AT805" s="232" t="s">
        <v>132</v>
      </c>
      <c r="AU805" s="232" t="s">
        <v>85</v>
      </c>
      <c r="AV805" s="15" t="s">
        <v>131</v>
      </c>
      <c r="AW805" s="15" t="s">
        <v>134</v>
      </c>
      <c r="AX805" s="15" t="s">
        <v>83</v>
      </c>
      <c r="AY805" s="232" t="s">
        <v>123</v>
      </c>
    </row>
    <row r="806" spans="1:65" s="2" customFormat="1" ht="24.2" customHeight="1">
      <c r="A806" s="35"/>
      <c r="B806" s="36"/>
      <c r="C806" s="187" t="s">
        <v>1045</v>
      </c>
      <c r="D806" s="187" t="s">
        <v>126</v>
      </c>
      <c r="E806" s="188" t="s">
        <v>1046</v>
      </c>
      <c r="F806" s="189" t="s">
        <v>1047</v>
      </c>
      <c r="G806" s="190" t="s">
        <v>228</v>
      </c>
      <c r="H806" s="191">
        <v>10.56</v>
      </c>
      <c r="I806" s="192"/>
      <c r="J806" s="193">
        <f>ROUND(I806*H806,2)</f>
        <v>0</v>
      </c>
      <c r="K806" s="189" t="s">
        <v>130</v>
      </c>
      <c r="L806" s="40"/>
      <c r="M806" s="194" t="s">
        <v>1</v>
      </c>
      <c r="N806" s="195" t="s">
        <v>40</v>
      </c>
      <c r="O806" s="72"/>
      <c r="P806" s="196">
        <f>O806*H806</f>
        <v>0</v>
      </c>
      <c r="Q806" s="196">
        <v>0</v>
      </c>
      <c r="R806" s="196">
        <f>Q806*H806</f>
        <v>0</v>
      </c>
      <c r="S806" s="196">
        <v>0</v>
      </c>
      <c r="T806" s="197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98" t="s">
        <v>131</v>
      </c>
      <c r="AT806" s="198" t="s">
        <v>126</v>
      </c>
      <c r="AU806" s="198" t="s">
        <v>85</v>
      </c>
      <c r="AY806" s="18" t="s">
        <v>123</v>
      </c>
      <c r="BE806" s="199">
        <f>IF(N806="základní",J806,0)</f>
        <v>0</v>
      </c>
      <c r="BF806" s="199">
        <f>IF(N806="snížená",J806,0)</f>
        <v>0</v>
      </c>
      <c r="BG806" s="199">
        <f>IF(N806="zákl. přenesená",J806,0)</f>
        <v>0</v>
      </c>
      <c r="BH806" s="199">
        <f>IF(N806="sníž. přenesená",J806,0)</f>
        <v>0</v>
      </c>
      <c r="BI806" s="199">
        <f>IF(N806="nulová",J806,0)</f>
        <v>0</v>
      </c>
      <c r="BJ806" s="18" t="s">
        <v>83</v>
      </c>
      <c r="BK806" s="199">
        <f>ROUND(I806*H806,2)</f>
        <v>0</v>
      </c>
      <c r="BL806" s="18" t="s">
        <v>131</v>
      </c>
      <c r="BM806" s="198" t="s">
        <v>1048</v>
      </c>
    </row>
    <row r="807" spans="2:51" s="14" customFormat="1" ht="11.25">
      <c r="B807" s="211"/>
      <c r="C807" s="212"/>
      <c r="D807" s="202" t="s">
        <v>132</v>
      </c>
      <c r="E807" s="213" t="s">
        <v>1</v>
      </c>
      <c r="F807" s="214" t="s">
        <v>1049</v>
      </c>
      <c r="G807" s="212"/>
      <c r="H807" s="215">
        <v>10.559999999999999</v>
      </c>
      <c r="I807" s="216"/>
      <c r="J807" s="212"/>
      <c r="K807" s="212"/>
      <c r="L807" s="217"/>
      <c r="M807" s="218"/>
      <c r="N807" s="219"/>
      <c r="O807" s="219"/>
      <c r="P807" s="219"/>
      <c r="Q807" s="219"/>
      <c r="R807" s="219"/>
      <c r="S807" s="219"/>
      <c r="T807" s="220"/>
      <c r="AT807" s="221" t="s">
        <v>132</v>
      </c>
      <c r="AU807" s="221" t="s">
        <v>85</v>
      </c>
      <c r="AV807" s="14" t="s">
        <v>85</v>
      </c>
      <c r="AW807" s="14" t="s">
        <v>134</v>
      </c>
      <c r="AX807" s="14" t="s">
        <v>75</v>
      </c>
      <c r="AY807" s="221" t="s">
        <v>123</v>
      </c>
    </row>
    <row r="808" spans="2:51" s="15" customFormat="1" ht="11.25">
      <c r="B808" s="222"/>
      <c r="C808" s="223"/>
      <c r="D808" s="202" t="s">
        <v>132</v>
      </c>
      <c r="E808" s="224" t="s">
        <v>1</v>
      </c>
      <c r="F808" s="225" t="s">
        <v>137</v>
      </c>
      <c r="G808" s="223"/>
      <c r="H808" s="226">
        <v>10.559999999999999</v>
      </c>
      <c r="I808" s="227"/>
      <c r="J808" s="223"/>
      <c r="K808" s="223"/>
      <c r="L808" s="228"/>
      <c r="M808" s="229"/>
      <c r="N808" s="230"/>
      <c r="O808" s="230"/>
      <c r="P808" s="230"/>
      <c r="Q808" s="230"/>
      <c r="R808" s="230"/>
      <c r="S808" s="230"/>
      <c r="T808" s="231"/>
      <c r="AT808" s="232" t="s">
        <v>132</v>
      </c>
      <c r="AU808" s="232" t="s">
        <v>85</v>
      </c>
      <c r="AV808" s="15" t="s">
        <v>131</v>
      </c>
      <c r="AW808" s="15" t="s">
        <v>134</v>
      </c>
      <c r="AX808" s="15" t="s">
        <v>83</v>
      </c>
      <c r="AY808" s="232" t="s">
        <v>123</v>
      </c>
    </row>
    <row r="809" spans="2:63" s="12" customFormat="1" ht="22.9" customHeight="1">
      <c r="B809" s="171"/>
      <c r="C809" s="172"/>
      <c r="D809" s="173" t="s">
        <v>74</v>
      </c>
      <c r="E809" s="185" t="s">
        <v>1050</v>
      </c>
      <c r="F809" s="185" t="s">
        <v>1051</v>
      </c>
      <c r="G809" s="172"/>
      <c r="H809" s="172"/>
      <c r="I809" s="175"/>
      <c r="J809" s="186">
        <f>BK809</f>
        <v>0</v>
      </c>
      <c r="K809" s="172"/>
      <c r="L809" s="177"/>
      <c r="M809" s="178"/>
      <c r="N809" s="179"/>
      <c r="O809" s="179"/>
      <c r="P809" s="180">
        <f>SUM(P810:P860)</f>
        <v>0</v>
      </c>
      <c r="Q809" s="179"/>
      <c r="R809" s="180">
        <f>SUM(R810:R860)</f>
        <v>0</v>
      </c>
      <c r="S809" s="179"/>
      <c r="T809" s="181">
        <f>SUM(T810:T860)</f>
        <v>0</v>
      </c>
      <c r="AR809" s="182" t="s">
        <v>83</v>
      </c>
      <c r="AT809" s="183" t="s">
        <v>74</v>
      </c>
      <c r="AU809" s="183" t="s">
        <v>83</v>
      </c>
      <c r="AY809" s="182" t="s">
        <v>123</v>
      </c>
      <c r="BK809" s="184">
        <f>SUM(BK810:BK860)</f>
        <v>0</v>
      </c>
    </row>
    <row r="810" spans="1:65" s="2" customFormat="1" ht="24.2" customHeight="1">
      <c r="A810" s="35"/>
      <c r="B810" s="36"/>
      <c r="C810" s="187" t="s">
        <v>612</v>
      </c>
      <c r="D810" s="187" t="s">
        <v>126</v>
      </c>
      <c r="E810" s="188" t="s">
        <v>1052</v>
      </c>
      <c r="F810" s="189" t="s">
        <v>1053</v>
      </c>
      <c r="G810" s="190" t="s">
        <v>290</v>
      </c>
      <c r="H810" s="191">
        <v>209.891</v>
      </c>
      <c r="I810" s="192"/>
      <c r="J810" s="193">
        <f>ROUND(I810*H810,2)</f>
        <v>0</v>
      </c>
      <c r="K810" s="189" t="s">
        <v>130</v>
      </c>
      <c r="L810" s="40"/>
      <c r="M810" s="194" t="s">
        <v>1</v>
      </c>
      <c r="N810" s="195" t="s">
        <v>40</v>
      </c>
      <c r="O810" s="72"/>
      <c r="P810" s="196">
        <f>O810*H810</f>
        <v>0</v>
      </c>
      <c r="Q810" s="196">
        <v>0</v>
      </c>
      <c r="R810" s="196">
        <f>Q810*H810</f>
        <v>0</v>
      </c>
      <c r="S810" s="196">
        <v>0</v>
      </c>
      <c r="T810" s="197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198" t="s">
        <v>131</v>
      </c>
      <c r="AT810" s="198" t="s">
        <v>126</v>
      </c>
      <c r="AU810" s="198" t="s">
        <v>85</v>
      </c>
      <c r="AY810" s="18" t="s">
        <v>123</v>
      </c>
      <c r="BE810" s="199">
        <f>IF(N810="základní",J810,0)</f>
        <v>0</v>
      </c>
      <c r="BF810" s="199">
        <f>IF(N810="snížená",J810,0)</f>
        <v>0</v>
      </c>
      <c r="BG810" s="199">
        <f>IF(N810="zákl. přenesená",J810,0)</f>
        <v>0</v>
      </c>
      <c r="BH810" s="199">
        <f>IF(N810="sníž. přenesená",J810,0)</f>
        <v>0</v>
      </c>
      <c r="BI810" s="199">
        <f>IF(N810="nulová",J810,0)</f>
        <v>0</v>
      </c>
      <c r="BJ810" s="18" t="s">
        <v>83</v>
      </c>
      <c r="BK810" s="199">
        <f>ROUND(I810*H810,2)</f>
        <v>0</v>
      </c>
      <c r="BL810" s="18" t="s">
        <v>131</v>
      </c>
      <c r="BM810" s="198" t="s">
        <v>1054</v>
      </c>
    </row>
    <row r="811" spans="2:51" s="13" customFormat="1" ht="11.25">
      <c r="B811" s="200"/>
      <c r="C811" s="201"/>
      <c r="D811" s="202" t="s">
        <v>132</v>
      </c>
      <c r="E811" s="203" t="s">
        <v>1</v>
      </c>
      <c r="F811" s="204" t="s">
        <v>1055</v>
      </c>
      <c r="G811" s="201"/>
      <c r="H811" s="203" t="s">
        <v>1</v>
      </c>
      <c r="I811" s="205"/>
      <c r="J811" s="201"/>
      <c r="K811" s="201"/>
      <c r="L811" s="206"/>
      <c r="M811" s="207"/>
      <c r="N811" s="208"/>
      <c r="O811" s="208"/>
      <c r="P811" s="208"/>
      <c r="Q811" s="208"/>
      <c r="R811" s="208"/>
      <c r="S811" s="208"/>
      <c r="T811" s="209"/>
      <c r="AT811" s="210" t="s">
        <v>132</v>
      </c>
      <c r="AU811" s="210" t="s">
        <v>85</v>
      </c>
      <c r="AV811" s="13" t="s">
        <v>83</v>
      </c>
      <c r="AW811" s="13" t="s">
        <v>134</v>
      </c>
      <c r="AX811" s="13" t="s">
        <v>75</v>
      </c>
      <c r="AY811" s="210" t="s">
        <v>123</v>
      </c>
    </row>
    <row r="812" spans="2:51" s="14" customFormat="1" ht="11.25">
      <c r="B812" s="211"/>
      <c r="C812" s="212"/>
      <c r="D812" s="202" t="s">
        <v>132</v>
      </c>
      <c r="E812" s="213" t="s">
        <v>1</v>
      </c>
      <c r="F812" s="214" t="s">
        <v>1056</v>
      </c>
      <c r="G812" s="212"/>
      <c r="H812" s="215">
        <v>1.025</v>
      </c>
      <c r="I812" s="216"/>
      <c r="J812" s="212"/>
      <c r="K812" s="212"/>
      <c r="L812" s="217"/>
      <c r="M812" s="218"/>
      <c r="N812" s="219"/>
      <c r="O812" s="219"/>
      <c r="P812" s="219"/>
      <c r="Q812" s="219"/>
      <c r="R812" s="219"/>
      <c r="S812" s="219"/>
      <c r="T812" s="220"/>
      <c r="AT812" s="221" t="s">
        <v>132</v>
      </c>
      <c r="AU812" s="221" t="s">
        <v>85</v>
      </c>
      <c r="AV812" s="14" t="s">
        <v>85</v>
      </c>
      <c r="AW812" s="14" t="s">
        <v>134</v>
      </c>
      <c r="AX812" s="14" t="s">
        <v>75</v>
      </c>
      <c r="AY812" s="221" t="s">
        <v>123</v>
      </c>
    </row>
    <row r="813" spans="2:51" s="14" customFormat="1" ht="11.25">
      <c r="B813" s="211"/>
      <c r="C813" s="212"/>
      <c r="D813" s="202" t="s">
        <v>132</v>
      </c>
      <c r="E813" s="213" t="s">
        <v>1</v>
      </c>
      <c r="F813" s="214" t="s">
        <v>1057</v>
      </c>
      <c r="G813" s="212"/>
      <c r="H813" s="215">
        <v>106.32300000000002</v>
      </c>
      <c r="I813" s="216"/>
      <c r="J813" s="212"/>
      <c r="K813" s="212"/>
      <c r="L813" s="217"/>
      <c r="M813" s="218"/>
      <c r="N813" s="219"/>
      <c r="O813" s="219"/>
      <c r="P813" s="219"/>
      <c r="Q813" s="219"/>
      <c r="R813" s="219"/>
      <c r="S813" s="219"/>
      <c r="T813" s="220"/>
      <c r="AT813" s="221" t="s">
        <v>132</v>
      </c>
      <c r="AU813" s="221" t="s">
        <v>85</v>
      </c>
      <c r="AV813" s="14" t="s">
        <v>85</v>
      </c>
      <c r="AW813" s="14" t="s">
        <v>134</v>
      </c>
      <c r="AX813" s="14" t="s">
        <v>75</v>
      </c>
      <c r="AY813" s="221" t="s">
        <v>123</v>
      </c>
    </row>
    <row r="814" spans="2:51" s="14" customFormat="1" ht="11.25">
      <c r="B814" s="211"/>
      <c r="C814" s="212"/>
      <c r="D814" s="202" t="s">
        <v>132</v>
      </c>
      <c r="E814" s="213" t="s">
        <v>1</v>
      </c>
      <c r="F814" s="214" t="s">
        <v>1058</v>
      </c>
      <c r="G814" s="212"/>
      <c r="H814" s="215">
        <v>101.34300000000002</v>
      </c>
      <c r="I814" s="216"/>
      <c r="J814" s="212"/>
      <c r="K814" s="212"/>
      <c r="L814" s="217"/>
      <c r="M814" s="218"/>
      <c r="N814" s="219"/>
      <c r="O814" s="219"/>
      <c r="P814" s="219"/>
      <c r="Q814" s="219"/>
      <c r="R814" s="219"/>
      <c r="S814" s="219"/>
      <c r="T814" s="220"/>
      <c r="AT814" s="221" t="s">
        <v>132</v>
      </c>
      <c r="AU814" s="221" t="s">
        <v>85</v>
      </c>
      <c r="AV814" s="14" t="s">
        <v>85</v>
      </c>
      <c r="AW814" s="14" t="s">
        <v>134</v>
      </c>
      <c r="AX814" s="14" t="s">
        <v>75</v>
      </c>
      <c r="AY814" s="221" t="s">
        <v>123</v>
      </c>
    </row>
    <row r="815" spans="2:51" s="14" customFormat="1" ht="11.25">
      <c r="B815" s="211"/>
      <c r="C815" s="212"/>
      <c r="D815" s="202" t="s">
        <v>132</v>
      </c>
      <c r="E815" s="213" t="s">
        <v>1</v>
      </c>
      <c r="F815" s="214" t="s">
        <v>1059</v>
      </c>
      <c r="G815" s="212"/>
      <c r="H815" s="215">
        <v>1.2</v>
      </c>
      <c r="I815" s="216"/>
      <c r="J815" s="212"/>
      <c r="K815" s="212"/>
      <c r="L815" s="217"/>
      <c r="M815" s="218"/>
      <c r="N815" s="219"/>
      <c r="O815" s="219"/>
      <c r="P815" s="219"/>
      <c r="Q815" s="219"/>
      <c r="R815" s="219"/>
      <c r="S815" s="219"/>
      <c r="T815" s="220"/>
      <c r="AT815" s="221" t="s">
        <v>132</v>
      </c>
      <c r="AU815" s="221" t="s">
        <v>85</v>
      </c>
      <c r="AV815" s="14" t="s">
        <v>85</v>
      </c>
      <c r="AW815" s="14" t="s">
        <v>134</v>
      </c>
      <c r="AX815" s="14" t="s">
        <v>75</v>
      </c>
      <c r="AY815" s="221" t="s">
        <v>123</v>
      </c>
    </row>
    <row r="816" spans="2:51" s="15" customFormat="1" ht="11.25">
      <c r="B816" s="222"/>
      <c r="C816" s="223"/>
      <c r="D816" s="202" t="s">
        <v>132</v>
      </c>
      <c r="E816" s="224" t="s">
        <v>1</v>
      </c>
      <c r="F816" s="225" t="s">
        <v>137</v>
      </c>
      <c r="G816" s="223"/>
      <c r="H816" s="226">
        <v>209.89100000000002</v>
      </c>
      <c r="I816" s="227"/>
      <c r="J816" s="223"/>
      <c r="K816" s="223"/>
      <c r="L816" s="228"/>
      <c r="M816" s="229"/>
      <c r="N816" s="230"/>
      <c r="O816" s="230"/>
      <c r="P816" s="230"/>
      <c r="Q816" s="230"/>
      <c r="R816" s="230"/>
      <c r="S816" s="230"/>
      <c r="T816" s="231"/>
      <c r="AT816" s="232" t="s">
        <v>132</v>
      </c>
      <c r="AU816" s="232" t="s">
        <v>85</v>
      </c>
      <c r="AV816" s="15" t="s">
        <v>131</v>
      </c>
      <c r="AW816" s="15" t="s">
        <v>134</v>
      </c>
      <c r="AX816" s="15" t="s">
        <v>83</v>
      </c>
      <c r="AY816" s="232" t="s">
        <v>123</v>
      </c>
    </row>
    <row r="817" spans="1:65" s="2" customFormat="1" ht="24.2" customHeight="1">
      <c r="A817" s="35"/>
      <c r="B817" s="36"/>
      <c r="C817" s="187" t="s">
        <v>1060</v>
      </c>
      <c r="D817" s="187" t="s">
        <v>126</v>
      </c>
      <c r="E817" s="188" t="s">
        <v>1061</v>
      </c>
      <c r="F817" s="189" t="s">
        <v>1062</v>
      </c>
      <c r="G817" s="190" t="s">
        <v>290</v>
      </c>
      <c r="H817" s="191">
        <v>0.761</v>
      </c>
      <c r="I817" s="192"/>
      <c r="J817" s="193">
        <f>ROUND(I817*H817,2)</f>
        <v>0</v>
      </c>
      <c r="K817" s="189" t="s">
        <v>130</v>
      </c>
      <c r="L817" s="40"/>
      <c r="M817" s="194" t="s">
        <v>1</v>
      </c>
      <c r="N817" s="195" t="s">
        <v>40</v>
      </c>
      <c r="O817" s="72"/>
      <c r="P817" s="196">
        <f>O817*H817</f>
        <v>0</v>
      </c>
      <c r="Q817" s="196">
        <v>0</v>
      </c>
      <c r="R817" s="196">
        <f>Q817*H817</f>
        <v>0</v>
      </c>
      <c r="S817" s="196">
        <v>0</v>
      </c>
      <c r="T817" s="197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98" t="s">
        <v>131</v>
      </c>
      <c r="AT817" s="198" t="s">
        <v>126</v>
      </c>
      <c r="AU817" s="198" t="s">
        <v>85</v>
      </c>
      <c r="AY817" s="18" t="s">
        <v>123</v>
      </c>
      <c r="BE817" s="199">
        <f>IF(N817="základní",J817,0)</f>
        <v>0</v>
      </c>
      <c r="BF817" s="199">
        <f>IF(N817="snížená",J817,0)</f>
        <v>0</v>
      </c>
      <c r="BG817" s="199">
        <f>IF(N817="zákl. přenesená",J817,0)</f>
        <v>0</v>
      </c>
      <c r="BH817" s="199">
        <f>IF(N817="sníž. přenesená",J817,0)</f>
        <v>0</v>
      </c>
      <c r="BI817" s="199">
        <f>IF(N817="nulová",J817,0)</f>
        <v>0</v>
      </c>
      <c r="BJ817" s="18" t="s">
        <v>83</v>
      </c>
      <c r="BK817" s="199">
        <f>ROUND(I817*H817,2)</f>
        <v>0</v>
      </c>
      <c r="BL817" s="18" t="s">
        <v>131</v>
      </c>
      <c r="BM817" s="198" t="s">
        <v>1063</v>
      </c>
    </row>
    <row r="818" spans="2:51" s="14" customFormat="1" ht="11.25">
      <c r="B818" s="211"/>
      <c r="C818" s="212"/>
      <c r="D818" s="202" t="s">
        <v>132</v>
      </c>
      <c r="E818" s="213" t="s">
        <v>1</v>
      </c>
      <c r="F818" s="214" t="s">
        <v>1064</v>
      </c>
      <c r="G818" s="212"/>
      <c r="H818" s="215">
        <v>0.76128</v>
      </c>
      <c r="I818" s="216"/>
      <c r="J818" s="212"/>
      <c r="K818" s="212"/>
      <c r="L818" s="217"/>
      <c r="M818" s="218"/>
      <c r="N818" s="219"/>
      <c r="O818" s="219"/>
      <c r="P818" s="219"/>
      <c r="Q818" s="219"/>
      <c r="R818" s="219"/>
      <c r="S818" s="219"/>
      <c r="T818" s="220"/>
      <c r="AT818" s="221" t="s">
        <v>132</v>
      </c>
      <c r="AU818" s="221" t="s">
        <v>85</v>
      </c>
      <c r="AV818" s="14" t="s">
        <v>85</v>
      </c>
      <c r="AW818" s="14" t="s">
        <v>134</v>
      </c>
      <c r="AX818" s="14" t="s">
        <v>75</v>
      </c>
      <c r="AY818" s="221" t="s">
        <v>123</v>
      </c>
    </row>
    <row r="819" spans="2:51" s="15" customFormat="1" ht="11.25">
      <c r="B819" s="222"/>
      <c r="C819" s="223"/>
      <c r="D819" s="202" t="s">
        <v>132</v>
      </c>
      <c r="E819" s="224" t="s">
        <v>1</v>
      </c>
      <c r="F819" s="225" t="s">
        <v>137</v>
      </c>
      <c r="G819" s="223"/>
      <c r="H819" s="226">
        <v>0.76128</v>
      </c>
      <c r="I819" s="227"/>
      <c r="J819" s="223"/>
      <c r="K819" s="223"/>
      <c r="L819" s="228"/>
      <c r="M819" s="229"/>
      <c r="N819" s="230"/>
      <c r="O819" s="230"/>
      <c r="P819" s="230"/>
      <c r="Q819" s="230"/>
      <c r="R819" s="230"/>
      <c r="S819" s="230"/>
      <c r="T819" s="231"/>
      <c r="AT819" s="232" t="s">
        <v>132</v>
      </c>
      <c r="AU819" s="232" t="s">
        <v>85</v>
      </c>
      <c r="AV819" s="15" t="s">
        <v>131</v>
      </c>
      <c r="AW819" s="15" t="s">
        <v>134</v>
      </c>
      <c r="AX819" s="15" t="s">
        <v>83</v>
      </c>
      <c r="AY819" s="232" t="s">
        <v>123</v>
      </c>
    </row>
    <row r="820" spans="1:65" s="2" customFormat="1" ht="24.2" customHeight="1">
      <c r="A820" s="35"/>
      <c r="B820" s="36"/>
      <c r="C820" s="187" t="s">
        <v>617</v>
      </c>
      <c r="D820" s="187" t="s">
        <v>126</v>
      </c>
      <c r="E820" s="188" t="s">
        <v>1065</v>
      </c>
      <c r="F820" s="189" t="s">
        <v>1066</v>
      </c>
      <c r="G820" s="190" t="s">
        <v>290</v>
      </c>
      <c r="H820" s="191">
        <v>68.064</v>
      </c>
      <c r="I820" s="192"/>
      <c r="J820" s="193">
        <f>ROUND(I820*H820,2)</f>
        <v>0</v>
      </c>
      <c r="K820" s="189" t="s">
        <v>130</v>
      </c>
      <c r="L820" s="40"/>
      <c r="M820" s="194" t="s">
        <v>1</v>
      </c>
      <c r="N820" s="195" t="s">
        <v>40</v>
      </c>
      <c r="O820" s="72"/>
      <c r="P820" s="196">
        <f>O820*H820</f>
        <v>0</v>
      </c>
      <c r="Q820" s="196">
        <v>0</v>
      </c>
      <c r="R820" s="196">
        <f>Q820*H820</f>
        <v>0</v>
      </c>
      <c r="S820" s="196">
        <v>0</v>
      </c>
      <c r="T820" s="197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8" t="s">
        <v>131</v>
      </c>
      <c r="AT820" s="198" t="s">
        <v>126</v>
      </c>
      <c r="AU820" s="198" t="s">
        <v>85</v>
      </c>
      <c r="AY820" s="18" t="s">
        <v>123</v>
      </c>
      <c r="BE820" s="199">
        <f>IF(N820="základní",J820,0)</f>
        <v>0</v>
      </c>
      <c r="BF820" s="199">
        <f>IF(N820="snížená",J820,0)</f>
        <v>0</v>
      </c>
      <c r="BG820" s="199">
        <f>IF(N820="zákl. přenesená",J820,0)</f>
        <v>0</v>
      </c>
      <c r="BH820" s="199">
        <f>IF(N820="sníž. přenesená",J820,0)</f>
        <v>0</v>
      </c>
      <c r="BI820" s="199">
        <f>IF(N820="nulová",J820,0)</f>
        <v>0</v>
      </c>
      <c r="BJ820" s="18" t="s">
        <v>83</v>
      </c>
      <c r="BK820" s="199">
        <f>ROUND(I820*H820,2)</f>
        <v>0</v>
      </c>
      <c r="BL820" s="18" t="s">
        <v>131</v>
      </c>
      <c r="BM820" s="198" t="s">
        <v>1067</v>
      </c>
    </row>
    <row r="821" spans="2:51" s="13" customFormat="1" ht="11.25">
      <c r="B821" s="200"/>
      <c r="C821" s="201"/>
      <c r="D821" s="202" t="s">
        <v>132</v>
      </c>
      <c r="E821" s="203" t="s">
        <v>1</v>
      </c>
      <c r="F821" s="204" t="s">
        <v>1068</v>
      </c>
      <c r="G821" s="201"/>
      <c r="H821" s="203" t="s">
        <v>1</v>
      </c>
      <c r="I821" s="205"/>
      <c r="J821" s="201"/>
      <c r="K821" s="201"/>
      <c r="L821" s="206"/>
      <c r="M821" s="207"/>
      <c r="N821" s="208"/>
      <c r="O821" s="208"/>
      <c r="P821" s="208"/>
      <c r="Q821" s="208"/>
      <c r="R821" s="208"/>
      <c r="S821" s="208"/>
      <c r="T821" s="209"/>
      <c r="AT821" s="210" t="s">
        <v>132</v>
      </c>
      <c r="AU821" s="210" t="s">
        <v>85</v>
      </c>
      <c r="AV821" s="13" t="s">
        <v>83</v>
      </c>
      <c r="AW821" s="13" t="s">
        <v>134</v>
      </c>
      <c r="AX821" s="13" t="s">
        <v>75</v>
      </c>
      <c r="AY821" s="210" t="s">
        <v>123</v>
      </c>
    </row>
    <row r="822" spans="2:51" s="14" customFormat="1" ht="11.25">
      <c r="B822" s="211"/>
      <c r="C822" s="212"/>
      <c r="D822" s="202" t="s">
        <v>132</v>
      </c>
      <c r="E822" s="213" t="s">
        <v>1</v>
      </c>
      <c r="F822" s="214" t="s">
        <v>1069</v>
      </c>
      <c r="G822" s="212"/>
      <c r="H822" s="215">
        <v>13.568000000000001</v>
      </c>
      <c r="I822" s="216"/>
      <c r="J822" s="212"/>
      <c r="K822" s="212"/>
      <c r="L822" s="217"/>
      <c r="M822" s="218"/>
      <c r="N822" s="219"/>
      <c r="O822" s="219"/>
      <c r="P822" s="219"/>
      <c r="Q822" s="219"/>
      <c r="R822" s="219"/>
      <c r="S822" s="219"/>
      <c r="T822" s="220"/>
      <c r="AT822" s="221" t="s">
        <v>132</v>
      </c>
      <c r="AU822" s="221" t="s">
        <v>85</v>
      </c>
      <c r="AV822" s="14" t="s">
        <v>85</v>
      </c>
      <c r="AW822" s="14" t="s">
        <v>134</v>
      </c>
      <c r="AX822" s="14" t="s">
        <v>75</v>
      </c>
      <c r="AY822" s="221" t="s">
        <v>123</v>
      </c>
    </row>
    <row r="823" spans="2:51" s="14" customFormat="1" ht="11.25">
      <c r="B823" s="211"/>
      <c r="C823" s="212"/>
      <c r="D823" s="202" t="s">
        <v>132</v>
      </c>
      <c r="E823" s="213" t="s">
        <v>1</v>
      </c>
      <c r="F823" s="214" t="s">
        <v>1070</v>
      </c>
      <c r="G823" s="212"/>
      <c r="H823" s="215">
        <v>27.136000000000003</v>
      </c>
      <c r="I823" s="216"/>
      <c r="J823" s="212"/>
      <c r="K823" s="212"/>
      <c r="L823" s="217"/>
      <c r="M823" s="218"/>
      <c r="N823" s="219"/>
      <c r="O823" s="219"/>
      <c r="P823" s="219"/>
      <c r="Q823" s="219"/>
      <c r="R823" s="219"/>
      <c r="S823" s="219"/>
      <c r="T823" s="220"/>
      <c r="AT823" s="221" t="s">
        <v>132</v>
      </c>
      <c r="AU823" s="221" t="s">
        <v>85</v>
      </c>
      <c r="AV823" s="14" t="s">
        <v>85</v>
      </c>
      <c r="AW823" s="14" t="s">
        <v>134</v>
      </c>
      <c r="AX823" s="14" t="s">
        <v>75</v>
      </c>
      <c r="AY823" s="221" t="s">
        <v>123</v>
      </c>
    </row>
    <row r="824" spans="2:51" s="16" customFormat="1" ht="11.25">
      <c r="B824" s="246"/>
      <c r="C824" s="247"/>
      <c r="D824" s="202" t="s">
        <v>132</v>
      </c>
      <c r="E824" s="248" t="s">
        <v>1</v>
      </c>
      <c r="F824" s="249" t="s">
        <v>337</v>
      </c>
      <c r="G824" s="247"/>
      <c r="H824" s="250">
        <v>40.70400000000001</v>
      </c>
      <c r="I824" s="251"/>
      <c r="J824" s="247"/>
      <c r="K824" s="247"/>
      <c r="L824" s="252"/>
      <c r="M824" s="253"/>
      <c r="N824" s="254"/>
      <c r="O824" s="254"/>
      <c r="P824" s="254"/>
      <c r="Q824" s="254"/>
      <c r="R824" s="254"/>
      <c r="S824" s="254"/>
      <c r="T824" s="255"/>
      <c r="AT824" s="256" t="s">
        <v>132</v>
      </c>
      <c r="AU824" s="256" t="s">
        <v>85</v>
      </c>
      <c r="AV824" s="16" t="s">
        <v>142</v>
      </c>
      <c r="AW824" s="16" t="s">
        <v>134</v>
      </c>
      <c r="AX824" s="16" t="s">
        <v>75</v>
      </c>
      <c r="AY824" s="256" t="s">
        <v>123</v>
      </c>
    </row>
    <row r="825" spans="2:51" s="13" customFormat="1" ht="11.25">
      <c r="B825" s="200"/>
      <c r="C825" s="201"/>
      <c r="D825" s="202" t="s">
        <v>132</v>
      </c>
      <c r="E825" s="203" t="s">
        <v>1</v>
      </c>
      <c r="F825" s="204" t="s">
        <v>1071</v>
      </c>
      <c r="G825" s="201"/>
      <c r="H825" s="203" t="s">
        <v>1</v>
      </c>
      <c r="I825" s="205"/>
      <c r="J825" s="201"/>
      <c r="K825" s="201"/>
      <c r="L825" s="206"/>
      <c r="M825" s="207"/>
      <c r="N825" s="208"/>
      <c r="O825" s="208"/>
      <c r="P825" s="208"/>
      <c r="Q825" s="208"/>
      <c r="R825" s="208"/>
      <c r="S825" s="208"/>
      <c r="T825" s="209"/>
      <c r="AT825" s="210" t="s">
        <v>132</v>
      </c>
      <c r="AU825" s="210" t="s">
        <v>85</v>
      </c>
      <c r="AV825" s="13" t="s">
        <v>83</v>
      </c>
      <c r="AW825" s="13" t="s">
        <v>134</v>
      </c>
      <c r="AX825" s="13" t="s">
        <v>75</v>
      </c>
      <c r="AY825" s="210" t="s">
        <v>123</v>
      </c>
    </row>
    <row r="826" spans="2:51" s="14" customFormat="1" ht="11.25">
      <c r="B826" s="211"/>
      <c r="C826" s="212"/>
      <c r="D826" s="202" t="s">
        <v>132</v>
      </c>
      <c r="E826" s="213" t="s">
        <v>1</v>
      </c>
      <c r="F826" s="214" t="s">
        <v>1072</v>
      </c>
      <c r="G826" s="212"/>
      <c r="H826" s="215">
        <v>27.359999999999996</v>
      </c>
      <c r="I826" s="216"/>
      <c r="J826" s="212"/>
      <c r="K826" s="212"/>
      <c r="L826" s="217"/>
      <c r="M826" s="218"/>
      <c r="N826" s="219"/>
      <c r="O826" s="219"/>
      <c r="P826" s="219"/>
      <c r="Q826" s="219"/>
      <c r="R826" s="219"/>
      <c r="S826" s="219"/>
      <c r="T826" s="220"/>
      <c r="AT826" s="221" t="s">
        <v>132</v>
      </c>
      <c r="AU826" s="221" t="s">
        <v>85</v>
      </c>
      <c r="AV826" s="14" t="s">
        <v>85</v>
      </c>
      <c r="AW826" s="14" t="s">
        <v>134</v>
      </c>
      <c r="AX826" s="14" t="s">
        <v>75</v>
      </c>
      <c r="AY826" s="221" t="s">
        <v>123</v>
      </c>
    </row>
    <row r="827" spans="2:51" s="16" customFormat="1" ht="11.25">
      <c r="B827" s="246"/>
      <c r="C827" s="247"/>
      <c r="D827" s="202" t="s">
        <v>132</v>
      </c>
      <c r="E827" s="248" t="s">
        <v>1</v>
      </c>
      <c r="F827" s="249" t="s">
        <v>337</v>
      </c>
      <c r="G827" s="247"/>
      <c r="H827" s="250">
        <v>27.359999999999996</v>
      </c>
      <c r="I827" s="251"/>
      <c r="J827" s="247"/>
      <c r="K827" s="247"/>
      <c r="L827" s="252"/>
      <c r="M827" s="253"/>
      <c r="N827" s="254"/>
      <c r="O827" s="254"/>
      <c r="P827" s="254"/>
      <c r="Q827" s="254"/>
      <c r="R827" s="254"/>
      <c r="S827" s="254"/>
      <c r="T827" s="255"/>
      <c r="AT827" s="256" t="s">
        <v>132</v>
      </c>
      <c r="AU827" s="256" t="s">
        <v>85</v>
      </c>
      <c r="AV827" s="16" t="s">
        <v>142</v>
      </c>
      <c r="AW827" s="16" t="s">
        <v>134</v>
      </c>
      <c r="AX827" s="16" t="s">
        <v>75</v>
      </c>
      <c r="AY827" s="256" t="s">
        <v>123</v>
      </c>
    </row>
    <row r="828" spans="2:51" s="15" customFormat="1" ht="11.25">
      <c r="B828" s="222"/>
      <c r="C828" s="223"/>
      <c r="D828" s="202" t="s">
        <v>132</v>
      </c>
      <c r="E828" s="224" t="s">
        <v>1</v>
      </c>
      <c r="F828" s="225" t="s">
        <v>137</v>
      </c>
      <c r="G828" s="223"/>
      <c r="H828" s="226">
        <v>68.06400000000001</v>
      </c>
      <c r="I828" s="227"/>
      <c r="J828" s="223"/>
      <c r="K828" s="223"/>
      <c r="L828" s="228"/>
      <c r="M828" s="229"/>
      <c r="N828" s="230"/>
      <c r="O828" s="230"/>
      <c r="P828" s="230"/>
      <c r="Q828" s="230"/>
      <c r="R828" s="230"/>
      <c r="S828" s="230"/>
      <c r="T828" s="231"/>
      <c r="AT828" s="232" t="s">
        <v>132</v>
      </c>
      <c r="AU828" s="232" t="s">
        <v>85</v>
      </c>
      <c r="AV828" s="15" t="s">
        <v>131</v>
      </c>
      <c r="AW828" s="15" t="s">
        <v>134</v>
      </c>
      <c r="AX828" s="15" t="s">
        <v>83</v>
      </c>
      <c r="AY828" s="232" t="s">
        <v>123</v>
      </c>
    </row>
    <row r="829" spans="1:65" s="2" customFormat="1" ht="16.5" customHeight="1">
      <c r="A829" s="35"/>
      <c r="B829" s="36"/>
      <c r="C829" s="187" t="s">
        <v>1073</v>
      </c>
      <c r="D829" s="187" t="s">
        <v>126</v>
      </c>
      <c r="E829" s="188" t="s">
        <v>1074</v>
      </c>
      <c r="F829" s="189" t="s">
        <v>1075</v>
      </c>
      <c r="G829" s="190" t="s">
        <v>290</v>
      </c>
      <c r="H829" s="191">
        <v>1293.216</v>
      </c>
      <c r="I829" s="192"/>
      <c r="J829" s="193">
        <f>ROUND(I829*H829,2)</f>
        <v>0</v>
      </c>
      <c r="K829" s="189" t="s">
        <v>130</v>
      </c>
      <c r="L829" s="40"/>
      <c r="M829" s="194" t="s">
        <v>1</v>
      </c>
      <c r="N829" s="195" t="s">
        <v>40</v>
      </c>
      <c r="O829" s="72"/>
      <c r="P829" s="196">
        <f>O829*H829</f>
        <v>0</v>
      </c>
      <c r="Q829" s="196">
        <v>0</v>
      </c>
      <c r="R829" s="196">
        <f>Q829*H829</f>
        <v>0</v>
      </c>
      <c r="S829" s="196">
        <v>0</v>
      </c>
      <c r="T829" s="197">
        <f>S829*H829</f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198" t="s">
        <v>131</v>
      </c>
      <c r="AT829" s="198" t="s">
        <v>126</v>
      </c>
      <c r="AU829" s="198" t="s">
        <v>85</v>
      </c>
      <c r="AY829" s="18" t="s">
        <v>123</v>
      </c>
      <c r="BE829" s="199">
        <f>IF(N829="základní",J829,0)</f>
        <v>0</v>
      </c>
      <c r="BF829" s="199">
        <f>IF(N829="snížená",J829,0)</f>
        <v>0</v>
      </c>
      <c r="BG829" s="199">
        <f>IF(N829="zákl. přenesená",J829,0)</f>
        <v>0</v>
      </c>
      <c r="BH829" s="199">
        <f>IF(N829="sníž. přenesená",J829,0)</f>
        <v>0</v>
      </c>
      <c r="BI829" s="199">
        <f>IF(N829="nulová",J829,0)</f>
        <v>0</v>
      </c>
      <c r="BJ829" s="18" t="s">
        <v>83</v>
      </c>
      <c r="BK829" s="199">
        <f>ROUND(I829*H829,2)</f>
        <v>0</v>
      </c>
      <c r="BL829" s="18" t="s">
        <v>131</v>
      </c>
      <c r="BM829" s="198" t="s">
        <v>1076</v>
      </c>
    </row>
    <row r="830" spans="2:51" s="14" customFormat="1" ht="11.25">
      <c r="B830" s="211"/>
      <c r="C830" s="212"/>
      <c r="D830" s="202" t="s">
        <v>132</v>
      </c>
      <c r="E830" s="213" t="s">
        <v>1</v>
      </c>
      <c r="F830" s="214" t="s">
        <v>1077</v>
      </c>
      <c r="G830" s="212"/>
      <c r="H830" s="215">
        <v>1293.216</v>
      </c>
      <c r="I830" s="216"/>
      <c r="J830" s="212"/>
      <c r="K830" s="212"/>
      <c r="L830" s="217"/>
      <c r="M830" s="218"/>
      <c r="N830" s="219"/>
      <c r="O830" s="219"/>
      <c r="P830" s="219"/>
      <c r="Q830" s="219"/>
      <c r="R830" s="219"/>
      <c r="S830" s="219"/>
      <c r="T830" s="220"/>
      <c r="AT830" s="221" t="s">
        <v>132</v>
      </c>
      <c r="AU830" s="221" t="s">
        <v>85</v>
      </c>
      <c r="AV830" s="14" t="s">
        <v>85</v>
      </c>
      <c r="AW830" s="14" t="s">
        <v>134</v>
      </c>
      <c r="AX830" s="14" t="s">
        <v>75</v>
      </c>
      <c r="AY830" s="221" t="s">
        <v>123</v>
      </c>
    </row>
    <row r="831" spans="2:51" s="13" customFormat="1" ht="22.5">
      <c r="B831" s="200"/>
      <c r="C831" s="201"/>
      <c r="D831" s="202" t="s">
        <v>132</v>
      </c>
      <c r="E831" s="203" t="s">
        <v>1</v>
      </c>
      <c r="F831" s="204" t="s">
        <v>1078</v>
      </c>
      <c r="G831" s="201"/>
      <c r="H831" s="203" t="s">
        <v>1</v>
      </c>
      <c r="I831" s="205"/>
      <c r="J831" s="201"/>
      <c r="K831" s="201"/>
      <c r="L831" s="206"/>
      <c r="M831" s="207"/>
      <c r="N831" s="208"/>
      <c r="O831" s="208"/>
      <c r="P831" s="208"/>
      <c r="Q831" s="208"/>
      <c r="R831" s="208"/>
      <c r="S831" s="208"/>
      <c r="T831" s="209"/>
      <c r="AT831" s="210" t="s">
        <v>132</v>
      </c>
      <c r="AU831" s="210" t="s">
        <v>85</v>
      </c>
      <c r="AV831" s="13" t="s">
        <v>83</v>
      </c>
      <c r="AW831" s="13" t="s">
        <v>134</v>
      </c>
      <c r="AX831" s="13" t="s">
        <v>75</v>
      </c>
      <c r="AY831" s="210" t="s">
        <v>123</v>
      </c>
    </row>
    <row r="832" spans="2:51" s="15" customFormat="1" ht="11.25">
      <c r="B832" s="222"/>
      <c r="C832" s="223"/>
      <c r="D832" s="202" t="s">
        <v>132</v>
      </c>
      <c r="E832" s="224" t="s">
        <v>1</v>
      </c>
      <c r="F832" s="225" t="s">
        <v>137</v>
      </c>
      <c r="G832" s="223"/>
      <c r="H832" s="226">
        <v>1293.216</v>
      </c>
      <c r="I832" s="227"/>
      <c r="J832" s="223"/>
      <c r="K832" s="223"/>
      <c r="L832" s="228"/>
      <c r="M832" s="229"/>
      <c r="N832" s="230"/>
      <c r="O832" s="230"/>
      <c r="P832" s="230"/>
      <c r="Q832" s="230"/>
      <c r="R832" s="230"/>
      <c r="S832" s="230"/>
      <c r="T832" s="231"/>
      <c r="AT832" s="232" t="s">
        <v>132</v>
      </c>
      <c r="AU832" s="232" t="s">
        <v>85</v>
      </c>
      <c r="AV832" s="15" t="s">
        <v>131</v>
      </c>
      <c r="AW832" s="15" t="s">
        <v>134</v>
      </c>
      <c r="AX832" s="15" t="s">
        <v>83</v>
      </c>
      <c r="AY832" s="232" t="s">
        <v>123</v>
      </c>
    </row>
    <row r="833" spans="1:65" s="2" customFormat="1" ht="24.2" customHeight="1">
      <c r="A833" s="35"/>
      <c r="B833" s="36"/>
      <c r="C833" s="187" t="s">
        <v>622</v>
      </c>
      <c r="D833" s="187" t="s">
        <v>126</v>
      </c>
      <c r="E833" s="188" t="s">
        <v>1079</v>
      </c>
      <c r="F833" s="189" t="s">
        <v>1080</v>
      </c>
      <c r="G833" s="190" t="s">
        <v>290</v>
      </c>
      <c r="H833" s="191">
        <v>215.032</v>
      </c>
      <c r="I833" s="192"/>
      <c r="J833" s="193">
        <f>ROUND(I833*H833,2)</f>
        <v>0</v>
      </c>
      <c r="K833" s="189" t="s">
        <v>130</v>
      </c>
      <c r="L833" s="40"/>
      <c r="M833" s="194" t="s">
        <v>1</v>
      </c>
      <c r="N833" s="195" t="s">
        <v>40</v>
      </c>
      <c r="O833" s="72"/>
      <c r="P833" s="196">
        <f>O833*H833</f>
        <v>0</v>
      </c>
      <c r="Q833" s="196">
        <v>0</v>
      </c>
      <c r="R833" s="196">
        <f>Q833*H833</f>
        <v>0</v>
      </c>
      <c r="S833" s="196">
        <v>0</v>
      </c>
      <c r="T833" s="197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98" t="s">
        <v>131</v>
      </c>
      <c r="AT833" s="198" t="s">
        <v>126</v>
      </c>
      <c r="AU833" s="198" t="s">
        <v>85</v>
      </c>
      <c r="AY833" s="18" t="s">
        <v>123</v>
      </c>
      <c r="BE833" s="199">
        <f>IF(N833="základní",J833,0)</f>
        <v>0</v>
      </c>
      <c r="BF833" s="199">
        <f>IF(N833="snížená",J833,0)</f>
        <v>0</v>
      </c>
      <c r="BG833" s="199">
        <f>IF(N833="zákl. přenesená",J833,0)</f>
        <v>0</v>
      </c>
      <c r="BH833" s="199">
        <f>IF(N833="sníž. přenesená",J833,0)</f>
        <v>0</v>
      </c>
      <c r="BI833" s="199">
        <f>IF(N833="nulová",J833,0)</f>
        <v>0</v>
      </c>
      <c r="BJ833" s="18" t="s">
        <v>83</v>
      </c>
      <c r="BK833" s="199">
        <f>ROUND(I833*H833,2)</f>
        <v>0</v>
      </c>
      <c r="BL833" s="18" t="s">
        <v>131</v>
      </c>
      <c r="BM833" s="198" t="s">
        <v>1081</v>
      </c>
    </row>
    <row r="834" spans="2:51" s="13" customFormat="1" ht="11.25">
      <c r="B834" s="200"/>
      <c r="C834" s="201"/>
      <c r="D834" s="202" t="s">
        <v>132</v>
      </c>
      <c r="E834" s="203" t="s">
        <v>1</v>
      </c>
      <c r="F834" s="204" t="s">
        <v>1082</v>
      </c>
      <c r="G834" s="201"/>
      <c r="H834" s="203" t="s">
        <v>1</v>
      </c>
      <c r="I834" s="205"/>
      <c r="J834" s="201"/>
      <c r="K834" s="201"/>
      <c r="L834" s="206"/>
      <c r="M834" s="207"/>
      <c r="N834" s="208"/>
      <c r="O834" s="208"/>
      <c r="P834" s="208"/>
      <c r="Q834" s="208"/>
      <c r="R834" s="208"/>
      <c r="S834" s="208"/>
      <c r="T834" s="209"/>
      <c r="AT834" s="210" t="s">
        <v>132</v>
      </c>
      <c r="AU834" s="210" t="s">
        <v>85</v>
      </c>
      <c r="AV834" s="13" t="s">
        <v>83</v>
      </c>
      <c r="AW834" s="13" t="s">
        <v>134</v>
      </c>
      <c r="AX834" s="13" t="s">
        <v>75</v>
      </c>
      <c r="AY834" s="210" t="s">
        <v>123</v>
      </c>
    </row>
    <row r="835" spans="2:51" s="14" customFormat="1" ht="11.25">
      <c r="B835" s="211"/>
      <c r="C835" s="212"/>
      <c r="D835" s="202" t="s">
        <v>132</v>
      </c>
      <c r="E835" s="213" t="s">
        <v>1</v>
      </c>
      <c r="F835" s="214" t="s">
        <v>1056</v>
      </c>
      <c r="G835" s="212"/>
      <c r="H835" s="215">
        <v>1.025</v>
      </c>
      <c r="I835" s="216"/>
      <c r="J835" s="212"/>
      <c r="K835" s="212"/>
      <c r="L835" s="217"/>
      <c r="M835" s="218"/>
      <c r="N835" s="219"/>
      <c r="O835" s="219"/>
      <c r="P835" s="219"/>
      <c r="Q835" s="219"/>
      <c r="R835" s="219"/>
      <c r="S835" s="219"/>
      <c r="T835" s="220"/>
      <c r="AT835" s="221" t="s">
        <v>132</v>
      </c>
      <c r="AU835" s="221" t="s">
        <v>85</v>
      </c>
      <c r="AV835" s="14" t="s">
        <v>85</v>
      </c>
      <c r="AW835" s="14" t="s">
        <v>134</v>
      </c>
      <c r="AX835" s="14" t="s">
        <v>75</v>
      </c>
      <c r="AY835" s="221" t="s">
        <v>123</v>
      </c>
    </row>
    <row r="836" spans="2:51" s="14" customFormat="1" ht="11.25">
      <c r="B836" s="211"/>
      <c r="C836" s="212"/>
      <c r="D836" s="202" t="s">
        <v>132</v>
      </c>
      <c r="E836" s="213" t="s">
        <v>1</v>
      </c>
      <c r="F836" s="214" t="s">
        <v>1057</v>
      </c>
      <c r="G836" s="212"/>
      <c r="H836" s="215">
        <v>106.32300000000002</v>
      </c>
      <c r="I836" s="216"/>
      <c r="J836" s="212"/>
      <c r="K836" s="212"/>
      <c r="L836" s="217"/>
      <c r="M836" s="218"/>
      <c r="N836" s="219"/>
      <c r="O836" s="219"/>
      <c r="P836" s="219"/>
      <c r="Q836" s="219"/>
      <c r="R836" s="219"/>
      <c r="S836" s="219"/>
      <c r="T836" s="220"/>
      <c r="AT836" s="221" t="s">
        <v>132</v>
      </c>
      <c r="AU836" s="221" t="s">
        <v>85</v>
      </c>
      <c r="AV836" s="14" t="s">
        <v>85</v>
      </c>
      <c r="AW836" s="14" t="s">
        <v>134</v>
      </c>
      <c r="AX836" s="14" t="s">
        <v>75</v>
      </c>
      <c r="AY836" s="221" t="s">
        <v>123</v>
      </c>
    </row>
    <row r="837" spans="2:51" s="14" customFormat="1" ht="11.25">
      <c r="B837" s="211"/>
      <c r="C837" s="212"/>
      <c r="D837" s="202" t="s">
        <v>132</v>
      </c>
      <c r="E837" s="213" t="s">
        <v>1</v>
      </c>
      <c r="F837" s="214" t="s">
        <v>1058</v>
      </c>
      <c r="G837" s="212"/>
      <c r="H837" s="215">
        <v>101.34300000000002</v>
      </c>
      <c r="I837" s="216"/>
      <c r="J837" s="212"/>
      <c r="K837" s="212"/>
      <c r="L837" s="217"/>
      <c r="M837" s="218"/>
      <c r="N837" s="219"/>
      <c r="O837" s="219"/>
      <c r="P837" s="219"/>
      <c r="Q837" s="219"/>
      <c r="R837" s="219"/>
      <c r="S837" s="219"/>
      <c r="T837" s="220"/>
      <c r="AT837" s="221" t="s">
        <v>132</v>
      </c>
      <c r="AU837" s="221" t="s">
        <v>85</v>
      </c>
      <c r="AV837" s="14" t="s">
        <v>85</v>
      </c>
      <c r="AW837" s="14" t="s">
        <v>134</v>
      </c>
      <c r="AX837" s="14" t="s">
        <v>75</v>
      </c>
      <c r="AY837" s="221" t="s">
        <v>123</v>
      </c>
    </row>
    <row r="838" spans="2:51" s="14" customFormat="1" ht="11.25">
      <c r="B838" s="211"/>
      <c r="C838" s="212"/>
      <c r="D838" s="202" t="s">
        <v>132</v>
      </c>
      <c r="E838" s="213" t="s">
        <v>1</v>
      </c>
      <c r="F838" s="214" t="s">
        <v>1059</v>
      </c>
      <c r="G838" s="212"/>
      <c r="H838" s="215">
        <v>1.2</v>
      </c>
      <c r="I838" s="216"/>
      <c r="J838" s="212"/>
      <c r="K838" s="212"/>
      <c r="L838" s="217"/>
      <c r="M838" s="218"/>
      <c r="N838" s="219"/>
      <c r="O838" s="219"/>
      <c r="P838" s="219"/>
      <c r="Q838" s="219"/>
      <c r="R838" s="219"/>
      <c r="S838" s="219"/>
      <c r="T838" s="220"/>
      <c r="AT838" s="221" t="s">
        <v>132</v>
      </c>
      <c r="AU838" s="221" t="s">
        <v>85</v>
      </c>
      <c r="AV838" s="14" t="s">
        <v>85</v>
      </c>
      <c r="AW838" s="14" t="s">
        <v>134</v>
      </c>
      <c r="AX838" s="14" t="s">
        <v>75</v>
      </c>
      <c r="AY838" s="221" t="s">
        <v>123</v>
      </c>
    </row>
    <row r="839" spans="2:51" s="13" customFormat="1" ht="11.25">
      <c r="B839" s="200"/>
      <c r="C839" s="201"/>
      <c r="D839" s="202" t="s">
        <v>132</v>
      </c>
      <c r="E839" s="203" t="s">
        <v>1</v>
      </c>
      <c r="F839" s="204" t="s">
        <v>1083</v>
      </c>
      <c r="G839" s="201"/>
      <c r="H839" s="203" t="s">
        <v>1</v>
      </c>
      <c r="I839" s="205"/>
      <c r="J839" s="201"/>
      <c r="K839" s="201"/>
      <c r="L839" s="206"/>
      <c r="M839" s="207"/>
      <c r="N839" s="208"/>
      <c r="O839" s="208"/>
      <c r="P839" s="208"/>
      <c r="Q839" s="208"/>
      <c r="R839" s="208"/>
      <c r="S839" s="208"/>
      <c r="T839" s="209"/>
      <c r="AT839" s="210" t="s">
        <v>132</v>
      </c>
      <c r="AU839" s="210" t="s">
        <v>85</v>
      </c>
      <c r="AV839" s="13" t="s">
        <v>83</v>
      </c>
      <c r="AW839" s="13" t="s">
        <v>134</v>
      </c>
      <c r="AX839" s="13" t="s">
        <v>75</v>
      </c>
      <c r="AY839" s="210" t="s">
        <v>123</v>
      </c>
    </row>
    <row r="840" spans="2:51" s="14" customFormat="1" ht="11.25">
      <c r="B840" s="211"/>
      <c r="C840" s="212"/>
      <c r="D840" s="202" t="s">
        <v>132</v>
      </c>
      <c r="E840" s="213" t="s">
        <v>1</v>
      </c>
      <c r="F840" s="214" t="s">
        <v>1064</v>
      </c>
      <c r="G840" s="212"/>
      <c r="H840" s="215">
        <v>0.76128</v>
      </c>
      <c r="I840" s="216"/>
      <c r="J840" s="212"/>
      <c r="K840" s="212"/>
      <c r="L840" s="217"/>
      <c r="M840" s="218"/>
      <c r="N840" s="219"/>
      <c r="O840" s="219"/>
      <c r="P840" s="219"/>
      <c r="Q840" s="219"/>
      <c r="R840" s="219"/>
      <c r="S840" s="219"/>
      <c r="T840" s="220"/>
      <c r="AT840" s="221" t="s">
        <v>132</v>
      </c>
      <c r="AU840" s="221" t="s">
        <v>85</v>
      </c>
      <c r="AV840" s="14" t="s">
        <v>85</v>
      </c>
      <c r="AW840" s="14" t="s">
        <v>134</v>
      </c>
      <c r="AX840" s="14" t="s">
        <v>75</v>
      </c>
      <c r="AY840" s="221" t="s">
        <v>123</v>
      </c>
    </row>
    <row r="841" spans="2:51" s="16" customFormat="1" ht="11.25">
      <c r="B841" s="246"/>
      <c r="C841" s="247"/>
      <c r="D841" s="202" t="s">
        <v>132</v>
      </c>
      <c r="E841" s="248" t="s">
        <v>1</v>
      </c>
      <c r="F841" s="249" t="s">
        <v>337</v>
      </c>
      <c r="G841" s="247"/>
      <c r="H841" s="250">
        <v>210.65228000000002</v>
      </c>
      <c r="I841" s="251"/>
      <c r="J841" s="247"/>
      <c r="K841" s="247"/>
      <c r="L841" s="252"/>
      <c r="M841" s="253"/>
      <c r="N841" s="254"/>
      <c r="O841" s="254"/>
      <c r="P841" s="254"/>
      <c r="Q841" s="254"/>
      <c r="R841" s="254"/>
      <c r="S841" s="254"/>
      <c r="T841" s="255"/>
      <c r="AT841" s="256" t="s">
        <v>132</v>
      </c>
      <c r="AU841" s="256" t="s">
        <v>85</v>
      </c>
      <c r="AV841" s="16" t="s">
        <v>142</v>
      </c>
      <c r="AW841" s="16" t="s">
        <v>134</v>
      </c>
      <c r="AX841" s="16" t="s">
        <v>75</v>
      </c>
      <c r="AY841" s="256" t="s">
        <v>123</v>
      </c>
    </row>
    <row r="842" spans="2:51" s="13" customFormat="1" ht="22.5">
      <c r="B842" s="200"/>
      <c r="C842" s="201"/>
      <c r="D842" s="202" t="s">
        <v>132</v>
      </c>
      <c r="E842" s="203" t="s">
        <v>1</v>
      </c>
      <c r="F842" s="204" t="s">
        <v>1084</v>
      </c>
      <c r="G842" s="201"/>
      <c r="H842" s="203" t="s">
        <v>1</v>
      </c>
      <c r="I842" s="205"/>
      <c r="J842" s="201"/>
      <c r="K842" s="201"/>
      <c r="L842" s="206"/>
      <c r="M842" s="207"/>
      <c r="N842" s="208"/>
      <c r="O842" s="208"/>
      <c r="P842" s="208"/>
      <c r="Q842" s="208"/>
      <c r="R842" s="208"/>
      <c r="S842" s="208"/>
      <c r="T842" s="209"/>
      <c r="AT842" s="210" t="s">
        <v>132</v>
      </c>
      <c r="AU842" s="210" t="s">
        <v>85</v>
      </c>
      <c r="AV842" s="13" t="s">
        <v>83</v>
      </c>
      <c r="AW842" s="13" t="s">
        <v>134</v>
      </c>
      <c r="AX842" s="13" t="s">
        <v>75</v>
      </c>
      <c r="AY842" s="210" t="s">
        <v>123</v>
      </c>
    </row>
    <row r="843" spans="2:51" s="14" customFormat="1" ht="11.25">
      <c r="B843" s="211"/>
      <c r="C843" s="212"/>
      <c r="D843" s="202" t="s">
        <v>132</v>
      </c>
      <c r="E843" s="213" t="s">
        <v>1</v>
      </c>
      <c r="F843" s="214" t="s">
        <v>1085</v>
      </c>
      <c r="G843" s="212"/>
      <c r="H843" s="215">
        <v>0.492</v>
      </c>
      <c r="I843" s="216"/>
      <c r="J843" s="212"/>
      <c r="K843" s="212"/>
      <c r="L843" s="217"/>
      <c r="M843" s="218"/>
      <c r="N843" s="219"/>
      <c r="O843" s="219"/>
      <c r="P843" s="219"/>
      <c r="Q843" s="219"/>
      <c r="R843" s="219"/>
      <c r="S843" s="219"/>
      <c r="T843" s="220"/>
      <c r="AT843" s="221" t="s">
        <v>132</v>
      </c>
      <c r="AU843" s="221" t="s">
        <v>85</v>
      </c>
      <c r="AV843" s="14" t="s">
        <v>85</v>
      </c>
      <c r="AW843" s="14" t="s">
        <v>134</v>
      </c>
      <c r="AX843" s="14" t="s">
        <v>75</v>
      </c>
      <c r="AY843" s="221" t="s">
        <v>123</v>
      </c>
    </row>
    <row r="844" spans="2:51" s="14" customFormat="1" ht="11.25">
      <c r="B844" s="211"/>
      <c r="C844" s="212"/>
      <c r="D844" s="202" t="s">
        <v>132</v>
      </c>
      <c r="E844" s="213" t="s">
        <v>1</v>
      </c>
      <c r="F844" s="214" t="s">
        <v>1086</v>
      </c>
      <c r="G844" s="212"/>
      <c r="H844" s="215">
        <v>0.17099999999999999</v>
      </c>
      <c r="I844" s="216"/>
      <c r="J844" s="212"/>
      <c r="K844" s="212"/>
      <c r="L844" s="217"/>
      <c r="M844" s="218"/>
      <c r="N844" s="219"/>
      <c r="O844" s="219"/>
      <c r="P844" s="219"/>
      <c r="Q844" s="219"/>
      <c r="R844" s="219"/>
      <c r="S844" s="219"/>
      <c r="T844" s="220"/>
      <c r="AT844" s="221" t="s">
        <v>132</v>
      </c>
      <c r="AU844" s="221" t="s">
        <v>85</v>
      </c>
      <c r="AV844" s="14" t="s">
        <v>85</v>
      </c>
      <c r="AW844" s="14" t="s">
        <v>134</v>
      </c>
      <c r="AX844" s="14" t="s">
        <v>75</v>
      </c>
      <c r="AY844" s="221" t="s">
        <v>123</v>
      </c>
    </row>
    <row r="845" spans="2:51" s="14" customFormat="1" ht="11.25">
      <c r="B845" s="211"/>
      <c r="C845" s="212"/>
      <c r="D845" s="202" t="s">
        <v>132</v>
      </c>
      <c r="E845" s="213" t="s">
        <v>1</v>
      </c>
      <c r="F845" s="214" t="s">
        <v>1087</v>
      </c>
      <c r="G845" s="212"/>
      <c r="H845" s="215">
        <v>0.5</v>
      </c>
      <c r="I845" s="216"/>
      <c r="J845" s="212"/>
      <c r="K845" s="212"/>
      <c r="L845" s="217"/>
      <c r="M845" s="218"/>
      <c r="N845" s="219"/>
      <c r="O845" s="219"/>
      <c r="P845" s="219"/>
      <c r="Q845" s="219"/>
      <c r="R845" s="219"/>
      <c r="S845" s="219"/>
      <c r="T845" s="220"/>
      <c r="AT845" s="221" t="s">
        <v>132</v>
      </c>
      <c r="AU845" s="221" t="s">
        <v>85</v>
      </c>
      <c r="AV845" s="14" t="s">
        <v>85</v>
      </c>
      <c r="AW845" s="14" t="s">
        <v>134</v>
      </c>
      <c r="AX845" s="14" t="s">
        <v>75</v>
      </c>
      <c r="AY845" s="221" t="s">
        <v>123</v>
      </c>
    </row>
    <row r="846" spans="2:51" s="14" customFormat="1" ht="11.25">
      <c r="B846" s="211"/>
      <c r="C846" s="212"/>
      <c r="D846" s="202" t="s">
        <v>132</v>
      </c>
      <c r="E846" s="213" t="s">
        <v>1</v>
      </c>
      <c r="F846" s="214" t="s">
        <v>1088</v>
      </c>
      <c r="G846" s="212"/>
      <c r="H846" s="215">
        <v>1.5092</v>
      </c>
      <c r="I846" s="216"/>
      <c r="J846" s="212"/>
      <c r="K846" s="212"/>
      <c r="L846" s="217"/>
      <c r="M846" s="218"/>
      <c r="N846" s="219"/>
      <c r="O846" s="219"/>
      <c r="P846" s="219"/>
      <c r="Q846" s="219"/>
      <c r="R846" s="219"/>
      <c r="S846" s="219"/>
      <c r="T846" s="220"/>
      <c r="AT846" s="221" t="s">
        <v>132</v>
      </c>
      <c r="AU846" s="221" t="s">
        <v>85</v>
      </c>
      <c r="AV846" s="14" t="s">
        <v>85</v>
      </c>
      <c r="AW846" s="14" t="s">
        <v>134</v>
      </c>
      <c r="AX846" s="14" t="s">
        <v>75</v>
      </c>
      <c r="AY846" s="221" t="s">
        <v>123</v>
      </c>
    </row>
    <row r="847" spans="2:51" s="14" customFormat="1" ht="11.25">
      <c r="B847" s="211"/>
      <c r="C847" s="212"/>
      <c r="D847" s="202" t="s">
        <v>132</v>
      </c>
      <c r="E847" s="213" t="s">
        <v>1</v>
      </c>
      <c r="F847" s="214" t="s">
        <v>1089</v>
      </c>
      <c r="G847" s="212"/>
      <c r="H847" s="215">
        <v>1.708</v>
      </c>
      <c r="I847" s="216"/>
      <c r="J847" s="212"/>
      <c r="K847" s="212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132</v>
      </c>
      <c r="AU847" s="221" t="s">
        <v>85</v>
      </c>
      <c r="AV847" s="14" t="s">
        <v>85</v>
      </c>
      <c r="AW847" s="14" t="s">
        <v>134</v>
      </c>
      <c r="AX847" s="14" t="s">
        <v>75</v>
      </c>
      <c r="AY847" s="221" t="s">
        <v>123</v>
      </c>
    </row>
    <row r="848" spans="2:51" s="16" customFormat="1" ht="11.25">
      <c r="B848" s="246"/>
      <c r="C848" s="247"/>
      <c r="D848" s="202" t="s">
        <v>132</v>
      </c>
      <c r="E848" s="248" t="s">
        <v>1</v>
      </c>
      <c r="F848" s="249" t="s">
        <v>337</v>
      </c>
      <c r="G848" s="247"/>
      <c r="H848" s="250">
        <v>4.3802</v>
      </c>
      <c r="I848" s="251"/>
      <c r="J848" s="247"/>
      <c r="K848" s="247"/>
      <c r="L848" s="252"/>
      <c r="M848" s="253"/>
      <c r="N848" s="254"/>
      <c r="O848" s="254"/>
      <c r="P848" s="254"/>
      <c r="Q848" s="254"/>
      <c r="R848" s="254"/>
      <c r="S848" s="254"/>
      <c r="T848" s="255"/>
      <c r="AT848" s="256" t="s">
        <v>132</v>
      </c>
      <c r="AU848" s="256" t="s">
        <v>85</v>
      </c>
      <c r="AV848" s="16" t="s">
        <v>142</v>
      </c>
      <c r="AW848" s="16" t="s">
        <v>134</v>
      </c>
      <c r="AX848" s="16" t="s">
        <v>75</v>
      </c>
      <c r="AY848" s="256" t="s">
        <v>123</v>
      </c>
    </row>
    <row r="849" spans="2:51" s="15" customFormat="1" ht="11.25">
      <c r="B849" s="222"/>
      <c r="C849" s="223"/>
      <c r="D849" s="202" t="s">
        <v>132</v>
      </c>
      <c r="E849" s="224" t="s">
        <v>1</v>
      </c>
      <c r="F849" s="225" t="s">
        <v>137</v>
      </c>
      <c r="G849" s="223"/>
      <c r="H849" s="226">
        <v>215.03248</v>
      </c>
      <c r="I849" s="227"/>
      <c r="J849" s="223"/>
      <c r="K849" s="223"/>
      <c r="L849" s="228"/>
      <c r="M849" s="229"/>
      <c r="N849" s="230"/>
      <c r="O849" s="230"/>
      <c r="P849" s="230"/>
      <c r="Q849" s="230"/>
      <c r="R849" s="230"/>
      <c r="S849" s="230"/>
      <c r="T849" s="231"/>
      <c r="AT849" s="232" t="s">
        <v>132</v>
      </c>
      <c r="AU849" s="232" t="s">
        <v>85</v>
      </c>
      <c r="AV849" s="15" t="s">
        <v>131</v>
      </c>
      <c r="AW849" s="15" t="s">
        <v>134</v>
      </c>
      <c r="AX849" s="15" t="s">
        <v>83</v>
      </c>
      <c r="AY849" s="232" t="s">
        <v>123</v>
      </c>
    </row>
    <row r="850" spans="1:65" s="2" customFormat="1" ht="24.2" customHeight="1">
      <c r="A850" s="35"/>
      <c r="B850" s="36"/>
      <c r="C850" s="187" t="s">
        <v>1090</v>
      </c>
      <c r="D850" s="187" t="s">
        <v>126</v>
      </c>
      <c r="E850" s="188" t="s">
        <v>1091</v>
      </c>
      <c r="F850" s="189" t="s">
        <v>1092</v>
      </c>
      <c r="G850" s="190" t="s">
        <v>290</v>
      </c>
      <c r="H850" s="191">
        <v>4085.608</v>
      </c>
      <c r="I850" s="192"/>
      <c r="J850" s="193">
        <f>ROUND(I850*H850,2)</f>
        <v>0</v>
      </c>
      <c r="K850" s="189" t="s">
        <v>130</v>
      </c>
      <c r="L850" s="40"/>
      <c r="M850" s="194" t="s">
        <v>1</v>
      </c>
      <c r="N850" s="195" t="s">
        <v>40</v>
      </c>
      <c r="O850" s="72"/>
      <c r="P850" s="196">
        <f>O850*H850</f>
        <v>0</v>
      </c>
      <c r="Q850" s="196">
        <v>0</v>
      </c>
      <c r="R850" s="196">
        <f>Q850*H850</f>
        <v>0</v>
      </c>
      <c r="S850" s="196">
        <v>0</v>
      </c>
      <c r="T850" s="197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98" t="s">
        <v>131</v>
      </c>
      <c r="AT850" s="198" t="s">
        <v>126</v>
      </c>
      <c r="AU850" s="198" t="s">
        <v>85</v>
      </c>
      <c r="AY850" s="18" t="s">
        <v>123</v>
      </c>
      <c r="BE850" s="199">
        <f>IF(N850="základní",J850,0)</f>
        <v>0</v>
      </c>
      <c r="BF850" s="199">
        <f>IF(N850="snížená",J850,0)</f>
        <v>0</v>
      </c>
      <c r="BG850" s="199">
        <f>IF(N850="zákl. přenesená",J850,0)</f>
        <v>0</v>
      </c>
      <c r="BH850" s="199">
        <f>IF(N850="sníž. přenesená",J850,0)</f>
        <v>0</v>
      </c>
      <c r="BI850" s="199">
        <f>IF(N850="nulová",J850,0)</f>
        <v>0</v>
      </c>
      <c r="BJ850" s="18" t="s">
        <v>83</v>
      </c>
      <c r="BK850" s="199">
        <f>ROUND(I850*H850,2)</f>
        <v>0</v>
      </c>
      <c r="BL850" s="18" t="s">
        <v>131</v>
      </c>
      <c r="BM850" s="198" t="s">
        <v>1093</v>
      </c>
    </row>
    <row r="851" spans="2:51" s="14" customFormat="1" ht="11.25">
      <c r="B851" s="211"/>
      <c r="C851" s="212"/>
      <c r="D851" s="202" t="s">
        <v>132</v>
      </c>
      <c r="E851" s="213" t="s">
        <v>1</v>
      </c>
      <c r="F851" s="214" t="s">
        <v>1094</v>
      </c>
      <c r="G851" s="212"/>
      <c r="H851" s="215">
        <v>4085.608</v>
      </c>
      <c r="I851" s="216"/>
      <c r="J851" s="212"/>
      <c r="K851" s="212"/>
      <c r="L851" s="217"/>
      <c r="M851" s="218"/>
      <c r="N851" s="219"/>
      <c r="O851" s="219"/>
      <c r="P851" s="219"/>
      <c r="Q851" s="219"/>
      <c r="R851" s="219"/>
      <c r="S851" s="219"/>
      <c r="T851" s="220"/>
      <c r="AT851" s="221" t="s">
        <v>132</v>
      </c>
      <c r="AU851" s="221" t="s">
        <v>85</v>
      </c>
      <c r="AV851" s="14" t="s">
        <v>85</v>
      </c>
      <c r="AW851" s="14" t="s">
        <v>134</v>
      </c>
      <c r="AX851" s="14" t="s">
        <v>75</v>
      </c>
      <c r="AY851" s="221" t="s">
        <v>123</v>
      </c>
    </row>
    <row r="852" spans="2:51" s="13" customFormat="1" ht="22.5">
      <c r="B852" s="200"/>
      <c r="C852" s="201"/>
      <c r="D852" s="202" t="s">
        <v>132</v>
      </c>
      <c r="E852" s="203" t="s">
        <v>1</v>
      </c>
      <c r="F852" s="204" t="s">
        <v>1078</v>
      </c>
      <c r="G852" s="201"/>
      <c r="H852" s="203" t="s">
        <v>1</v>
      </c>
      <c r="I852" s="205"/>
      <c r="J852" s="201"/>
      <c r="K852" s="201"/>
      <c r="L852" s="206"/>
      <c r="M852" s="207"/>
      <c r="N852" s="208"/>
      <c r="O852" s="208"/>
      <c r="P852" s="208"/>
      <c r="Q852" s="208"/>
      <c r="R852" s="208"/>
      <c r="S852" s="208"/>
      <c r="T852" s="209"/>
      <c r="AT852" s="210" t="s">
        <v>132</v>
      </c>
      <c r="AU852" s="210" t="s">
        <v>85</v>
      </c>
      <c r="AV852" s="13" t="s">
        <v>83</v>
      </c>
      <c r="AW852" s="13" t="s">
        <v>134</v>
      </c>
      <c r="AX852" s="13" t="s">
        <v>75</v>
      </c>
      <c r="AY852" s="210" t="s">
        <v>123</v>
      </c>
    </row>
    <row r="853" spans="2:51" s="15" customFormat="1" ht="11.25">
      <c r="B853" s="222"/>
      <c r="C853" s="223"/>
      <c r="D853" s="202" t="s">
        <v>132</v>
      </c>
      <c r="E853" s="224" t="s">
        <v>1</v>
      </c>
      <c r="F853" s="225" t="s">
        <v>137</v>
      </c>
      <c r="G853" s="223"/>
      <c r="H853" s="226">
        <v>4085.608</v>
      </c>
      <c r="I853" s="227"/>
      <c r="J853" s="223"/>
      <c r="K853" s="223"/>
      <c r="L853" s="228"/>
      <c r="M853" s="229"/>
      <c r="N853" s="230"/>
      <c r="O853" s="230"/>
      <c r="P853" s="230"/>
      <c r="Q853" s="230"/>
      <c r="R853" s="230"/>
      <c r="S853" s="230"/>
      <c r="T853" s="231"/>
      <c r="AT853" s="232" t="s">
        <v>132</v>
      </c>
      <c r="AU853" s="232" t="s">
        <v>85</v>
      </c>
      <c r="AV853" s="15" t="s">
        <v>131</v>
      </c>
      <c r="AW853" s="15" t="s">
        <v>134</v>
      </c>
      <c r="AX853" s="15" t="s">
        <v>83</v>
      </c>
      <c r="AY853" s="232" t="s">
        <v>123</v>
      </c>
    </row>
    <row r="854" spans="1:65" s="2" customFormat="1" ht="24.2" customHeight="1">
      <c r="A854" s="35"/>
      <c r="B854" s="36"/>
      <c r="C854" s="187" t="s">
        <v>626</v>
      </c>
      <c r="D854" s="187" t="s">
        <v>126</v>
      </c>
      <c r="E854" s="188" t="s">
        <v>1095</v>
      </c>
      <c r="F854" s="189" t="s">
        <v>1096</v>
      </c>
      <c r="G854" s="190" t="s">
        <v>290</v>
      </c>
      <c r="H854" s="191">
        <v>215.032</v>
      </c>
      <c r="I854" s="192"/>
      <c r="J854" s="193">
        <f>ROUND(I854*H854,2)</f>
        <v>0</v>
      </c>
      <c r="K854" s="189" t="s">
        <v>130</v>
      </c>
      <c r="L854" s="40"/>
      <c r="M854" s="194" t="s">
        <v>1</v>
      </c>
      <c r="N854" s="195" t="s">
        <v>40</v>
      </c>
      <c r="O854" s="72"/>
      <c r="P854" s="196">
        <f>O854*H854</f>
        <v>0</v>
      </c>
      <c r="Q854" s="196">
        <v>0</v>
      </c>
      <c r="R854" s="196">
        <f>Q854*H854</f>
        <v>0</v>
      </c>
      <c r="S854" s="196">
        <v>0</v>
      </c>
      <c r="T854" s="197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198" t="s">
        <v>131</v>
      </c>
      <c r="AT854" s="198" t="s">
        <v>126</v>
      </c>
      <c r="AU854" s="198" t="s">
        <v>85</v>
      </c>
      <c r="AY854" s="18" t="s">
        <v>123</v>
      </c>
      <c r="BE854" s="199">
        <f>IF(N854="základní",J854,0)</f>
        <v>0</v>
      </c>
      <c r="BF854" s="199">
        <f>IF(N854="snížená",J854,0)</f>
        <v>0</v>
      </c>
      <c r="BG854" s="199">
        <f>IF(N854="zákl. přenesená",J854,0)</f>
        <v>0</v>
      </c>
      <c r="BH854" s="199">
        <f>IF(N854="sníž. přenesená",J854,0)</f>
        <v>0</v>
      </c>
      <c r="BI854" s="199">
        <f>IF(N854="nulová",J854,0)</f>
        <v>0</v>
      </c>
      <c r="BJ854" s="18" t="s">
        <v>83</v>
      </c>
      <c r="BK854" s="199">
        <f>ROUND(I854*H854,2)</f>
        <v>0</v>
      </c>
      <c r="BL854" s="18" t="s">
        <v>131</v>
      </c>
      <c r="BM854" s="198" t="s">
        <v>1097</v>
      </c>
    </row>
    <row r="855" spans="2:51" s="14" customFormat="1" ht="11.25">
      <c r="B855" s="211"/>
      <c r="C855" s="212"/>
      <c r="D855" s="202" t="s">
        <v>132</v>
      </c>
      <c r="E855" s="213" t="s">
        <v>1</v>
      </c>
      <c r="F855" s="214" t="s">
        <v>1098</v>
      </c>
      <c r="G855" s="212"/>
      <c r="H855" s="215">
        <v>215.032</v>
      </c>
      <c r="I855" s="216"/>
      <c r="J855" s="212"/>
      <c r="K855" s="212"/>
      <c r="L855" s="217"/>
      <c r="M855" s="218"/>
      <c r="N855" s="219"/>
      <c r="O855" s="219"/>
      <c r="P855" s="219"/>
      <c r="Q855" s="219"/>
      <c r="R855" s="219"/>
      <c r="S855" s="219"/>
      <c r="T855" s="220"/>
      <c r="AT855" s="221" t="s">
        <v>132</v>
      </c>
      <c r="AU855" s="221" t="s">
        <v>85</v>
      </c>
      <c r="AV855" s="14" t="s">
        <v>85</v>
      </c>
      <c r="AW855" s="14" t="s">
        <v>134</v>
      </c>
      <c r="AX855" s="14" t="s">
        <v>75</v>
      </c>
      <c r="AY855" s="221" t="s">
        <v>123</v>
      </c>
    </row>
    <row r="856" spans="2:51" s="15" customFormat="1" ht="11.25">
      <c r="B856" s="222"/>
      <c r="C856" s="223"/>
      <c r="D856" s="202" t="s">
        <v>132</v>
      </c>
      <c r="E856" s="224" t="s">
        <v>1</v>
      </c>
      <c r="F856" s="225" t="s">
        <v>137</v>
      </c>
      <c r="G856" s="223"/>
      <c r="H856" s="226">
        <v>215.032</v>
      </c>
      <c r="I856" s="227"/>
      <c r="J856" s="223"/>
      <c r="K856" s="223"/>
      <c r="L856" s="228"/>
      <c r="M856" s="229"/>
      <c r="N856" s="230"/>
      <c r="O856" s="230"/>
      <c r="P856" s="230"/>
      <c r="Q856" s="230"/>
      <c r="R856" s="230"/>
      <c r="S856" s="230"/>
      <c r="T856" s="231"/>
      <c r="AT856" s="232" t="s">
        <v>132</v>
      </c>
      <c r="AU856" s="232" t="s">
        <v>85</v>
      </c>
      <c r="AV856" s="15" t="s">
        <v>131</v>
      </c>
      <c r="AW856" s="15" t="s">
        <v>134</v>
      </c>
      <c r="AX856" s="15" t="s">
        <v>83</v>
      </c>
      <c r="AY856" s="232" t="s">
        <v>123</v>
      </c>
    </row>
    <row r="857" spans="1:65" s="2" customFormat="1" ht="24.2" customHeight="1">
      <c r="A857" s="35"/>
      <c r="B857" s="36"/>
      <c r="C857" s="187" t="s">
        <v>1099</v>
      </c>
      <c r="D857" s="187" t="s">
        <v>126</v>
      </c>
      <c r="E857" s="188" t="s">
        <v>1100</v>
      </c>
      <c r="F857" s="189" t="s">
        <v>1101</v>
      </c>
      <c r="G857" s="190" t="s">
        <v>290</v>
      </c>
      <c r="H857" s="191">
        <v>27.36</v>
      </c>
      <c r="I857" s="192"/>
      <c r="J857" s="193">
        <f>ROUND(I857*H857,2)</f>
        <v>0</v>
      </c>
      <c r="K857" s="189" t="s">
        <v>130</v>
      </c>
      <c r="L857" s="40"/>
      <c r="M857" s="194" t="s">
        <v>1</v>
      </c>
      <c r="N857" s="195" t="s">
        <v>40</v>
      </c>
      <c r="O857" s="72"/>
      <c r="P857" s="196">
        <f>O857*H857</f>
        <v>0</v>
      </c>
      <c r="Q857" s="196">
        <v>0</v>
      </c>
      <c r="R857" s="196">
        <f>Q857*H857</f>
        <v>0</v>
      </c>
      <c r="S857" s="196">
        <v>0</v>
      </c>
      <c r="T857" s="197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98" t="s">
        <v>131</v>
      </c>
      <c r="AT857" s="198" t="s">
        <v>126</v>
      </c>
      <c r="AU857" s="198" t="s">
        <v>85</v>
      </c>
      <c r="AY857" s="18" t="s">
        <v>123</v>
      </c>
      <c r="BE857" s="199">
        <f>IF(N857="základní",J857,0)</f>
        <v>0</v>
      </c>
      <c r="BF857" s="199">
        <f>IF(N857="snížená",J857,0)</f>
        <v>0</v>
      </c>
      <c r="BG857" s="199">
        <f>IF(N857="zákl. přenesená",J857,0)</f>
        <v>0</v>
      </c>
      <c r="BH857" s="199">
        <f>IF(N857="sníž. přenesená",J857,0)</f>
        <v>0</v>
      </c>
      <c r="BI857" s="199">
        <f>IF(N857="nulová",J857,0)</f>
        <v>0</v>
      </c>
      <c r="BJ857" s="18" t="s">
        <v>83</v>
      </c>
      <c r="BK857" s="199">
        <f>ROUND(I857*H857,2)</f>
        <v>0</v>
      </c>
      <c r="BL857" s="18" t="s">
        <v>131</v>
      </c>
      <c r="BM857" s="198" t="s">
        <v>1102</v>
      </c>
    </row>
    <row r="858" spans="2:51" s="13" customFormat="1" ht="11.25">
      <c r="B858" s="200"/>
      <c r="C858" s="201"/>
      <c r="D858" s="202" t="s">
        <v>132</v>
      </c>
      <c r="E858" s="203" t="s">
        <v>1</v>
      </c>
      <c r="F858" s="204" t="s">
        <v>1071</v>
      </c>
      <c r="G858" s="201"/>
      <c r="H858" s="203" t="s">
        <v>1</v>
      </c>
      <c r="I858" s="205"/>
      <c r="J858" s="201"/>
      <c r="K858" s="201"/>
      <c r="L858" s="206"/>
      <c r="M858" s="207"/>
      <c r="N858" s="208"/>
      <c r="O858" s="208"/>
      <c r="P858" s="208"/>
      <c r="Q858" s="208"/>
      <c r="R858" s="208"/>
      <c r="S858" s="208"/>
      <c r="T858" s="209"/>
      <c r="AT858" s="210" t="s">
        <v>132</v>
      </c>
      <c r="AU858" s="210" t="s">
        <v>85</v>
      </c>
      <c r="AV858" s="13" t="s">
        <v>83</v>
      </c>
      <c r="AW858" s="13" t="s">
        <v>134</v>
      </c>
      <c r="AX858" s="13" t="s">
        <v>75</v>
      </c>
      <c r="AY858" s="210" t="s">
        <v>123</v>
      </c>
    </row>
    <row r="859" spans="2:51" s="14" customFormat="1" ht="11.25">
      <c r="B859" s="211"/>
      <c r="C859" s="212"/>
      <c r="D859" s="202" t="s">
        <v>132</v>
      </c>
      <c r="E859" s="213" t="s">
        <v>1</v>
      </c>
      <c r="F859" s="214" t="s">
        <v>1072</v>
      </c>
      <c r="G859" s="212"/>
      <c r="H859" s="215">
        <v>27.359999999999996</v>
      </c>
      <c r="I859" s="216"/>
      <c r="J859" s="212"/>
      <c r="K859" s="212"/>
      <c r="L859" s="217"/>
      <c r="M859" s="218"/>
      <c r="N859" s="219"/>
      <c r="O859" s="219"/>
      <c r="P859" s="219"/>
      <c r="Q859" s="219"/>
      <c r="R859" s="219"/>
      <c r="S859" s="219"/>
      <c r="T859" s="220"/>
      <c r="AT859" s="221" t="s">
        <v>132</v>
      </c>
      <c r="AU859" s="221" t="s">
        <v>85</v>
      </c>
      <c r="AV859" s="14" t="s">
        <v>85</v>
      </c>
      <c r="AW859" s="14" t="s">
        <v>134</v>
      </c>
      <c r="AX859" s="14" t="s">
        <v>75</v>
      </c>
      <c r="AY859" s="221" t="s">
        <v>123</v>
      </c>
    </row>
    <row r="860" spans="2:51" s="15" customFormat="1" ht="11.25">
      <c r="B860" s="222"/>
      <c r="C860" s="223"/>
      <c r="D860" s="202" t="s">
        <v>132</v>
      </c>
      <c r="E860" s="224" t="s">
        <v>1</v>
      </c>
      <c r="F860" s="225" t="s">
        <v>137</v>
      </c>
      <c r="G860" s="223"/>
      <c r="H860" s="226">
        <v>27.359999999999996</v>
      </c>
      <c r="I860" s="227"/>
      <c r="J860" s="223"/>
      <c r="K860" s="223"/>
      <c r="L860" s="228"/>
      <c r="M860" s="229"/>
      <c r="N860" s="230"/>
      <c r="O860" s="230"/>
      <c r="P860" s="230"/>
      <c r="Q860" s="230"/>
      <c r="R860" s="230"/>
      <c r="S860" s="230"/>
      <c r="T860" s="231"/>
      <c r="AT860" s="232" t="s">
        <v>132</v>
      </c>
      <c r="AU860" s="232" t="s">
        <v>85</v>
      </c>
      <c r="AV860" s="15" t="s">
        <v>131</v>
      </c>
      <c r="AW860" s="15" t="s">
        <v>134</v>
      </c>
      <c r="AX860" s="15" t="s">
        <v>83</v>
      </c>
      <c r="AY860" s="232" t="s">
        <v>123</v>
      </c>
    </row>
    <row r="861" spans="2:63" s="12" customFormat="1" ht="22.9" customHeight="1">
      <c r="B861" s="171"/>
      <c r="C861" s="172"/>
      <c r="D861" s="173" t="s">
        <v>74</v>
      </c>
      <c r="E861" s="185" t="s">
        <v>1103</v>
      </c>
      <c r="F861" s="185" t="s">
        <v>1104</v>
      </c>
      <c r="G861" s="172"/>
      <c r="H861" s="172"/>
      <c r="I861" s="175"/>
      <c r="J861" s="186">
        <f>BK861</f>
        <v>0</v>
      </c>
      <c r="K861" s="172"/>
      <c r="L861" s="177"/>
      <c r="M861" s="178"/>
      <c r="N861" s="179"/>
      <c r="O861" s="179"/>
      <c r="P861" s="180">
        <f>P862</f>
        <v>0</v>
      </c>
      <c r="Q861" s="179"/>
      <c r="R861" s="180">
        <f>R862</f>
        <v>0</v>
      </c>
      <c r="S861" s="179"/>
      <c r="T861" s="181">
        <f>T862</f>
        <v>0</v>
      </c>
      <c r="AR861" s="182" t="s">
        <v>83</v>
      </c>
      <c r="AT861" s="183" t="s">
        <v>74</v>
      </c>
      <c r="AU861" s="183" t="s">
        <v>83</v>
      </c>
      <c r="AY861" s="182" t="s">
        <v>123</v>
      </c>
      <c r="BK861" s="184">
        <f>BK862</f>
        <v>0</v>
      </c>
    </row>
    <row r="862" spans="1:65" s="2" customFormat="1" ht="24.2" customHeight="1">
      <c r="A862" s="35"/>
      <c r="B862" s="36"/>
      <c r="C862" s="187" t="s">
        <v>635</v>
      </c>
      <c r="D862" s="187" t="s">
        <v>126</v>
      </c>
      <c r="E862" s="188" t="s">
        <v>1105</v>
      </c>
      <c r="F862" s="189" t="s">
        <v>1106</v>
      </c>
      <c r="G862" s="190" t="s">
        <v>290</v>
      </c>
      <c r="H862" s="191">
        <v>757.742</v>
      </c>
      <c r="I862" s="192"/>
      <c r="J862" s="193">
        <f>ROUND(I862*H862,2)</f>
        <v>0</v>
      </c>
      <c r="K862" s="189" t="s">
        <v>130</v>
      </c>
      <c r="L862" s="40"/>
      <c r="M862" s="194" t="s">
        <v>1</v>
      </c>
      <c r="N862" s="195" t="s">
        <v>40</v>
      </c>
      <c r="O862" s="72"/>
      <c r="P862" s="196">
        <f>O862*H862</f>
        <v>0</v>
      </c>
      <c r="Q862" s="196">
        <v>0</v>
      </c>
      <c r="R862" s="196">
        <f>Q862*H862</f>
        <v>0</v>
      </c>
      <c r="S862" s="196">
        <v>0</v>
      </c>
      <c r="T862" s="197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98" t="s">
        <v>131</v>
      </c>
      <c r="AT862" s="198" t="s">
        <v>126</v>
      </c>
      <c r="AU862" s="198" t="s">
        <v>85</v>
      </c>
      <c r="AY862" s="18" t="s">
        <v>123</v>
      </c>
      <c r="BE862" s="199">
        <f>IF(N862="základní",J862,0)</f>
        <v>0</v>
      </c>
      <c r="BF862" s="199">
        <f>IF(N862="snížená",J862,0)</f>
        <v>0</v>
      </c>
      <c r="BG862" s="199">
        <f>IF(N862="zákl. přenesená",J862,0)</f>
        <v>0</v>
      </c>
      <c r="BH862" s="199">
        <f>IF(N862="sníž. přenesená",J862,0)</f>
        <v>0</v>
      </c>
      <c r="BI862" s="199">
        <f>IF(N862="nulová",J862,0)</f>
        <v>0</v>
      </c>
      <c r="BJ862" s="18" t="s">
        <v>83</v>
      </c>
      <c r="BK862" s="199">
        <f>ROUND(I862*H862,2)</f>
        <v>0</v>
      </c>
      <c r="BL862" s="18" t="s">
        <v>131</v>
      </c>
      <c r="BM862" s="198" t="s">
        <v>1107</v>
      </c>
    </row>
    <row r="863" spans="2:63" s="12" customFormat="1" ht="25.9" customHeight="1">
      <c r="B863" s="171"/>
      <c r="C863" s="172"/>
      <c r="D863" s="173" t="s">
        <v>74</v>
      </c>
      <c r="E863" s="174" t="s">
        <v>1108</v>
      </c>
      <c r="F863" s="174" t="s">
        <v>1109</v>
      </c>
      <c r="G863" s="172"/>
      <c r="H863" s="172"/>
      <c r="I863" s="175"/>
      <c r="J863" s="176">
        <f>BK863</f>
        <v>0</v>
      </c>
      <c r="K863" s="172"/>
      <c r="L863" s="177"/>
      <c r="M863" s="178"/>
      <c r="N863" s="179"/>
      <c r="O863" s="179"/>
      <c r="P863" s="180">
        <f>P864</f>
        <v>0</v>
      </c>
      <c r="Q863" s="179"/>
      <c r="R863" s="180">
        <f>R864</f>
        <v>0</v>
      </c>
      <c r="S863" s="179"/>
      <c r="T863" s="181">
        <f>T864</f>
        <v>0</v>
      </c>
      <c r="AR863" s="182" t="s">
        <v>85</v>
      </c>
      <c r="AT863" s="183" t="s">
        <v>74</v>
      </c>
      <c r="AU863" s="183" t="s">
        <v>75</v>
      </c>
      <c r="AY863" s="182" t="s">
        <v>123</v>
      </c>
      <c r="BK863" s="184">
        <f>BK864</f>
        <v>0</v>
      </c>
    </row>
    <row r="864" spans="2:63" s="12" customFormat="1" ht="22.9" customHeight="1">
      <c r="B864" s="171"/>
      <c r="C864" s="172"/>
      <c r="D864" s="173" t="s">
        <v>74</v>
      </c>
      <c r="E864" s="185" t="s">
        <v>1110</v>
      </c>
      <c r="F864" s="185" t="s">
        <v>1111</v>
      </c>
      <c r="G864" s="172"/>
      <c r="H864" s="172"/>
      <c r="I864" s="175"/>
      <c r="J864" s="186">
        <f>BK864</f>
        <v>0</v>
      </c>
      <c r="K864" s="172"/>
      <c r="L864" s="177"/>
      <c r="M864" s="178"/>
      <c r="N864" s="179"/>
      <c r="O864" s="179"/>
      <c r="P864" s="180">
        <f>SUM(P865:P912)</f>
        <v>0</v>
      </c>
      <c r="Q864" s="179"/>
      <c r="R864" s="180">
        <f>SUM(R865:R912)</f>
        <v>0</v>
      </c>
      <c r="S864" s="179"/>
      <c r="T864" s="181">
        <f>SUM(T865:T912)</f>
        <v>0</v>
      </c>
      <c r="AR864" s="182" t="s">
        <v>85</v>
      </c>
      <c r="AT864" s="183" t="s">
        <v>74</v>
      </c>
      <c r="AU864" s="183" t="s">
        <v>83</v>
      </c>
      <c r="AY864" s="182" t="s">
        <v>123</v>
      </c>
      <c r="BK864" s="184">
        <f>SUM(BK865:BK912)</f>
        <v>0</v>
      </c>
    </row>
    <row r="865" spans="1:65" s="2" customFormat="1" ht="24.2" customHeight="1">
      <c r="A865" s="35"/>
      <c r="B865" s="36"/>
      <c r="C865" s="187" t="s">
        <v>1112</v>
      </c>
      <c r="D865" s="187" t="s">
        <v>126</v>
      </c>
      <c r="E865" s="188" t="s">
        <v>1113</v>
      </c>
      <c r="F865" s="189" t="s">
        <v>1114</v>
      </c>
      <c r="G865" s="190" t="s">
        <v>192</v>
      </c>
      <c r="H865" s="191">
        <v>147.715</v>
      </c>
      <c r="I865" s="192"/>
      <c r="J865" s="193">
        <f>ROUND(I865*H865,2)</f>
        <v>0</v>
      </c>
      <c r="K865" s="189" t="s">
        <v>130</v>
      </c>
      <c r="L865" s="40"/>
      <c r="M865" s="194" t="s">
        <v>1</v>
      </c>
      <c r="N865" s="195" t="s">
        <v>40</v>
      </c>
      <c r="O865" s="72"/>
      <c r="P865" s="196">
        <f>O865*H865</f>
        <v>0</v>
      </c>
      <c r="Q865" s="196">
        <v>0</v>
      </c>
      <c r="R865" s="196">
        <f>Q865*H865</f>
        <v>0</v>
      </c>
      <c r="S865" s="196">
        <v>0</v>
      </c>
      <c r="T865" s="197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98" t="s">
        <v>169</v>
      </c>
      <c r="AT865" s="198" t="s">
        <v>126</v>
      </c>
      <c r="AU865" s="198" t="s">
        <v>85</v>
      </c>
      <c r="AY865" s="18" t="s">
        <v>123</v>
      </c>
      <c r="BE865" s="199">
        <f>IF(N865="základní",J865,0)</f>
        <v>0</v>
      </c>
      <c r="BF865" s="199">
        <f>IF(N865="snížená",J865,0)</f>
        <v>0</v>
      </c>
      <c r="BG865" s="199">
        <f>IF(N865="zákl. přenesená",J865,0)</f>
        <v>0</v>
      </c>
      <c r="BH865" s="199">
        <f>IF(N865="sníž. přenesená",J865,0)</f>
        <v>0</v>
      </c>
      <c r="BI865" s="199">
        <f>IF(N865="nulová",J865,0)</f>
        <v>0</v>
      </c>
      <c r="BJ865" s="18" t="s">
        <v>83</v>
      </c>
      <c r="BK865" s="199">
        <f>ROUND(I865*H865,2)</f>
        <v>0</v>
      </c>
      <c r="BL865" s="18" t="s">
        <v>169</v>
      </c>
      <c r="BM865" s="198" t="s">
        <v>1115</v>
      </c>
    </row>
    <row r="866" spans="2:51" s="13" customFormat="1" ht="11.25">
      <c r="B866" s="200"/>
      <c r="C866" s="201"/>
      <c r="D866" s="202" t="s">
        <v>132</v>
      </c>
      <c r="E866" s="203" t="s">
        <v>1</v>
      </c>
      <c r="F866" s="204" t="s">
        <v>1116</v>
      </c>
      <c r="G866" s="201"/>
      <c r="H866" s="203" t="s">
        <v>1</v>
      </c>
      <c r="I866" s="205"/>
      <c r="J866" s="201"/>
      <c r="K866" s="201"/>
      <c r="L866" s="206"/>
      <c r="M866" s="207"/>
      <c r="N866" s="208"/>
      <c r="O866" s="208"/>
      <c r="P866" s="208"/>
      <c r="Q866" s="208"/>
      <c r="R866" s="208"/>
      <c r="S866" s="208"/>
      <c r="T866" s="209"/>
      <c r="AT866" s="210" t="s">
        <v>132</v>
      </c>
      <c r="AU866" s="210" t="s">
        <v>85</v>
      </c>
      <c r="AV866" s="13" t="s">
        <v>83</v>
      </c>
      <c r="AW866" s="13" t="s">
        <v>134</v>
      </c>
      <c r="AX866" s="13" t="s">
        <v>75</v>
      </c>
      <c r="AY866" s="210" t="s">
        <v>123</v>
      </c>
    </row>
    <row r="867" spans="2:51" s="14" customFormat="1" ht="11.25">
      <c r="B867" s="211"/>
      <c r="C867" s="212"/>
      <c r="D867" s="202" t="s">
        <v>132</v>
      </c>
      <c r="E867" s="213" t="s">
        <v>1</v>
      </c>
      <c r="F867" s="214" t="s">
        <v>1117</v>
      </c>
      <c r="G867" s="212"/>
      <c r="H867" s="215">
        <v>35.625</v>
      </c>
      <c r="I867" s="216"/>
      <c r="J867" s="212"/>
      <c r="K867" s="212"/>
      <c r="L867" s="217"/>
      <c r="M867" s="218"/>
      <c r="N867" s="219"/>
      <c r="O867" s="219"/>
      <c r="P867" s="219"/>
      <c r="Q867" s="219"/>
      <c r="R867" s="219"/>
      <c r="S867" s="219"/>
      <c r="T867" s="220"/>
      <c r="AT867" s="221" t="s">
        <v>132</v>
      </c>
      <c r="AU867" s="221" t="s">
        <v>85</v>
      </c>
      <c r="AV867" s="14" t="s">
        <v>85</v>
      </c>
      <c r="AW867" s="14" t="s">
        <v>134</v>
      </c>
      <c r="AX867" s="14" t="s">
        <v>75</v>
      </c>
      <c r="AY867" s="221" t="s">
        <v>123</v>
      </c>
    </row>
    <row r="868" spans="2:51" s="14" customFormat="1" ht="11.25">
      <c r="B868" s="211"/>
      <c r="C868" s="212"/>
      <c r="D868" s="202" t="s">
        <v>132</v>
      </c>
      <c r="E868" s="213" t="s">
        <v>1</v>
      </c>
      <c r="F868" s="214" t="s">
        <v>1118</v>
      </c>
      <c r="G868" s="212"/>
      <c r="H868" s="215">
        <v>33.015</v>
      </c>
      <c r="I868" s="216"/>
      <c r="J868" s="212"/>
      <c r="K868" s="212"/>
      <c r="L868" s="217"/>
      <c r="M868" s="218"/>
      <c r="N868" s="219"/>
      <c r="O868" s="219"/>
      <c r="P868" s="219"/>
      <c r="Q868" s="219"/>
      <c r="R868" s="219"/>
      <c r="S868" s="219"/>
      <c r="T868" s="220"/>
      <c r="AT868" s="221" t="s">
        <v>132</v>
      </c>
      <c r="AU868" s="221" t="s">
        <v>85</v>
      </c>
      <c r="AV868" s="14" t="s">
        <v>85</v>
      </c>
      <c r="AW868" s="14" t="s">
        <v>134</v>
      </c>
      <c r="AX868" s="14" t="s">
        <v>75</v>
      </c>
      <c r="AY868" s="221" t="s">
        <v>123</v>
      </c>
    </row>
    <row r="869" spans="2:51" s="14" customFormat="1" ht="11.25">
      <c r="B869" s="211"/>
      <c r="C869" s="212"/>
      <c r="D869" s="202" t="s">
        <v>132</v>
      </c>
      <c r="E869" s="213" t="s">
        <v>1</v>
      </c>
      <c r="F869" s="214" t="s">
        <v>1119</v>
      </c>
      <c r="G869" s="212"/>
      <c r="H869" s="215">
        <v>28.5</v>
      </c>
      <c r="I869" s="216"/>
      <c r="J869" s="212"/>
      <c r="K869" s="212"/>
      <c r="L869" s="217"/>
      <c r="M869" s="218"/>
      <c r="N869" s="219"/>
      <c r="O869" s="219"/>
      <c r="P869" s="219"/>
      <c r="Q869" s="219"/>
      <c r="R869" s="219"/>
      <c r="S869" s="219"/>
      <c r="T869" s="220"/>
      <c r="AT869" s="221" t="s">
        <v>132</v>
      </c>
      <c r="AU869" s="221" t="s">
        <v>85</v>
      </c>
      <c r="AV869" s="14" t="s">
        <v>85</v>
      </c>
      <c r="AW869" s="14" t="s">
        <v>134</v>
      </c>
      <c r="AX869" s="14" t="s">
        <v>75</v>
      </c>
      <c r="AY869" s="221" t="s">
        <v>123</v>
      </c>
    </row>
    <row r="870" spans="2:51" s="14" customFormat="1" ht="11.25">
      <c r="B870" s="211"/>
      <c r="C870" s="212"/>
      <c r="D870" s="202" t="s">
        <v>132</v>
      </c>
      <c r="E870" s="213" t="s">
        <v>1</v>
      </c>
      <c r="F870" s="214" t="s">
        <v>1120</v>
      </c>
      <c r="G870" s="212"/>
      <c r="H870" s="215">
        <v>30.55</v>
      </c>
      <c r="I870" s="216"/>
      <c r="J870" s="212"/>
      <c r="K870" s="212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132</v>
      </c>
      <c r="AU870" s="221" t="s">
        <v>85</v>
      </c>
      <c r="AV870" s="14" t="s">
        <v>85</v>
      </c>
      <c r="AW870" s="14" t="s">
        <v>134</v>
      </c>
      <c r="AX870" s="14" t="s">
        <v>75</v>
      </c>
      <c r="AY870" s="221" t="s">
        <v>123</v>
      </c>
    </row>
    <row r="871" spans="2:51" s="14" customFormat="1" ht="11.25">
      <c r="B871" s="211"/>
      <c r="C871" s="212"/>
      <c r="D871" s="202" t="s">
        <v>132</v>
      </c>
      <c r="E871" s="213" t="s">
        <v>1</v>
      </c>
      <c r="F871" s="214" t="s">
        <v>1121</v>
      </c>
      <c r="G871" s="212"/>
      <c r="H871" s="215">
        <v>11.625</v>
      </c>
      <c r="I871" s="216"/>
      <c r="J871" s="212"/>
      <c r="K871" s="212"/>
      <c r="L871" s="217"/>
      <c r="M871" s="218"/>
      <c r="N871" s="219"/>
      <c r="O871" s="219"/>
      <c r="P871" s="219"/>
      <c r="Q871" s="219"/>
      <c r="R871" s="219"/>
      <c r="S871" s="219"/>
      <c r="T871" s="220"/>
      <c r="AT871" s="221" t="s">
        <v>132</v>
      </c>
      <c r="AU871" s="221" t="s">
        <v>85</v>
      </c>
      <c r="AV871" s="14" t="s">
        <v>85</v>
      </c>
      <c r="AW871" s="14" t="s">
        <v>134</v>
      </c>
      <c r="AX871" s="14" t="s">
        <v>75</v>
      </c>
      <c r="AY871" s="221" t="s">
        <v>123</v>
      </c>
    </row>
    <row r="872" spans="2:51" s="14" customFormat="1" ht="11.25">
      <c r="B872" s="211"/>
      <c r="C872" s="212"/>
      <c r="D872" s="202" t="s">
        <v>132</v>
      </c>
      <c r="E872" s="213" t="s">
        <v>1</v>
      </c>
      <c r="F872" s="214" t="s">
        <v>1122</v>
      </c>
      <c r="G872" s="212"/>
      <c r="H872" s="215">
        <v>8.4</v>
      </c>
      <c r="I872" s="216"/>
      <c r="J872" s="212"/>
      <c r="K872" s="212"/>
      <c r="L872" s="217"/>
      <c r="M872" s="218"/>
      <c r="N872" s="219"/>
      <c r="O872" s="219"/>
      <c r="P872" s="219"/>
      <c r="Q872" s="219"/>
      <c r="R872" s="219"/>
      <c r="S872" s="219"/>
      <c r="T872" s="220"/>
      <c r="AT872" s="221" t="s">
        <v>132</v>
      </c>
      <c r="AU872" s="221" t="s">
        <v>85</v>
      </c>
      <c r="AV872" s="14" t="s">
        <v>85</v>
      </c>
      <c r="AW872" s="14" t="s">
        <v>134</v>
      </c>
      <c r="AX872" s="14" t="s">
        <v>75</v>
      </c>
      <c r="AY872" s="221" t="s">
        <v>123</v>
      </c>
    </row>
    <row r="873" spans="2:51" s="15" customFormat="1" ht="11.25">
      <c r="B873" s="222"/>
      <c r="C873" s="223"/>
      <c r="D873" s="202" t="s">
        <v>132</v>
      </c>
      <c r="E873" s="224" t="s">
        <v>1</v>
      </c>
      <c r="F873" s="225" t="s">
        <v>137</v>
      </c>
      <c r="G873" s="223"/>
      <c r="H873" s="226">
        <v>147.715</v>
      </c>
      <c r="I873" s="227"/>
      <c r="J873" s="223"/>
      <c r="K873" s="223"/>
      <c r="L873" s="228"/>
      <c r="M873" s="229"/>
      <c r="N873" s="230"/>
      <c r="O873" s="230"/>
      <c r="P873" s="230"/>
      <c r="Q873" s="230"/>
      <c r="R873" s="230"/>
      <c r="S873" s="230"/>
      <c r="T873" s="231"/>
      <c r="AT873" s="232" t="s">
        <v>132</v>
      </c>
      <c r="AU873" s="232" t="s">
        <v>85</v>
      </c>
      <c r="AV873" s="15" t="s">
        <v>131</v>
      </c>
      <c r="AW873" s="15" t="s">
        <v>134</v>
      </c>
      <c r="AX873" s="15" t="s">
        <v>83</v>
      </c>
      <c r="AY873" s="232" t="s">
        <v>123</v>
      </c>
    </row>
    <row r="874" spans="1:65" s="2" customFormat="1" ht="16.5" customHeight="1">
      <c r="A874" s="35"/>
      <c r="B874" s="36"/>
      <c r="C874" s="236" t="s">
        <v>642</v>
      </c>
      <c r="D874" s="236" t="s">
        <v>287</v>
      </c>
      <c r="E874" s="237" t="s">
        <v>1123</v>
      </c>
      <c r="F874" s="238" t="s">
        <v>1124</v>
      </c>
      <c r="G874" s="239" t="s">
        <v>290</v>
      </c>
      <c r="H874" s="240">
        <v>0.065</v>
      </c>
      <c r="I874" s="241"/>
      <c r="J874" s="242">
        <f>ROUND(I874*H874,2)</f>
        <v>0</v>
      </c>
      <c r="K874" s="238" t="s">
        <v>130</v>
      </c>
      <c r="L874" s="243"/>
      <c r="M874" s="244" t="s">
        <v>1</v>
      </c>
      <c r="N874" s="245" t="s">
        <v>40</v>
      </c>
      <c r="O874" s="72"/>
      <c r="P874" s="196">
        <f>O874*H874</f>
        <v>0</v>
      </c>
      <c r="Q874" s="196">
        <v>0</v>
      </c>
      <c r="R874" s="196">
        <f>Q874*H874</f>
        <v>0</v>
      </c>
      <c r="S874" s="196">
        <v>0</v>
      </c>
      <c r="T874" s="197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98" t="s">
        <v>259</v>
      </c>
      <c r="AT874" s="198" t="s">
        <v>287</v>
      </c>
      <c r="AU874" s="198" t="s">
        <v>85</v>
      </c>
      <c r="AY874" s="18" t="s">
        <v>123</v>
      </c>
      <c r="BE874" s="199">
        <f>IF(N874="základní",J874,0)</f>
        <v>0</v>
      </c>
      <c r="BF874" s="199">
        <f>IF(N874="snížená",J874,0)</f>
        <v>0</v>
      </c>
      <c r="BG874" s="199">
        <f>IF(N874="zákl. přenesená",J874,0)</f>
        <v>0</v>
      </c>
      <c r="BH874" s="199">
        <f>IF(N874="sníž. přenesená",J874,0)</f>
        <v>0</v>
      </c>
      <c r="BI874" s="199">
        <f>IF(N874="nulová",J874,0)</f>
        <v>0</v>
      </c>
      <c r="BJ874" s="18" t="s">
        <v>83</v>
      </c>
      <c r="BK874" s="199">
        <f>ROUND(I874*H874,2)</f>
        <v>0</v>
      </c>
      <c r="BL874" s="18" t="s">
        <v>169</v>
      </c>
      <c r="BM874" s="198" t="s">
        <v>1125</v>
      </c>
    </row>
    <row r="875" spans="2:51" s="13" customFormat="1" ht="11.25">
      <c r="B875" s="200"/>
      <c r="C875" s="201"/>
      <c r="D875" s="202" t="s">
        <v>132</v>
      </c>
      <c r="E875" s="203" t="s">
        <v>1</v>
      </c>
      <c r="F875" s="204" t="s">
        <v>1126</v>
      </c>
      <c r="G875" s="201"/>
      <c r="H875" s="203" t="s">
        <v>1</v>
      </c>
      <c r="I875" s="205"/>
      <c r="J875" s="201"/>
      <c r="K875" s="201"/>
      <c r="L875" s="206"/>
      <c r="M875" s="207"/>
      <c r="N875" s="208"/>
      <c r="O875" s="208"/>
      <c r="P875" s="208"/>
      <c r="Q875" s="208"/>
      <c r="R875" s="208"/>
      <c r="S875" s="208"/>
      <c r="T875" s="209"/>
      <c r="AT875" s="210" t="s">
        <v>132</v>
      </c>
      <c r="AU875" s="210" t="s">
        <v>85</v>
      </c>
      <c r="AV875" s="13" t="s">
        <v>83</v>
      </c>
      <c r="AW875" s="13" t="s">
        <v>134</v>
      </c>
      <c r="AX875" s="13" t="s">
        <v>75</v>
      </c>
      <c r="AY875" s="210" t="s">
        <v>123</v>
      </c>
    </row>
    <row r="876" spans="2:51" s="14" customFormat="1" ht="11.25">
      <c r="B876" s="211"/>
      <c r="C876" s="212"/>
      <c r="D876" s="202" t="s">
        <v>132</v>
      </c>
      <c r="E876" s="213" t="s">
        <v>1</v>
      </c>
      <c r="F876" s="214" t="s">
        <v>1127</v>
      </c>
      <c r="G876" s="212"/>
      <c r="H876" s="215">
        <v>0.06499460000000001</v>
      </c>
      <c r="I876" s="216"/>
      <c r="J876" s="212"/>
      <c r="K876" s="212"/>
      <c r="L876" s="217"/>
      <c r="M876" s="218"/>
      <c r="N876" s="219"/>
      <c r="O876" s="219"/>
      <c r="P876" s="219"/>
      <c r="Q876" s="219"/>
      <c r="R876" s="219"/>
      <c r="S876" s="219"/>
      <c r="T876" s="220"/>
      <c r="AT876" s="221" t="s">
        <v>132</v>
      </c>
      <c r="AU876" s="221" t="s">
        <v>85</v>
      </c>
      <c r="AV876" s="14" t="s">
        <v>85</v>
      </c>
      <c r="AW876" s="14" t="s">
        <v>134</v>
      </c>
      <c r="AX876" s="14" t="s">
        <v>75</v>
      </c>
      <c r="AY876" s="221" t="s">
        <v>123</v>
      </c>
    </row>
    <row r="877" spans="2:51" s="15" customFormat="1" ht="11.25">
      <c r="B877" s="222"/>
      <c r="C877" s="223"/>
      <c r="D877" s="202" t="s">
        <v>132</v>
      </c>
      <c r="E877" s="224" t="s">
        <v>1</v>
      </c>
      <c r="F877" s="225" t="s">
        <v>137</v>
      </c>
      <c r="G877" s="223"/>
      <c r="H877" s="226">
        <v>0.06499460000000001</v>
      </c>
      <c r="I877" s="227"/>
      <c r="J877" s="223"/>
      <c r="K877" s="223"/>
      <c r="L877" s="228"/>
      <c r="M877" s="229"/>
      <c r="N877" s="230"/>
      <c r="O877" s="230"/>
      <c r="P877" s="230"/>
      <c r="Q877" s="230"/>
      <c r="R877" s="230"/>
      <c r="S877" s="230"/>
      <c r="T877" s="231"/>
      <c r="AT877" s="232" t="s">
        <v>132</v>
      </c>
      <c r="AU877" s="232" t="s">
        <v>85</v>
      </c>
      <c r="AV877" s="15" t="s">
        <v>131</v>
      </c>
      <c r="AW877" s="15" t="s">
        <v>134</v>
      </c>
      <c r="AX877" s="15" t="s">
        <v>83</v>
      </c>
      <c r="AY877" s="232" t="s">
        <v>123</v>
      </c>
    </row>
    <row r="878" spans="1:65" s="2" customFormat="1" ht="24.2" customHeight="1">
      <c r="A878" s="35"/>
      <c r="B878" s="36"/>
      <c r="C878" s="187" t="s">
        <v>1128</v>
      </c>
      <c r="D878" s="187" t="s">
        <v>126</v>
      </c>
      <c r="E878" s="188" t="s">
        <v>1129</v>
      </c>
      <c r="F878" s="189" t="s">
        <v>1130</v>
      </c>
      <c r="G878" s="190" t="s">
        <v>192</v>
      </c>
      <c r="H878" s="191">
        <v>141.35</v>
      </c>
      <c r="I878" s="192"/>
      <c r="J878" s="193">
        <f>ROUND(I878*H878,2)</f>
        <v>0</v>
      </c>
      <c r="K878" s="189" t="s">
        <v>130</v>
      </c>
      <c r="L878" s="40"/>
      <c r="M878" s="194" t="s">
        <v>1</v>
      </c>
      <c r="N878" s="195" t="s">
        <v>40</v>
      </c>
      <c r="O878" s="72"/>
      <c r="P878" s="196">
        <f>O878*H878</f>
        <v>0</v>
      </c>
      <c r="Q878" s="196">
        <v>0</v>
      </c>
      <c r="R878" s="196">
        <f>Q878*H878</f>
        <v>0</v>
      </c>
      <c r="S878" s="196">
        <v>0</v>
      </c>
      <c r="T878" s="197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8" t="s">
        <v>169</v>
      </c>
      <c r="AT878" s="198" t="s">
        <v>126</v>
      </c>
      <c r="AU878" s="198" t="s">
        <v>85</v>
      </c>
      <c r="AY878" s="18" t="s">
        <v>123</v>
      </c>
      <c r="BE878" s="199">
        <f>IF(N878="základní",J878,0)</f>
        <v>0</v>
      </c>
      <c r="BF878" s="199">
        <f>IF(N878="snížená",J878,0)</f>
        <v>0</v>
      </c>
      <c r="BG878" s="199">
        <f>IF(N878="zákl. přenesená",J878,0)</f>
        <v>0</v>
      </c>
      <c r="BH878" s="199">
        <f>IF(N878="sníž. přenesená",J878,0)</f>
        <v>0</v>
      </c>
      <c r="BI878" s="199">
        <f>IF(N878="nulová",J878,0)</f>
        <v>0</v>
      </c>
      <c r="BJ878" s="18" t="s">
        <v>83</v>
      </c>
      <c r="BK878" s="199">
        <f>ROUND(I878*H878,2)</f>
        <v>0</v>
      </c>
      <c r="BL878" s="18" t="s">
        <v>169</v>
      </c>
      <c r="BM878" s="198" t="s">
        <v>1131</v>
      </c>
    </row>
    <row r="879" spans="1:65" s="2" customFormat="1" ht="16.5" customHeight="1">
      <c r="A879" s="35"/>
      <c r="B879" s="36"/>
      <c r="C879" s="236" t="s">
        <v>649</v>
      </c>
      <c r="D879" s="236" t="s">
        <v>287</v>
      </c>
      <c r="E879" s="237" t="s">
        <v>1132</v>
      </c>
      <c r="F879" s="238" t="s">
        <v>1133</v>
      </c>
      <c r="G879" s="239" t="s">
        <v>290</v>
      </c>
      <c r="H879" s="240">
        <v>0.078</v>
      </c>
      <c r="I879" s="241"/>
      <c r="J879" s="242">
        <f>ROUND(I879*H879,2)</f>
        <v>0</v>
      </c>
      <c r="K879" s="238" t="s">
        <v>130</v>
      </c>
      <c r="L879" s="243"/>
      <c r="M879" s="244" t="s">
        <v>1</v>
      </c>
      <c r="N879" s="245" t="s">
        <v>40</v>
      </c>
      <c r="O879" s="72"/>
      <c r="P879" s="196">
        <f>O879*H879</f>
        <v>0</v>
      </c>
      <c r="Q879" s="196">
        <v>0</v>
      </c>
      <c r="R879" s="196">
        <f>Q879*H879</f>
        <v>0</v>
      </c>
      <c r="S879" s="196">
        <v>0</v>
      </c>
      <c r="T879" s="197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198" t="s">
        <v>259</v>
      </c>
      <c r="AT879" s="198" t="s">
        <v>287</v>
      </c>
      <c r="AU879" s="198" t="s">
        <v>85</v>
      </c>
      <c r="AY879" s="18" t="s">
        <v>123</v>
      </c>
      <c r="BE879" s="199">
        <f>IF(N879="základní",J879,0)</f>
        <v>0</v>
      </c>
      <c r="BF879" s="199">
        <f>IF(N879="snížená",J879,0)</f>
        <v>0</v>
      </c>
      <c r="BG879" s="199">
        <f>IF(N879="zákl. přenesená",J879,0)</f>
        <v>0</v>
      </c>
      <c r="BH879" s="199">
        <f>IF(N879="sníž. přenesená",J879,0)</f>
        <v>0</v>
      </c>
      <c r="BI879" s="199">
        <f>IF(N879="nulová",J879,0)</f>
        <v>0</v>
      </c>
      <c r="BJ879" s="18" t="s">
        <v>83</v>
      </c>
      <c r="BK879" s="199">
        <f>ROUND(I879*H879,2)</f>
        <v>0</v>
      </c>
      <c r="BL879" s="18" t="s">
        <v>169</v>
      </c>
      <c r="BM879" s="198" t="s">
        <v>1134</v>
      </c>
    </row>
    <row r="880" spans="2:51" s="13" customFormat="1" ht="11.25">
      <c r="B880" s="200"/>
      <c r="C880" s="201"/>
      <c r="D880" s="202" t="s">
        <v>132</v>
      </c>
      <c r="E880" s="203" t="s">
        <v>1</v>
      </c>
      <c r="F880" s="204" t="s">
        <v>1135</v>
      </c>
      <c r="G880" s="201"/>
      <c r="H880" s="203" t="s">
        <v>1</v>
      </c>
      <c r="I880" s="205"/>
      <c r="J880" s="201"/>
      <c r="K880" s="201"/>
      <c r="L880" s="206"/>
      <c r="M880" s="207"/>
      <c r="N880" s="208"/>
      <c r="O880" s="208"/>
      <c r="P880" s="208"/>
      <c r="Q880" s="208"/>
      <c r="R880" s="208"/>
      <c r="S880" s="208"/>
      <c r="T880" s="209"/>
      <c r="AT880" s="210" t="s">
        <v>132</v>
      </c>
      <c r="AU880" s="210" t="s">
        <v>85</v>
      </c>
      <c r="AV880" s="13" t="s">
        <v>83</v>
      </c>
      <c r="AW880" s="13" t="s">
        <v>134</v>
      </c>
      <c r="AX880" s="13" t="s">
        <v>75</v>
      </c>
      <c r="AY880" s="210" t="s">
        <v>123</v>
      </c>
    </row>
    <row r="881" spans="2:51" s="14" customFormat="1" ht="11.25">
      <c r="B881" s="211"/>
      <c r="C881" s="212"/>
      <c r="D881" s="202" t="s">
        <v>132</v>
      </c>
      <c r="E881" s="213" t="s">
        <v>1</v>
      </c>
      <c r="F881" s="214" t="s">
        <v>1136</v>
      </c>
      <c r="G881" s="212"/>
      <c r="H881" s="215">
        <v>0.0777425</v>
      </c>
      <c r="I881" s="216"/>
      <c r="J881" s="212"/>
      <c r="K881" s="212"/>
      <c r="L881" s="217"/>
      <c r="M881" s="218"/>
      <c r="N881" s="219"/>
      <c r="O881" s="219"/>
      <c r="P881" s="219"/>
      <c r="Q881" s="219"/>
      <c r="R881" s="219"/>
      <c r="S881" s="219"/>
      <c r="T881" s="220"/>
      <c r="AT881" s="221" t="s">
        <v>132</v>
      </c>
      <c r="AU881" s="221" t="s">
        <v>85</v>
      </c>
      <c r="AV881" s="14" t="s">
        <v>85</v>
      </c>
      <c r="AW881" s="14" t="s">
        <v>134</v>
      </c>
      <c r="AX881" s="14" t="s">
        <v>75</v>
      </c>
      <c r="AY881" s="221" t="s">
        <v>123</v>
      </c>
    </row>
    <row r="882" spans="2:51" s="15" customFormat="1" ht="11.25">
      <c r="B882" s="222"/>
      <c r="C882" s="223"/>
      <c r="D882" s="202" t="s">
        <v>132</v>
      </c>
      <c r="E882" s="224" t="s">
        <v>1</v>
      </c>
      <c r="F882" s="225" t="s">
        <v>137</v>
      </c>
      <c r="G882" s="223"/>
      <c r="H882" s="226">
        <v>0.0777425</v>
      </c>
      <c r="I882" s="227"/>
      <c r="J882" s="223"/>
      <c r="K882" s="223"/>
      <c r="L882" s="228"/>
      <c r="M882" s="229"/>
      <c r="N882" s="230"/>
      <c r="O882" s="230"/>
      <c r="P882" s="230"/>
      <c r="Q882" s="230"/>
      <c r="R882" s="230"/>
      <c r="S882" s="230"/>
      <c r="T882" s="231"/>
      <c r="AT882" s="232" t="s">
        <v>132</v>
      </c>
      <c r="AU882" s="232" t="s">
        <v>85</v>
      </c>
      <c r="AV882" s="15" t="s">
        <v>131</v>
      </c>
      <c r="AW882" s="15" t="s">
        <v>134</v>
      </c>
      <c r="AX882" s="15" t="s">
        <v>83</v>
      </c>
      <c r="AY882" s="232" t="s">
        <v>123</v>
      </c>
    </row>
    <row r="883" spans="1:65" s="2" customFormat="1" ht="16.5" customHeight="1">
      <c r="A883" s="35"/>
      <c r="B883" s="36"/>
      <c r="C883" s="187" t="s">
        <v>1137</v>
      </c>
      <c r="D883" s="187" t="s">
        <v>126</v>
      </c>
      <c r="E883" s="188" t="s">
        <v>1138</v>
      </c>
      <c r="F883" s="189" t="s">
        <v>1139</v>
      </c>
      <c r="G883" s="190" t="s">
        <v>192</v>
      </c>
      <c r="H883" s="191">
        <v>63.44</v>
      </c>
      <c r="I883" s="192"/>
      <c r="J883" s="193">
        <f>ROUND(I883*H883,2)</f>
        <v>0</v>
      </c>
      <c r="K883" s="189" t="s">
        <v>130</v>
      </c>
      <c r="L883" s="40"/>
      <c r="M883" s="194" t="s">
        <v>1</v>
      </c>
      <c r="N883" s="195" t="s">
        <v>40</v>
      </c>
      <c r="O883" s="72"/>
      <c r="P883" s="196">
        <f>O883*H883</f>
        <v>0</v>
      </c>
      <c r="Q883" s="196">
        <v>0</v>
      </c>
      <c r="R883" s="196">
        <f>Q883*H883</f>
        <v>0</v>
      </c>
      <c r="S883" s="196">
        <v>0</v>
      </c>
      <c r="T883" s="197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98" t="s">
        <v>169</v>
      </c>
      <c r="AT883" s="198" t="s">
        <v>126</v>
      </c>
      <c r="AU883" s="198" t="s">
        <v>85</v>
      </c>
      <c r="AY883" s="18" t="s">
        <v>123</v>
      </c>
      <c r="BE883" s="199">
        <f>IF(N883="základní",J883,0)</f>
        <v>0</v>
      </c>
      <c r="BF883" s="199">
        <f>IF(N883="snížená",J883,0)</f>
        <v>0</v>
      </c>
      <c r="BG883" s="199">
        <f>IF(N883="zákl. přenesená",J883,0)</f>
        <v>0</v>
      </c>
      <c r="BH883" s="199">
        <f>IF(N883="sníž. přenesená",J883,0)</f>
        <v>0</v>
      </c>
      <c r="BI883" s="199">
        <f>IF(N883="nulová",J883,0)</f>
        <v>0</v>
      </c>
      <c r="BJ883" s="18" t="s">
        <v>83</v>
      </c>
      <c r="BK883" s="199">
        <f>ROUND(I883*H883,2)</f>
        <v>0</v>
      </c>
      <c r="BL883" s="18" t="s">
        <v>169</v>
      </c>
      <c r="BM883" s="198" t="s">
        <v>1140</v>
      </c>
    </row>
    <row r="884" spans="2:51" s="14" customFormat="1" ht="11.25">
      <c r="B884" s="211"/>
      <c r="C884" s="212"/>
      <c r="D884" s="202" t="s">
        <v>132</v>
      </c>
      <c r="E884" s="213" t="s">
        <v>1</v>
      </c>
      <c r="F884" s="214" t="s">
        <v>1141</v>
      </c>
      <c r="G884" s="212"/>
      <c r="H884" s="215">
        <v>63.44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132</v>
      </c>
      <c r="AU884" s="221" t="s">
        <v>85</v>
      </c>
      <c r="AV884" s="14" t="s">
        <v>85</v>
      </c>
      <c r="AW884" s="14" t="s">
        <v>134</v>
      </c>
      <c r="AX884" s="14" t="s">
        <v>75</v>
      </c>
      <c r="AY884" s="221" t="s">
        <v>123</v>
      </c>
    </row>
    <row r="885" spans="2:51" s="15" customFormat="1" ht="11.25">
      <c r="B885" s="222"/>
      <c r="C885" s="223"/>
      <c r="D885" s="202" t="s">
        <v>132</v>
      </c>
      <c r="E885" s="224" t="s">
        <v>1</v>
      </c>
      <c r="F885" s="225" t="s">
        <v>137</v>
      </c>
      <c r="G885" s="223"/>
      <c r="H885" s="226">
        <v>63.44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132</v>
      </c>
      <c r="AU885" s="232" t="s">
        <v>85</v>
      </c>
      <c r="AV885" s="15" t="s">
        <v>131</v>
      </c>
      <c r="AW885" s="15" t="s">
        <v>134</v>
      </c>
      <c r="AX885" s="15" t="s">
        <v>83</v>
      </c>
      <c r="AY885" s="232" t="s">
        <v>123</v>
      </c>
    </row>
    <row r="886" spans="1:65" s="2" customFormat="1" ht="24.2" customHeight="1">
      <c r="A886" s="35"/>
      <c r="B886" s="36"/>
      <c r="C886" s="187" t="s">
        <v>655</v>
      </c>
      <c r="D886" s="187" t="s">
        <v>126</v>
      </c>
      <c r="E886" s="188" t="s">
        <v>1142</v>
      </c>
      <c r="F886" s="189" t="s">
        <v>1143</v>
      </c>
      <c r="G886" s="190" t="s">
        <v>192</v>
      </c>
      <c r="H886" s="191">
        <v>104.106</v>
      </c>
      <c r="I886" s="192"/>
      <c r="J886" s="193">
        <f>ROUND(I886*H886,2)</f>
        <v>0</v>
      </c>
      <c r="K886" s="189" t="s">
        <v>130</v>
      </c>
      <c r="L886" s="40"/>
      <c r="M886" s="194" t="s">
        <v>1</v>
      </c>
      <c r="N886" s="195" t="s">
        <v>40</v>
      </c>
      <c r="O886" s="72"/>
      <c r="P886" s="196">
        <f>O886*H886</f>
        <v>0</v>
      </c>
      <c r="Q886" s="196">
        <v>0</v>
      </c>
      <c r="R886" s="196">
        <f>Q886*H886</f>
        <v>0</v>
      </c>
      <c r="S886" s="196">
        <v>0</v>
      </c>
      <c r="T886" s="197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198" t="s">
        <v>169</v>
      </c>
      <c r="AT886" s="198" t="s">
        <v>126</v>
      </c>
      <c r="AU886" s="198" t="s">
        <v>85</v>
      </c>
      <c r="AY886" s="18" t="s">
        <v>123</v>
      </c>
      <c r="BE886" s="199">
        <f>IF(N886="základní",J886,0)</f>
        <v>0</v>
      </c>
      <c r="BF886" s="199">
        <f>IF(N886="snížená",J886,0)</f>
        <v>0</v>
      </c>
      <c r="BG886" s="199">
        <f>IF(N886="zákl. přenesená",J886,0)</f>
        <v>0</v>
      </c>
      <c r="BH886" s="199">
        <f>IF(N886="sníž. přenesená",J886,0)</f>
        <v>0</v>
      </c>
      <c r="BI886" s="199">
        <f>IF(N886="nulová",J886,0)</f>
        <v>0</v>
      </c>
      <c r="BJ886" s="18" t="s">
        <v>83</v>
      </c>
      <c r="BK886" s="199">
        <f>ROUND(I886*H886,2)</f>
        <v>0</v>
      </c>
      <c r="BL886" s="18" t="s">
        <v>169</v>
      </c>
      <c r="BM886" s="198" t="s">
        <v>1144</v>
      </c>
    </row>
    <row r="887" spans="2:51" s="13" customFormat="1" ht="22.5">
      <c r="B887" s="200"/>
      <c r="C887" s="201"/>
      <c r="D887" s="202" t="s">
        <v>132</v>
      </c>
      <c r="E887" s="203" t="s">
        <v>1</v>
      </c>
      <c r="F887" s="204" t="s">
        <v>1145</v>
      </c>
      <c r="G887" s="201"/>
      <c r="H887" s="203" t="s">
        <v>1</v>
      </c>
      <c r="I887" s="205"/>
      <c r="J887" s="201"/>
      <c r="K887" s="201"/>
      <c r="L887" s="206"/>
      <c r="M887" s="207"/>
      <c r="N887" s="208"/>
      <c r="O887" s="208"/>
      <c r="P887" s="208"/>
      <c r="Q887" s="208"/>
      <c r="R887" s="208"/>
      <c r="S887" s="208"/>
      <c r="T887" s="209"/>
      <c r="AT887" s="210" t="s">
        <v>132</v>
      </c>
      <c r="AU887" s="210" t="s">
        <v>85</v>
      </c>
      <c r="AV887" s="13" t="s">
        <v>83</v>
      </c>
      <c r="AW887" s="13" t="s">
        <v>134</v>
      </c>
      <c r="AX887" s="13" t="s">
        <v>75</v>
      </c>
      <c r="AY887" s="210" t="s">
        <v>123</v>
      </c>
    </row>
    <row r="888" spans="2:51" s="14" customFormat="1" ht="11.25">
      <c r="B888" s="211"/>
      <c r="C888" s="212"/>
      <c r="D888" s="202" t="s">
        <v>132</v>
      </c>
      <c r="E888" s="213" t="s">
        <v>1</v>
      </c>
      <c r="F888" s="214" t="s">
        <v>1117</v>
      </c>
      <c r="G888" s="212"/>
      <c r="H888" s="215">
        <v>35.625</v>
      </c>
      <c r="I888" s="216"/>
      <c r="J888" s="212"/>
      <c r="K888" s="212"/>
      <c r="L888" s="217"/>
      <c r="M888" s="218"/>
      <c r="N888" s="219"/>
      <c r="O888" s="219"/>
      <c r="P888" s="219"/>
      <c r="Q888" s="219"/>
      <c r="R888" s="219"/>
      <c r="S888" s="219"/>
      <c r="T888" s="220"/>
      <c r="AT888" s="221" t="s">
        <v>132</v>
      </c>
      <c r="AU888" s="221" t="s">
        <v>85</v>
      </c>
      <c r="AV888" s="14" t="s">
        <v>85</v>
      </c>
      <c r="AW888" s="14" t="s">
        <v>134</v>
      </c>
      <c r="AX888" s="14" t="s">
        <v>75</v>
      </c>
      <c r="AY888" s="221" t="s">
        <v>123</v>
      </c>
    </row>
    <row r="889" spans="2:51" s="14" customFormat="1" ht="11.25">
      <c r="B889" s="211"/>
      <c r="C889" s="212"/>
      <c r="D889" s="202" t="s">
        <v>132</v>
      </c>
      <c r="E889" s="213" t="s">
        <v>1</v>
      </c>
      <c r="F889" s="214" t="s">
        <v>1118</v>
      </c>
      <c r="G889" s="212"/>
      <c r="H889" s="215">
        <v>33.015</v>
      </c>
      <c r="I889" s="216"/>
      <c r="J889" s="212"/>
      <c r="K889" s="212"/>
      <c r="L889" s="217"/>
      <c r="M889" s="218"/>
      <c r="N889" s="219"/>
      <c r="O889" s="219"/>
      <c r="P889" s="219"/>
      <c r="Q889" s="219"/>
      <c r="R889" s="219"/>
      <c r="S889" s="219"/>
      <c r="T889" s="220"/>
      <c r="AT889" s="221" t="s">
        <v>132</v>
      </c>
      <c r="AU889" s="221" t="s">
        <v>85</v>
      </c>
      <c r="AV889" s="14" t="s">
        <v>85</v>
      </c>
      <c r="AW889" s="14" t="s">
        <v>134</v>
      </c>
      <c r="AX889" s="14" t="s">
        <v>75</v>
      </c>
      <c r="AY889" s="221" t="s">
        <v>123</v>
      </c>
    </row>
    <row r="890" spans="2:51" s="14" customFormat="1" ht="11.25">
      <c r="B890" s="211"/>
      <c r="C890" s="212"/>
      <c r="D890" s="202" t="s">
        <v>132</v>
      </c>
      <c r="E890" s="213" t="s">
        <v>1</v>
      </c>
      <c r="F890" s="214" t="s">
        <v>1122</v>
      </c>
      <c r="G890" s="212"/>
      <c r="H890" s="215">
        <v>8.4</v>
      </c>
      <c r="I890" s="216"/>
      <c r="J890" s="212"/>
      <c r="K890" s="212"/>
      <c r="L890" s="217"/>
      <c r="M890" s="218"/>
      <c r="N890" s="219"/>
      <c r="O890" s="219"/>
      <c r="P890" s="219"/>
      <c r="Q890" s="219"/>
      <c r="R890" s="219"/>
      <c r="S890" s="219"/>
      <c r="T890" s="220"/>
      <c r="AT890" s="221" t="s">
        <v>132</v>
      </c>
      <c r="AU890" s="221" t="s">
        <v>85</v>
      </c>
      <c r="AV890" s="14" t="s">
        <v>85</v>
      </c>
      <c r="AW890" s="14" t="s">
        <v>134</v>
      </c>
      <c r="AX890" s="14" t="s">
        <v>75</v>
      </c>
      <c r="AY890" s="221" t="s">
        <v>123</v>
      </c>
    </row>
    <row r="891" spans="2:51" s="13" customFormat="1" ht="22.5">
      <c r="B891" s="200"/>
      <c r="C891" s="201"/>
      <c r="D891" s="202" t="s">
        <v>132</v>
      </c>
      <c r="E891" s="203" t="s">
        <v>1</v>
      </c>
      <c r="F891" s="204" t="s">
        <v>1146</v>
      </c>
      <c r="G891" s="201"/>
      <c r="H891" s="203" t="s">
        <v>1</v>
      </c>
      <c r="I891" s="205"/>
      <c r="J891" s="201"/>
      <c r="K891" s="201"/>
      <c r="L891" s="206"/>
      <c r="M891" s="207"/>
      <c r="N891" s="208"/>
      <c r="O891" s="208"/>
      <c r="P891" s="208"/>
      <c r="Q891" s="208"/>
      <c r="R891" s="208"/>
      <c r="S891" s="208"/>
      <c r="T891" s="209"/>
      <c r="AT891" s="210" t="s">
        <v>132</v>
      </c>
      <c r="AU891" s="210" t="s">
        <v>85</v>
      </c>
      <c r="AV891" s="13" t="s">
        <v>83</v>
      </c>
      <c r="AW891" s="13" t="s">
        <v>134</v>
      </c>
      <c r="AX891" s="13" t="s">
        <v>75</v>
      </c>
      <c r="AY891" s="210" t="s">
        <v>123</v>
      </c>
    </row>
    <row r="892" spans="2:51" s="14" customFormat="1" ht="11.25">
      <c r="B892" s="211"/>
      <c r="C892" s="212"/>
      <c r="D892" s="202" t="s">
        <v>132</v>
      </c>
      <c r="E892" s="213" t="s">
        <v>1</v>
      </c>
      <c r="F892" s="214" t="s">
        <v>1147</v>
      </c>
      <c r="G892" s="212"/>
      <c r="H892" s="215">
        <v>4.5</v>
      </c>
      <c r="I892" s="216"/>
      <c r="J892" s="212"/>
      <c r="K892" s="212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132</v>
      </c>
      <c r="AU892" s="221" t="s">
        <v>85</v>
      </c>
      <c r="AV892" s="14" t="s">
        <v>85</v>
      </c>
      <c r="AW892" s="14" t="s">
        <v>134</v>
      </c>
      <c r="AX892" s="14" t="s">
        <v>75</v>
      </c>
      <c r="AY892" s="221" t="s">
        <v>123</v>
      </c>
    </row>
    <row r="893" spans="2:51" s="14" customFormat="1" ht="11.25">
      <c r="B893" s="211"/>
      <c r="C893" s="212"/>
      <c r="D893" s="202" t="s">
        <v>132</v>
      </c>
      <c r="E893" s="213" t="s">
        <v>1</v>
      </c>
      <c r="F893" s="214" t="s">
        <v>1148</v>
      </c>
      <c r="G893" s="212"/>
      <c r="H893" s="215">
        <v>4.35</v>
      </c>
      <c r="I893" s="216"/>
      <c r="J893" s="212"/>
      <c r="K893" s="212"/>
      <c r="L893" s="217"/>
      <c r="M893" s="218"/>
      <c r="N893" s="219"/>
      <c r="O893" s="219"/>
      <c r="P893" s="219"/>
      <c r="Q893" s="219"/>
      <c r="R893" s="219"/>
      <c r="S893" s="219"/>
      <c r="T893" s="220"/>
      <c r="AT893" s="221" t="s">
        <v>132</v>
      </c>
      <c r="AU893" s="221" t="s">
        <v>85</v>
      </c>
      <c r="AV893" s="14" t="s">
        <v>85</v>
      </c>
      <c r="AW893" s="14" t="s">
        <v>134</v>
      </c>
      <c r="AX893" s="14" t="s">
        <v>75</v>
      </c>
      <c r="AY893" s="221" t="s">
        <v>123</v>
      </c>
    </row>
    <row r="894" spans="2:51" s="14" customFormat="1" ht="11.25">
      <c r="B894" s="211"/>
      <c r="C894" s="212"/>
      <c r="D894" s="202" t="s">
        <v>132</v>
      </c>
      <c r="E894" s="213" t="s">
        <v>1</v>
      </c>
      <c r="F894" s="214" t="s">
        <v>1149</v>
      </c>
      <c r="G894" s="212"/>
      <c r="H894" s="215">
        <v>7.75</v>
      </c>
      <c r="I894" s="216"/>
      <c r="J894" s="212"/>
      <c r="K894" s="212"/>
      <c r="L894" s="217"/>
      <c r="M894" s="218"/>
      <c r="N894" s="219"/>
      <c r="O894" s="219"/>
      <c r="P894" s="219"/>
      <c r="Q894" s="219"/>
      <c r="R894" s="219"/>
      <c r="S894" s="219"/>
      <c r="T894" s="220"/>
      <c r="AT894" s="221" t="s">
        <v>132</v>
      </c>
      <c r="AU894" s="221" t="s">
        <v>85</v>
      </c>
      <c r="AV894" s="14" t="s">
        <v>85</v>
      </c>
      <c r="AW894" s="14" t="s">
        <v>134</v>
      </c>
      <c r="AX894" s="14" t="s">
        <v>75</v>
      </c>
      <c r="AY894" s="221" t="s">
        <v>123</v>
      </c>
    </row>
    <row r="895" spans="2:51" s="14" customFormat="1" ht="11.25">
      <c r="B895" s="211"/>
      <c r="C895" s="212"/>
      <c r="D895" s="202" t="s">
        <v>132</v>
      </c>
      <c r="E895" s="213" t="s">
        <v>1</v>
      </c>
      <c r="F895" s="214" t="s">
        <v>1150</v>
      </c>
      <c r="G895" s="212"/>
      <c r="H895" s="215">
        <v>5.1543</v>
      </c>
      <c r="I895" s="216"/>
      <c r="J895" s="212"/>
      <c r="K895" s="212"/>
      <c r="L895" s="217"/>
      <c r="M895" s="218"/>
      <c r="N895" s="219"/>
      <c r="O895" s="219"/>
      <c r="P895" s="219"/>
      <c r="Q895" s="219"/>
      <c r="R895" s="219"/>
      <c r="S895" s="219"/>
      <c r="T895" s="220"/>
      <c r="AT895" s="221" t="s">
        <v>132</v>
      </c>
      <c r="AU895" s="221" t="s">
        <v>85</v>
      </c>
      <c r="AV895" s="14" t="s">
        <v>85</v>
      </c>
      <c r="AW895" s="14" t="s">
        <v>134</v>
      </c>
      <c r="AX895" s="14" t="s">
        <v>75</v>
      </c>
      <c r="AY895" s="221" t="s">
        <v>123</v>
      </c>
    </row>
    <row r="896" spans="2:51" s="14" customFormat="1" ht="11.25">
      <c r="B896" s="211"/>
      <c r="C896" s="212"/>
      <c r="D896" s="202" t="s">
        <v>132</v>
      </c>
      <c r="E896" s="213" t="s">
        <v>1</v>
      </c>
      <c r="F896" s="214" t="s">
        <v>1151</v>
      </c>
      <c r="G896" s="212"/>
      <c r="H896" s="215">
        <v>5.312000000000001</v>
      </c>
      <c r="I896" s="216"/>
      <c r="J896" s="212"/>
      <c r="K896" s="212"/>
      <c r="L896" s="217"/>
      <c r="M896" s="218"/>
      <c r="N896" s="219"/>
      <c r="O896" s="219"/>
      <c r="P896" s="219"/>
      <c r="Q896" s="219"/>
      <c r="R896" s="219"/>
      <c r="S896" s="219"/>
      <c r="T896" s="220"/>
      <c r="AT896" s="221" t="s">
        <v>132</v>
      </c>
      <c r="AU896" s="221" t="s">
        <v>85</v>
      </c>
      <c r="AV896" s="14" t="s">
        <v>85</v>
      </c>
      <c r="AW896" s="14" t="s">
        <v>134</v>
      </c>
      <c r="AX896" s="14" t="s">
        <v>75</v>
      </c>
      <c r="AY896" s="221" t="s">
        <v>123</v>
      </c>
    </row>
    <row r="897" spans="2:51" s="15" customFormat="1" ht="11.25">
      <c r="B897" s="222"/>
      <c r="C897" s="223"/>
      <c r="D897" s="202" t="s">
        <v>132</v>
      </c>
      <c r="E897" s="224" t="s">
        <v>1</v>
      </c>
      <c r="F897" s="225" t="s">
        <v>137</v>
      </c>
      <c r="G897" s="223"/>
      <c r="H897" s="226">
        <v>104.1063</v>
      </c>
      <c r="I897" s="227"/>
      <c r="J897" s="223"/>
      <c r="K897" s="223"/>
      <c r="L897" s="228"/>
      <c r="M897" s="229"/>
      <c r="N897" s="230"/>
      <c r="O897" s="230"/>
      <c r="P897" s="230"/>
      <c r="Q897" s="230"/>
      <c r="R897" s="230"/>
      <c r="S897" s="230"/>
      <c r="T897" s="231"/>
      <c r="AT897" s="232" t="s">
        <v>132</v>
      </c>
      <c r="AU897" s="232" t="s">
        <v>85</v>
      </c>
      <c r="AV897" s="15" t="s">
        <v>131</v>
      </c>
      <c r="AW897" s="15" t="s">
        <v>134</v>
      </c>
      <c r="AX897" s="15" t="s">
        <v>83</v>
      </c>
      <c r="AY897" s="232" t="s">
        <v>123</v>
      </c>
    </row>
    <row r="898" spans="1:65" s="2" customFormat="1" ht="16.5" customHeight="1">
      <c r="A898" s="35"/>
      <c r="B898" s="36"/>
      <c r="C898" s="236" t="s">
        <v>1152</v>
      </c>
      <c r="D898" s="236" t="s">
        <v>287</v>
      </c>
      <c r="E898" s="237" t="s">
        <v>1153</v>
      </c>
      <c r="F898" s="238" t="s">
        <v>1154</v>
      </c>
      <c r="G898" s="239" t="s">
        <v>192</v>
      </c>
      <c r="H898" s="240">
        <v>119.722</v>
      </c>
      <c r="I898" s="241"/>
      <c r="J898" s="242">
        <f>ROUND(I898*H898,2)</f>
        <v>0</v>
      </c>
      <c r="K898" s="238" t="s">
        <v>130</v>
      </c>
      <c r="L898" s="243"/>
      <c r="M898" s="244" t="s">
        <v>1</v>
      </c>
      <c r="N898" s="245" t="s">
        <v>40</v>
      </c>
      <c r="O898" s="72"/>
      <c r="P898" s="196">
        <f>O898*H898</f>
        <v>0</v>
      </c>
      <c r="Q898" s="196">
        <v>0</v>
      </c>
      <c r="R898" s="196">
        <f>Q898*H898</f>
        <v>0</v>
      </c>
      <c r="S898" s="196">
        <v>0</v>
      </c>
      <c r="T898" s="197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8" t="s">
        <v>259</v>
      </c>
      <c r="AT898" s="198" t="s">
        <v>287</v>
      </c>
      <c r="AU898" s="198" t="s">
        <v>85</v>
      </c>
      <c r="AY898" s="18" t="s">
        <v>123</v>
      </c>
      <c r="BE898" s="199">
        <f>IF(N898="základní",J898,0)</f>
        <v>0</v>
      </c>
      <c r="BF898" s="199">
        <f>IF(N898="snížená",J898,0)</f>
        <v>0</v>
      </c>
      <c r="BG898" s="199">
        <f>IF(N898="zákl. přenesená",J898,0)</f>
        <v>0</v>
      </c>
      <c r="BH898" s="199">
        <f>IF(N898="sníž. přenesená",J898,0)</f>
        <v>0</v>
      </c>
      <c r="BI898" s="199">
        <f>IF(N898="nulová",J898,0)</f>
        <v>0</v>
      </c>
      <c r="BJ898" s="18" t="s">
        <v>83</v>
      </c>
      <c r="BK898" s="199">
        <f>ROUND(I898*H898,2)</f>
        <v>0</v>
      </c>
      <c r="BL898" s="18" t="s">
        <v>169</v>
      </c>
      <c r="BM898" s="198" t="s">
        <v>1155</v>
      </c>
    </row>
    <row r="899" spans="2:51" s="14" customFormat="1" ht="11.25">
      <c r="B899" s="211"/>
      <c r="C899" s="212"/>
      <c r="D899" s="202" t="s">
        <v>132</v>
      </c>
      <c r="E899" s="213" t="s">
        <v>1</v>
      </c>
      <c r="F899" s="214" t="s">
        <v>1156</v>
      </c>
      <c r="G899" s="212"/>
      <c r="H899" s="215">
        <v>119.72189999999999</v>
      </c>
      <c r="I899" s="216"/>
      <c r="J899" s="212"/>
      <c r="K899" s="212"/>
      <c r="L899" s="217"/>
      <c r="M899" s="218"/>
      <c r="N899" s="219"/>
      <c r="O899" s="219"/>
      <c r="P899" s="219"/>
      <c r="Q899" s="219"/>
      <c r="R899" s="219"/>
      <c r="S899" s="219"/>
      <c r="T899" s="220"/>
      <c r="AT899" s="221" t="s">
        <v>132</v>
      </c>
      <c r="AU899" s="221" t="s">
        <v>85</v>
      </c>
      <c r="AV899" s="14" t="s">
        <v>85</v>
      </c>
      <c r="AW899" s="14" t="s">
        <v>134</v>
      </c>
      <c r="AX899" s="14" t="s">
        <v>75</v>
      </c>
      <c r="AY899" s="221" t="s">
        <v>123</v>
      </c>
    </row>
    <row r="900" spans="2:51" s="15" customFormat="1" ht="11.25">
      <c r="B900" s="222"/>
      <c r="C900" s="223"/>
      <c r="D900" s="202" t="s">
        <v>132</v>
      </c>
      <c r="E900" s="224" t="s">
        <v>1</v>
      </c>
      <c r="F900" s="225" t="s">
        <v>137</v>
      </c>
      <c r="G900" s="223"/>
      <c r="H900" s="226">
        <v>119.72189999999999</v>
      </c>
      <c r="I900" s="227"/>
      <c r="J900" s="223"/>
      <c r="K900" s="223"/>
      <c r="L900" s="228"/>
      <c r="M900" s="229"/>
      <c r="N900" s="230"/>
      <c r="O900" s="230"/>
      <c r="P900" s="230"/>
      <c r="Q900" s="230"/>
      <c r="R900" s="230"/>
      <c r="S900" s="230"/>
      <c r="T900" s="231"/>
      <c r="AT900" s="232" t="s">
        <v>132</v>
      </c>
      <c r="AU900" s="232" t="s">
        <v>85</v>
      </c>
      <c r="AV900" s="15" t="s">
        <v>131</v>
      </c>
      <c r="AW900" s="15" t="s">
        <v>134</v>
      </c>
      <c r="AX900" s="15" t="s">
        <v>83</v>
      </c>
      <c r="AY900" s="232" t="s">
        <v>123</v>
      </c>
    </row>
    <row r="901" spans="1:65" s="2" customFormat="1" ht="24.2" customHeight="1">
      <c r="A901" s="35"/>
      <c r="B901" s="36"/>
      <c r="C901" s="187" t="s">
        <v>661</v>
      </c>
      <c r="D901" s="187" t="s">
        <v>126</v>
      </c>
      <c r="E901" s="188" t="s">
        <v>1157</v>
      </c>
      <c r="F901" s="189" t="s">
        <v>1158</v>
      </c>
      <c r="G901" s="190" t="s">
        <v>192</v>
      </c>
      <c r="H901" s="191">
        <v>15.65</v>
      </c>
      <c r="I901" s="192"/>
      <c r="J901" s="193">
        <f>ROUND(I901*H901,2)</f>
        <v>0</v>
      </c>
      <c r="K901" s="189" t="s">
        <v>130</v>
      </c>
      <c r="L901" s="40"/>
      <c r="M901" s="194" t="s">
        <v>1</v>
      </c>
      <c r="N901" s="195" t="s">
        <v>40</v>
      </c>
      <c r="O901" s="72"/>
      <c r="P901" s="196">
        <f>O901*H901</f>
        <v>0</v>
      </c>
      <c r="Q901" s="196">
        <v>0</v>
      </c>
      <c r="R901" s="196">
        <f>Q901*H901</f>
        <v>0</v>
      </c>
      <c r="S901" s="196">
        <v>0</v>
      </c>
      <c r="T901" s="197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198" t="s">
        <v>169</v>
      </c>
      <c r="AT901" s="198" t="s">
        <v>126</v>
      </c>
      <c r="AU901" s="198" t="s">
        <v>85</v>
      </c>
      <c r="AY901" s="18" t="s">
        <v>123</v>
      </c>
      <c r="BE901" s="199">
        <f>IF(N901="základní",J901,0)</f>
        <v>0</v>
      </c>
      <c r="BF901" s="199">
        <f>IF(N901="snížená",J901,0)</f>
        <v>0</v>
      </c>
      <c r="BG901" s="199">
        <f>IF(N901="zákl. přenesená",J901,0)</f>
        <v>0</v>
      </c>
      <c r="BH901" s="199">
        <f>IF(N901="sníž. přenesená",J901,0)</f>
        <v>0</v>
      </c>
      <c r="BI901" s="199">
        <f>IF(N901="nulová",J901,0)</f>
        <v>0</v>
      </c>
      <c r="BJ901" s="18" t="s">
        <v>83</v>
      </c>
      <c r="BK901" s="199">
        <f>ROUND(I901*H901,2)</f>
        <v>0</v>
      </c>
      <c r="BL901" s="18" t="s">
        <v>169</v>
      </c>
      <c r="BM901" s="198" t="s">
        <v>1159</v>
      </c>
    </row>
    <row r="902" spans="2:51" s="14" customFormat="1" ht="11.25">
      <c r="B902" s="211"/>
      <c r="C902" s="212"/>
      <c r="D902" s="202" t="s">
        <v>132</v>
      </c>
      <c r="E902" s="213" t="s">
        <v>1</v>
      </c>
      <c r="F902" s="214" t="s">
        <v>1160</v>
      </c>
      <c r="G902" s="212"/>
      <c r="H902" s="215">
        <v>15.65</v>
      </c>
      <c r="I902" s="216"/>
      <c r="J902" s="212"/>
      <c r="K902" s="212"/>
      <c r="L902" s="217"/>
      <c r="M902" s="218"/>
      <c r="N902" s="219"/>
      <c r="O902" s="219"/>
      <c r="P902" s="219"/>
      <c r="Q902" s="219"/>
      <c r="R902" s="219"/>
      <c r="S902" s="219"/>
      <c r="T902" s="220"/>
      <c r="AT902" s="221" t="s">
        <v>132</v>
      </c>
      <c r="AU902" s="221" t="s">
        <v>85</v>
      </c>
      <c r="AV902" s="14" t="s">
        <v>85</v>
      </c>
      <c r="AW902" s="14" t="s">
        <v>134</v>
      </c>
      <c r="AX902" s="14" t="s">
        <v>75</v>
      </c>
      <c r="AY902" s="221" t="s">
        <v>123</v>
      </c>
    </row>
    <row r="903" spans="2:51" s="15" customFormat="1" ht="11.25">
      <c r="B903" s="222"/>
      <c r="C903" s="223"/>
      <c r="D903" s="202" t="s">
        <v>132</v>
      </c>
      <c r="E903" s="224" t="s">
        <v>1</v>
      </c>
      <c r="F903" s="225" t="s">
        <v>137</v>
      </c>
      <c r="G903" s="223"/>
      <c r="H903" s="226">
        <v>15.65</v>
      </c>
      <c r="I903" s="227"/>
      <c r="J903" s="223"/>
      <c r="K903" s="223"/>
      <c r="L903" s="228"/>
      <c r="M903" s="229"/>
      <c r="N903" s="230"/>
      <c r="O903" s="230"/>
      <c r="P903" s="230"/>
      <c r="Q903" s="230"/>
      <c r="R903" s="230"/>
      <c r="S903" s="230"/>
      <c r="T903" s="231"/>
      <c r="AT903" s="232" t="s">
        <v>132</v>
      </c>
      <c r="AU903" s="232" t="s">
        <v>85</v>
      </c>
      <c r="AV903" s="15" t="s">
        <v>131</v>
      </c>
      <c r="AW903" s="15" t="s">
        <v>134</v>
      </c>
      <c r="AX903" s="15" t="s">
        <v>83</v>
      </c>
      <c r="AY903" s="232" t="s">
        <v>123</v>
      </c>
    </row>
    <row r="904" spans="1:65" s="2" customFormat="1" ht="16.5" customHeight="1">
      <c r="A904" s="35"/>
      <c r="B904" s="36"/>
      <c r="C904" s="236" t="s">
        <v>1161</v>
      </c>
      <c r="D904" s="236" t="s">
        <v>287</v>
      </c>
      <c r="E904" s="237" t="s">
        <v>1162</v>
      </c>
      <c r="F904" s="238" t="s">
        <v>1154</v>
      </c>
      <c r="G904" s="239" t="s">
        <v>192</v>
      </c>
      <c r="H904" s="240">
        <v>17.998</v>
      </c>
      <c r="I904" s="241"/>
      <c r="J904" s="242">
        <f>ROUND(I904*H904,2)</f>
        <v>0</v>
      </c>
      <c r="K904" s="238" t="s">
        <v>130</v>
      </c>
      <c r="L904" s="243"/>
      <c r="M904" s="244" t="s">
        <v>1</v>
      </c>
      <c r="N904" s="245" t="s">
        <v>40</v>
      </c>
      <c r="O904" s="72"/>
      <c r="P904" s="196">
        <f>O904*H904</f>
        <v>0</v>
      </c>
      <c r="Q904" s="196">
        <v>0</v>
      </c>
      <c r="R904" s="196">
        <f>Q904*H904</f>
        <v>0</v>
      </c>
      <c r="S904" s="196">
        <v>0</v>
      </c>
      <c r="T904" s="197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198" t="s">
        <v>259</v>
      </c>
      <c r="AT904" s="198" t="s">
        <v>287</v>
      </c>
      <c r="AU904" s="198" t="s">
        <v>85</v>
      </c>
      <c r="AY904" s="18" t="s">
        <v>123</v>
      </c>
      <c r="BE904" s="199">
        <f>IF(N904="základní",J904,0)</f>
        <v>0</v>
      </c>
      <c r="BF904" s="199">
        <f>IF(N904="snížená",J904,0)</f>
        <v>0</v>
      </c>
      <c r="BG904" s="199">
        <f>IF(N904="zákl. přenesená",J904,0)</f>
        <v>0</v>
      </c>
      <c r="BH904" s="199">
        <f>IF(N904="sníž. přenesená",J904,0)</f>
        <v>0</v>
      </c>
      <c r="BI904" s="199">
        <f>IF(N904="nulová",J904,0)</f>
        <v>0</v>
      </c>
      <c r="BJ904" s="18" t="s">
        <v>83</v>
      </c>
      <c r="BK904" s="199">
        <f>ROUND(I904*H904,2)</f>
        <v>0</v>
      </c>
      <c r="BL904" s="18" t="s">
        <v>169</v>
      </c>
      <c r="BM904" s="198" t="s">
        <v>1163</v>
      </c>
    </row>
    <row r="905" spans="2:51" s="13" customFormat="1" ht="11.25">
      <c r="B905" s="200"/>
      <c r="C905" s="201"/>
      <c r="D905" s="202" t="s">
        <v>132</v>
      </c>
      <c r="E905" s="203" t="s">
        <v>1</v>
      </c>
      <c r="F905" s="204" t="s">
        <v>1164</v>
      </c>
      <c r="G905" s="201"/>
      <c r="H905" s="203" t="s">
        <v>1</v>
      </c>
      <c r="I905" s="205"/>
      <c r="J905" s="201"/>
      <c r="K905" s="201"/>
      <c r="L905" s="206"/>
      <c r="M905" s="207"/>
      <c r="N905" s="208"/>
      <c r="O905" s="208"/>
      <c r="P905" s="208"/>
      <c r="Q905" s="208"/>
      <c r="R905" s="208"/>
      <c r="S905" s="208"/>
      <c r="T905" s="209"/>
      <c r="AT905" s="210" t="s">
        <v>132</v>
      </c>
      <c r="AU905" s="210" t="s">
        <v>85</v>
      </c>
      <c r="AV905" s="13" t="s">
        <v>83</v>
      </c>
      <c r="AW905" s="13" t="s">
        <v>134</v>
      </c>
      <c r="AX905" s="13" t="s">
        <v>75</v>
      </c>
      <c r="AY905" s="210" t="s">
        <v>123</v>
      </c>
    </row>
    <row r="906" spans="2:51" s="14" customFormat="1" ht="11.25">
      <c r="B906" s="211"/>
      <c r="C906" s="212"/>
      <c r="D906" s="202" t="s">
        <v>132</v>
      </c>
      <c r="E906" s="213" t="s">
        <v>1</v>
      </c>
      <c r="F906" s="214" t="s">
        <v>1165</v>
      </c>
      <c r="G906" s="212"/>
      <c r="H906" s="215">
        <v>17.9975</v>
      </c>
      <c r="I906" s="216"/>
      <c r="J906" s="212"/>
      <c r="K906" s="212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132</v>
      </c>
      <c r="AU906" s="221" t="s">
        <v>85</v>
      </c>
      <c r="AV906" s="14" t="s">
        <v>85</v>
      </c>
      <c r="AW906" s="14" t="s">
        <v>134</v>
      </c>
      <c r="AX906" s="14" t="s">
        <v>75</v>
      </c>
      <c r="AY906" s="221" t="s">
        <v>123</v>
      </c>
    </row>
    <row r="907" spans="2:51" s="15" customFormat="1" ht="11.25">
      <c r="B907" s="222"/>
      <c r="C907" s="223"/>
      <c r="D907" s="202" t="s">
        <v>132</v>
      </c>
      <c r="E907" s="224" t="s">
        <v>1</v>
      </c>
      <c r="F907" s="225" t="s">
        <v>137</v>
      </c>
      <c r="G907" s="223"/>
      <c r="H907" s="226">
        <v>17.9975</v>
      </c>
      <c r="I907" s="227"/>
      <c r="J907" s="223"/>
      <c r="K907" s="223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132</v>
      </c>
      <c r="AU907" s="232" t="s">
        <v>85</v>
      </c>
      <c r="AV907" s="15" t="s">
        <v>131</v>
      </c>
      <c r="AW907" s="15" t="s">
        <v>134</v>
      </c>
      <c r="AX907" s="15" t="s">
        <v>83</v>
      </c>
      <c r="AY907" s="232" t="s">
        <v>123</v>
      </c>
    </row>
    <row r="908" spans="1:65" s="2" customFormat="1" ht="24.2" customHeight="1">
      <c r="A908" s="35"/>
      <c r="B908" s="36"/>
      <c r="C908" s="187" t="s">
        <v>666</v>
      </c>
      <c r="D908" s="187" t="s">
        <v>126</v>
      </c>
      <c r="E908" s="188" t="s">
        <v>1166</v>
      </c>
      <c r="F908" s="189" t="s">
        <v>1167</v>
      </c>
      <c r="G908" s="190" t="s">
        <v>1168</v>
      </c>
      <c r="H908" s="191">
        <v>34.875</v>
      </c>
      <c r="I908" s="192"/>
      <c r="J908" s="193">
        <f>ROUND(I908*H908,2)</f>
        <v>0</v>
      </c>
      <c r="K908" s="189" t="s">
        <v>1</v>
      </c>
      <c r="L908" s="40"/>
      <c r="M908" s="194" t="s">
        <v>1</v>
      </c>
      <c r="N908" s="195" t="s">
        <v>40</v>
      </c>
      <c r="O908" s="72"/>
      <c r="P908" s="196">
        <f>O908*H908</f>
        <v>0</v>
      </c>
      <c r="Q908" s="196">
        <v>0</v>
      </c>
      <c r="R908" s="196">
        <f>Q908*H908</f>
        <v>0</v>
      </c>
      <c r="S908" s="196">
        <v>0</v>
      </c>
      <c r="T908" s="197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8" t="s">
        <v>169</v>
      </c>
      <c r="AT908" s="198" t="s">
        <v>126</v>
      </c>
      <c r="AU908" s="198" t="s">
        <v>85</v>
      </c>
      <c r="AY908" s="18" t="s">
        <v>123</v>
      </c>
      <c r="BE908" s="199">
        <f>IF(N908="základní",J908,0)</f>
        <v>0</v>
      </c>
      <c r="BF908" s="199">
        <f>IF(N908="snížená",J908,0)</f>
        <v>0</v>
      </c>
      <c r="BG908" s="199">
        <f>IF(N908="zákl. přenesená",J908,0)</f>
        <v>0</v>
      </c>
      <c r="BH908" s="199">
        <f>IF(N908="sníž. přenesená",J908,0)</f>
        <v>0</v>
      </c>
      <c r="BI908" s="199">
        <f>IF(N908="nulová",J908,0)</f>
        <v>0</v>
      </c>
      <c r="BJ908" s="18" t="s">
        <v>83</v>
      </c>
      <c r="BK908" s="199">
        <f>ROUND(I908*H908,2)</f>
        <v>0</v>
      </c>
      <c r="BL908" s="18" t="s">
        <v>169</v>
      </c>
      <c r="BM908" s="198" t="s">
        <v>1169</v>
      </c>
    </row>
    <row r="909" spans="2:51" s="13" customFormat="1" ht="33.75">
      <c r="B909" s="200"/>
      <c r="C909" s="201"/>
      <c r="D909" s="202" t="s">
        <v>132</v>
      </c>
      <c r="E909" s="203" t="s">
        <v>1</v>
      </c>
      <c r="F909" s="204" t="s">
        <v>1170</v>
      </c>
      <c r="G909" s="201"/>
      <c r="H909" s="203" t="s">
        <v>1</v>
      </c>
      <c r="I909" s="205"/>
      <c r="J909" s="201"/>
      <c r="K909" s="201"/>
      <c r="L909" s="206"/>
      <c r="M909" s="207"/>
      <c r="N909" s="208"/>
      <c r="O909" s="208"/>
      <c r="P909" s="208"/>
      <c r="Q909" s="208"/>
      <c r="R909" s="208"/>
      <c r="S909" s="208"/>
      <c r="T909" s="209"/>
      <c r="AT909" s="210" t="s">
        <v>132</v>
      </c>
      <c r="AU909" s="210" t="s">
        <v>85</v>
      </c>
      <c r="AV909" s="13" t="s">
        <v>83</v>
      </c>
      <c r="AW909" s="13" t="s">
        <v>134</v>
      </c>
      <c r="AX909" s="13" t="s">
        <v>75</v>
      </c>
      <c r="AY909" s="210" t="s">
        <v>123</v>
      </c>
    </row>
    <row r="910" spans="2:51" s="14" customFormat="1" ht="11.25">
      <c r="B910" s="211"/>
      <c r="C910" s="212"/>
      <c r="D910" s="202" t="s">
        <v>132</v>
      </c>
      <c r="E910" s="213" t="s">
        <v>1</v>
      </c>
      <c r="F910" s="214" t="s">
        <v>1171</v>
      </c>
      <c r="G910" s="212"/>
      <c r="H910" s="215">
        <v>34.875</v>
      </c>
      <c r="I910" s="216"/>
      <c r="J910" s="212"/>
      <c r="K910" s="212"/>
      <c r="L910" s="217"/>
      <c r="M910" s="218"/>
      <c r="N910" s="219"/>
      <c r="O910" s="219"/>
      <c r="P910" s="219"/>
      <c r="Q910" s="219"/>
      <c r="R910" s="219"/>
      <c r="S910" s="219"/>
      <c r="T910" s="220"/>
      <c r="AT910" s="221" t="s">
        <v>132</v>
      </c>
      <c r="AU910" s="221" t="s">
        <v>85</v>
      </c>
      <c r="AV910" s="14" t="s">
        <v>85</v>
      </c>
      <c r="AW910" s="14" t="s">
        <v>134</v>
      </c>
      <c r="AX910" s="14" t="s">
        <v>75</v>
      </c>
      <c r="AY910" s="221" t="s">
        <v>123</v>
      </c>
    </row>
    <row r="911" spans="2:51" s="15" customFormat="1" ht="11.25">
      <c r="B911" s="222"/>
      <c r="C911" s="223"/>
      <c r="D911" s="202" t="s">
        <v>132</v>
      </c>
      <c r="E911" s="224" t="s">
        <v>1</v>
      </c>
      <c r="F911" s="225" t="s">
        <v>137</v>
      </c>
      <c r="G911" s="223"/>
      <c r="H911" s="226">
        <v>34.875</v>
      </c>
      <c r="I911" s="227"/>
      <c r="J911" s="223"/>
      <c r="K911" s="223"/>
      <c r="L911" s="228"/>
      <c r="M911" s="229"/>
      <c r="N911" s="230"/>
      <c r="O911" s="230"/>
      <c r="P911" s="230"/>
      <c r="Q911" s="230"/>
      <c r="R911" s="230"/>
      <c r="S911" s="230"/>
      <c r="T911" s="231"/>
      <c r="AT911" s="232" t="s">
        <v>132</v>
      </c>
      <c r="AU911" s="232" t="s">
        <v>85</v>
      </c>
      <c r="AV911" s="15" t="s">
        <v>131</v>
      </c>
      <c r="AW911" s="15" t="s">
        <v>134</v>
      </c>
      <c r="AX911" s="15" t="s">
        <v>83</v>
      </c>
      <c r="AY911" s="232" t="s">
        <v>123</v>
      </c>
    </row>
    <row r="912" spans="1:65" s="2" customFormat="1" ht="24.2" customHeight="1">
      <c r="A912" s="35"/>
      <c r="B912" s="36"/>
      <c r="C912" s="187" t="s">
        <v>1172</v>
      </c>
      <c r="D912" s="187" t="s">
        <v>126</v>
      </c>
      <c r="E912" s="188" t="s">
        <v>1173</v>
      </c>
      <c r="F912" s="189" t="s">
        <v>1174</v>
      </c>
      <c r="G912" s="190" t="s">
        <v>290</v>
      </c>
      <c r="H912" s="191">
        <v>0.862</v>
      </c>
      <c r="I912" s="192"/>
      <c r="J912" s="193">
        <f>ROUND(I912*H912,2)</f>
        <v>0</v>
      </c>
      <c r="K912" s="189" t="s">
        <v>130</v>
      </c>
      <c r="L912" s="40"/>
      <c r="M912" s="194" t="s">
        <v>1</v>
      </c>
      <c r="N912" s="195" t="s">
        <v>40</v>
      </c>
      <c r="O912" s="72"/>
      <c r="P912" s="196">
        <f>O912*H912</f>
        <v>0</v>
      </c>
      <c r="Q912" s="196">
        <v>0</v>
      </c>
      <c r="R912" s="196">
        <f>Q912*H912</f>
        <v>0</v>
      </c>
      <c r="S912" s="196">
        <v>0</v>
      </c>
      <c r="T912" s="197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98" t="s">
        <v>169</v>
      </c>
      <c r="AT912" s="198" t="s">
        <v>126</v>
      </c>
      <c r="AU912" s="198" t="s">
        <v>85</v>
      </c>
      <c r="AY912" s="18" t="s">
        <v>123</v>
      </c>
      <c r="BE912" s="199">
        <f>IF(N912="základní",J912,0)</f>
        <v>0</v>
      </c>
      <c r="BF912" s="199">
        <f>IF(N912="snížená",J912,0)</f>
        <v>0</v>
      </c>
      <c r="BG912" s="199">
        <f>IF(N912="zákl. přenesená",J912,0)</f>
        <v>0</v>
      </c>
      <c r="BH912" s="199">
        <f>IF(N912="sníž. přenesená",J912,0)</f>
        <v>0</v>
      </c>
      <c r="BI912" s="199">
        <f>IF(N912="nulová",J912,0)</f>
        <v>0</v>
      </c>
      <c r="BJ912" s="18" t="s">
        <v>83</v>
      </c>
      <c r="BK912" s="199">
        <f>ROUND(I912*H912,2)</f>
        <v>0</v>
      </c>
      <c r="BL912" s="18" t="s">
        <v>169</v>
      </c>
      <c r="BM912" s="198" t="s">
        <v>1175</v>
      </c>
    </row>
    <row r="913" spans="2:63" s="12" customFormat="1" ht="25.9" customHeight="1">
      <c r="B913" s="171"/>
      <c r="C913" s="172"/>
      <c r="D913" s="173" t="s">
        <v>74</v>
      </c>
      <c r="E913" s="174" t="s">
        <v>287</v>
      </c>
      <c r="F913" s="174" t="s">
        <v>1176</v>
      </c>
      <c r="G913" s="172"/>
      <c r="H913" s="172"/>
      <c r="I913" s="175"/>
      <c r="J913" s="176">
        <f>BK913</f>
        <v>0</v>
      </c>
      <c r="K913" s="172"/>
      <c r="L913" s="177"/>
      <c r="M913" s="178"/>
      <c r="N913" s="179"/>
      <c r="O913" s="179"/>
      <c r="P913" s="180">
        <f>P914+P924</f>
        <v>0</v>
      </c>
      <c r="Q913" s="179"/>
      <c r="R913" s="180">
        <f>R914+R924</f>
        <v>0</v>
      </c>
      <c r="S913" s="179"/>
      <c r="T913" s="181">
        <f>T914+T924</f>
        <v>0</v>
      </c>
      <c r="AR913" s="182" t="s">
        <v>142</v>
      </c>
      <c r="AT913" s="183" t="s">
        <v>74</v>
      </c>
      <c r="AU913" s="183" t="s">
        <v>75</v>
      </c>
      <c r="AY913" s="182" t="s">
        <v>123</v>
      </c>
      <c r="BK913" s="184">
        <f>BK914+BK924</f>
        <v>0</v>
      </c>
    </row>
    <row r="914" spans="2:63" s="12" customFormat="1" ht="22.9" customHeight="1">
      <c r="B914" s="171"/>
      <c r="C914" s="172"/>
      <c r="D914" s="173" t="s">
        <v>74</v>
      </c>
      <c r="E914" s="185" t="s">
        <v>1177</v>
      </c>
      <c r="F914" s="185" t="s">
        <v>1178</v>
      </c>
      <c r="G914" s="172"/>
      <c r="H914" s="172"/>
      <c r="I914" s="175"/>
      <c r="J914" s="186">
        <f>BK914</f>
        <v>0</v>
      </c>
      <c r="K914" s="172"/>
      <c r="L914" s="177"/>
      <c r="M914" s="178"/>
      <c r="N914" s="179"/>
      <c r="O914" s="179"/>
      <c r="P914" s="180">
        <f>SUM(P915:P923)</f>
        <v>0</v>
      </c>
      <c r="Q914" s="179"/>
      <c r="R914" s="180">
        <f>SUM(R915:R923)</f>
        <v>0</v>
      </c>
      <c r="S914" s="179"/>
      <c r="T914" s="181">
        <f>SUM(T915:T923)</f>
        <v>0</v>
      </c>
      <c r="AR914" s="182" t="s">
        <v>142</v>
      </c>
      <c r="AT914" s="183" t="s">
        <v>74</v>
      </c>
      <c r="AU914" s="183" t="s">
        <v>83</v>
      </c>
      <c r="AY914" s="182" t="s">
        <v>123</v>
      </c>
      <c r="BK914" s="184">
        <f>SUM(BK915:BK923)</f>
        <v>0</v>
      </c>
    </row>
    <row r="915" spans="1:65" s="2" customFormat="1" ht="24.2" customHeight="1">
      <c r="A915" s="35"/>
      <c r="B915" s="36"/>
      <c r="C915" s="187" t="s">
        <v>671</v>
      </c>
      <c r="D915" s="187" t="s">
        <v>126</v>
      </c>
      <c r="E915" s="188" t="s">
        <v>1179</v>
      </c>
      <c r="F915" s="189" t="s">
        <v>1180</v>
      </c>
      <c r="G915" s="190" t="s">
        <v>129</v>
      </c>
      <c r="H915" s="191">
        <v>4</v>
      </c>
      <c r="I915" s="192"/>
      <c r="J915" s="193">
        <f>ROUND(I915*H915,2)</f>
        <v>0</v>
      </c>
      <c r="K915" s="189" t="s">
        <v>130</v>
      </c>
      <c r="L915" s="40"/>
      <c r="M915" s="194" t="s">
        <v>1</v>
      </c>
      <c r="N915" s="195" t="s">
        <v>40</v>
      </c>
      <c r="O915" s="72"/>
      <c r="P915" s="196">
        <f>O915*H915</f>
        <v>0</v>
      </c>
      <c r="Q915" s="196">
        <v>0</v>
      </c>
      <c r="R915" s="196">
        <f>Q915*H915</f>
        <v>0</v>
      </c>
      <c r="S915" s="196">
        <v>0</v>
      </c>
      <c r="T915" s="197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8" t="s">
        <v>342</v>
      </c>
      <c r="AT915" s="198" t="s">
        <v>126</v>
      </c>
      <c r="AU915" s="198" t="s">
        <v>85</v>
      </c>
      <c r="AY915" s="18" t="s">
        <v>123</v>
      </c>
      <c r="BE915" s="199">
        <f>IF(N915="základní",J915,0)</f>
        <v>0</v>
      </c>
      <c r="BF915" s="199">
        <f>IF(N915="snížená",J915,0)</f>
        <v>0</v>
      </c>
      <c r="BG915" s="199">
        <f>IF(N915="zákl. přenesená",J915,0)</f>
        <v>0</v>
      </c>
      <c r="BH915" s="199">
        <f>IF(N915="sníž. přenesená",J915,0)</f>
        <v>0</v>
      </c>
      <c r="BI915" s="199">
        <f>IF(N915="nulová",J915,0)</f>
        <v>0</v>
      </c>
      <c r="BJ915" s="18" t="s">
        <v>83</v>
      </c>
      <c r="BK915" s="199">
        <f>ROUND(I915*H915,2)</f>
        <v>0</v>
      </c>
      <c r="BL915" s="18" t="s">
        <v>342</v>
      </c>
      <c r="BM915" s="198" t="s">
        <v>1181</v>
      </c>
    </row>
    <row r="916" spans="2:51" s="14" customFormat="1" ht="11.25">
      <c r="B916" s="211"/>
      <c r="C916" s="212"/>
      <c r="D916" s="202" t="s">
        <v>132</v>
      </c>
      <c r="E916" s="213" t="s">
        <v>1</v>
      </c>
      <c r="F916" s="214" t="s">
        <v>1182</v>
      </c>
      <c r="G916" s="212"/>
      <c r="H916" s="215">
        <v>4</v>
      </c>
      <c r="I916" s="216"/>
      <c r="J916" s="212"/>
      <c r="K916" s="212"/>
      <c r="L916" s="217"/>
      <c r="M916" s="218"/>
      <c r="N916" s="219"/>
      <c r="O916" s="219"/>
      <c r="P916" s="219"/>
      <c r="Q916" s="219"/>
      <c r="R916" s="219"/>
      <c r="S916" s="219"/>
      <c r="T916" s="220"/>
      <c r="AT916" s="221" t="s">
        <v>132</v>
      </c>
      <c r="AU916" s="221" t="s">
        <v>85</v>
      </c>
      <c r="AV916" s="14" t="s">
        <v>85</v>
      </c>
      <c r="AW916" s="14" t="s">
        <v>134</v>
      </c>
      <c r="AX916" s="14" t="s">
        <v>75</v>
      </c>
      <c r="AY916" s="221" t="s">
        <v>123</v>
      </c>
    </row>
    <row r="917" spans="2:51" s="15" customFormat="1" ht="11.25">
      <c r="B917" s="222"/>
      <c r="C917" s="223"/>
      <c r="D917" s="202" t="s">
        <v>132</v>
      </c>
      <c r="E917" s="224" t="s">
        <v>1</v>
      </c>
      <c r="F917" s="225" t="s">
        <v>137</v>
      </c>
      <c r="G917" s="223"/>
      <c r="H917" s="226">
        <v>4</v>
      </c>
      <c r="I917" s="227"/>
      <c r="J917" s="223"/>
      <c r="K917" s="223"/>
      <c r="L917" s="228"/>
      <c r="M917" s="229"/>
      <c r="N917" s="230"/>
      <c r="O917" s="230"/>
      <c r="P917" s="230"/>
      <c r="Q917" s="230"/>
      <c r="R917" s="230"/>
      <c r="S917" s="230"/>
      <c r="T917" s="231"/>
      <c r="AT917" s="232" t="s">
        <v>132</v>
      </c>
      <c r="AU917" s="232" t="s">
        <v>85</v>
      </c>
      <c r="AV917" s="15" t="s">
        <v>131</v>
      </c>
      <c r="AW917" s="15" t="s">
        <v>134</v>
      </c>
      <c r="AX917" s="15" t="s">
        <v>83</v>
      </c>
      <c r="AY917" s="232" t="s">
        <v>123</v>
      </c>
    </row>
    <row r="918" spans="1:65" s="2" customFormat="1" ht="16.5" customHeight="1">
      <c r="A918" s="35"/>
      <c r="B918" s="36"/>
      <c r="C918" s="236" t="s">
        <v>1183</v>
      </c>
      <c r="D918" s="236" t="s">
        <v>287</v>
      </c>
      <c r="E918" s="237" t="s">
        <v>1184</v>
      </c>
      <c r="F918" s="238" t="s">
        <v>1185</v>
      </c>
      <c r="G918" s="239" t="s">
        <v>1186</v>
      </c>
      <c r="H918" s="240">
        <v>2</v>
      </c>
      <c r="I918" s="241"/>
      <c r="J918" s="242">
        <f>ROUND(I918*H918,2)</f>
        <v>0</v>
      </c>
      <c r="K918" s="238" t="s">
        <v>1</v>
      </c>
      <c r="L918" s="243"/>
      <c r="M918" s="244" t="s">
        <v>1</v>
      </c>
      <c r="N918" s="245" t="s">
        <v>40</v>
      </c>
      <c r="O918" s="72"/>
      <c r="P918" s="196">
        <f>O918*H918</f>
        <v>0</v>
      </c>
      <c r="Q918" s="196">
        <v>0</v>
      </c>
      <c r="R918" s="196">
        <f>Q918*H918</f>
        <v>0</v>
      </c>
      <c r="S918" s="196">
        <v>0</v>
      </c>
      <c r="T918" s="197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198" t="s">
        <v>899</v>
      </c>
      <c r="AT918" s="198" t="s">
        <v>287</v>
      </c>
      <c r="AU918" s="198" t="s">
        <v>85</v>
      </c>
      <c r="AY918" s="18" t="s">
        <v>123</v>
      </c>
      <c r="BE918" s="199">
        <f>IF(N918="základní",J918,0)</f>
        <v>0</v>
      </c>
      <c r="BF918" s="199">
        <f>IF(N918="snížená",J918,0)</f>
        <v>0</v>
      </c>
      <c r="BG918" s="199">
        <f>IF(N918="zákl. přenesená",J918,0)</f>
        <v>0</v>
      </c>
      <c r="BH918" s="199">
        <f>IF(N918="sníž. přenesená",J918,0)</f>
        <v>0</v>
      </c>
      <c r="BI918" s="199">
        <f>IF(N918="nulová",J918,0)</f>
        <v>0</v>
      </c>
      <c r="BJ918" s="18" t="s">
        <v>83</v>
      </c>
      <c r="BK918" s="199">
        <f>ROUND(I918*H918,2)</f>
        <v>0</v>
      </c>
      <c r="BL918" s="18" t="s">
        <v>342</v>
      </c>
      <c r="BM918" s="198" t="s">
        <v>1187</v>
      </c>
    </row>
    <row r="919" spans="2:51" s="14" customFormat="1" ht="11.25">
      <c r="B919" s="211"/>
      <c r="C919" s="212"/>
      <c r="D919" s="202" t="s">
        <v>132</v>
      </c>
      <c r="E919" s="213" t="s">
        <v>1</v>
      </c>
      <c r="F919" s="214" t="s">
        <v>85</v>
      </c>
      <c r="G919" s="212"/>
      <c r="H919" s="215">
        <v>2</v>
      </c>
      <c r="I919" s="216"/>
      <c r="J919" s="212"/>
      <c r="K919" s="212"/>
      <c r="L919" s="217"/>
      <c r="M919" s="218"/>
      <c r="N919" s="219"/>
      <c r="O919" s="219"/>
      <c r="P919" s="219"/>
      <c r="Q919" s="219"/>
      <c r="R919" s="219"/>
      <c r="S919" s="219"/>
      <c r="T919" s="220"/>
      <c r="AT919" s="221" t="s">
        <v>132</v>
      </c>
      <c r="AU919" s="221" t="s">
        <v>85</v>
      </c>
      <c r="AV919" s="14" t="s">
        <v>85</v>
      </c>
      <c r="AW919" s="14" t="s">
        <v>134</v>
      </c>
      <c r="AX919" s="14" t="s">
        <v>75</v>
      </c>
      <c r="AY919" s="221" t="s">
        <v>123</v>
      </c>
    </row>
    <row r="920" spans="2:51" s="15" customFormat="1" ht="11.25">
      <c r="B920" s="222"/>
      <c r="C920" s="223"/>
      <c r="D920" s="202" t="s">
        <v>132</v>
      </c>
      <c r="E920" s="224" t="s">
        <v>1</v>
      </c>
      <c r="F920" s="225" t="s">
        <v>137</v>
      </c>
      <c r="G920" s="223"/>
      <c r="H920" s="226">
        <v>2</v>
      </c>
      <c r="I920" s="227"/>
      <c r="J920" s="223"/>
      <c r="K920" s="223"/>
      <c r="L920" s="228"/>
      <c r="M920" s="229"/>
      <c r="N920" s="230"/>
      <c r="O920" s="230"/>
      <c r="P920" s="230"/>
      <c r="Q920" s="230"/>
      <c r="R920" s="230"/>
      <c r="S920" s="230"/>
      <c r="T920" s="231"/>
      <c r="AT920" s="232" t="s">
        <v>132</v>
      </c>
      <c r="AU920" s="232" t="s">
        <v>85</v>
      </c>
      <c r="AV920" s="15" t="s">
        <v>131</v>
      </c>
      <c r="AW920" s="15" t="s">
        <v>134</v>
      </c>
      <c r="AX920" s="15" t="s">
        <v>83</v>
      </c>
      <c r="AY920" s="232" t="s">
        <v>123</v>
      </c>
    </row>
    <row r="921" spans="1:65" s="2" customFormat="1" ht="16.5" customHeight="1">
      <c r="A921" s="35"/>
      <c r="B921" s="36"/>
      <c r="C921" s="187" t="s">
        <v>679</v>
      </c>
      <c r="D921" s="187" t="s">
        <v>126</v>
      </c>
      <c r="E921" s="188" t="s">
        <v>1188</v>
      </c>
      <c r="F921" s="189" t="s">
        <v>1189</v>
      </c>
      <c r="G921" s="190" t="s">
        <v>1186</v>
      </c>
      <c r="H921" s="191">
        <v>2</v>
      </c>
      <c r="I921" s="192"/>
      <c r="J921" s="193">
        <f>ROUND(I921*H921,2)</f>
        <v>0</v>
      </c>
      <c r="K921" s="189" t="s">
        <v>1</v>
      </c>
      <c r="L921" s="40"/>
      <c r="M921" s="194" t="s">
        <v>1</v>
      </c>
      <c r="N921" s="195" t="s">
        <v>40</v>
      </c>
      <c r="O921" s="72"/>
      <c r="P921" s="196">
        <f>O921*H921</f>
        <v>0</v>
      </c>
      <c r="Q921" s="196">
        <v>0</v>
      </c>
      <c r="R921" s="196">
        <f>Q921*H921</f>
        <v>0</v>
      </c>
      <c r="S921" s="196">
        <v>0</v>
      </c>
      <c r="T921" s="197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98" t="s">
        <v>342</v>
      </c>
      <c r="AT921" s="198" t="s">
        <v>126</v>
      </c>
      <c r="AU921" s="198" t="s">
        <v>85</v>
      </c>
      <c r="AY921" s="18" t="s">
        <v>123</v>
      </c>
      <c r="BE921" s="199">
        <f>IF(N921="základní",J921,0)</f>
        <v>0</v>
      </c>
      <c r="BF921" s="199">
        <f>IF(N921="snížená",J921,0)</f>
        <v>0</v>
      </c>
      <c r="BG921" s="199">
        <f>IF(N921="zákl. přenesená",J921,0)</f>
        <v>0</v>
      </c>
      <c r="BH921" s="199">
        <f>IF(N921="sníž. přenesená",J921,0)</f>
        <v>0</v>
      </c>
      <c r="BI921" s="199">
        <f>IF(N921="nulová",J921,0)</f>
        <v>0</v>
      </c>
      <c r="BJ921" s="18" t="s">
        <v>83</v>
      </c>
      <c r="BK921" s="199">
        <f>ROUND(I921*H921,2)</f>
        <v>0</v>
      </c>
      <c r="BL921" s="18" t="s">
        <v>342</v>
      </c>
      <c r="BM921" s="198" t="s">
        <v>1190</v>
      </c>
    </row>
    <row r="922" spans="2:51" s="14" customFormat="1" ht="11.25">
      <c r="B922" s="211"/>
      <c r="C922" s="212"/>
      <c r="D922" s="202" t="s">
        <v>132</v>
      </c>
      <c r="E922" s="213" t="s">
        <v>1</v>
      </c>
      <c r="F922" s="214" t="s">
        <v>85</v>
      </c>
      <c r="G922" s="212"/>
      <c r="H922" s="215">
        <v>2</v>
      </c>
      <c r="I922" s="216"/>
      <c r="J922" s="212"/>
      <c r="K922" s="212"/>
      <c r="L922" s="217"/>
      <c r="M922" s="218"/>
      <c r="N922" s="219"/>
      <c r="O922" s="219"/>
      <c r="P922" s="219"/>
      <c r="Q922" s="219"/>
      <c r="R922" s="219"/>
      <c r="S922" s="219"/>
      <c r="T922" s="220"/>
      <c r="AT922" s="221" t="s">
        <v>132</v>
      </c>
      <c r="AU922" s="221" t="s">
        <v>85</v>
      </c>
      <c r="AV922" s="14" t="s">
        <v>85</v>
      </c>
      <c r="AW922" s="14" t="s">
        <v>134</v>
      </c>
      <c r="AX922" s="14" t="s">
        <v>75</v>
      </c>
      <c r="AY922" s="221" t="s">
        <v>123</v>
      </c>
    </row>
    <row r="923" spans="2:51" s="15" customFormat="1" ht="11.25">
      <c r="B923" s="222"/>
      <c r="C923" s="223"/>
      <c r="D923" s="202" t="s">
        <v>132</v>
      </c>
      <c r="E923" s="224" t="s">
        <v>1</v>
      </c>
      <c r="F923" s="225" t="s">
        <v>137</v>
      </c>
      <c r="G923" s="223"/>
      <c r="H923" s="226">
        <v>2</v>
      </c>
      <c r="I923" s="227"/>
      <c r="J923" s="223"/>
      <c r="K923" s="223"/>
      <c r="L923" s="228"/>
      <c r="M923" s="229"/>
      <c r="N923" s="230"/>
      <c r="O923" s="230"/>
      <c r="P923" s="230"/>
      <c r="Q923" s="230"/>
      <c r="R923" s="230"/>
      <c r="S923" s="230"/>
      <c r="T923" s="231"/>
      <c r="AT923" s="232" t="s">
        <v>132</v>
      </c>
      <c r="AU923" s="232" t="s">
        <v>85</v>
      </c>
      <c r="AV923" s="15" t="s">
        <v>131</v>
      </c>
      <c r="AW923" s="15" t="s">
        <v>134</v>
      </c>
      <c r="AX923" s="15" t="s">
        <v>83</v>
      </c>
      <c r="AY923" s="232" t="s">
        <v>123</v>
      </c>
    </row>
    <row r="924" spans="2:63" s="12" customFormat="1" ht="22.9" customHeight="1">
      <c r="B924" s="171"/>
      <c r="C924" s="172"/>
      <c r="D924" s="173" t="s">
        <v>74</v>
      </c>
      <c r="E924" s="185" t="s">
        <v>1191</v>
      </c>
      <c r="F924" s="185" t="s">
        <v>1192</v>
      </c>
      <c r="G924" s="172"/>
      <c r="H924" s="172"/>
      <c r="I924" s="175"/>
      <c r="J924" s="186">
        <f>BK924</f>
        <v>0</v>
      </c>
      <c r="K924" s="172"/>
      <c r="L924" s="177"/>
      <c r="M924" s="178"/>
      <c r="N924" s="179"/>
      <c r="O924" s="179"/>
      <c r="P924" s="180">
        <f>SUM(P925:P927)</f>
        <v>0</v>
      </c>
      <c r="Q924" s="179"/>
      <c r="R924" s="180">
        <f>SUM(R925:R927)</f>
        <v>0</v>
      </c>
      <c r="S924" s="179"/>
      <c r="T924" s="181">
        <f>SUM(T925:T927)</f>
        <v>0</v>
      </c>
      <c r="AR924" s="182" t="s">
        <v>142</v>
      </c>
      <c r="AT924" s="183" t="s">
        <v>74</v>
      </c>
      <c r="AU924" s="183" t="s">
        <v>83</v>
      </c>
      <c r="AY924" s="182" t="s">
        <v>123</v>
      </c>
      <c r="BK924" s="184">
        <f>SUM(BK925:BK927)</f>
        <v>0</v>
      </c>
    </row>
    <row r="925" spans="1:65" s="2" customFormat="1" ht="24.2" customHeight="1">
      <c r="A925" s="35"/>
      <c r="B925" s="36"/>
      <c r="C925" s="187" t="s">
        <v>1193</v>
      </c>
      <c r="D925" s="187" t="s">
        <v>126</v>
      </c>
      <c r="E925" s="188" t="s">
        <v>1194</v>
      </c>
      <c r="F925" s="189" t="s">
        <v>1195</v>
      </c>
      <c r="G925" s="190" t="s">
        <v>1196</v>
      </c>
      <c r="H925" s="191">
        <v>9.5</v>
      </c>
      <c r="I925" s="192"/>
      <c r="J925" s="193">
        <f>ROUND(I925*H925,2)</f>
        <v>0</v>
      </c>
      <c r="K925" s="189" t="s">
        <v>130</v>
      </c>
      <c r="L925" s="40"/>
      <c r="M925" s="194" t="s">
        <v>1</v>
      </c>
      <c r="N925" s="195" t="s">
        <v>40</v>
      </c>
      <c r="O925" s="72"/>
      <c r="P925" s="196">
        <f>O925*H925</f>
        <v>0</v>
      </c>
      <c r="Q925" s="196">
        <v>0</v>
      </c>
      <c r="R925" s="196">
        <f>Q925*H925</f>
        <v>0</v>
      </c>
      <c r="S925" s="196">
        <v>0</v>
      </c>
      <c r="T925" s="197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8" t="s">
        <v>342</v>
      </c>
      <c r="AT925" s="198" t="s">
        <v>126</v>
      </c>
      <c r="AU925" s="198" t="s">
        <v>85</v>
      </c>
      <c r="AY925" s="18" t="s">
        <v>123</v>
      </c>
      <c r="BE925" s="199">
        <f>IF(N925="základní",J925,0)</f>
        <v>0</v>
      </c>
      <c r="BF925" s="199">
        <f>IF(N925="snížená",J925,0)</f>
        <v>0</v>
      </c>
      <c r="BG925" s="199">
        <f>IF(N925="zákl. přenesená",J925,0)</f>
        <v>0</v>
      </c>
      <c r="BH925" s="199">
        <f>IF(N925="sníž. přenesená",J925,0)</f>
        <v>0</v>
      </c>
      <c r="BI925" s="199">
        <f>IF(N925="nulová",J925,0)</f>
        <v>0</v>
      </c>
      <c r="BJ925" s="18" t="s">
        <v>83</v>
      </c>
      <c r="BK925" s="199">
        <f>ROUND(I925*H925,2)</f>
        <v>0</v>
      </c>
      <c r="BL925" s="18" t="s">
        <v>342</v>
      </c>
      <c r="BM925" s="198" t="s">
        <v>1197</v>
      </c>
    </row>
    <row r="926" spans="2:51" s="14" customFormat="1" ht="11.25">
      <c r="B926" s="211"/>
      <c r="C926" s="212"/>
      <c r="D926" s="202" t="s">
        <v>132</v>
      </c>
      <c r="E926" s="213" t="s">
        <v>1</v>
      </c>
      <c r="F926" s="214" t="s">
        <v>1198</v>
      </c>
      <c r="G926" s="212"/>
      <c r="H926" s="215">
        <v>9.5</v>
      </c>
      <c r="I926" s="216"/>
      <c r="J926" s="212"/>
      <c r="K926" s="212"/>
      <c r="L926" s="217"/>
      <c r="M926" s="218"/>
      <c r="N926" s="219"/>
      <c r="O926" s="219"/>
      <c r="P926" s="219"/>
      <c r="Q926" s="219"/>
      <c r="R926" s="219"/>
      <c r="S926" s="219"/>
      <c r="T926" s="220"/>
      <c r="AT926" s="221" t="s">
        <v>132</v>
      </c>
      <c r="AU926" s="221" t="s">
        <v>85</v>
      </c>
      <c r="AV926" s="14" t="s">
        <v>85</v>
      </c>
      <c r="AW926" s="14" t="s">
        <v>134</v>
      </c>
      <c r="AX926" s="14" t="s">
        <v>75</v>
      </c>
      <c r="AY926" s="221" t="s">
        <v>123</v>
      </c>
    </row>
    <row r="927" spans="2:51" s="15" customFormat="1" ht="11.25">
      <c r="B927" s="222"/>
      <c r="C927" s="223"/>
      <c r="D927" s="202" t="s">
        <v>132</v>
      </c>
      <c r="E927" s="224" t="s">
        <v>1</v>
      </c>
      <c r="F927" s="225" t="s">
        <v>137</v>
      </c>
      <c r="G927" s="223"/>
      <c r="H927" s="226">
        <v>9.5</v>
      </c>
      <c r="I927" s="227"/>
      <c r="J927" s="223"/>
      <c r="K927" s="223"/>
      <c r="L927" s="228"/>
      <c r="M927" s="229"/>
      <c r="N927" s="230"/>
      <c r="O927" s="230"/>
      <c r="P927" s="230"/>
      <c r="Q927" s="230"/>
      <c r="R927" s="230"/>
      <c r="S927" s="230"/>
      <c r="T927" s="231"/>
      <c r="AT927" s="232" t="s">
        <v>132</v>
      </c>
      <c r="AU927" s="232" t="s">
        <v>85</v>
      </c>
      <c r="AV927" s="15" t="s">
        <v>131</v>
      </c>
      <c r="AW927" s="15" t="s">
        <v>134</v>
      </c>
      <c r="AX927" s="15" t="s">
        <v>83</v>
      </c>
      <c r="AY927" s="232" t="s">
        <v>123</v>
      </c>
    </row>
    <row r="928" spans="2:63" s="12" customFormat="1" ht="25.9" customHeight="1">
      <c r="B928" s="171"/>
      <c r="C928" s="172"/>
      <c r="D928" s="173" t="s">
        <v>74</v>
      </c>
      <c r="E928" s="174" t="s">
        <v>1199</v>
      </c>
      <c r="F928" s="174" t="s">
        <v>1200</v>
      </c>
      <c r="G928" s="172"/>
      <c r="H928" s="172"/>
      <c r="I928" s="175"/>
      <c r="J928" s="176">
        <f>BK928</f>
        <v>0</v>
      </c>
      <c r="K928" s="172"/>
      <c r="L928" s="177"/>
      <c r="M928" s="178"/>
      <c r="N928" s="179"/>
      <c r="O928" s="179"/>
      <c r="P928" s="180">
        <f>P929+P982+P988</f>
        <v>0</v>
      </c>
      <c r="Q928" s="179"/>
      <c r="R928" s="180">
        <f>R929+R982+R988</f>
        <v>0</v>
      </c>
      <c r="S928" s="179"/>
      <c r="T928" s="181">
        <f>T929+T982+T988</f>
        <v>0</v>
      </c>
      <c r="AR928" s="182" t="s">
        <v>153</v>
      </c>
      <c r="AT928" s="183" t="s">
        <v>74</v>
      </c>
      <c r="AU928" s="183" t="s">
        <v>75</v>
      </c>
      <c r="AY928" s="182" t="s">
        <v>123</v>
      </c>
      <c r="BK928" s="184">
        <f>BK929+BK982+BK988</f>
        <v>0</v>
      </c>
    </row>
    <row r="929" spans="2:63" s="12" customFormat="1" ht="22.9" customHeight="1">
      <c r="B929" s="171"/>
      <c r="C929" s="172"/>
      <c r="D929" s="173" t="s">
        <v>74</v>
      </c>
      <c r="E929" s="185" t="s">
        <v>1201</v>
      </c>
      <c r="F929" s="185" t="s">
        <v>1202</v>
      </c>
      <c r="G929" s="172"/>
      <c r="H929" s="172"/>
      <c r="I929" s="175"/>
      <c r="J929" s="186">
        <f>BK929</f>
        <v>0</v>
      </c>
      <c r="K929" s="172"/>
      <c r="L929" s="177"/>
      <c r="M929" s="178"/>
      <c r="N929" s="179"/>
      <c r="O929" s="179"/>
      <c r="P929" s="180">
        <f>SUM(P930:P981)</f>
        <v>0</v>
      </c>
      <c r="Q929" s="179"/>
      <c r="R929" s="180">
        <f>SUM(R930:R981)</f>
        <v>0</v>
      </c>
      <c r="S929" s="179"/>
      <c r="T929" s="181">
        <f>SUM(T930:T981)</f>
        <v>0</v>
      </c>
      <c r="AR929" s="182" t="s">
        <v>153</v>
      </c>
      <c r="AT929" s="183" t="s">
        <v>74</v>
      </c>
      <c r="AU929" s="183" t="s">
        <v>83</v>
      </c>
      <c r="AY929" s="182" t="s">
        <v>123</v>
      </c>
      <c r="BK929" s="184">
        <f>SUM(BK930:BK981)</f>
        <v>0</v>
      </c>
    </row>
    <row r="930" spans="1:65" s="2" customFormat="1" ht="16.5" customHeight="1">
      <c r="A930" s="35"/>
      <c r="B930" s="36"/>
      <c r="C930" s="187" t="s">
        <v>685</v>
      </c>
      <c r="D930" s="187" t="s">
        <v>126</v>
      </c>
      <c r="E930" s="188" t="s">
        <v>1203</v>
      </c>
      <c r="F930" s="189" t="s">
        <v>1204</v>
      </c>
      <c r="G930" s="190" t="s">
        <v>1186</v>
      </c>
      <c r="H930" s="191">
        <v>1</v>
      </c>
      <c r="I930" s="192"/>
      <c r="J930" s="193">
        <f>ROUND(I930*H930,2)</f>
        <v>0</v>
      </c>
      <c r="K930" s="189" t="s">
        <v>130</v>
      </c>
      <c r="L930" s="40"/>
      <c r="M930" s="194" t="s">
        <v>1</v>
      </c>
      <c r="N930" s="195" t="s">
        <v>40</v>
      </c>
      <c r="O930" s="72"/>
      <c r="P930" s="196">
        <f>O930*H930</f>
        <v>0</v>
      </c>
      <c r="Q930" s="196">
        <v>0</v>
      </c>
      <c r="R930" s="196">
        <f>Q930*H930</f>
        <v>0</v>
      </c>
      <c r="S930" s="196">
        <v>0</v>
      </c>
      <c r="T930" s="197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198" t="s">
        <v>131</v>
      </c>
      <c r="AT930" s="198" t="s">
        <v>126</v>
      </c>
      <c r="AU930" s="198" t="s">
        <v>85</v>
      </c>
      <c r="AY930" s="18" t="s">
        <v>123</v>
      </c>
      <c r="BE930" s="199">
        <f>IF(N930="základní",J930,0)</f>
        <v>0</v>
      </c>
      <c r="BF930" s="199">
        <f>IF(N930="snížená",J930,0)</f>
        <v>0</v>
      </c>
      <c r="BG930" s="199">
        <f>IF(N930="zákl. přenesená",J930,0)</f>
        <v>0</v>
      </c>
      <c r="BH930" s="199">
        <f>IF(N930="sníž. přenesená",J930,0)</f>
        <v>0</v>
      </c>
      <c r="BI930" s="199">
        <f>IF(N930="nulová",J930,0)</f>
        <v>0</v>
      </c>
      <c r="BJ930" s="18" t="s">
        <v>83</v>
      </c>
      <c r="BK930" s="199">
        <f>ROUND(I930*H930,2)</f>
        <v>0</v>
      </c>
      <c r="BL930" s="18" t="s">
        <v>131</v>
      </c>
      <c r="BM930" s="198" t="s">
        <v>1205</v>
      </c>
    </row>
    <row r="931" spans="2:51" s="13" customFormat="1" ht="11.25">
      <c r="B931" s="200"/>
      <c r="C931" s="201"/>
      <c r="D931" s="202" t="s">
        <v>132</v>
      </c>
      <c r="E931" s="203" t="s">
        <v>1</v>
      </c>
      <c r="F931" s="204" t="s">
        <v>1206</v>
      </c>
      <c r="G931" s="201"/>
      <c r="H931" s="203" t="s">
        <v>1</v>
      </c>
      <c r="I931" s="205"/>
      <c r="J931" s="201"/>
      <c r="K931" s="201"/>
      <c r="L931" s="206"/>
      <c r="M931" s="207"/>
      <c r="N931" s="208"/>
      <c r="O931" s="208"/>
      <c r="P931" s="208"/>
      <c r="Q931" s="208"/>
      <c r="R931" s="208"/>
      <c r="S931" s="208"/>
      <c r="T931" s="209"/>
      <c r="AT931" s="210" t="s">
        <v>132</v>
      </c>
      <c r="AU931" s="210" t="s">
        <v>85</v>
      </c>
      <c r="AV931" s="13" t="s">
        <v>83</v>
      </c>
      <c r="AW931" s="13" t="s">
        <v>134</v>
      </c>
      <c r="AX931" s="13" t="s">
        <v>75</v>
      </c>
      <c r="AY931" s="210" t="s">
        <v>123</v>
      </c>
    </row>
    <row r="932" spans="2:51" s="13" customFormat="1" ht="22.5">
      <c r="B932" s="200"/>
      <c r="C932" s="201"/>
      <c r="D932" s="202" t="s">
        <v>132</v>
      </c>
      <c r="E932" s="203" t="s">
        <v>1</v>
      </c>
      <c r="F932" s="204" t="s">
        <v>1207</v>
      </c>
      <c r="G932" s="201"/>
      <c r="H932" s="203" t="s">
        <v>1</v>
      </c>
      <c r="I932" s="205"/>
      <c r="J932" s="201"/>
      <c r="K932" s="201"/>
      <c r="L932" s="206"/>
      <c r="M932" s="207"/>
      <c r="N932" s="208"/>
      <c r="O932" s="208"/>
      <c r="P932" s="208"/>
      <c r="Q932" s="208"/>
      <c r="R932" s="208"/>
      <c r="S932" s="208"/>
      <c r="T932" s="209"/>
      <c r="AT932" s="210" t="s">
        <v>132</v>
      </c>
      <c r="AU932" s="210" t="s">
        <v>85</v>
      </c>
      <c r="AV932" s="13" t="s">
        <v>83</v>
      </c>
      <c r="AW932" s="13" t="s">
        <v>134</v>
      </c>
      <c r="AX932" s="13" t="s">
        <v>75</v>
      </c>
      <c r="AY932" s="210" t="s">
        <v>123</v>
      </c>
    </row>
    <row r="933" spans="2:51" s="13" customFormat="1" ht="11.25">
      <c r="B933" s="200"/>
      <c r="C933" s="201"/>
      <c r="D933" s="202" t="s">
        <v>132</v>
      </c>
      <c r="E933" s="203" t="s">
        <v>1</v>
      </c>
      <c r="F933" s="204" t="s">
        <v>1208</v>
      </c>
      <c r="G933" s="201"/>
      <c r="H933" s="203" t="s">
        <v>1</v>
      </c>
      <c r="I933" s="205"/>
      <c r="J933" s="201"/>
      <c r="K933" s="201"/>
      <c r="L933" s="206"/>
      <c r="M933" s="207"/>
      <c r="N933" s="208"/>
      <c r="O933" s="208"/>
      <c r="P933" s="208"/>
      <c r="Q933" s="208"/>
      <c r="R933" s="208"/>
      <c r="S933" s="208"/>
      <c r="T933" s="209"/>
      <c r="AT933" s="210" t="s">
        <v>132</v>
      </c>
      <c r="AU933" s="210" t="s">
        <v>85</v>
      </c>
      <c r="AV933" s="13" t="s">
        <v>83</v>
      </c>
      <c r="AW933" s="13" t="s">
        <v>134</v>
      </c>
      <c r="AX933" s="13" t="s">
        <v>75</v>
      </c>
      <c r="AY933" s="210" t="s">
        <v>123</v>
      </c>
    </row>
    <row r="934" spans="2:51" s="14" customFormat="1" ht="11.25">
      <c r="B934" s="211"/>
      <c r="C934" s="212"/>
      <c r="D934" s="202" t="s">
        <v>132</v>
      </c>
      <c r="E934" s="213" t="s">
        <v>1</v>
      </c>
      <c r="F934" s="214" t="s">
        <v>83</v>
      </c>
      <c r="G934" s="212"/>
      <c r="H934" s="215">
        <v>1</v>
      </c>
      <c r="I934" s="216"/>
      <c r="J934" s="212"/>
      <c r="K934" s="212"/>
      <c r="L934" s="217"/>
      <c r="M934" s="218"/>
      <c r="N934" s="219"/>
      <c r="O934" s="219"/>
      <c r="P934" s="219"/>
      <c r="Q934" s="219"/>
      <c r="R934" s="219"/>
      <c r="S934" s="219"/>
      <c r="T934" s="220"/>
      <c r="AT934" s="221" t="s">
        <v>132</v>
      </c>
      <c r="AU934" s="221" t="s">
        <v>85</v>
      </c>
      <c r="AV934" s="14" t="s">
        <v>85</v>
      </c>
      <c r="AW934" s="14" t="s">
        <v>134</v>
      </c>
      <c r="AX934" s="14" t="s">
        <v>75</v>
      </c>
      <c r="AY934" s="221" t="s">
        <v>123</v>
      </c>
    </row>
    <row r="935" spans="2:51" s="15" customFormat="1" ht="11.25">
      <c r="B935" s="222"/>
      <c r="C935" s="223"/>
      <c r="D935" s="202" t="s">
        <v>132</v>
      </c>
      <c r="E935" s="224" t="s">
        <v>1</v>
      </c>
      <c r="F935" s="225" t="s">
        <v>137</v>
      </c>
      <c r="G935" s="223"/>
      <c r="H935" s="226">
        <v>1</v>
      </c>
      <c r="I935" s="227"/>
      <c r="J935" s="223"/>
      <c r="K935" s="223"/>
      <c r="L935" s="228"/>
      <c r="M935" s="229"/>
      <c r="N935" s="230"/>
      <c r="O935" s="230"/>
      <c r="P935" s="230"/>
      <c r="Q935" s="230"/>
      <c r="R935" s="230"/>
      <c r="S935" s="230"/>
      <c r="T935" s="231"/>
      <c r="AT935" s="232" t="s">
        <v>132</v>
      </c>
      <c r="AU935" s="232" t="s">
        <v>85</v>
      </c>
      <c r="AV935" s="15" t="s">
        <v>131</v>
      </c>
      <c r="AW935" s="15" t="s">
        <v>134</v>
      </c>
      <c r="AX935" s="15" t="s">
        <v>83</v>
      </c>
      <c r="AY935" s="232" t="s">
        <v>123</v>
      </c>
    </row>
    <row r="936" spans="1:65" s="2" customFormat="1" ht="16.5" customHeight="1">
      <c r="A936" s="35"/>
      <c r="B936" s="36"/>
      <c r="C936" s="187" t="s">
        <v>1209</v>
      </c>
      <c r="D936" s="187" t="s">
        <v>126</v>
      </c>
      <c r="E936" s="188" t="s">
        <v>1210</v>
      </c>
      <c r="F936" s="189" t="s">
        <v>1211</v>
      </c>
      <c r="G936" s="190" t="s">
        <v>1186</v>
      </c>
      <c r="H936" s="191">
        <v>2</v>
      </c>
      <c r="I936" s="192"/>
      <c r="J936" s="193">
        <f>ROUND(I936*H936,2)</f>
        <v>0</v>
      </c>
      <c r="K936" s="189" t="s">
        <v>130</v>
      </c>
      <c r="L936" s="40"/>
      <c r="M936" s="194" t="s">
        <v>1</v>
      </c>
      <c r="N936" s="195" t="s">
        <v>40</v>
      </c>
      <c r="O936" s="72"/>
      <c r="P936" s="196">
        <f>O936*H936</f>
        <v>0</v>
      </c>
      <c r="Q936" s="196">
        <v>0</v>
      </c>
      <c r="R936" s="196">
        <f>Q936*H936</f>
        <v>0</v>
      </c>
      <c r="S936" s="196">
        <v>0</v>
      </c>
      <c r="T936" s="19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8" t="s">
        <v>131</v>
      </c>
      <c r="AT936" s="198" t="s">
        <v>126</v>
      </c>
      <c r="AU936" s="198" t="s">
        <v>85</v>
      </c>
      <c r="AY936" s="18" t="s">
        <v>123</v>
      </c>
      <c r="BE936" s="199">
        <f>IF(N936="základní",J936,0)</f>
        <v>0</v>
      </c>
      <c r="BF936" s="199">
        <f>IF(N936="snížená",J936,0)</f>
        <v>0</v>
      </c>
      <c r="BG936" s="199">
        <f>IF(N936="zákl. přenesená",J936,0)</f>
        <v>0</v>
      </c>
      <c r="BH936" s="199">
        <f>IF(N936="sníž. přenesená",J936,0)</f>
        <v>0</v>
      </c>
      <c r="BI936" s="199">
        <f>IF(N936="nulová",J936,0)</f>
        <v>0</v>
      </c>
      <c r="BJ936" s="18" t="s">
        <v>83</v>
      </c>
      <c r="BK936" s="199">
        <f>ROUND(I936*H936,2)</f>
        <v>0</v>
      </c>
      <c r="BL936" s="18" t="s">
        <v>131</v>
      </c>
      <c r="BM936" s="198" t="s">
        <v>1212</v>
      </c>
    </row>
    <row r="937" spans="2:51" s="13" customFormat="1" ht="22.5">
      <c r="B937" s="200"/>
      <c r="C937" s="201"/>
      <c r="D937" s="202" t="s">
        <v>132</v>
      </c>
      <c r="E937" s="203" t="s">
        <v>1</v>
      </c>
      <c r="F937" s="204" t="s">
        <v>1213</v>
      </c>
      <c r="G937" s="201"/>
      <c r="H937" s="203" t="s">
        <v>1</v>
      </c>
      <c r="I937" s="205"/>
      <c r="J937" s="201"/>
      <c r="K937" s="201"/>
      <c r="L937" s="206"/>
      <c r="M937" s="207"/>
      <c r="N937" s="208"/>
      <c r="O937" s="208"/>
      <c r="P937" s="208"/>
      <c r="Q937" s="208"/>
      <c r="R937" s="208"/>
      <c r="S937" s="208"/>
      <c r="T937" s="209"/>
      <c r="AT937" s="210" t="s">
        <v>132</v>
      </c>
      <c r="AU937" s="210" t="s">
        <v>85</v>
      </c>
      <c r="AV937" s="13" t="s">
        <v>83</v>
      </c>
      <c r="AW937" s="13" t="s">
        <v>134</v>
      </c>
      <c r="AX937" s="13" t="s">
        <v>75</v>
      </c>
      <c r="AY937" s="210" t="s">
        <v>123</v>
      </c>
    </row>
    <row r="938" spans="2:51" s="13" customFormat="1" ht="22.5">
      <c r="B938" s="200"/>
      <c r="C938" s="201"/>
      <c r="D938" s="202" t="s">
        <v>132</v>
      </c>
      <c r="E938" s="203" t="s">
        <v>1</v>
      </c>
      <c r="F938" s="204" t="s">
        <v>1214</v>
      </c>
      <c r="G938" s="201"/>
      <c r="H938" s="203" t="s">
        <v>1</v>
      </c>
      <c r="I938" s="205"/>
      <c r="J938" s="201"/>
      <c r="K938" s="201"/>
      <c r="L938" s="206"/>
      <c r="M938" s="207"/>
      <c r="N938" s="208"/>
      <c r="O938" s="208"/>
      <c r="P938" s="208"/>
      <c r="Q938" s="208"/>
      <c r="R938" s="208"/>
      <c r="S938" s="208"/>
      <c r="T938" s="209"/>
      <c r="AT938" s="210" t="s">
        <v>132</v>
      </c>
      <c r="AU938" s="210" t="s">
        <v>85</v>
      </c>
      <c r="AV938" s="13" t="s">
        <v>83</v>
      </c>
      <c r="AW938" s="13" t="s">
        <v>134</v>
      </c>
      <c r="AX938" s="13" t="s">
        <v>75</v>
      </c>
      <c r="AY938" s="210" t="s">
        <v>123</v>
      </c>
    </row>
    <row r="939" spans="2:51" s="13" customFormat="1" ht="11.25">
      <c r="B939" s="200"/>
      <c r="C939" s="201"/>
      <c r="D939" s="202" t="s">
        <v>132</v>
      </c>
      <c r="E939" s="203" t="s">
        <v>1</v>
      </c>
      <c r="F939" s="204" t="s">
        <v>1215</v>
      </c>
      <c r="G939" s="201"/>
      <c r="H939" s="203" t="s">
        <v>1</v>
      </c>
      <c r="I939" s="205"/>
      <c r="J939" s="201"/>
      <c r="K939" s="201"/>
      <c r="L939" s="206"/>
      <c r="M939" s="207"/>
      <c r="N939" s="208"/>
      <c r="O939" s="208"/>
      <c r="P939" s="208"/>
      <c r="Q939" s="208"/>
      <c r="R939" s="208"/>
      <c r="S939" s="208"/>
      <c r="T939" s="209"/>
      <c r="AT939" s="210" t="s">
        <v>132</v>
      </c>
      <c r="AU939" s="210" t="s">
        <v>85</v>
      </c>
      <c r="AV939" s="13" t="s">
        <v>83</v>
      </c>
      <c r="AW939" s="13" t="s">
        <v>134</v>
      </c>
      <c r="AX939" s="13" t="s">
        <v>75</v>
      </c>
      <c r="AY939" s="210" t="s">
        <v>123</v>
      </c>
    </row>
    <row r="940" spans="2:51" s="13" customFormat="1" ht="11.25">
      <c r="B940" s="200"/>
      <c r="C940" s="201"/>
      <c r="D940" s="202" t="s">
        <v>132</v>
      </c>
      <c r="E940" s="203" t="s">
        <v>1</v>
      </c>
      <c r="F940" s="204" t="s">
        <v>1216</v>
      </c>
      <c r="G940" s="201"/>
      <c r="H940" s="203" t="s">
        <v>1</v>
      </c>
      <c r="I940" s="205"/>
      <c r="J940" s="201"/>
      <c r="K940" s="201"/>
      <c r="L940" s="206"/>
      <c r="M940" s="207"/>
      <c r="N940" s="208"/>
      <c r="O940" s="208"/>
      <c r="P940" s="208"/>
      <c r="Q940" s="208"/>
      <c r="R940" s="208"/>
      <c r="S940" s="208"/>
      <c r="T940" s="209"/>
      <c r="AT940" s="210" t="s">
        <v>132</v>
      </c>
      <c r="AU940" s="210" t="s">
        <v>85</v>
      </c>
      <c r="AV940" s="13" t="s">
        <v>83</v>
      </c>
      <c r="AW940" s="13" t="s">
        <v>134</v>
      </c>
      <c r="AX940" s="13" t="s">
        <v>75</v>
      </c>
      <c r="AY940" s="210" t="s">
        <v>123</v>
      </c>
    </row>
    <row r="941" spans="2:51" s="13" customFormat="1" ht="22.5">
      <c r="B941" s="200"/>
      <c r="C941" s="201"/>
      <c r="D941" s="202" t="s">
        <v>132</v>
      </c>
      <c r="E941" s="203" t="s">
        <v>1</v>
      </c>
      <c r="F941" s="204" t="s">
        <v>1217</v>
      </c>
      <c r="G941" s="201"/>
      <c r="H941" s="203" t="s">
        <v>1</v>
      </c>
      <c r="I941" s="205"/>
      <c r="J941" s="201"/>
      <c r="K941" s="201"/>
      <c r="L941" s="206"/>
      <c r="M941" s="207"/>
      <c r="N941" s="208"/>
      <c r="O941" s="208"/>
      <c r="P941" s="208"/>
      <c r="Q941" s="208"/>
      <c r="R941" s="208"/>
      <c r="S941" s="208"/>
      <c r="T941" s="209"/>
      <c r="AT941" s="210" t="s">
        <v>132</v>
      </c>
      <c r="AU941" s="210" t="s">
        <v>85</v>
      </c>
      <c r="AV941" s="13" t="s">
        <v>83</v>
      </c>
      <c r="AW941" s="13" t="s">
        <v>134</v>
      </c>
      <c r="AX941" s="13" t="s">
        <v>75</v>
      </c>
      <c r="AY941" s="210" t="s">
        <v>123</v>
      </c>
    </row>
    <row r="942" spans="2:51" s="13" customFormat="1" ht="11.25">
      <c r="B942" s="200"/>
      <c r="C942" s="201"/>
      <c r="D942" s="202" t="s">
        <v>132</v>
      </c>
      <c r="E942" s="203" t="s">
        <v>1</v>
      </c>
      <c r="F942" s="204" t="s">
        <v>1218</v>
      </c>
      <c r="G942" s="201"/>
      <c r="H942" s="203" t="s">
        <v>1</v>
      </c>
      <c r="I942" s="205"/>
      <c r="J942" s="201"/>
      <c r="K942" s="201"/>
      <c r="L942" s="206"/>
      <c r="M942" s="207"/>
      <c r="N942" s="208"/>
      <c r="O942" s="208"/>
      <c r="P942" s="208"/>
      <c r="Q942" s="208"/>
      <c r="R942" s="208"/>
      <c r="S942" s="208"/>
      <c r="T942" s="209"/>
      <c r="AT942" s="210" t="s">
        <v>132</v>
      </c>
      <c r="AU942" s="210" t="s">
        <v>85</v>
      </c>
      <c r="AV942" s="13" t="s">
        <v>83</v>
      </c>
      <c r="AW942" s="13" t="s">
        <v>134</v>
      </c>
      <c r="AX942" s="13" t="s">
        <v>75</v>
      </c>
      <c r="AY942" s="210" t="s">
        <v>123</v>
      </c>
    </row>
    <row r="943" spans="2:51" s="14" customFormat="1" ht="11.25">
      <c r="B943" s="211"/>
      <c r="C943" s="212"/>
      <c r="D943" s="202" t="s">
        <v>132</v>
      </c>
      <c r="E943" s="213" t="s">
        <v>1</v>
      </c>
      <c r="F943" s="214" t="s">
        <v>1219</v>
      </c>
      <c r="G943" s="212"/>
      <c r="H943" s="215">
        <v>2</v>
      </c>
      <c r="I943" s="216"/>
      <c r="J943" s="212"/>
      <c r="K943" s="212"/>
      <c r="L943" s="217"/>
      <c r="M943" s="218"/>
      <c r="N943" s="219"/>
      <c r="O943" s="219"/>
      <c r="P943" s="219"/>
      <c r="Q943" s="219"/>
      <c r="R943" s="219"/>
      <c r="S943" s="219"/>
      <c r="T943" s="220"/>
      <c r="AT943" s="221" t="s">
        <v>132</v>
      </c>
      <c r="AU943" s="221" t="s">
        <v>85</v>
      </c>
      <c r="AV943" s="14" t="s">
        <v>85</v>
      </c>
      <c r="AW943" s="14" t="s">
        <v>134</v>
      </c>
      <c r="AX943" s="14" t="s">
        <v>75</v>
      </c>
      <c r="AY943" s="221" t="s">
        <v>123</v>
      </c>
    </row>
    <row r="944" spans="2:51" s="15" customFormat="1" ht="11.25">
      <c r="B944" s="222"/>
      <c r="C944" s="223"/>
      <c r="D944" s="202" t="s">
        <v>132</v>
      </c>
      <c r="E944" s="224" t="s">
        <v>1</v>
      </c>
      <c r="F944" s="225" t="s">
        <v>137</v>
      </c>
      <c r="G944" s="223"/>
      <c r="H944" s="226">
        <v>2</v>
      </c>
      <c r="I944" s="227"/>
      <c r="J944" s="223"/>
      <c r="K944" s="223"/>
      <c r="L944" s="228"/>
      <c r="M944" s="229"/>
      <c r="N944" s="230"/>
      <c r="O944" s="230"/>
      <c r="P944" s="230"/>
      <c r="Q944" s="230"/>
      <c r="R944" s="230"/>
      <c r="S944" s="230"/>
      <c r="T944" s="231"/>
      <c r="AT944" s="232" t="s">
        <v>132</v>
      </c>
      <c r="AU944" s="232" t="s">
        <v>85</v>
      </c>
      <c r="AV944" s="15" t="s">
        <v>131</v>
      </c>
      <c r="AW944" s="15" t="s">
        <v>134</v>
      </c>
      <c r="AX944" s="15" t="s">
        <v>83</v>
      </c>
      <c r="AY944" s="232" t="s">
        <v>123</v>
      </c>
    </row>
    <row r="945" spans="1:65" s="2" customFormat="1" ht="16.5" customHeight="1">
      <c r="A945" s="35"/>
      <c r="B945" s="36"/>
      <c r="C945" s="187" t="s">
        <v>691</v>
      </c>
      <c r="D945" s="187" t="s">
        <v>126</v>
      </c>
      <c r="E945" s="188" t="s">
        <v>1220</v>
      </c>
      <c r="F945" s="189" t="s">
        <v>1221</v>
      </c>
      <c r="G945" s="190" t="s">
        <v>1186</v>
      </c>
      <c r="H945" s="191">
        <v>1</v>
      </c>
      <c r="I945" s="192"/>
      <c r="J945" s="193">
        <f>ROUND(I945*H945,2)</f>
        <v>0</v>
      </c>
      <c r="K945" s="189" t="s">
        <v>130</v>
      </c>
      <c r="L945" s="40"/>
      <c r="M945" s="194" t="s">
        <v>1</v>
      </c>
      <c r="N945" s="195" t="s">
        <v>40</v>
      </c>
      <c r="O945" s="72"/>
      <c r="P945" s="196">
        <f>O945*H945</f>
        <v>0</v>
      </c>
      <c r="Q945" s="196">
        <v>0</v>
      </c>
      <c r="R945" s="196">
        <f>Q945*H945</f>
        <v>0</v>
      </c>
      <c r="S945" s="196">
        <v>0</v>
      </c>
      <c r="T945" s="197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198" t="s">
        <v>131</v>
      </c>
      <c r="AT945" s="198" t="s">
        <v>126</v>
      </c>
      <c r="AU945" s="198" t="s">
        <v>85</v>
      </c>
      <c r="AY945" s="18" t="s">
        <v>123</v>
      </c>
      <c r="BE945" s="199">
        <f>IF(N945="základní",J945,0)</f>
        <v>0</v>
      </c>
      <c r="BF945" s="199">
        <f>IF(N945="snížená",J945,0)</f>
        <v>0</v>
      </c>
      <c r="BG945" s="199">
        <f>IF(N945="zákl. přenesená",J945,0)</f>
        <v>0</v>
      </c>
      <c r="BH945" s="199">
        <f>IF(N945="sníž. přenesená",J945,0)</f>
        <v>0</v>
      </c>
      <c r="BI945" s="199">
        <f>IF(N945="nulová",J945,0)</f>
        <v>0</v>
      </c>
      <c r="BJ945" s="18" t="s">
        <v>83</v>
      </c>
      <c r="BK945" s="199">
        <f>ROUND(I945*H945,2)</f>
        <v>0</v>
      </c>
      <c r="BL945" s="18" t="s">
        <v>131</v>
      </c>
      <c r="BM945" s="198" t="s">
        <v>1222</v>
      </c>
    </row>
    <row r="946" spans="2:51" s="13" customFormat="1" ht="22.5">
      <c r="B946" s="200"/>
      <c r="C946" s="201"/>
      <c r="D946" s="202" t="s">
        <v>132</v>
      </c>
      <c r="E946" s="203" t="s">
        <v>1</v>
      </c>
      <c r="F946" s="204" t="s">
        <v>1223</v>
      </c>
      <c r="G946" s="201"/>
      <c r="H946" s="203" t="s">
        <v>1</v>
      </c>
      <c r="I946" s="205"/>
      <c r="J946" s="201"/>
      <c r="K946" s="201"/>
      <c r="L946" s="206"/>
      <c r="M946" s="207"/>
      <c r="N946" s="208"/>
      <c r="O946" s="208"/>
      <c r="P946" s="208"/>
      <c r="Q946" s="208"/>
      <c r="R946" s="208"/>
      <c r="S946" s="208"/>
      <c r="T946" s="209"/>
      <c r="AT946" s="210" t="s">
        <v>132</v>
      </c>
      <c r="AU946" s="210" t="s">
        <v>85</v>
      </c>
      <c r="AV946" s="13" t="s">
        <v>83</v>
      </c>
      <c r="AW946" s="13" t="s">
        <v>134</v>
      </c>
      <c r="AX946" s="13" t="s">
        <v>75</v>
      </c>
      <c r="AY946" s="210" t="s">
        <v>123</v>
      </c>
    </row>
    <row r="947" spans="2:51" s="13" customFormat="1" ht="22.5">
      <c r="B947" s="200"/>
      <c r="C947" s="201"/>
      <c r="D947" s="202" t="s">
        <v>132</v>
      </c>
      <c r="E947" s="203" t="s">
        <v>1</v>
      </c>
      <c r="F947" s="204" t="s">
        <v>1224</v>
      </c>
      <c r="G947" s="201"/>
      <c r="H947" s="203" t="s">
        <v>1</v>
      </c>
      <c r="I947" s="205"/>
      <c r="J947" s="201"/>
      <c r="K947" s="201"/>
      <c r="L947" s="206"/>
      <c r="M947" s="207"/>
      <c r="N947" s="208"/>
      <c r="O947" s="208"/>
      <c r="P947" s="208"/>
      <c r="Q947" s="208"/>
      <c r="R947" s="208"/>
      <c r="S947" s="208"/>
      <c r="T947" s="209"/>
      <c r="AT947" s="210" t="s">
        <v>132</v>
      </c>
      <c r="AU947" s="210" t="s">
        <v>85</v>
      </c>
      <c r="AV947" s="13" t="s">
        <v>83</v>
      </c>
      <c r="AW947" s="13" t="s">
        <v>134</v>
      </c>
      <c r="AX947" s="13" t="s">
        <v>75</v>
      </c>
      <c r="AY947" s="210" t="s">
        <v>123</v>
      </c>
    </row>
    <row r="948" spans="2:51" s="14" customFormat="1" ht="11.25">
      <c r="B948" s="211"/>
      <c r="C948" s="212"/>
      <c r="D948" s="202" t="s">
        <v>132</v>
      </c>
      <c r="E948" s="213" t="s">
        <v>1</v>
      </c>
      <c r="F948" s="214" t="s">
        <v>83</v>
      </c>
      <c r="G948" s="212"/>
      <c r="H948" s="215">
        <v>1</v>
      </c>
      <c r="I948" s="216"/>
      <c r="J948" s="212"/>
      <c r="K948" s="212"/>
      <c r="L948" s="217"/>
      <c r="M948" s="218"/>
      <c r="N948" s="219"/>
      <c r="O948" s="219"/>
      <c r="P948" s="219"/>
      <c r="Q948" s="219"/>
      <c r="R948" s="219"/>
      <c r="S948" s="219"/>
      <c r="T948" s="220"/>
      <c r="AT948" s="221" t="s">
        <v>132</v>
      </c>
      <c r="AU948" s="221" t="s">
        <v>85</v>
      </c>
      <c r="AV948" s="14" t="s">
        <v>85</v>
      </c>
      <c r="AW948" s="14" t="s">
        <v>134</v>
      </c>
      <c r="AX948" s="14" t="s">
        <v>75</v>
      </c>
      <c r="AY948" s="221" t="s">
        <v>123</v>
      </c>
    </row>
    <row r="949" spans="2:51" s="15" customFormat="1" ht="11.25">
      <c r="B949" s="222"/>
      <c r="C949" s="223"/>
      <c r="D949" s="202" t="s">
        <v>132</v>
      </c>
      <c r="E949" s="224" t="s">
        <v>1</v>
      </c>
      <c r="F949" s="225" t="s">
        <v>137</v>
      </c>
      <c r="G949" s="223"/>
      <c r="H949" s="226">
        <v>1</v>
      </c>
      <c r="I949" s="227"/>
      <c r="J949" s="223"/>
      <c r="K949" s="223"/>
      <c r="L949" s="228"/>
      <c r="M949" s="229"/>
      <c r="N949" s="230"/>
      <c r="O949" s="230"/>
      <c r="P949" s="230"/>
      <c r="Q949" s="230"/>
      <c r="R949" s="230"/>
      <c r="S949" s="230"/>
      <c r="T949" s="231"/>
      <c r="AT949" s="232" t="s">
        <v>132</v>
      </c>
      <c r="AU949" s="232" t="s">
        <v>85</v>
      </c>
      <c r="AV949" s="15" t="s">
        <v>131</v>
      </c>
      <c r="AW949" s="15" t="s">
        <v>134</v>
      </c>
      <c r="AX949" s="15" t="s">
        <v>83</v>
      </c>
      <c r="AY949" s="232" t="s">
        <v>123</v>
      </c>
    </row>
    <row r="950" spans="1:65" s="2" customFormat="1" ht="16.5" customHeight="1">
      <c r="A950" s="35"/>
      <c r="B950" s="36"/>
      <c r="C950" s="187" t="s">
        <v>1225</v>
      </c>
      <c r="D950" s="187" t="s">
        <v>126</v>
      </c>
      <c r="E950" s="188" t="s">
        <v>1226</v>
      </c>
      <c r="F950" s="189" t="s">
        <v>1227</v>
      </c>
      <c r="G950" s="190" t="s">
        <v>1186</v>
      </c>
      <c r="H950" s="191">
        <v>1</v>
      </c>
      <c r="I950" s="192"/>
      <c r="J950" s="193">
        <f>ROUND(I950*H950,2)</f>
        <v>0</v>
      </c>
      <c r="K950" s="189" t="s">
        <v>130</v>
      </c>
      <c r="L950" s="40"/>
      <c r="M950" s="194" t="s">
        <v>1</v>
      </c>
      <c r="N950" s="195" t="s">
        <v>40</v>
      </c>
      <c r="O950" s="72"/>
      <c r="P950" s="196">
        <f>O950*H950</f>
        <v>0</v>
      </c>
      <c r="Q950" s="196">
        <v>0</v>
      </c>
      <c r="R950" s="196">
        <f>Q950*H950</f>
        <v>0</v>
      </c>
      <c r="S950" s="196">
        <v>0</v>
      </c>
      <c r="T950" s="197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8" t="s">
        <v>131</v>
      </c>
      <c r="AT950" s="198" t="s">
        <v>126</v>
      </c>
      <c r="AU950" s="198" t="s">
        <v>85</v>
      </c>
      <c r="AY950" s="18" t="s">
        <v>123</v>
      </c>
      <c r="BE950" s="199">
        <f>IF(N950="základní",J950,0)</f>
        <v>0</v>
      </c>
      <c r="BF950" s="199">
        <f>IF(N950="snížená",J950,0)</f>
        <v>0</v>
      </c>
      <c r="BG950" s="199">
        <f>IF(N950="zákl. přenesená",J950,0)</f>
        <v>0</v>
      </c>
      <c r="BH950" s="199">
        <f>IF(N950="sníž. přenesená",J950,0)</f>
        <v>0</v>
      </c>
      <c r="BI950" s="199">
        <f>IF(N950="nulová",J950,0)</f>
        <v>0</v>
      </c>
      <c r="BJ950" s="18" t="s">
        <v>83</v>
      </c>
      <c r="BK950" s="199">
        <f>ROUND(I950*H950,2)</f>
        <v>0</v>
      </c>
      <c r="BL950" s="18" t="s">
        <v>131</v>
      </c>
      <c r="BM950" s="198" t="s">
        <v>1228</v>
      </c>
    </row>
    <row r="951" spans="2:51" s="13" customFormat="1" ht="22.5">
      <c r="B951" s="200"/>
      <c r="C951" s="201"/>
      <c r="D951" s="202" t="s">
        <v>132</v>
      </c>
      <c r="E951" s="203" t="s">
        <v>1</v>
      </c>
      <c r="F951" s="204" t="s">
        <v>1229</v>
      </c>
      <c r="G951" s="201"/>
      <c r="H951" s="203" t="s">
        <v>1</v>
      </c>
      <c r="I951" s="205"/>
      <c r="J951" s="201"/>
      <c r="K951" s="201"/>
      <c r="L951" s="206"/>
      <c r="M951" s="207"/>
      <c r="N951" s="208"/>
      <c r="O951" s="208"/>
      <c r="P951" s="208"/>
      <c r="Q951" s="208"/>
      <c r="R951" s="208"/>
      <c r="S951" s="208"/>
      <c r="T951" s="209"/>
      <c r="AT951" s="210" t="s">
        <v>132</v>
      </c>
      <c r="AU951" s="210" t="s">
        <v>85</v>
      </c>
      <c r="AV951" s="13" t="s">
        <v>83</v>
      </c>
      <c r="AW951" s="13" t="s">
        <v>134</v>
      </c>
      <c r="AX951" s="13" t="s">
        <v>75</v>
      </c>
      <c r="AY951" s="210" t="s">
        <v>123</v>
      </c>
    </row>
    <row r="952" spans="2:51" s="13" customFormat="1" ht="22.5">
      <c r="B952" s="200"/>
      <c r="C952" s="201"/>
      <c r="D952" s="202" t="s">
        <v>132</v>
      </c>
      <c r="E952" s="203" t="s">
        <v>1</v>
      </c>
      <c r="F952" s="204" t="s">
        <v>1230</v>
      </c>
      <c r="G952" s="201"/>
      <c r="H952" s="203" t="s">
        <v>1</v>
      </c>
      <c r="I952" s="205"/>
      <c r="J952" s="201"/>
      <c r="K952" s="201"/>
      <c r="L952" s="206"/>
      <c r="M952" s="207"/>
      <c r="N952" s="208"/>
      <c r="O952" s="208"/>
      <c r="P952" s="208"/>
      <c r="Q952" s="208"/>
      <c r="R952" s="208"/>
      <c r="S952" s="208"/>
      <c r="T952" s="209"/>
      <c r="AT952" s="210" t="s">
        <v>132</v>
      </c>
      <c r="AU952" s="210" t="s">
        <v>85</v>
      </c>
      <c r="AV952" s="13" t="s">
        <v>83</v>
      </c>
      <c r="AW952" s="13" t="s">
        <v>134</v>
      </c>
      <c r="AX952" s="13" t="s">
        <v>75</v>
      </c>
      <c r="AY952" s="210" t="s">
        <v>123</v>
      </c>
    </row>
    <row r="953" spans="2:51" s="13" customFormat="1" ht="22.5">
      <c r="B953" s="200"/>
      <c r="C953" s="201"/>
      <c r="D953" s="202" t="s">
        <v>132</v>
      </c>
      <c r="E953" s="203" t="s">
        <v>1</v>
      </c>
      <c r="F953" s="204" t="s">
        <v>1231</v>
      </c>
      <c r="G953" s="201"/>
      <c r="H953" s="203" t="s">
        <v>1</v>
      </c>
      <c r="I953" s="205"/>
      <c r="J953" s="201"/>
      <c r="K953" s="201"/>
      <c r="L953" s="206"/>
      <c r="M953" s="207"/>
      <c r="N953" s="208"/>
      <c r="O953" s="208"/>
      <c r="P953" s="208"/>
      <c r="Q953" s="208"/>
      <c r="R953" s="208"/>
      <c r="S953" s="208"/>
      <c r="T953" s="209"/>
      <c r="AT953" s="210" t="s">
        <v>132</v>
      </c>
      <c r="AU953" s="210" t="s">
        <v>85</v>
      </c>
      <c r="AV953" s="13" t="s">
        <v>83</v>
      </c>
      <c r="AW953" s="13" t="s">
        <v>134</v>
      </c>
      <c r="AX953" s="13" t="s">
        <v>75</v>
      </c>
      <c r="AY953" s="210" t="s">
        <v>123</v>
      </c>
    </row>
    <row r="954" spans="2:51" s="13" customFormat="1" ht="11.25">
      <c r="B954" s="200"/>
      <c r="C954" s="201"/>
      <c r="D954" s="202" t="s">
        <v>132</v>
      </c>
      <c r="E954" s="203" t="s">
        <v>1</v>
      </c>
      <c r="F954" s="204" t="s">
        <v>1232</v>
      </c>
      <c r="G954" s="201"/>
      <c r="H954" s="203" t="s">
        <v>1</v>
      </c>
      <c r="I954" s="205"/>
      <c r="J954" s="201"/>
      <c r="K954" s="201"/>
      <c r="L954" s="206"/>
      <c r="M954" s="207"/>
      <c r="N954" s="208"/>
      <c r="O954" s="208"/>
      <c r="P954" s="208"/>
      <c r="Q954" s="208"/>
      <c r="R954" s="208"/>
      <c r="S954" s="208"/>
      <c r="T954" s="209"/>
      <c r="AT954" s="210" t="s">
        <v>132</v>
      </c>
      <c r="AU954" s="210" t="s">
        <v>85</v>
      </c>
      <c r="AV954" s="13" t="s">
        <v>83</v>
      </c>
      <c r="AW954" s="13" t="s">
        <v>134</v>
      </c>
      <c r="AX954" s="13" t="s">
        <v>75</v>
      </c>
      <c r="AY954" s="210" t="s">
        <v>123</v>
      </c>
    </row>
    <row r="955" spans="2:51" s="13" customFormat="1" ht="11.25">
      <c r="B955" s="200"/>
      <c r="C955" s="201"/>
      <c r="D955" s="202" t="s">
        <v>132</v>
      </c>
      <c r="E955" s="203" t="s">
        <v>1</v>
      </c>
      <c r="F955" s="204" t="s">
        <v>1233</v>
      </c>
      <c r="G955" s="201"/>
      <c r="H955" s="203" t="s">
        <v>1</v>
      </c>
      <c r="I955" s="205"/>
      <c r="J955" s="201"/>
      <c r="K955" s="201"/>
      <c r="L955" s="206"/>
      <c r="M955" s="207"/>
      <c r="N955" s="208"/>
      <c r="O955" s="208"/>
      <c r="P955" s="208"/>
      <c r="Q955" s="208"/>
      <c r="R955" s="208"/>
      <c r="S955" s="208"/>
      <c r="T955" s="209"/>
      <c r="AT955" s="210" t="s">
        <v>132</v>
      </c>
      <c r="AU955" s="210" t="s">
        <v>85</v>
      </c>
      <c r="AV955" s="13" t="s">
        <v>83</v>
      </c>
      <c r="AW955" s="13" t="s">
        <v>134</v>
      </c>
      <c r="AX955" s="13" t="s">
        <v>75</v>
      </c>
      <c r="AY955" s="210" t="s">
        <v>123</v>
      </c>
    </row>
    <row r="956" spans="2:51" s="13" customFormat="1" ht="11.25">
      <c r="B956" s="200"/>
      <c r="C956" s="201"/>
      <c r="D956" s="202" t="s">
        <v>132</v>
      </c>
      <c r="E956" s="203" t="s">
        <v>1</v>
      </c>
      <c r="F956" s="204" t="s">
        <v>1234</v>
      </c>
      <c r="G956" s="201"/>
      <c r="H956" s="203" t="s">
        <v>1</v>
      </c>
      <c r="I956" s="205"/>
      <c r="J956" s="201"/>
      <c r="K956" s="201"/>
      <c r="L956" s="206"/>
      <c r="M956" s="207"/>
      <c r="N956" s="208"/>
      <c r="O956" s="208"/>
      <c r="P956" s="208"/>
      <c r="Q956" s="208"/>
      <c r="R956" s="208"/>
      <c r="S956" s="208"/>
      <c r="T956" s="209"/>
      <c r="AT956" s="210" t="s">
        <v>132</v>
      </c>
      <c r="AU956" s="210" t="s">
        <v>85</v>
      </c>
      <c r="AV956" s="13" t="s">
        <v>83</v>
      </c>
      <c r="AW956" s="13" t="s">
        <v>134</v>
      </c>
      <c r="AX956" s="13" t="s">
        <v>75</v>
      </c>
      <c r="AY956" s="210" t="s">
        <v>123</v>
      </c>
    </row>
    <row r="957" spans="2:51" s="13" customFormat="1" ht="22.5">
      <c r="B957" s="200"/>
      <c r="C957" s="201"/>
      <c r="D957" s="202" t="s">
        <v>132</v>
      </c>
      <c r="E957" s="203" t="s">
        <v>1</v>
      </c>
      <c r="F957" s="204" t="s">
        <v>1230</v>
      </c>
      <c r="G957" s="201"/>
      <c r="H957" s="203" t="s">
        <v>1</v>
      </c>
      <c r="I957" s="205"/>
      <c r="J957" s="201"/>
      <c r="K957" s="201"/>
      <c r="L957" s="206"/>
      <c r="M957" s="207"/>
      <c r="N957" s="208"/>
      <c r="O957" s="208"/>
      <c r="P957" s="208"/>
      <c r="Q957" s="208"/>
      <c r="R957" s="208"/>
      <c r="S957" s="208"/>
      <c r="T957" s="209"/>
      <c r="AT957" s="210" t="s">
        <v>132</v>
      </c>
      <c r="AU957" s="210" t="s">
        <v>85</v>
      </c>
      <c r="AV957" s="13" t="s">
        <v>83</v>
      </c>
      <c r="AW957" s="13" t="s">
        <v>134</v>
      </c>
      <c r="AX957" s="13" t="s">
        <v>75</v>
      </c>
      <c r="AY957" s="210" t="s">
        <v>123</v>
      </c>
    </row>
    <row r="958" spans="2:51" s="14" customFormat="1" ht="11.25">
      <c r="B958" s="211"/>
      <c r="C958" s="212"/>
      <c r="D958" s="202" t="s">
        <v>132</v>
      </c>
      <c r="E958" s="213" t="s">
        <v>1</v>
      </c>
      <c r="F958" s="214" t="s">
        <v>83</v>
      </c>
      <c r="G958" s="212"/>
      <c r="H958" s="215">
        <v>1</v>
      </c>
      <c r="I958" s="216"/>
      <c r="J958" s="212"/>
      <c r="K958" s="212"/>
      <c r="L958" s="217"/>
      <c r="M958" s="218"/>
      <c r="N958" s="219"/>
      <c r="O958" s="219"/>
      <c r="P958" s="219"/>
      <c r="Q958" s="219"/>
      <c r="R958" s="219"/>
      <c r="S958" s="219"/>
      <c r="T958" s="220"/>
      <c r="AT958" s="221" t="s">
        <v>132</v>
      </c>
      <c r="AU958" s="221" t="s">
        <v>85</v>
      </c>
      <c r="AV958" s="14" t="s">
        <v>85</v>
      </c>
      <c r="AW958" s="14" t="s">
        <v>134</v>
      </c>
      <c r="AX958" s="14" t="s">
        <v>75</v>
      </c>
      <c r="AY958" s="221" t="s">
        <v>123</v>
      </c>
    </row>
    <row r="959" spans="2:51" s="15" customFormat="1" ht="11.25">
      <c r="B959" s="222"/>
      <c r="C959" s="223"/>
      <c r="D959" s="202" t="s">
        <v>132</v>
      </c>
      <c r="E959" s="224" t="s">
        <v>1</v>
      </c>
      <c r="F959" s="225" t="s">
        <v>137</v>
      </c>
      <c r="G959" s="223"/>
      <c r="H959" s="226">
        <v>1</v>
      </c>
      <c r="I959" s="227"/>
      <c r="J959" s="223"/>
      <c r="K959" s="223"/>
      <c r="L959" s="228"/>
      <c r="M959" s="229"/>
      <c r="N959" s="230"/>
      <c r="O959" s="230"/>
      <c r="P959" s="230"/>
      <c r="Q959" s="230"/>
      <c r="R959" s="230"/>
      <c r="S959" s="230"/>
      <c r="T959" s="231"/>
      <c r="AT959" s="232" t="s">
        <v>132</v>
      </c>
      <c r="AU959" s="232" t="s">
        <v>85</v>
      </c>
      <c r="AV959" s="15" t="s">
        <v>131</v>
      </c>
      <c r="AW959" s="15" t="s">
        <v>134</v>
      </c>
      <c r="AX959" s="15" t="s">
        <v>83</v>
      </c>
      <c r="AY959" s="232" t="s">
        <v>123</v>
      </c>
    </row>
    <row r="960" spans="1:65" s="2" customFormat="1" ht="16.5" customHeight="1">
      <c r="A960" s="35"/>
      <c r="B960" s="36"/>
      <c r="C960" s="187" t="s">
        <v>696</v>
      </c>
      <c r="D960" s="187" t="s">
        <v>126</v>
      </c>
      <c r="E960" s="188" t="s">
        <v>1235</v>
      </c>
      <c r="F960" s="189" t="s">
        <v>1236</v>
      </c>
      <c r="G960" s="190" t="s">
        <v>1186</v>
      </c>
      <c r="H960" s="191">
        <v>1</v>
      </c>
      <c r="I960" s="192"/>
      <c r="J960" s="193">
        <f>ROUND(I960*H960,2)</f>
        <v>0</v>
      </c>
      <c r="K960" s="189" t="s">
        <v>130</v>
      </c>
      <c r="L960" s="40"/>
      <c r="M960" s="194" t="s">
        <v>1</v>
      </c>
      <c r="N960" s="195" t="s">
        <v>40</v>
      </c>
      <c r="O960" s="72"/>
      <c r="P960" s="196">
        <f>O960*H960</f>
        <v>0</v>
      </c>
      <c r="Q960" s="196">
        <v>0</v>
      </c>
      <c r="R960" s="196">
        <f>Q960*H960</f>
        <v>0</v>
      </c>
      <c r="S960" s="196">
        <v>0</v>
      </c>
      <c r="T960" s="197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198" t="s">
        <v>131</v>
      </c>
      <c r="AT960" s="198" t="s">
        <v>126</v>
      </c>
      <c r="AU960" s="198" t="s">
        <v>85</v>
      </c>
      <c r="AY960" s="18" t="s">
        <v>123</v>
      </c>
      <c r="BE960" s="199">
        <f>IF(N960="základní",J960,0)</f>
        <v>0</v>
      </c>
      <c r="BF960" s="199">
        <f>IF(N960="snížená",J960,0)</f>
        <v>0</v>
      </c>
      <c r="BG960" s="199">
        <f>IF(N960="zákl. přenesená",J960,0)</f>
        <v>0</v>
      </c>
      <c r="BH960" s="199">
        <f>IF(N960="sníž. přenesená",J960,0)</f>
        <v>0</v>
      </c>
      <c r="BI960" s="199">
        <f>IF(N960="nulová",J960,0)</f>
        <v>0</v>
      </c>
      <c r="BJ960" s="18" t="s">
        <v>83</v>
      </c>
      <c r="BK960" s="199">
        <f>ROUND(I960*H960,2)</f>
        <v>0</v>
      </c>
      <c r="BL960" s="18" t="s">
        <v>131</v>
      </c>
      <c r="BM960" s="198" t="s">
        <v>1237</v>
      </c>
    </row>
    <row r="961" spans="2:51" s="13" customFormat="1" ht="22.5">
      <c r="B961" s="200"/>
      <c r="C961" s="201"/>
      <c r="D961" s="202" t="s">
        <v>132</v>
      </c>
      <c r="E961" s="203" t="s">
        <v>1</v>
      </c>
      <c r="F961" s="204" t="s">
        <v>1238</v>
      </c>
      <c r="G961" s="201"/>
      <c r="H961" s="203" t="s">
        <v>1</v>
      </c>
      <c r="I961" s="205"/>
      <c r="J961" s="201"/>
      <c r="K961" s="201"/>
      <c r="L961" s="206"/>
      <c r="M961" s="207"/>
      <c r="N961" s="208"/>
      <c r="O961" s="208"/>
      <c r="P961" s="208"/>
      <c r="Q961" s="208"/>
      <c r="R961" s="208"/>
      <c r="S961" s="208"/>
      <c r="T961" s="209"/>
      <c r="AT961" s="210" t="s">
        <v>132</v>
      </c>
      <c r="AU961" s="210" t="s">
        <v>85</v>
      </c>
      <c r="AV961" s="13" t="s">
        <v>83</v>
      </c>
      <c r="AW961" s="13" t="s">
        <v>134</v>
      </c>
      <c r="AX961" s="13" t="s">
        <v>75</v>
      </c>
      <c r="AY961" s="210" t="s">
        <v>123</v>
      </c>
    </row>
    <row r="962" spans="2:51" s="13" customFormat="1" ht="22.5">
      <c r="B962" s="200"/>
      <c r="C962" s="201"/>
      <c r="D962" s="202" t="s">
        <v>132</v>
      </c>
      <c r="E962" s="203" t="s">
        <v>1</v>
      </c>
      <c r="F962" s="204" t="s">
        <v>1239</v>
      </c>
      <c r="G962" s="201"/>
      <c r="H962" s="203" t="s">
        <v>1</v>
      </c>
      <c r="I962" s="205"/>
      <c r="J962" s="201"/>
      <c r="K962" s="201"/>
      <c r="L962" s="206"/>
      <c r="M962" s="207"/>
      <c r="N962" s="208"/>
      <c r="O962" s="208"/>
      <c r="P962" s="208"/>
      <c r="Q962" s="208"/>
      <c r="R962" s="208"/>
      <c r="S962" s="208"/>
      <c r="T962" s="209"/>
      <c r="AT962" s="210" t="s">
        <v>132</v>
      </c>
      <c r="AU962" s="210" t="s">
        <v>85</v>
      </c>
      <c r="AV962" s="13" t="s">
        <v>83</v>
      </c>
      <c r="AW962" s="13" t="s">
        <v>134</v>
      </c>
      <c r="AX962" s="13" t="s">
        <v>75</v>
      </c>
      <c r="AY962" s="210" t="s">
        <v>123</v>
      </c>
    </row>
    <row r="963" spans="2:51" s="13" customFormat="1" ht="22.5">
      <c r="B963" s="200"/>
      <c r="C963" s="201"/>
      <c r="D963" s="202" t="s">
        <v>132</v>
      </c>
      <c r="E963" s="203" t="s">
        <v>1</v>
      </c>
      <c r="F963" s="204" t="s">
        <v>1240</v>
      </c>
      <c r="G963" s="201"/>
      <c r="H963" s="203" t="s">
        <v>1</v>
      </c>
      <c r="I963" s="205"/>
      <c r="J963" s="201"/>
      <c r="K963" s="201"/>
      <c r="L963" s="206"/>
      <c r="M963" s="207"/>
      <c r="N963" s="208"/>
      <c r="O963" s="208"/>
      <c r="P963" s="208"/>
      <c r="Q963" s="208"/>
      <c r="R963" s="208"/>
      <c r="S963" s="208"/>
      <c r="T963" s="209"/>
      <c r="AT963" s="210" t="s">
        <v>132</v>
      </c>
      <c r="AU963" s="210" t="s">
        <v>85</v>
      </c>
      <c r="AV963" s="13" t="s">
        <v>83</v>
      </c>
      <c r="AW963" s="13" t="s">
        <v>134</v>
      </c>
      <c r="AX963" s="13" t="s">
        <v>75</v>
      </c>
      <c r="AY963" s="210" t="s">
        <v>123</v>
      </c>
    </row>
    <row r="964" spans="2:51" s="13" customFormat="1" ht="22.5">
      <c r="B964" s="200"/>
      <c r="C964" s="201"/>
      <c r="D964" s="202" t="s">
        <v>132</v>
      </c>
      <c r="E964" s="203" t="s">
        <v>1</v>
      </c>
      <c r="F964" s="204" t="s">
        <v>1241</v>
      </c>
      <c r="G964" s="201"/>
      <c r="H964" s="203" t="s">
        <v>1</v>
      </c>
      <c r="I964" s="205"/>
      <c r="J964" s="201"/>
      <c r="K964" s="201"/>
      <c r="L964" s="206"/>
      <c r="M964" s="207"/>
      <c r="N964" s="208"/>
      <c r="O964" s="208"/>
      <c r="P964" s="208"/>
      <c r="Q964" s="208"/>
      <c r="R964" s="208"/>
      <c r="S964" s="208"/>
      <c r="T964" s="209"/>
      <c r="AT964" s="210" t="s">
        <v>132</v>
      </c>
      <c r="AU964" s="210" t="s">
        <v>85</v>
      </c>
      <c r="AV964" s="13" t="s">
        <v>83</v>
      </c>
      <c r="AW964" s="13" t="s">
        <v>134</v>
      </c>
      <c r="AX964" s="13" t="s">
        <v>75</v>
      </c>
      <c r="AY964" s="210" t="s">
        <v>123</v>
      </c>
    </row>
    <row r="965" spans="2:51" s="14" customFormat="1" ht="11.25">
      <c r="B965" s="211"/>
      <c r="C965" s="212"/>
      <c r="D965" s="202" t="s">
        <v>132</v>
      </c>
      <c r="E965" s="213" t="s">
        <v>1</v>
      </c>
      <c r="F965" s="214" t="s">
        <v>83</v>
      </c>
      <c r="G965" s="212"/>
      <c r="H965" s="215">
        <v>1</v>
      </c>
      <c r="I965" s="216"/>
      <c r="J965" s="212"/>
      <c r="K965" s="212"/>
      <c r="L965" s="217"/>
      <c r="M965" s="218"/>
      <c r="N965" s="219"/>
      <c r="O965" s="219"/>
      <c r="P965" s="219"/>
      <c r="Q965" s="219"/>
      <c r="R965" s="219"/>
      <c r="S965" s="219"/>
      <c r="T965" s="220"/>
      <c r="AT965" s="221" t="s">
        <v>132</v>
      </c>
      <c r="AU965" s="221" t="s">
        <v>85</v>
      </c>
      <c r="AV965" s="14" t="s">
        <v>85</v>
      </c>
      <c r="AW965" s="14" t="s">
        <v>134</v>
      </c>
      <c r="AX965" s="14" t="s">
        <v>75</v>
      </c>
      <c r="AY965" s="221" t="s">
        <v>123</v>
      </c>
    </row>
    <row r="966" spans="2:51" s="15" customFormat="1" ht="11.25">
      <c r="B966" s="222"/>
      <c r="C966" s="223"/>
      <c r="D966" s="202" t="s">
        <v>132</v>
      </c>
      <c r="E966" s="224" t="s">
        <v>1</v>
      </c>
      <c r="F966" s="225" t="s">
        <v>137</v>
      </c>
      <c r="G966" s="223"/>
      <c r="H966" s="226">
        <v>1</v>
      </c>
      <c r="I966" s="227"/>
      <c r="J966" s="223"/>
      <c r="K966" s="223"/>
      <c r="L966" s="228"/>
      <c r="M966" s="229"/>
      <c r="N966" s="230"/>
      <c r="O966" s="230"/>
      <c r="P966" s="230"/>
      <c r="Q966" s="230"/>
      <c r="R966" s="230"/>
      <c r="S966" s="230"/>
      <c r="T966" s="231"/>
      <c r="AT966" s="232" t="s">
        <v>132</v>
      </c>
      <c r="AU966" s="232" t="s">
        <v>85</v>
      </c>
      <c r="AV966" s="15" t="s">
        <v>131</v>
      </c>
      <c r="AW966" s="15" t="s">
        <v>134</v>
      </c>
      <c r="AX966" s="15" t="s">
        <v>83</v>
      </c>
      <c r="AY966" s="232" t="s">
        <v>123</v>
      </c>
    </row>
    <row r="967" spans="1:65" s="2" customFormat="1" ht="16.5" customHeight="1">
      <c r="A967" s="35"/>
      <c r="B967" s="36"/>
      <c r="C967" s="187" t="s">
        <v>1242</v>
      </c>
      <c r="D967" s="187" t="s">
        <v>126</v>
      </c>
      <c r="E967" s="188" t="s">
        <v>1243</v>
      </c>
      <c r="F967" s="189" t="s">
        <v>1244</v>
      </c>
      <c r="G967" s="190" t="s">
        <v>1186</v>
      </c>
      <c r="H967" s="191">
        <v>1</v>
      </c>
      <c r="I967" s="192"/>
      <c r="J967" s="193">
        <f>ROUND(I967*H967,2)</f>
        <v>0</v>
      </c>
      <c r="K967" s="189" t="s">
        <v>130</v>
      </c>
      <c r="L967" s="40"/>
      <c r="M967" s="194" t="s">
        <v>1</v>
      </c>
      <c r="N967" s="195" t="s">
        <v>40</v>
      </c>
      <c r="O967" s="72"/>
      <c r="P967" s="196">
        <f>O967*H967</f>
        <v>0</v>
      </c>
      <c r="Q967" s="196">
        <v>0</v>
      </c>
      <c r="R967" s="196">
        <f>Q967*H967</f>
        <v>0</v>
      </c>
      <c r="S967" s="196">
        <v>0</v>
      </c>
      <c r="T967" s="197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98" t="s">
        <v>131</v>
      </c>
      <c r="AT967" s="198" t="s">
        <v>126</v>
      </c>
      <c r="AU967" s="198" t="s">
        <v>85</v>
      </c>
      <c r="AY967" s="18" t="s">
        <v>123</v>
      </c>
      <c r="BE967" s="199">
        <f>IF(N967="základní",J967,0)</f>
        <v>0</v>
      </c>
      <c r="BF967" s="199">
        <f>IF(N967="snížená",J967,0)</f>
        <v>0</v>
      </c>
      <c r="BG967" s="199">
        <f>IF(N967="zákl. přenesená",J967,0)</f>
        <v>0</v>
      </c>
      <c r="BH967" s="199">
        <f>IF(N967="sníž. přenesená",J967,0)</f>
        <v>0</v>
      </c>
      <c r="BI967" s="199">
        <f>IF(N967="nulová",J967,0)</f>
        <v>0</v>
      </c>
      <c r="BJ967" s="18" t="s">
        <v>83</v>
      </c>
      <c r="BK967" s="199">
        <f>ROUND(I967*H967,2)</f>
        <v>0</v>
      </c>
      <c r="BL967" s="18" t="s">
        <v>131</v>
      </c>
      <c r="BM967" s="198" t="s">
        <v>1245</v>
      </c>
    </row>
    <row r="968" spans="2:51" s="13" customFormat="1" ht="11.25">
      <c r="B968" s="200"/>
      <c r="C968" s="201"/>
      <c r="D968" s="202" t="s">
        <v>132</v>
      </c>
      <c r="E968" s="203" t="s">
        <v>1</v>
      </c>
      <c r="F968" s="204" t="s">
        <v>1246</v>
      </c>
      <c r="G968" s="201"/>
      <c r="H968" s="203" t="s">
        <v>1</v>
      </c>
      <c r="I968" s="205"/>
      <c r="J968" s="201"/>
      <c r="K968" s="201"/>
      <c r="L968" s="206"/>
      <c r="M968" s="207"/>
      <c r="N968" s="208"/>
      <c r="O968" s="208"/>
      <c r="P968" s="208"/>
      <c r="Q968" s="208"/>
      <c r="R968" s="208"/>
      <c r="S968" s="208"/>
      <c r="T968" s="209"/>
      <c r="AT968" s="210" t="s">
        <v>132</v>
      </c>
      <c r="AU968" s="210" t="s">
        <v>85</v>
      </c>
      <c r="AV968" s="13" t="s">
        <v>83</v>
      </c>
      <c r="AW968" s="13" t="s">
        <v>134</v>
      </c>
      <c r="AX968" s="13" t="s">
        <v>75</v>
      </c>
      <c r="AY968" s="210" t="s">
        <v>123</v>
      </c>
    </row>
    <row r="969" spans="2:51" s="13" customFormat="1" ht="11.25">
      <c r="B969" s="200"/>
      <c r="C969" s="201"/>
      <c r="D969" s="202" t="s">
        <v>132</v>
      </c>
      <c r="E969" s="203" t="s">
        <v>1</v>
      </c>
      <c r="F969" s="204" t="s">
        <v>1247</v>
      </c>
      <c r="G969" s="201"/>
      <c r="H969" s="203" t="s">
        <v>1</v>
      </c>
      <c r="I969" s="205"/>
      <c r="J969" s="201"/>
      <c r="K969" s="201"/>
      <c r="L969" s="206"/>
      <c r="M969" s="207"/>
      <c r="N969" s="208"/>
      <c r="O969" s="208"/>
      <c r="P969" s="208"/>
      <c r="Q969" s="208"/>
      <c r="R969" s="208"/>
      <c r="S969" s="208"/>
      <c r="T969" s="209"/>
      <c r="AT969" s="210" t="s">
        <v>132</v>
      </c>
      <c r="AU969" s="210" t="s">
        <v>85</v>
      </c>
      <c r="AV969" s="13" t="s">
        <v>83</v>
      </c>
      <c r="AW969" s="13" t="s">
        <v>134</v>
      </c>
      <c r="AX969" s="13" t="s">
        <v>75</v>
      </c>
      <c r="AY969" s="210" t="s">
        <v>123</v>
      </c>
    </row>
    <row r="970" spans="2:51" s="14" customFormat="1" ht="11.25">
      <c r="B970" s="211"/>
      <c r="C970" s="212"/>
      <c r="D970" s="202" t="s">
        <v>132</v>
      </c>
      <c r="E970" s="213" t="s">
        <v>1</v>
      </c>
      <c r="F970" s="214" t="s">
        <v>1248</v>
      </c>
      <c r="G970" s="212"/>
      <c r="H970" s="215">
        <v>1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132</v>
      </c>
      <c r="AU970" s="221" t="s">
        <v>85</v>
      </c>
      <c r="AV970" s="14" t="s">
        <v>85</v>
      </c>
      <c r="AW970" s="14" t="s">
        <v>134</v>
      </c>
      <c r="AX970" s="14" t="s">
        <v>75</v>
      </c>
      <c r="AY970" s="221" t="s">
        <v>123</v>
      </c>
    </row>
    <row r="971" spans="2:51" s="15" customFormat="1" ht="11.25">
      <c r="B971" s="222"/>
      <c r="C971" s="223"/>
      <c r="D971" s="202" t="s">
        <v>132</v>
      </c>
      <c r="E971" s="224" t="s">
        <v>1</v>
      </c>
      <c r="F971" s="225" t="s">
        <v>137</v>
      </c>
      <c r="G971" s="223"/>
      <c r="H971" s="226">
        <v>1</v>
      </c>
      <c r="I971" s="227"/>
      <c r="J971" s="223"/>
      <c r="K971" s="223"/>
      <c r="L971" s="228"/>
      <c r="M971" s="229"/>
      <c r="N971" s="230"/>
      <c r="O971" s="230"/>
      <c r="P971" s="230"/>
      <c r="Q971" s="230"/>
      <c r="R971" s="230"/>
      <c r="S971" s="230"/>
      <c r="T971" s="231"/>
      <c r="AT971" s="232" t="s">
        <v>132</v>
      </c>
      <c r="AU971" s="232" t="s">
        <v>85</v>
      </c>
      <c r="AV971" s="15" t="s">
        <v>131</v>
      </c>
      <c r="AW971" s="15" t="s">
        <v>134</v>
      </c>
      <c r="AX971" s="15" t="s">
        <v>83</v>
      </c>
      <c r="AY971" s="232" t="s">
        <v>123</v>
      </c>
    </row>
    <row r="972" spans="1:65" s="2" customFormat="1" ht="16.5" customHeight="1">
      <c r="A972" s="35"/>
      <c r="B972" s="36"/>
      <c r="C972" s="187" t="s">
        <v>700</v>
      </c>
      <c r="D972" s="187" t="s">
        <v>126</v>
      </c>
      <c r="E972" s="188" t="s">
        <v>1249</v>
      </c>
      <c r="F972" s="189" t="s">
        <v>1250</v>
      </c>
      <c r="G972" s="190" t="s">
        <v>1186</v>
      </c>
      <c r="H972" s="191">
        <v>1</v>
      </c>
      <c r="I972" s="192"/>
      <c r="J972" s="193">
        <f>ROUND(I972*H972,2)</f>
        <v>0</v>
      </c>
      <c r="K972" s="189" t="s">
        <v>130</v>
      </c>
      <c r="L972" s="40"/>
      <c r="M972" s="194" t="s">
        <v>1</v>
      </c>
      <c r="N972" s="195" t="s">
        <v>40</v>
      </c>
      <c r="O972" s="72"/>
      <c r="P972" s="196">
        <f>O972*H972</f>
        <v>0</v>
      </c>
      <c r="Q972" s="196">
        <v>0</v>
      </c>
      <c r="R972" s="196">
        <f>Q972*H972</f>
        <v>0</v>
      </c>
      <c r="S972" s="196">
        <v>0</v>
      </c>
      <c r="T972" s="197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198" t="s">
        <v>131</v>
      </c>
      <c r="AT972" s="198" t="s">
        <v>126</v>
      </c>
      <c r="AU972" s="198" t="s">
        <v>85</v>
      </c>
      <c r="AY972" s="18" t="s">
        <v>123</v>
      </c>
      <c r="BE972" s="199">
        <f>IF(N972="základní",J972,0)</f>
        <v>0</v>
      </c>
      <c r="BF972" s="199">
        <f>IF(N972="snížená",J972,0)</f>
        <v>0</v>
      </c>
      <c r="BG972" s="199">
        <f>IF(N972="zákl. přenesená",J972,0)</f>
        <v>0</v>
      </c>
      <c r="BH972" s="199">
        <f>IF(N972="sníž. přenesená",J972,0)</f>
        <v>0</v>
      </c>
      <c r="BI972" s="199">
        <f>IF(N972="nulová",J972,0)</f>
        <v>0</v>
      </c>
      <c r="BJ972" s="18" t="s">
        <v>83</v>
      </c>
      <c r="BK972" s="199">
        <f>ROUND(I972*H972,2)</f>
        <v>0</v>
      </c>
      <c r="BL972" s="18" t="s">
        <v>131</v>
      </c>
      <c r="BM972" s="198" t="s">
        <v>1251</v>
      </c>
    </row>
    <row r="973" spans="2:51" s="13" customFormat="1" ht="22.5">
      <c r="B973" s="200"/>
      <c r="C973" s="201"/>
      <c r="D973" s="202" t="s">
        <v>132</v>
      </c>
      <c r="E973" s="203" t="s">
        <v>1</v>
      </c>
      <c r="F973" s="204" t="s">
        <v>1252</v>
      </c>
      <c r="G973" s="201"/>
      <c r="H973" s="203" t="s">
        <v>1</v>
      </c>
      <c r="I973" s="205"/>
      <c r="J973" s="201"/>
      <c r="K973" s="201"/>
      <c r="L973" s="206"/>
      <c r="M973" s="207"/>
      <c r="N973" s="208"/>
      <c r="O973" s="208"/>
      <c r="P973" s="208"/>
      <c r="Q973" s="208"/>
      <c r="R973" s="208"/>
      <c r="S973" s="208"/>
      <c r="T973" s="209"/>
      <c r="AT973" s="210" t="s">
        <v>132</v>
      </c>
      <c r="AU973" s="210" t="s">
        <v>85</v>
      </c>
      <c r="AV973" s="13" t="s">
        <v>83</v>
      </c>
      <c r="AW973" s="13" t="s">
        <v>134</v>
      </c>
      <c r="AX973" s="13" t="s">
        <v>75</v>
      </c>
      <c r="AY973" s="210" t="s">
        <v>123</v>
      </c>
    </row>
    <row r="974" spans="2:51" s="13" customFormat="1" ht="11.25">
      <c r="B974" s="200"/>
      <c r="C974" s="201"/>
      <c r="D974" s="202" t="s">
        <v>132</v>
      </c>
      <c r="E974" s="203" t="s">
        <v>1</v>
      </c>
      <c r="F974" s="204" t="s">
        <v>1253</v>
      </c>
      <c r="G974" s="201"/>
      <c r="H974" s="203" t="s">
        <v>1</v>
      </c>
      <c r="I974" s="205"/>
      <c r="J974" s="201"/>
      <c r="K974" s="201"/>
      <c r="L974" s="206"/>
      <c r="M974" s="207"/>
      <c r="N974" s="208"/>
      <c r="O974" s="208"/>
      <c r="P974" s="208"/>
      <c r="Q974" s="208"/>
      <c r="R974" s="208"/>
      <c r="S974" s="208"/>
      <c r="T974" s="209"/>
      <c r="AT974" s="210" t="s">
        <v>132</v>
      </c>
      <c r="AU974" s="210" t="s">
        <v>85</v>
      </c>
      <c r="AV974" s="13" t="s">
        <v>83</v>
      </c>
      <c r="AW974" s="13" t="s">
        <v>134</v>
      </c>
      <c r="AX974" s="13" t="s">
        <v>75</v>
      </c>
      <c r="AY974" s="210" t="s">
        <v>123</v>
      </c>
    </row>
    <row r="975" spans="2:51" s="14" customFormat="1" ht="11.25">
      <c r="B975" s="211"/>
      <c r="C975" s="212"/>
      <c r="D975" s="202" t="s">
        <v>132</v>
      </c>
      <c r="E975" s="213" t="s">
        <v>1</v>
      </c>
      <c r="F975" s="214" t="s">
        <v>83</v>
      </c>
      <c r="G975" s="212"/>
      <c r="H975" s="215">
        <v>1</v>
      </c>
      <c r="I975" s="216"/>
      <c r="J975" s="212"/>
      <c r="K975" s="212"/>
      <c r="L975" s="217"/>
      <c r="M975" s="218"/>
      <c r="N975" s="219"/>
      <c r="O975" s="219"/>
      <c r="P975" s="219"/>
      <c r="Q975" s="219"/>
      <c r="R975" s="219"/>
      <c r="S975" s="219"/>
      <c r="T975" s="220"/>
      <c r="AT975" s="221" t="s">
        <v>132</v>
      </c>
      <c r="AU975" s="221" t="s">
        <v>85</v>
      </c>
      <c r="AV975" s="14" t="s">
        <v>85</v>
      </c>
      <c r="AW975" s="14" t="s">
        <v>134</v>
      </c>
      <c r="AX975" s="14" t="s">
        <v>75</v>
      </c>
      <c r="AY975" s="221" t="s">
        <v>123</v>
      </c>
    </row>
    <row r="976" spans="2:51" s="15" customFormat="1" ht="11.25">
      <c r="B976" s="222"/>
      <c r="C976" s="223"/>
      <c r="D976" s="202" t="s">
        <v>132</v>
      </c>
      <c r="E976" s="224" t="s">
        <v>1</v>
      </c>
      <c r="F976" s="225" t="s">
        <v>137</v>
      </c>
      <c r="G976" s="223"/>
      <c r="H976" s="226">
        <v>1</v>
      </c>
      <c r="I976" s="227"/>
      <c r="J976" s="223"/>
      <c r="K976" s="223"/>
      <c r="L976" s="228"/>
      <c r="M976" s="229"/>
      <c r="N976" s="230"/>
      <c r="O976" s="230"/>
      <c r="P976" s="230"/>
      <c r="Q976" s="230"/>
      <c r="R976" s="230"/>
      <c r="S976" s="230"/>
      <c r="T976" s="231"/>
      <c r="AT976" s="232" t="s">
        <v>132</v>
      </c>
      <c r="AU976" s="232" t="s">
        <v>85</v>
      </c>
      <c r="AV976" s="15" t="s">
        <v>131</v>
      </c>
      <c r="AW976" s="15" t="s">
        <v>134</v>
      </c>
      <c r="AX976" s="15" t="s">
        <v>83</v>
      </c>
      <c r="AY976" s="232" t="s">
        <v>123</v>
      </c>
    </row>
    <row r="977" spans="1:65" s="2" customFormat="1" ht="16.5" customHeight="1">
      <c r="A977" s="35"/>
      <c r="B977" s="36"/>
      <c r="C977" s="187" t="s">
        <v>1254</v>
      </c>
      <c r="D977" s="187" t="s">
        <v>126</v>
      </c>
      <c r="E977" s="188" t="s">
        <v>1255</v>
      </c>
      <c r="F977" s="189" t="s">
        <v>1256</v>
      </c>
      <c r="G977" s="190" t="s">
        <v>1186</v>
      </c>
      <c r="H977" s="191">
        <v>1</v>
      </c>
      <c r="I977" s="192"/>
      <c r="J977" s="193">
        <f>ROUND(I977*H977,2)</f>
        <v>0</v>
      </c>
      <c r="K977" s="189" t="s">
        <v>130</v>
      </c>
      <c r="L977" s="40"/>
      <c r="M977" s="194" t="s">
        <v>1</v>
      </c>
      <c r="N977" s="195" t="s">
        <v>40</v>
      </c>
      <c r="O977" s="72"/>
      <c r="P977" s="196">
        <f>O977*H977</f>
        <v>0</v>
      </c>
      <c r="Q977" s="196">
        <v>0</v>
      </c>
      <c r="R977" s="196">
        <f>Q977*H977</f>
        <v>0</v>
      </c>
      <c r="S977" s="196">
        <v>0</v>
      </c>
      <c r="T977" s="197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98" t="s">
        <v>131</v>
      </c>
      <c r="AT977" s="198" t="s">
        <v>126</v>
      </c>
      <c r="AU977" s="198" t="s">
        <v>85</v>
      </c>
      <c r="AY977" s="18" t="s">
        <v>123</v>
      </c>
      <c r="BE977" s="199">
        <f>IF(N977="základní",J977,0)</f>
        <v>0</v>
      </c>
      <c r="BF977" s="199">
        <f>IF(N977="snížená",J977,0)</f>
        <v>0</v>
      </c>
      <c r="BG977" s="199">
        <f>IF(N977="zákl. přenesená",J977,0)</f>
        <v>0</v>
      </c>
      <c r="BH977" s="199">
        <f>IF(N977="sníž. přenesená",J977,0)</f>
        <v>0</v>
      </c>
      <c r="BI977" s="199">
        <f>IF(N977="nulová",J977,0)</f>
        <v>0</v>
      </c>
      <c r="BJ977" s="18" t="s">
        <v>83</v>
      </c>
      <c r="BK977" s="199">
        <f>ROUND(I977*H977,2)</f>
        <v>0</v>
      </c>
      <c r="BL977" s="18" t="s">
        <v>131</v>
      </c>
      <c r="BM977" s="198" t="s">
        <v>1257</v>
      </c>
    </row>
    <row r="978" spans="2:51" s="13" customFormat="1" ht="22.5">
      <c r="B978" s="200"/>
      <c r="C978" s="201"/>
      <c r="D978" s="202" t="s">
        <v>132</v>
      </c>
      <c r="E978" s="203" t="s">
        <v>1</v>
      </c>
      <c r="F978" s="204" t="s">
        <v>1258</v>
      </c>
      <c r="G978" s="201"/>
      <c r="H978" s="203" t="s">
        <v>1</v>
      </c>
      <c r="I978" s="205"/>
      <c r="J978" s="201"/>
      <c r="K978" s="201"/>
      <c r="L978" s="206"/>
      <c r="M978" s="207"/>
      <c r="N978" s="208"/>
      <c r="O978" s="208"/>
      <c r="P978" s="208"/>
      <c r="Q978" s="208"/>
      <c r="R978" s="208"/>
      <c r="S978" s="208"/>
      <c r="T978" s="209"/>
      <c r="AT978" s="210" t="s">
        <v>132</v>
      </c>
      <c r="AU978" s="210" t="s">
        <v>85</v>
      </c>
      <c r="AV978" s="13" t="s">
        <v>83</v>
      </c>
      <c r="AW978" s="13" t="s">
        <v>134</v>
      </c>
      <c r="AX978" s="13" t="s">
        <v>75</v>
      </c>
      <c r="AY978" s="210" t="s">
        <v>123</v>
      </c>
    </row>
    <row r="979" spans="2:51" s="13" customFormat="1" ht="11.25">
      <c r="B979" s="200"/>
      <c r="C979" s="201"/>
      <c r="D979" s="202" t="s">
        <v>132</v>
      </c>
      <c r="E979" s="203" t="s">
        <v>1</v>
      </c>
      <c r="F979" s="204" t="s">
        <v>1259</v>
      </c>
      <c r="G979" s="201"/>
      <c r="H979" s="203" t="s">
        <v>1</v>
      </c>
      <c r="I979" s="205"/>
      <c r="J979" s="201"/>
      <c r="K979" s="201"/>
      <c r="L979" s="206"/>
      <c r="M979" s="207"/>
      <c r="N979" s="208"/>
      <c r="O979" s="208"/>
      <c r="P979" s="208"/>
      <c r="Q979" s="208"/>
      <c r="R979" s="208"/>
      <c r="S979" s="208"/>
      <c r="T979" s="209"/>
      <c r="AT979" s="210" t="s">
        <v>132</v>
      </c>
      <c r="AU979" s="210" t="s">
        <v>85</v>
      </c>
      <c r="AV979" s="13" t="s">
        <v>83</v>
      </c>
      <c r="AW979" s="13" t="s">
        <v>134</v>
      </c>
      <c r="AX979" s="13" t="s">
        <v>75</v>
      </c>
      <c r="AY979" s="210" t="s">
        <v>123</v>
      </c>
    </row>
    <row r="980" spans="2:51" s="14" customFormat="1" ht="11.25">
      <c r="B980" s="211"/>
      <c r="C980" s="212"/>
      <c r="D980" s="202" t="s">
        <v>132</v>
      </c>
      <c r="E980" s="213" t="s">
        <v>1</v>
      </c>
      <c r="F980" s="214" t="s">
        <v>83</v>
      </c>
      <c r="G980" s="212"/>
      <c r="H980" s="215">
        <v>1</v>
      </c>
      <c r="I980" s="216"/>
      <c r="J980" s="212"/>
      <c r="K980" s="212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132</v>
      </c>
      <c r="AU980" s="221" t="s">
        <v>85</v>
      </c>
      <c r="AV980" s="14" t="s">
        <v>85</v>
      </c>
      <c r="AW980" s="14" t="s">
        <v>134</v>
      </c>
      <c r="AX980" s="14" t="s">
        <v>75</v>
      </c>
      <c r="AY980" s="221" t="s">
        <v>123</v>
      </c>
    </row>
    <row r="981" spans="2:51" s="15" customFormat="1" ht="11.25">
      <c r="B981" s="222"/>
      <c r="C981" s="223"/>
      <c r="D981" s="202" t="s">
        <v>132</v>
      </c>
      <c r="E981" s="224" t="s">
        <v>1</v>
      </c>
      <c r="F981" s="225" t="s">
        <v>137</v>
      </c>
      <c r="G981" s="223"/>
      <c r="H981" s="226">
        <v>1</v>
      </c>
      <c r="I981" s="227"/>
      <c r="J981" s="223"/>
      <c r="K981" s="223"/>
      <c r="L981" s="228"/>
      <c r="M981" s="229"/>
      <c r="N981" s="230"/>
      <c r="O981" s="230"/>
      <c r="P981" s="230"/>
      <c r="Q981" s="230"/>
      <c r="R981" s="230"/>
      <c r="S981" s="230"/>
      <c r="T981" s="231"/>
      <c r="AT981" s="232" t="s">
        <v>132</v>
      </c>
      <c r="AU981" s="232" t="s">
        <v>85</v>
      </c>
      <c r="AV981" s="15" t="s">
        <v>131</v>
      </c>
      <c r="AW981" s="15" t="s">
        <v>134</v>
      </c>
      <c r="AX981" s="15" t="s">
        <v>83</v>
      </c>
      <c r="AY981" s="232" t="s">
        <v>123</v>
      </c>
    </row>
    <row r="982" spans="2:63" s="12" customFormat="1" ht="22.9" customHeight="1">
      <c r="B982" s="171"/>
      <c r="C982" s="172"/>
      <c r="D982" s="173" t="s">
        <v>74</v>
      </c>
      <c r="E982" s="185" t="s">
        <v>1260</v>
      </c>
      <c r="F982" s="185" t="s">
        <v>1261</v>
      </c>
      <c r="G982" s="172"/>
      <c r="H982" s="172"/>
      <c r="I982" s="175"/>
      <c r="J982" s="186">
        <f>BK982</f>
        <v>0</v>
      </c>
      <c r="K982" s="172"/>
      <c r="L982" s="177"/>
      <c r="M982" s="178"/>
      <c r="N982" s="179"/>
      <c r="O982" s="179"/>
      <c r="P982" s="180">
        <f>SUM(P983:P987)</f>
        <v>0</v>
      </c>
      <c r="Q982" s="179"/>
      <c r="R982" s="180">
        <f>SUM(R983:R987)</f>
        <v>0</v>
      </c>
      <c r="S982" s="179"/>
      <c r="T982" s="181">
        <f>SUM(T983:T987)</f>
        <v>0</v>
      </c>
      <c r="AR982" s="182" t="s">
        <v>153</v>
      </c>
      <c r="AT982" s="183" t="s">
        <v>74</v>
      </c>
      <c r="AU982" s="183" t="s">
        <v>83</v>
      </c>
      <c r="AY982" s="182" t="s">
        <v>123</v>
      </c>
      <c r="BK982" s="184">
        <f>SUM(BK983:BK987)</f>
        <v>0</v>
      </c>
    </row>
    <row r="983" spans="1:65" s="2" customFormat="1" ht="16.5" customHeight="1">
      <c r="A983" s="35"/>
      <c r="B983" s="36"/>
      <c r="C983" s="187" t="s">
        <v>80</v>
      </c>
      <c r="D983" s="187" t="s">
        <v>126</v>
      </c>
      <c r="E983" s="188" t="s">
        <v>1262</v>
      </c>
      <c r="F983" s="189" t="s">
        <v>1261</v>
      </c>
      <c r="G983" s="190" t="s">
        <v>1186</v>
      </c>
      <c r="H983" s="191">
        <v>1</v>
      </c>
      <c r="I983" s="192"/>
      <c r="J983" s="193">
        <f>ROUND(I983*H983,2)</f>
        <v>0</v>
      </c>
      <c r="K983" s="189" t="s">
        <v>130</v>
      </c>
      <c r="L983" s="40"/>
      <c r="M983" s="194" t="s">
        <v>1</v>
      </c>
      <c r="N983" s="195" t="s">
        <v>40</v>
      </c>
      <c r="O983" s="72"/>
      <c r="P983" s="196">
        <f>O983*H983</f>
        <v>0</v>
      </c>
      <c r="Q983" s="196">
        <v>0</v>
      </c>
      <c r="R983" s="196">
        <f>Q983*H983</f>
        <v>0</v>
      </c>
      <c r="S983" s="196">
        <v>0</v>
      </c>
      <c r="T983" s="197">
        <f>S983*H983</f>
        <v>0</v>
      </c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R983" s="198" t="s">
        <v>131</v>
      </c>
      <c r="AT983" s="198" t="s">
        <v>126</v>
      </c>
      <c r="AU983" s="198" t="s">
        <v>85</v>
      </c>
      <c r="AY983" s="18" t="s">
        <v>123</v>
      </c>
      <c r="BE983" s="199">
        <f>IF(N983="základní",J983,0)</f>
        <v>0</v>
      </c>
      <c r="BF983" s="199">
        <f>IF(N983="snížená",J983,0)</f>
        <v>0</v>
      </c>
      <c r="BG983" s="199">
        <f>IF(N983="zákl. přenesená",J983,0)</f>
        <v>0</v>
      </c>
      <c r="BH983" s="199">
        <f>IF(N983="sníž. přenesená",J983,0)</f>
        <v>0</v>
      </c>
      <c r="BI983" s="199">
        <f>IF(N983="nulová",J983,0)</f>
        <v>0</v>
      </c>
      <c r="BJ983" s="18" t="s">
        <v>83</v>
      </c>
      <c r="BK983" s="199">
        <f>ROUND(I983*H983,2)</f>
        <v>0</v>
      </c>
      <c r="BL983" s="18" t="s">
        <v>131</v>
      </c>
      <c r="BM983" s="198" t="s">
        <v>1263</v>
      </c>
    </row>
    <row r="984" spans="2:51" s="13" customFormat="1" ht="33.75">
      <c r="B984" s="200"/>
      <c r="C984" s="201"/>
      <c r="D984" s="202" t="s">
        <v>132</v>
      </c>
      <c r="E984" s="203" t="s">
        <v>1</v>
      </c>
      <c r="F984" s="204" t="s">
        <v>1264</v>
      </c>
      <c r="G984" s="201"/>
      <c r="H984" s="203" t="s">
        <v>1</v>
      </c>
      <c r="I984" s="205"/>
      <c r="J984" s="201"/>
      <c r="K984" s="201"/>
      <c r="L984" s="206"/>
      <c r="M984" s="207"/>
      <c r="N984" s="208"/>
      <c r="O984" s="208"/>
      <c r="P984" s="208"/>
      <c r="Q984" s="208"/>
      <c r="R984" s="208"/>
      <c r="S984" s="208"/>
      <c r="T984" s="209"/>
      <c r="AT984" s="210" t="s">
        <v>132</v>
      </c>
      <c r="AU984" s="210" t="s">
        <v>85</v>
      </c>
      <c r="AV984" s="13" t="s">
        <v>83</v>
      </c>
      <c r="AW984" s="13" t="s">
        <v>134</v>
      </c>
      <c r="AX984" s="13" t="s">
        <v>75</v>
      </c>
      <c r="AY984" s="210" t="s">
        <v>123</v>
      </c>
    </row>
    <row r="985" spans="2:51" s="13" customFormat="1" ht="22.5">
      <c r="B985" s="200"/>
      <c r="C985" s="201"/>
      <c r="D985" s="202" t="s">
        <v>132</v>
      </c>
      <c r="E985" s="203" t="s">
        <v>1</v>
      </c>
      <c r="F985" s="204" t="s">
        <v>1265</v>
      </c>
      <c r="G985" s="201"/>
      <c r="H985" s="203" t="s">
        <v>1</v>
      </c>
      <c r="I985" s="205"/>
      <c r="J985" s="201"/>
      <c r="K985" s="201"/>
      <c r="L985" s="206"/>
      <c r="M985" s="207"/>
      <c r="N985" s="208"/>
      <c r="O985" s="208"/>
      <c r="P985" s="208"/>
      <c r="Q985" s="208"/>
      <c r="R985" s="208"/>
      <c r="S985" s="208"/>
      <c r="T985" s="209"/>
      <c r="AT985" s="210" t="s">
        <v>132</v>
      </c>
      <c r="AU985" s="210" t="s">
        <v>85</v>
      </c>
      <c r="AV985" s="13" t="s">
        <v>83</v>
      </c>
      <c r="AW985" s="13" t="s">
        <v>134</v>
      </c>
      <c r="AX985" s="13" t="s">
        <v>75</v>
      </c>
      <c r="AY985" s="210" t="s">
        <v>123</v>
      </c>
    </row>
    <row r="986" spans="2:51" s="14" customFormat="1" ht="11.25">
      <c r="B986" s="211"/>
      <c r="C986" s="212"/>
      <c r="D986" s="202" t="s">
        <v>132</v>
      </c>
      <c r="E986" s="213" t="s">
        <v>1</v>
      </c>
      <c r="F986" s="214" t="s">
        <v>83</v>
      </c>
      <c r="G986" s="212"/>
      <c r="H986" s="215">
        <v>1</v>
      </c>
      <c r="I986" s="216"/>
      <c r="J986" s="212"/>
      <c r="K986" s="212"/>
      <c r="L986" s="217"/>
      <c r="M986" s="218"/>
      <c r="N986" s="219"/>
      <c r="O986" s="219"/>
      <c r="P986" s="219"/>
      <c r="Q986" s="219"/>
      <c r="R986" s="219"/>
      <c r="S986" s="219"/>
      <c r="T986" s="220"/>
      <c r="AT986" s="221" t="s">
        <v>132</v>
      </c>
      <c r="AU986" s="221" t="s">
        <v>85</v>
      </c>
      <c r="AV986" s="14" t="s">
        <v>85</v>
      </c>
      <c r="AW986" s="14" t="s">
        <v>134</v>
      </c>
      <c r="AX986" s="14" t="s">
        <v>75</v>
      </c>
      <c r="AY986" s="221" t="s">
        <v>123</v>
      </c>
    </row>
    <row r="987" spans="2:51" s="15" customFormat="1" ht="11.25">
      <c r="B987" s="222"/>
      <c r="C987" s="223"/>
      <c r="D987" s="202" t="s">
        <v>132</v>
      </c>
      <c r="E987" s="224" t="s">
        <v>1</v>
      </c>
      <c r="F987" s="225" t="s">
        <v>137</v>
      </c>
      <c r="G987" s="223"/>
      <c r="H987" s="226">
        <v>1</v>
      </c>
      <c r="I987" s="227"/>
      <c r="J987" s="223"/>
      <c r="K987" s="223"/>
      <c r="L987" s="228"/>
      <c r="M987" s="229"/>
      <c r="N987" s="230"/>
      <c r="O987" s="230"/>
      <c r="P987" s="230"/>
      <c r="Q987" s="230"/>
      <c r="R987" s="230"/>
      <c r="S987" s="230"/>
      <c r="T987" s="231"/>
      <c r="AT987" s="232" t="s">
        <v>132</v>
      </c>
      <c r="AU987" s="232" t="s">
        <v>85</v>
      </c>
      <c r="AV987" s="15" t="s">
        <v>131</v>
      </c>
      <c r="AW987" s="15" t="s">
        <v>134</v>
      </c>
      <c r="AX987" s="15" t="s">
        <v>83</v>
      </c>
      <c r="AY987" s="232" t="s">
        <v>123</v>
      </c>
    </row>
    <row r="988" spans="2:63" s="12" customFormat="1" ht="22.9" customHeight="1">
      <c r="B988" s="171"/>
      <c r="C988" s="172"/>
      <c r="D988" s="173" t="s">
        <v>74</v>
      </c>
      <c r="E988" s="185" t="s">
        <v>1266</v>
      </c>
      <c r="F988" s="185" t="s">
        <v>1267</v>
      </c>
      <c r="G988" s="172"/>
      <c r="H988" s="172"/>
      <c r="I988" s="175"/>
      <c r="J988" s="186">
        <f>BK988</f>
        <v>0</v>
      </c>
      <c r="K988" s="172"/>
      <c r="L988" s="177"/>
      <c r="M988" s="178"/>
      <c r="N988" s="179"/>
      <c r="O988" s="179"/>
      <c r="P988" s="180">
        <f>SUM(P989:P991)</f>
        <v>0</v>
      </c>
      <c r="Q988" s="179"/>
      <c r="R988" s="180">
        <f>SUM(R989:R991)</f>
        <v>0</v>
      </c>
      <c r="S988" s="179"/>
      <c r="T988" s="181">
        <f>SUM(T989:T991)</f>
        <v>0</v>
      </c>
      <c r="AR988" s="182" t="s">
        <v>153</v>
      </c>
      <c r="AT988" s="183" t="s">
        <v>74</v>
      </c>
      <c r="AU988" s="183" t="s">
        <v>83</v>
      </c>
      <c r="AY988" s="182" t="s">
        <v>123</v>
      </c>
      <c r="BK988" s="184">
        <f>SUM(BK989:BK991)</f>
        <v>0</v>
      </c>
    </row>
    <row r="989" spans="1:65" s="2" customFormat="1" ht="16.5" customHeight="1">
      <c r="A989" s="35"/>
      <c r="B989" s="36"/>
      <c r="C989" s="187" t="s">
        <v>1268</v>
      </c>
      <c r="D989" s="187" t="s">
        <v>126</v>
      </c>
      <c r="E989" s="188" t="s">
        <v>1269</v>
      </c>
      <c r="F989" s="189" t="s">
        <v>1270</v>
      </c>
      <c r="G989" s="190" t="s">
        <v>1186</v>
      </c>
      <c r="H989" s="191">
        <v>1</v>
      </c>
      <c r="I989" s="192"/>
      <c r="J989" s="193">
        <f>ROUND(I989*H989,2)</f>
        <v>0</v>
      </c>
      <c r="K989" s="189" t="s">
        <v>130</v>
      </c>
      <c r="L989" s="40"/>
      <c r="M989" s="194" t="s">
        <v>1</v>
      </c>
      <c r="N989" s="195" t="s">
        <v>40</v>
      </c>
      <c r="O989" s="72"/>
      <c r="P989" s="196">
        <f>O989*H989</f>
        <v>0</v>
      </c>
      <c r="Q989" s="196">
        <v>0</v>
      </c>
      <c r="R989" s="196">
        <f>Q989*H989</f>
        <v>0</v>
      </c>
      <c r="S989" s="196">
        <v>0</v>
      </c>
      <c r="T989" s="197">
        <f>S989*H989</f>
        <v>0</v>
      </c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R989" s="198" t="s">
        <v>131</v>
      </c>
      <c r="AT989" s="198" t="s">
        <v>126</v>
      </c>
      <c r="AU989" s="198" t="s">
        <v>85</v>
      </c>
      <c r="AY989" s="18" t="s">
        <v>123</v>
      </c>
      <c r="BE989" s="199">
        <f>IF(N989="základní",J989,0)</f>
        <v>0</v>
      </c>
      <c r="BF989" s="199">
        <f>IF(N989="snížená",J989,0)</f>
        <v>0</v>
      </c>
      <c r="BG989" s="199">
        <f>IF(N989="zákl. přenesená",J989,0)</f>
        <v>0</v>
      </c>
      <c r="BH989" s="199">
        <f>IF(N989="sníž. přenesená",J989,0)</f>
        <v>0</v>
      </c>
      <c r="BI989" s="199">
        <f>IF(N989="nulová",J989,0)</f>
        <v>0</v>
      </c>
      <c r="BJ989" s="18" t="s">
        <v>83</v>
      </c>
      <c r="BK989" s="199">
        <f>ROUND(I989*H989,2)</f>
        <v>0</v>
      </c>
      <c r="BL989" s="18" t="s">
        <v>131</v>
      </c>
      <c r="BM989" s="198" t="s">
        <v>1271</v>
      </c>
    </row>
    <row r="990" spans="2:51" s="14" customFormat="1" ht="22.5">
      <c r="B990" s="211"/>
      <c r="C990" s="212"/>
      <c r="D990" s="202" t="s">
        <v>132</v>
      </c>
      <c r="E990" s="213" t="s">
        <v>1</v>
      </c>
      <c r="F990" s="214" t="s">
        <v>1272</v>
      </c>
      <c r="G990" s="212"/>
      <c r="H990" s="215">
        <v>1</v>
      </c>
      <c r="I990" s="216"/>
      <c r="J990" s="212"/>
      <c r="K990" s="212"/>
      <c r="L990" s="217"/>
      <c r="M990" s="218"/>
      <c r="N990" s="219"/>
      <c r="O990" s="219"/>
      <c r="P990" s="219"/>
      <c r="Q990" s="219"/>
      <c r="R990" s="219"/>
      <c r="S990" s="219"/>
      <c r="T990" s="220"/>
      <c r="AT990" s="221" t="s">
        <v>132</v>
      </c>
      <c r="AU990" s="221" t="s">
        <v>85</v>
      </c>
      <c r="AV990" s="14" t="s">
        <v>85</v>
      </c>
      <c r="AW990" s="14" t="s">
        <v>134</v>
      </c>
      <c r="AX990" s="14" t="s">
        <v>75</v>
      </c>
      <c r="AY990" s="221" t="s">
        <v>123</v>
      </c>
    </row>
    <row r="991" spans="2:51" s="15" customFormat="1" ht="11.25">
      <c r="B991" s="222"/>
      <c r="C991" s="223"/>
      <c r="D991" s="202" t="s">
        <v>132</v>
      </c>
      <c r="E991" s="224" t="s">
        <v>1</v>
      </c>
      <c r="F991" s="225" t="s">
        <v>137</v>
      </c>
      <c r="G991" s="223"/>
      <c r="H991" s="226">
        <v>1</v>
      </c>
      <c r="I991" s="227"/>
      <c r="J991" s="223"/>
      <c r="K991" s="223"/>
      <c r="L991" s="228"/>
      <c r="M991" s="233"/>
      <c r="N991" s="234"/>
      <c r="O991" s="234"/>
      <c r="P991" s="234"/>
      <c r="Q991" s="234"/>
      <c r="R991" s="234"/>
      <c r="S991" s="234"/>
      <c r="T991" s="235"/>
      <c r="AT991" s="232" t="s">
        <v>132</v>
      </c>
      <c r="AU991" s="232" t="s">
        <v>85</v>
      </c>
      <c r="AV991" s="15" t="s">
        <v>131</v>
      </c>
      <c r="AW991" s="15" t="s">
        <v>134</v>
      </c>
      <c r="AX991" s="15" t="s">
        <v>83</v>
      </c>
      <c r="AY991" s="232" t="s">
        <v>123</v>
      </c>
    </row>
    <row r="992" spans="1:31" s="2" customFormat="1" ht="6.95" customHeight="1">
      <c r="A992" s="35"/>
      <c r="B992" s="55"/>
      <c r="C992" s="56"/>
      <c r="D992" s="56"/>
      <c r="E992" s="56"/>
      <c r="F992" s="56"/>
      <c r="G992" s="56"/>
      <c r="H992" s="56"/>
      <c r="I992" s="56"/>
      <c r="J992" s="56"/>
      <c r="K992" s="56"/>
      <c r="L992" s="40"/>
      <c r="M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</row>
  </sheetData>
  <sheetProtection algorithmName="SHA-512" hashValue="q8BRHNJY2A3T8buUuQuJDU9+yujkNThuxKfGkXng/VhNovFWWbHuBC2cHTpf5iyyDhumLxIxJ7g+16FKsUKxlw==" saltValue="ld7sm4/52A7+gbgWIX7gFq1SIw9GvLGRZCvXuvlaHtHGkfzYqmxUJMTb1jJOexQTEu5x9eBQwFtknZypwWVAgw==" spinCount="100000" sheet="1" objects="1" scenarios="1" formatColumns="0" formatRows="0" autoFilter="0"/>
  <autoFilter ref="C134:K991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III/23726 Kokovice, most ev.č.23726-1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1273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20. 10. 2017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ROUND((SUM(BE126:BE386)),2)</f>
        <v>0</v>
      </c>
      <c r="G33" s="35"/>
      <c r="H33" s="35"/>
      <c r="I33" s="125">
        <v>0.21</v>
      </c>
      <c r="J33" s="124">
        <f>ROUND(((SUM(BE126:BE386))*I33),2)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ROUND((SUM(BF126:BF386)),2)</f>
        <v>0</v>
      </c>
      <c r="G34" s="35"/>
      <c r="H34" s="35"/>
      <c r="I34" s="125">
        <v>0.15</v>
      </c>
      <c r="J34" s="124">
        <f>ROUND(((SUM(BF126:BF386))*I34),2)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ROUND((SUM(BG126:BG386)),2)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ROUND((SUM(BH126:BH386)),2)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ROUND((SUM(BI126:BI386)),2)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III/23726 Kokovice, most ev.č.23726-1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2" t="str">
        <f>E9</f>
        <v>201.1 - Provizorní lávka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20. 10. 2017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Středočeský kraj</v>
      </c>
      <c r="G91" s="37"/>
      <c r="H91" s="37"/>
      <c r="I91" s="30" t="s">
        <v>30</v>
      </c>
      <c r="J91" s="33" t="str">
        <f>E21</f>
        <v>PRAGOPROJEKT, a.s.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J127</f>
        <v>0</v>
      </c>
      <c r="K97" s="149"/>
      <c r="L97" s="153"/>
    </row>
    <row r="98" spans="2:12" s="10" customFormat="1" ht="19.9" customHeight="1">
      <c r="B98" s="154"/>
      <c r="C98" s="155"/>
      <c r="D98" s="156" t="s">
        <v>171</v>
      </c>
      <c r="E98" s="157"/>
      <c r="F98" s="157"/>
      <c r="G98" s="157"/>
      <c r="H98" s="157"/>
      <c r="I98" s="157"/>
      <c r="J98" s="158">
        <f>J128</f>
        <v>0</v>
      </c>
      <c r="K98" s="155"/>
      <c r="L98" s="159"/>
    </row>
    <row r="99" spans="2:12" s="10" customFormat="1" ht="19.9" customHeight="1">
      <c r="B99" s="154"/>
      <c r="C99" s="155"/>
      <c r="D99" s="156" t="s">
        <v>172</v>
      </c>
      <c r="E99" s="157"/>
      <c r="F99" s="157"/>
      <c r="G99" s="157"/>
      <c r="H99" s="157"/>
      <c r="I99" s="157"/>
      <c r="J99" s="158">
        <f>J243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173</v>
      </c>
      <c r="E100" s="157"/>
      <c r="F100" s="157"/>
      <c r="G100" s="157"/>
      <c r="H100" s="157"/>
      <c r="I100" s="157"/>
      <c r="J100" s="158">
        <f>J255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175</v>
      </c>
      <c r="E101" s="157"/>
      <c r="F101" s="157"/>
      <c r="G101" s="157"/>
      <c r="H101" s="157"/>
      <c r="I101" s="157"/>
      <c r="J101" s="158">
        <f>J265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177</v>
      </c>
      <c r="E102" s="157"/>
      <c r="F102" s="157"/>
      <c r="G102" s="157"/>
      <c r="H102" s="157"/>
      <c r="I102" s="157"/>
      <c r="J102" s="158">
        <f>J272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178</v>
      </c>
      <c r="E103" s="157"/>
      <c r="F103" s="157"/>
      <c r="G103" s="157"/>
      <c r="H103" s="157"/>
      <c r="I103" s="157"/>
      <c r="J103" s="158">
        <f>J287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179</v>
      </c>
      <c r="E104" s="157"/>
      <c r="F104" s="157"/>
      <c r="G104" s="157"/>
      <c r="H104" s="157"/>
      <c r="I104" s="157"/>
      <c r="J104" s="158">
        <f>J319</f>
        <v>0</v>
      </c>
      <c r="K104" s="155"/>
      <c r="L104" s="159"/>
    </row>
    <row r="105" spans="2:12" s="9" customFormat="1" ht="24.95" customHeight="1">
      <c r="B105" s="148"/>
      <c r="C105" s="149"/>
      <c r="D105" s="150" t="s">
        <v>180</v>
      </c>
      <c r="E105" s="151"/>
      <c r="F105" s="151"/>
      <c r="G105" s="151"/>
      <c r="H105" s="151"/>
      <c r="I105" s="151"/>
      <c r="J105" s="152">
        <f>J324</f>
        <v>0</v>
      </c>
      <c r="K105" s="149"/>
      <c r="L105" s="153"/>
    </row>
    <row r="106" spans="2:12" s="10" customFormat="1" ht="19.9" customHeight="1">
      <c r="B106" s="154"/>
      <c r="C106" s="155"/>
      <c r="D106" s="156" t="s">
        <v>1274</v>
      </c>
      <c r="E106" s="157"/>
      <c r="F106" s="157"/>
      <c r="G106" s="157"/>
      <c r="H106" s="157"/>
      <c r="I106" s="157"/>
      <c r="J106" s="158">
        <f>J325</f>
        <v>0</v>
      </c>
      <c r="K106" s="155"/>
      <c r="L106" s="159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108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10" t="str">
        <f>E7</f>
        <v>III/23726 Kokovice, most ev.č.23726-1</v>
      </c>
      <c r="F116" s="311"/>
      <c r="G116" s="311"/>
      <c r="H116" s="311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99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62" t="str">
        <f>E9</f>
        <v>201.1 - Provizorní lávka</v>
      </c>
      <c r="F118" s="312"/>
      <c r="G118" s="312"/>
      <c r="H118" s="31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 xml:space="preserve"> </v>
      </c>
      <c r="G120" s="37"/>
      <c r="H120" s="37"/>
      <c r="I120" s="30" t="s">
        <v>22</v>
      </c>
      <c r="J120" s="67" t="str">
        <f>IF(J12="","",J12)</f>
        <v>20. 10. 2017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5.7" customHeight="1">
      <c r="A122" s="35"/>
      <c r="B122" s="36"/>
      <c r="C122" s="30" t="s">
        <v>24</v>
      </c>
      <c r="D122" s="37"/>
      <c r="E122" s="37"/>
      <c r="F122" s="28" t="str">
        <f>E15</f>
        <v>Středočeský kraj</v>
      </c>
      <c r="G122" s="37"/>
      <c r="H122" s="37"/>
      <c r="I122" s="30" t="s">
        <v>30</v>
      </c>
      <c r="J122" s="33" t="str">
        <f>E21</f>
        <v>PRAGOPROJEKT, a.s.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28</v>
      </c>
      <c r="D123" s="37"/>
      <c r="E123" s="37"/>
      <c r="F123" s="28" t="str">
        <f>IF(E18="","",E18)</f>
        <v>Vyplň údaj</v>
      </c>
      <c r="G123" s="37"/>
      <c r="H123" s="37"/>
      <c r="I123" s="30" t="s">
        <v>32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0"/>
      <c r="B125" s="161"/>
      <c r="C125" s="162" t="s">
        <v>109</v>
      </c>
      <c r="D125" s="163" t="s">
        <v>60</v>
      </c>
      <c r="E125" s="163" t="s">
        <v>56</v>
      </c>
      <c r="F125" s="163" t="s">
        <v>57</v>
      </c>
      <c r="G125" s="163" t="s">
        <v>110</v>
      </c>
      <c r="H125" s="163" t="s">
        <v>111</v>
      </c>
      <c r="I125" s="163" t="s">
        <v>112</v>
      </c>
      <c r="J125" s="163" t="s">
        <v>103</v>
      </c>
      <c r="K125" s="164" t="s">
        <v>113</v>
      </c>
      <c r="L125" s="165"/>
      <c r="M125" s="76" t="s">
        <v>1</v>
      </c>
      <c r="N125" s="77" t="s">
        <v>39</v>
      </c>
      <c r="O125" s="77" t="s">
        <v>114</v>
      </c>
      <c r="P125" s="77" t="s">
        <v>115</v>
      </c>
      <c r="Q125" s="77" t="s">
        <v>116</v>
      </c>
      <c r="R125" s="77" t="s">
        <v>117</v>
      </c>
      <c r="S125" s="77" t="s">
        <v>118</v>
      </c>
      <c r="T125" s="78" t="s">
        <v>119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9" customHeight="1">
      <c r="A126" s="35"/>
      <c r="B126" s="36"/>
      <c r="C126" s="83" t="s">
        <v>120</v>
      </c>
      <c r="D126" s="37"/>
      <c r="E126" s="37"/>
      <c r="F126" s="37"/>
      <c r="G126" s="37"/>
      <c r="H126" s="37"/>
      <c r="I126" s="37"/>
      <c r="J126" s="166">
        <f>BK126</f>
        <v>0</v>
      </c>
      <c r="K126" s="37"/>
      <c r="L126" s="40"/>
      <c r="M126" s="79"/>
      <c r="N126" s="167"/>
      <c r="O126" s="80"/>
      <c r="P126" s="168">
        <f>P127+P324</f>
        <v>0</v>
      </c>
      <c r="Q126" s="80"/>
      <c r="R126" s="168">
        <f>R127+R324</f>
        <v>0</v>
      </c>
      <c r="S126" s="80"/>
      <c r="T126" s="169">
        <f>T127+T324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74</v>
      </c>
      <c r="AU126" s="18" t="s">
        <v>105</v>
      </c>
      <c r="BK126" s="170">
        <f>BK127+BK324</f>
        <v>0</v>
      </c>
    </row>
    <row r="127" spans="2:63" s="12" customFormat="1" ht="25.9" customHeight="1">
      <c r="B127" s="171"/>
      <c r="C127" s="172"/>
      <c r="D127" s="173" t="s">
        <v>74</v>
      </c>
      <c r="E127" s="174" t="s">
        <v>121</v>
      </c>
      <c r="F127" s="174" t="s">
        <v>122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P128+P243+P255+P265+P272+P287+P319</f>
        <v>0</v>
      </c>
      <c r="Q127" s="179"/>
      <c r="R127" s="180">
        <f>R128+R243+R255+R265+R272+R287+R319</f>
        <v>0</v>
      </c>
      <c r="S127" s="179"/>
      <c r="T127" s="181">
        <f>T128+T243+T255+T265+T272+T287+T319</f>
        <v>0</v>
      </c>
      <c r="AR127" s="182" t="s">
        <v>83</v>
      </c>
      <c r="AT127" s="183" t="s">
        <v>74</v>
      </c>
      <c r="AU127" s="183" t="s">
        <v>75</v>
      </c>
      <c r="AY127" s="182" t="s">
        <v>123</v>
      </c>
      <c r="BK127" s="184">
        <f>BK128+BK243+BK255+BK265+BK272+BK287+BK319</f>
        <v>0</v>
      </c>
    </row>
    <row r="128" spans="2:63" s="12" customFormat="1" ht="22.9" customHeight="1">
      <c r="B128" s="171"/>
      <c r="C128" s="172"/>
      <c r="D128" s="173" t="s">
        <v>74</v>
      </c>
      <c r="E128" s="185" t="s">
        <v>83</v>
      </c>
      <c r="F128" s="185" t="s">
        <v>189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SUM(P129:P242)</f>
        <v>0</v>
      </c>
      <c r="Q128" s="179"/>
      <c r="R128" s="180">
        <f>SUM(R129:R242)</f>
        <v>0</v>
      </c>
      <c r="S128" s="179"/>
      <c r="T128" s="181">
        <f>SUM(T129:T242)</f>
        <v>0</v>
      </c>
      <c r="AR128" s="182" t="s">
        <v>83</v>
      </c>
      <c r="AT128" s="183" t="s">
        <v>74</v>
      </c>
      <c r="AU128" s="183" t="s">
        <v>83</v>
      </c>
      <c r="AY128" s="182" t="s">
        <v>123</v>
      </c>
      <c r="BK128" s="184">
        <f>SUM(BK129:BK242)</f>
        <v>0</v>
      </c>
    </row>
    <row r="129" spans="1:65" s="2" customFormat="1" ht="24.2" customHeight="1">
      <c r="A129" s="35"/>
      <c r="B129" s="36"/>
      <c r="C129" s="187" t="s">
        <v>83</v>
      </c>
      <c r="D129" s="187" t="s">
        <v>126</v>
      </c>
      <c r="E129" s="188" t="s">
        <v>195</v>
      </c>
      <c r="F129" s="189" t="s">
        <v>196</v>
      </c>
      <c r="G129" s="190" t="s">
        <v>192</v>
      </c>
      <c r="H129" s="191">
        <v>155</v>
      </c>
      <c r="I129" s="192"/>
      <c r="J129" s="193">
        <f>ROUND(I129*H129,2)</f>
        <v>0</v>
      </c>
      <c r="K129" s="189" t="s">
        <v>130</v>
      </c>
      <c r="L129" s="40"/>
      <c r="M129" s="194" t="s">
        <v>1</v>
      </c>
      <c r="N129" s="195" t="s">
        <v>40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131</v>
      </c>
      <c r="AT129" s="198" t="s">
        <v>126</v>
      </c>
      <c r="AU129" s="198" t="s">
        <v>85</v>
      </c>
      <c r="AY129" s="18" t="s">
        <v>123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83</v>
      </c>
      <c r="BK129" s="199">
        <f>ROUND(I129*H129,2)</f>
        <v>0</v>
      </c>
      <c r="BL129" s="18" t="s">
        <v>131</v>
      </c>
      <c r="BM129" s="198" t="s">
        <v>85</v>
      </c>
    </row>
    <row r="130" spans="2:51" s="14" customFormat="1" ht="11.25">
      <c r="B130" s="211"/>
      <c r="C130" s="212"/>
      <c r="D130" s="202" t="s">
        <v>132</v>
      </c>
      <c r="E130" s="213" t="s">
        <v>1</v>
      </c>
      <c r="F130" s="214" t="s">
        <v>1275</v>
      </c>
      <c r="G130" s="212"/>
      <c r="H130" s="215">
        <v>155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132</v>
      </c>
      <c r="AU130" s="221" t="s">
        <v>85</v>
      </c>
      <c r="AV130" s="14" t="s">
        <v>85</v>
      </c>
      <c r="AW130" s="14" t="s">
        <v>134</v>
      </c>
      <c r="AX130" s="14" t="s">
        <v>75</v>
      </c>
      <c r="AY130" s="221" t="s">
        <v>123</v>
      </c>
    </row>
    <row r="131" spans="2:51" s="15" customFormat="1" ht="11.25">
      <c r="B131" s="222"/>
      <c r="C131" s="223"/>
      <c r="D131" s="202" t="s">
        <v>132</v>
      </c>
      <c r="E131" s="224" t="s">
        <v>1</v>
      </c>
      <c r="F131" s="225" t="s">
        <v>137</v>
      </c>
      <c r="G131" s="223"/>
      <c r="H131" s="226">
        <v>155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132</v>
      </c>
      <c r="AU131" s="232" t="s">
        <v>85</v>
      </c>
      <c r="AV131" s="15" t="s">
        <v>131</v>
      </c>
      <c r="AW131" s="15" t="s">
        <v>134</v>
      </c>
      <c r="AX131" s="15" t="s">
        <v>83</v>
      </c>
      <c r="AY131" s="232" t="s">
        <v>123</v>
      </c>
    </row>
    <row r="132" spans="1:65" s="2" customFormat="1" ht="24.2" customHeight="1">
      <c r="A132" s="35"/>
      <c r="B132" s="36"/>
      <c r="C132" s="187" t="s">
        <v>85</v>
      </c>
      <c r="D132" s="187" t="s">
        <v>126</v>
      </c>
      <c r="E132" s="188" t="s">
        <v>1276</v>
      </c>
      <c r="F132" s="189" t="s">
        <v>1277</v>
      </c>
      <c r="G132" s="190" t="s">
        <v>192</v>
      </c>
      <c r="H132" s="191">
        <v>87.5</v>
      </c>
      <c r="I132" s="192"/>
      <c r="J132" s="193">
        <f>ROUND(I132*H132,2)</f>
        <v>0</v>
      </c>
      <c r="K132" s="189" t="s">
        <v>130</v>
      </c>
      <c r="L132" s="40"/>
      <c r="M132" s="194" t="s">
        <v>1</v>
      </c>
      <c r="N132" s="195" t="s">
        <v>40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131</v>
      </c>
      <c r="AT132" s="198" t="s">
        <v>126</v>
      </c>
      <c r="AU132" s="198" t="s">
        <v>85</v>
      </c>
      <c r="AY132" s="18" t="s">
        <v>123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83</v>
      </c>
      <c r="BK132" s="199">
        <f>ROUND(I132*H132,2)</f>
        <v>0</v>
      </c>
      <c r="BL132" s="18" t="s">
        <v>131</v>
      </c>
      <c r="BM132" s="198" t="s">
        <v>131</v>
      </c>
    </row>
    <row r="133" spans="2:51" s="13" customFormat="1" ht="11.25">
      <c r="B133" s="200"/>
      <c r="C133" s="201"/>
      <c r="D133" s="202" t="s">
        <v>132</v>
      </c>
      <c r="E133" s="203" t="s">
        <v>1</v>
      </c>
      <c r="F133" s="204" t="s">
        <v>1278</v>
      </c>
      <c r="G133" s="201"/>
      <c r="H133" s="203" t="s">
        <v>1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132</v>
      </c>
      <c r="AU133" s="210" t="s">
        <v>85</v>
      </c>
      <c r="AV133" s="13" t="s">
        <v>83</v>
      </c>
      <c r="AW133" s="13" t="s">
        <v>134</v>
      </c>
      <c r="AX133" s="13" t="s">
        <v>75</v>
      </c>
      <c r="AY133" s="210" t="s">
        <v>123</v>
      </c>
    </row>
    <row r="134" spans="2:51" s="14" customFormat="1" ht="11.25">
      <c r="B134" s="211"/>
      <c r="C134" s="212"/>
      <c r="D134" s="202" t="s">
        <v>132</v>
      </c>
      <c r="E134" s="213" t="s">
        <v>1</v>
      </c>
      <c r="F134" s="214" t="s">
        <v>1279</v>
      </c>
      <c r="G134" s="212"/>
      <c r="H134" s="215">
        <v>10.5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132</v>
      </c>
      <c r="AU134" s="221" t="s">
        <v>85</v>
      </c>
      <c r="AV134" s="14" t="s">
        <v>85</v>
      </c>
      <c r="AW134" s="14" t="s">
        <v>134</v>
      </c>
      <c r="AX134" s="14" t="s">
        <v>75</v>
      </c>
      <c r="AY134" s="221" t="s">
        <v>123</v>
      </c>
    </row>
    <row r="135" spans="2:51" s="14" customFormat="1" ht="11.25">
      <c r="B135" s="211"/>
      <c r="C135" s="212"/>
      <c r="D135" s="202" t="s">
        <v>132</v>
      </c>
      <c r="E135" s="213" t="s">
        <v>1</v>
      </c>
      <c r="F135" s="214" t="s">
        <v>1280</v>
      </c>
      <c r="G135" s="212"/>
      <c r="H135" s="215">
        <v>44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132</v>
      </c>
      <c r="AU135" s="221" t="s">
        <v>85</v>
      </c>
      <c r="AV135" s="14" t="s">
        <v>85</v>
      </c>
      <c r="AW135" s="14" t="s">
        <v>134</v>
      </c>
      <c r="AX135" s="14" t="s">
        <v>75</v>
      </c>
      <c r="AY135" s="221" t="s">
        <v>123</v>
      </c>
    </row>
    <row r="136" spans="2:51" s="14" customFormat="1" ht="11.25">
      <c r="B136" s="211"/>
      <c r="C136" s="212"/>
      <c r="D136" s="202" t="s">
        <v>132</v>
      </c>
      <c r="E136" s="213" t="s">
        <v>1</v>
      </c>
      <c r="F136" s="214" t="s">
        <v>1281</v>
      </c>
      <c r="G136" s="212"/>
      <c r="H136" s="215">
        <v>33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132</v>
      </c>
      <c r="AU136" s="221" t="s">
        <v>85</v>
      </c>
      <c r="AV136" s="14" t="s">
        <v>85</v>
      </c>
      <c r="AW136" s="14" t="s">
        <v>134</v>
      </c>
      <c r="AX136" s="14" t="s">
        <v>75</v>
      </c>
      <c r="AY136" s="221" t="s">
        <v>123</v>
      </c>
    </row>
    <row r="137" spans="2:51" s="15" customFormat="1" ht="11.25">
      <c r="B137" s="222"/>
      <c r="C137" s="223"/>
      <c r="D137" s="202" t="s">
        <v>132</v>
      </c>
      <c r="E137" s="224" t="s">
        <v>1</v>
      </c>
      <c r="F137" s="225" t="s">
        <v>137</v>
      </c>
      <c r="G137" s="223"/>
      <c r="H137" s="226">
        <v>87.5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132</v>
      </c>
      <c r="AU137" s="232" t="s">
        <v>85</v>
      </c>
      <c r="AV137" s="15" t="s">
        <v>131</v>
      </c>
      <c r="AW137" s="15" t="s">
        <v>134</v>
      </c>
      <c r="AX137" s="15" t="s">
        <v>83</v>
      </c>
      <c r="AY137" s="232" t="s">
        <v>123</v>
      </c>
    </row>
    <row r="138" spans="1:65" s="2" customFormat="1" ht="24.2" customHeight="1">
      <c r="A138" s="35"/>
      <c r="B138" s="36"/>
      <c r="C138" s="187" t="s">
        <v>142</v>
      </c>
      <c r="D138" s="187" t="s">
        <v>126</v>
      </c>
      <c r="E138" s="188" t="s">
        <v>1282</v>
      </c>
      <c r="F138" s="189" t="s">
        <v>1283</v>
      </c>
      <c r="G138" s="190" t="s">
        <v>192</v>
      </c>
      <c r="H138" s="191">
        <v>33</v>
      </c>
      <c r="I138" s="192"/>
      <c r="J138" s="193">
        <f>ROUND(I138*H138,2)</f>
        <v>0</v>
      </c>
      <c r="K138" s="189" t="s">
        <v>130</v>
      </c>
      <c r="L138" s="40"/>
      <c r="M138" s="194" t="s">
        <v>1</v>
      </c>
      <c r="N138" s="195" t="s">
        <v>40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131</v>
      </c>
      <c r="AT138" s="198" t="s">
        <v>126</v>
      </c>
      <c r="AU138" s="198" t="s">
        <v>85</v>
      </c>
      <c r="AY138" s="18" t="s">
        <v>123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131</v>
      </c>
      <c r="BM138" s="198" t="s">
        <v>145</v>
      </c>
    </row>
    <row r="139" spans="2:51" s="13" customFormat="1" ht="11.25">
      <c r="B139" s="200"/>
      <c r="C139" s="201"/>
      <c r="D139" s="202" t="s">
        <v>132</v>
      </c>
      <c r="E139" s="203" t="s">
        <v>1</v>
      </c>
      <c r="F139" s="204" t="s">
        <v>1278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132</v>
      </c>
      <c r="AU139" s="210" t="s">
        <v>85</v>
      </c>
      <c r="AV139" s="13" t="s">
        <v>83</v>
      </c>
      <c r="AW139" s="13" t="s">
        <v>134</v>
      </c>
      <c r="AX139" s="13" t="s">
        <v>75</v>
      </c>
      <c r="AY139" s="210" t="s">
        <v>123</v>
      </c>
    </row>
    <row r="140" spans="2:51" s="14" customFormat="1" ht="11.25">
      <c r="B140" s="211"/>
      <c r="C140" s="212"/>
      <c r="D140" s="202" t="s">
        <v>132</v>
      </c>
      <c r="E140" s="213" t="s">
        <v>1</v>
      </c>
      <c r="F140" s="214" t="s">
        <v>1284</v>
      </c>
      <c r="G140" s="212"/>
      <c r="H140" s="215">
        <v>33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132</v>
      </c>
      <c r="AU140" s="221" t="s">
        <v>85</v>
      </c>
      <c r="AV140" s="14" t="s">
        <v>85</v>
      </c>
      <c r="AW140" s="14" t="s">
        <v>134</v>
      </c>
      <c r="AX140" s="14" t="s">
        <v>75</v>
      </c>
      <c r="AY140" s="221" t="s">
        <v>123</v>
      </c>
    </row>
    <row r="141" spans="2:51" s="15" customFormat="1" ht="11.25">
      <c r="B141" s="222"/>
      <c r="C141" s="223"/>
      <c r="D141" s="202" t="s">
        <v>132</v>
      </c>
      <c r="E141" s="224" t="s">
        <v>1</v>
      </c>
      <c r="F141" s="225" t="s">
        <v>137</v>
      </c>
      <c r="G141" s="223"/>
      <c r="H141" s="226">
        <v>33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132</v>
      </c>
      <c r="AU141" s="232" t="s">
        <v>85</v>
      </c>
      <c r="AV141" s="15" t="s">
        <v>131</v>
      </c>
      <c r="AW141" s="15" t="s">
        <v>134</v>
      </c>
      <c r="AX141" s="15" t="s">
        <v>83</v>
      </c>
      <c r="AY141" s="232" t="s">
        <v>123</v>
      </c>
    </row>
    <row r="142" spans="1:65" s="2" customFormat="1" ht="24.2" customHeight="1">
      <c r="A142" s="35"/>
      <c r="B142" s="36"/>
      <c r="C142" s="187" t="s">
        <v>131</v>
      </c>
      <c r="D142" s="187" t="s">
        <v>126</v>
      </c>
      <c r="E142" s="188" t="s">
        <v>210</v>
      </c>
      <c r="F142" s="189" t="s">
        <v>211</v>
      </c>
      <c r="G142" s="190" t="s">
        <v>192</v>
      </c>
      <c r="H142" s="191">
        <v>10.5</v>
      </c>
      <c r="I142" s="192"/>
      <c r="J142" s="193">
        <f>ROUND(I142*H142,2)</f>
        <v>0</v>
      </c>
      <c r="K142" s="189" t="s">
        <v>130</v>
      </c>
      <c r="L142" s="40"/>
      <c r="M142" s="194" t="s">
        <v>1</v>
      </c>
      <c r="N142" s="195" t="s">
        <v>40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131</v>
      </c>
      <c r="AT142" s="198" t="s">
        <v>126</v>
      </c>
      <c r="AU142" s="198" t="s">
        <v>85</v>
      </c>
      <c r="AY142" s="18" t="s">
        <v>123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131</v>
      </c>
      <c r="BM142" s="198" t="s">
        <v>151</v>
      </c>
    </row>
    <row r="143" spans="2:51" s="13" customFormat="1" ht="11.25">
      <c r="B143" s="200"/>
      <c r="C143" s="201"/>
      <c r="D143" s="202" t="s">
        <v>132</v>
      </c>
      <c r="E143" s="203" t="s">
        <v>1</v>
      </c>
      <c r="F143" s="204" t="s">
        <v>1278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132</v>
      </c>
      <c r="AU143" s="210" t="s">
        <v>85</v>
      </c>
      <c r="AV143" s="13" t="s">
        <v>83</v>
      </c>
      <c r="AW143" s="13" t="s">
        <v>134</v>
      </c>
      <c r="AX143" s="13" t="s">
        <v>75</v>
      </c>
      <c r="AY143" s="210" t="s">
        <v>123</v>
      </c>
    </row>
    <row r="144" spans="2:51" s="14" customFormat="1" ht="11.25">
      <c r="B144" s="211"/>
      <c r="C144" s="212"/>
      <c r="D144" s="202" t="s">
        <v>132</v>
      </c>
      <c r="E144" s="213" t="s">
        <v>1</v>
      </c>
      <c r="F144" s="214" t="s">
        <v>1279</v>
      </c>
      <c r="G144" s="212"/>
      <c r="H144" s="215">
        <v>10.5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132</v>
      </c>
      <c r="AU144" s="221" t="s">
        <v>85</v>
      </c>
      <c r="AV144" s="14" t="s">
        <v>85</v>
      </c>
      <c r="AW144" s="14" t="s">
        <v>134</v>
      </c>
      <c r="AX144" s="14" t="s">
        <v>75</v>
      </c>
      <c r="AY144" s="221" t="s">
        <v>123</v>
      </c>
    </row>
    <row r="145" spans="2:51" s="15" customFormat="1" ht="11.25">
      <c r="B145" s="222"/>
      <c r="C145" s="223"/>
      <c r="D145" s="202" t="s">
        <v>132</v>
      </c>
      <c r="E145" s="224" t="s">
        <v>1</v>
      </c>
      <c r="F145" s="225" t="s">
        <v>137</v>
      </c>
      <c r="G145" s="223"/>
      <c r="H145" s="226">
        <v>10.5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132</v>
      </c>
      <c r="AU145" s="232" t="s">
        <v>85</v>
      </c>
      <c r="AV145" s="15" t="s">
        <v>131</v>
      </c>
      <c r="AW145" s="15" t="s">
        <v>134</v>
      </c>
      <c r="AX145" s="15" t="s">
        <v>83</v>
      </c>
      <c r="AY145" s="232" t="s">
        <v>123</v>
      </c>
    </row>
    <row r="146" spans="1:65" s="2" customFormat="1" ht="16.5" customHeight="1">
      <c r="A146" s="35"/>
      <c r="B146" s="36"/>
      <c r="C146" s="187" t="s">
        <v>153</v>
      </c>
      <c r="D146" s="187" t="s">
        <v>126</v>
      </c>
      <c r="E146" s="188" t="s">
        <v>1285</v>
      </c>
      <c r="F146" s="189" t="s">
        <v>1286</v>
      </c>
      <c r="G146" s="190" t="s">
        <v>192</v>
      </c>
      <c r="H146" s="191">
        <v>72</v>
      </c>
      <c r="I146" s="192"/>
      <c r="J146" s="193">
        <f>ROUND(I146*H146,2)</f>
        <v>0</v>
      </c>
      <c r="K146" s="189" t="s">
        <v>130</v>
      </c>
      <c r="L146" s="40"/>
      <c r="M146" s="194" t="s">
        <v>1</v>
      </c>
      <c r="N146" s="195" t="s">
        <v>40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131</v>
      </c>
      <c r="AT146" s="198" t="s">
        <v>126</v>
      </c>
      <c r="AU146" s="198" t="s">
        <v>85</v>
      </c>
      <c r="AY146" s="18" t="s">
        <v>123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83</v>
      </c>
      <c r="BK146" s="199">
        <f>ROUND(I146*H146,2)</f>
        <v>0</v>
      </c>
      <c r="BL146" s="18" t="s">
        <v>131</v>
      </c>
      <c r="BM146" s="198" t="s">
        <v>156</v>
      </c>
    </row>
    <row r="147" spans="2:51" s="14" customFormat="1" ht="11.25">
      <c r="B147" s="211"/>
      <c r="C147" s="212"/>
      <c r="D147" s="202" t="s">
        <v>132</v>
      </c>
      <c r="E147" s="213" t="s">
        <v>1</v>
      </c>
      <c r="F147" s="214" t="s">
        <v>1287</v>
      </c>
      <c r="G147" s="212"/>
      <c r="H147" s="215">
        <v>72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132</v>
      </c>
      <c r="AU147" s="221" t="s">
        <v>85</v>
      </c>
      <c r="AV147" s="14" t="s">
        <v>85</v>
      </c>
      <c r="AW147" s="14" t="s">
        <v>134</v>
      </c>
      <c r="AX147" s="14" t="s">
        <v>75</v>
      </c>
      <c r="AY147" s="221" t="s">
        <v>123</v>
      </c>
    </row>
    <row r="148" spans="2:51" s="15" customFormat="1" ht="11.25">
      <c r="B148" s="222"/>
      <c r="C148" s="223"/>
      <c r="D148" s="202" t="s">
        <v>132</v>
      </c>
      <c r="E148" s="224" t="s">
        <v>1</v>
      </c>
      <c r="F148" s="225" t="s">
        <v>137</v>
      </c>
      <c r="G148" s="223"/>
      <c r="H148" s="226">
        <v>72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132</v>
      </c>
      <c r="AU148" s="232" t="s">
        <v>85</v>
      </c>
      <c r="AV148" s="15" t="s">
        <v>131</v>
      </c>
      <c r="AW148" s="15" t="s">
        <v>134</v>
      </c>
      <c r="AX148" s="15" t="s">
        <v>83</v>
      </c>
      <c r="AY148" s="232" t="s">
        <v>123</v>
      </c>
    </row>
    <row r="149" spans="1:65" s="2" customFormat="1" ht="16.5" customHeight="1">
      <c r="A149" s="35"/>
      <c r="B149" s="36"/>
      <c r="C149" s="187" t="s">
        <v>145</v>
      </c>
      <c r="D149" s="187" t="s">
        <v>126</v>
      </c>
      <c r="E149" s="188" t="s">
        <v>1288</v>
      </c>
      <c r="F149" s="189" t="s">
        <v>1289</v>
      </c>
      <c r="G149" s="190" t="s">
        <v>192</v>
      </c>
      <c r="H149" s="191">
        <v>66.5</v>
      </c>
      <c r="I149" s="192"/>
      <c r="J149" s="193">
        <f>ROUND(I149*H149,2)</f>
        <v>0</v>
      </c>
      <c r="K149" s="189" t="s">
        <v>130</v>
      </c>
      <c r="L149" s="40"/>
      <c r="M149" s="194" t="s">
        <v>1</v>
      </c>
      <c r="N149" s="195" t="s">
        <v>40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131</v>
      </c>
      <c r="AT149" s="198" t="s">
        <v>126</v>
      </c>
      <c r="AU149" s="198" t="s">
        <v>85</v>
      </c>
      <c r="AY149" s="18" t="s">
        <v>123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83</v>
      </c>
      <c r="BK149" s="199">
        <f>ROUND(I149*H149,2)</f>
        <v>0</v>
      </c>
      <c r="BL149" s="18" t="s">
        <v>131</v>
      </c>
      <c r="BM149" s="198" t="s">
        <v>160</v>
      </c>
    </row>
    <row r="150" spans="2:51" s="14" customFormat="1" ht="11.25">
      <c r="B150" s="211"/>
      <c r="C150" s="212"/>
      <c r="D150" s="202" t="s">
        <v>132</v>
      </c>
      <c r="E150" s="213" t="s">
        <v>1</v>
      </c>
      <c r="F150" s="214" t="s">
        <v>1290</v>
      </c>
      <c r="G150" s="212"/>
      <c r="H150" s="215">
        <v>66.5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132</v>
      </c>
      <c r="AU150" s="221" t="s">
        <v>85</v>
      </c>
      <c r="AV150" s="14" t="s">
        <v>85</v>
      </c>
      <c r="AW150" s="14" t="s">
        <v>134</v>
      </c>
      <c r="AX150" s="14" t="s">
        <v>75</v>
      </c>
      <c r="AY150" s="221" t="s">
        <v>123</v>
      </c>
    </row>
    <row r="151" spans="2:51" s="15" customFormat="1" ht="11.25">
      <c r="B151" s="222"/>
      <c r="C151" s="223"/>
      <c r="D151" s="202" t="s">
        <v>132</v>
      </c>
      <c r="E151" s="224" t="s">
        <v>1</v>
      </c>
      <c r="F151" s="225" t="s">
        <v>137</v>
      </c>
      <c r="G151" s="223"/>
      <c r="H151" s="226">
        <v>66.5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132</v>
      </c>
      <c r="AU151" s="232" t="s">
        <v>85</v>
      </c>
      <c r="AV151" s="15" t="s">
        <v>131</v>
      </c>
      <c r="AW151" s="15" t="s">
        <v>134</v>
      </c>
      <c r="AX151" s="15" t="s">
        <v>83</v>
      </c>
      <c r="AY151" s="232" t="s">
        <v>123</v>
      </c>
    </row>
    <row r="152" spans="1:65" s="2" customFormat="1" ht="21.75" customHeight="1">
      <c r="A152" s="35"/>
      <c r="B152" s="36"/>
      <c r="C152" s="187" t="s">
        <v>163</v>
      </c>
      <c r="D152" s="187" t="s">
        <v>126</v>
      </c>
      <c r="E152" s="188" t="s">
        <v>1291</v>
      </c>
      <c r="F152" s="189" t="s">
        <v>1292</v>
      </c>
      <c r="G152" s="190" t="s">
        <v>235</v>
      </c>
      <c r="H152" s="191">
        <v>8.55</v>
      </c>
      <c r="I152" s="192"/>
      <c r="J152" s="193">
        <f>ROUND(I152*H152,2)</f>
        <v>0</v>
      </c>
      <c r="K152" s="189" t="s">
        <v>130</v>
      </c>
      <c r="L152" s="40"/>
      <c r="M152" s="194" t="s">
        <v>1</v>
      </c>
      <c r="N152" s="195" t="s">
        <v>40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131</v>
      </c>
      <c r="AT152" s="198" t="s">
        <v>126</v>
      </c>
      <c r="AU152" s="198" t="s">
        <v>85</v>
      </c>
      <c r="AY152" s="18" t="s">
        <v>123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83</v>
      </c>
      <c r="BK152" s="199">
        <f>ROUND(I152*H152,2)</f>
        <v>0</v>
      </c>
      <c r="BL152" s="18" t="s">
        <v>131</v>
      </c>
      <c r="BM152" s="198" t="s">
        <v>166</v>
      </c>
    </row>
    <row r="153" spans="2:51" s="14" customFormat="1" ht="11.25">
      <c r="B153" s="211"/>
      <c r="C153" s="212"/>
      <c r="D153" s="202" t="s">
        <v>132</v>
      </c>
      <c r="E153" s="213" t="s">
        <v>1</v>
      </c>
      <c r="F153" s="214" t="s">
        <v>1293</v>
      </c>
      <c r="G153" s="212"/>
      <c r="H153" s="215">
        <v>8.549999999999999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132</v>
      </c>
      <c r="AU153" s="221" t="s">
        <v>85</v>
      </c>
      <c r="AV153" s="14" t="s">
        <v>85</v>
      </c>
      <c r="AW153" s="14" t="s">
        <v>134</v>
      </c>
      <c r="AX153" s="14" t="s">
        <v>75</v>
      </c>
      <c r="AY153" s="221" t="s">
        <v>123</v>
      </c>
    </row>
    <row r="154" spans="2:51" s="15" customFormat="1" ht="11.25">
      <c r="B154" s="222"/>
      <c r="C154" s="223"/>
      <c r="D154" s="202" t="s">
        <v>132</v>
      </c>
      <c r="E154" s="224" t="s">
        <v>1</v>
      </c>
      <c r="F154" s="225" t="s">
        <v>137</v>
      </c>
      <c r="G154" s="223"/>
      <c r="H154" s="226">
        <v>8.549999999999999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132</v>
      </c>
      <c r="AU154" s="232" t="s">
        <v>85</v>
      </c>
      <c r="AV154" s="15" t="s">
        <v>131</v>
      </c>
      <c r="AW154" s="15" t="s">
        <v>134</v>
      </c>
      <c r="AX154" s="15" t="s">
        <v>83</v>
      </c>
      <c r="AY154" s="232" t="s">
        <v>123</v>
      </c>
    </row>
    <row r="155" spans="1:65" s="2" customFormat="1" ht="24.2" customHeight="1">
      <c r="A155" s="35"/>
      <c r="B155" s="36"/>
      <c r="C155" s="187" t="s">
        <v>151</v>
      </c>
      <c r="D155" s="187" t="s">
        <v>126</v>
      </c>
      <c r="E155" s="188" t="s">
        <v>1294</v>
      </c>
      <c r="F155" s="189" t="s">
        <v>1295</v>
      </c>
      <c r="G155" s="190" t="s">
        <v>235</v>
      </c>
      <c r="H155" s="191">
        <v>14.88</v>
      </c>
      <c r="I155" s="192"/>
      <c r="J155" s="193">
        <f>ROUND(I155*H155,2)</f>
        <v>0</v>
      </c>
      <c r="K155" s="189" t="s">
        <v>130</v>
      </c>
      <c r="L155" s="40"/>
      <c r="M155" s="194" t="s">
        <v>1</v>
      </c>
      <c r="N155" s="195" t="s">
        <v>40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131</v>
      </c>
      <c r="AT155" s="198" t="s">
        <v>126</v>
      </c>
      <c r="AU155" s="198" t="s">
        <v>85</v>
      </c>
      <c r="AY155" s="18" t="s">
        <v>123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83</v>
      </c>
      <c r="BK155" s="199">
        <f>ROUND(I155*H155,2)</f>
        <v>0</v>
      </c>
      <c r="BL155" s="18" t="s">
        <v>131</v>
      </c>
      <c r="BM155" s="198" t="s">
        <v>169</v>
      </c>
    </row>
    <row r="156" spans="2:51" s="14" customFormat="1" ht="22.5">
      <c r="B156" s="211"/>
      <c r="C156" s="212"/>
      <c r="D156" s="202" t="s">
        <v>132</v>
      </c>
      <c r="E156" s="213" t="s">
        <v>1</v>
      </c>
      <c r="F156" s="214" t="s">
        <v>1296</v>
      </c>
      <c r="G156" s="212"/>
      <c r="H156" s="215">
        <v>4.2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132</v>
      </c>
      <c r="AU156" s="221" t="s">
        <v>85</v>
      </c>
      <c r="AV156" s="14" t="s">
        <v>85</v>
      </c>
      <c r="AW156" s="14" t="s">
        <v>134</v>
      </c>
      <c r="AX156" s="14" t="s">
        <v>75</v>
      </c>
      <c r="AY156" s="221" t="s">
        <v>123</v>
      </c>
    </row>
    <row r="157" spans="2:51" s="14" customFormat="1" ht="11.25">
      <c r="B157" s="211"/>
      <c r="C157" s="212"/>
      <c r="D157" s="202" t="s">
        <v>132</v>
      </c>
      <c r="E157" s="213" t="s">
        <v>1</v>
      </c>
      <c r="F157" s="214" t="s">
        <v>1297</v>
      </c>
      <c r="G157" s="212"/>
      <c r="H157" s="215">
        <v>10.68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132</v>
      </c>
      <c r="AU157" s="221" t="s">
        <v>85</v>
      </c>
      <c r="AV157" s="14" t="s">
        <v>85</v>
      </c>
      <c r="AW157" s="14" t="s">
        <v>134</v>
      </c>
      <c r="AX157" s="14" t="s">
        <v>75</v>
      </c>
      <c r="AY157" s="221" t="s">
        <v>123</v>
      </c>
    </row>
    <row r="158" spans="2:51" s="15" customFormat="1" ht="11.25">
      <c r="B158" s="222"/>
      <c r="C158" s="223"/>
      <c r="D158" s="202" t="s">
        <v>132</v>
      </c>
      <c r="E158" s="224" t="s">
        <v>1</v>
      </c>
      <c r="F158" s="225" t="s">
        <v>137</v>
      </c>
      <c r="G158" s="223"/>
      <c r="H158" s="226">
        <v>14.879999999999999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132</v>
      </c>
      <c r="AU158" s="232" t="s">
        <v>85</v>
      </c>
      <c r="AV158" s="15" t="s">
        <v>131</v>
      </c>
      <c r="AW158" s="15" t="s">
        <v>134</v>
      </c>
      <c r="AX158" s="15" t="s">
        <v>83</v>
      </c>
      <c r="AY158" s="232" t="s">
        <v>123</v>
      </c>
    </row>
    <row r="159" spans="1:65" s="2" customFormat="1" ht="24.2" customHeight="1">
      <c r="A159" s="35"/>
      <c r="B159" s="36"/>
      <c r="C159" s="187" t="s">
        <v>124</v>
      </c>
      <c r="D159" s="187" t="s">
        <v>126</v>
      </c>
      <c r="E159" s="188" t="s">
        <v>1298</v>
      </c>
      <c r="F159" s="189" t="s">
        <v>1299</v>
      </c>
      <c r="G159" s="190" t="s">
        <v>235</v>
      </c>
      <c r="H159" s="191">
        <v>3.375</v>
      </c>
      <c r="I159" s="192"/>
      <c r="J159" s="193">
        <f>ROUND(I159*H159,2)</f>
        <v>0</v>
      </c>
      <c r="K159" s="189" t="s">
        <v>130</v>
      </c>
      <c r="L159" s="40"/>
      <c r="M159" s="194" t="s">
        <v>1</v>
      </c>
      <c r="N159" s="195" t="s">
        <v>40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131</v>
      </c>
      <c r="AT159" s="198" t="s">
        <v>126</v>
      </c>
      <c r="AU159" s="198" t="s">
        <v>85</v>
      </c>
      <c r="AY159" s="18" t="s">
        <v>123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83</v>
      </c>
      <c r="BK159" s="199">
        <f>ROUND(I159*H159,2)</f>
        <v>0</v>
      </c>
      <c r="BL159" s="18" t="s">
        <v>131</v>
      </c>
      <c r="BM159" s="198" t="s">
        <v>223</v>
      </c>
    </row>
    <row r="160" spans="2:51" s="13" customFormat="1" ht="11.25">
      <c r="B160" s="200"/>
      <c r="C160" s="201"/>
      <c r="D160" s="202" t="s">
        <v>132</v>
      </c>
      <c r="E160" s="203" t="s">
        <v>1</v>
      </c>
      <c r="F160" s="204" t="s">
        <v>1300</v>
      </c>
      <c r="G160" s="201"/>
      <c r="H160" s="203" t="s">
        <v>1</v>
      </c>
      <c r="I160" s="205"/>
      <c r="J160" s="201"/>
      <c r="K160" s="201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132</v>
      </c>
      <c r="AU160" s="210" t="s">
        <v>85</v>
      </c>
      <c r="AV160" s="13" t="s">
        <v>83</v>
      </c>
      <c r="AW160" s="13" t="s">
        <v>134</v>
      </c>
      <c r="AX160" s="13" t="s">
        <v>75</v>
      </c>
      <c r="AY160" s="210" t="s">
        <v>123</v>
      </c>
    </row>
    <row r="161" spans="2:51" s="14" customFormat="1" ht="11.25">
      <c r="B161" s="211"/>
      <c r="C161" s="212"/>
      <c r="D161" s="202" t="s">
        <v>132</v>
      </c>
      <c r="E161" s="213" t="s">
        <v>1</v>
      </c>
      <c r="F161" s="214" t="s">
        <v>1301</v>
      </c>
      <c r="G161" s="212"/>
      <c r="H161" s="215">
        <v>3.375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132</v>
      </c>
      <c r="AU161" s="221" t="s">
        <v>85</v>
      </c>
      <c r="AV161" s="14" t="s">
        <v>85</v>
      </c>
      <c r="AW161" s="14" t="s">
        <v>134</v>
      </c>
      <c r="AX161" s="14" t="s">
        <v>75</v>
      </c>
      <c r="AY161" s="221" t="s">
        <v>123</v>
      </c>
    </row>
    <row r="162" spans="2:51" s="15" customFormat="1" ht="11.25">
      <c r="B162" s="222"/>
      <c r="C162" s="223"/>
      <c r="D162" s="202" t="s">
        <v>132</v>
      </c>
      <c r="E162" s="224" t="s">
        <v>1</v>
      </c>
      <c r="F162" s="225" t="s">
        <v>137</v>
      </c>
      <c r="G162" s="223"/>
      <c r="H162" s="226">
        <v>3.375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132</v>
      </c>
      <c r="AU162" s="232" t="s">
        <v>85</v>
      </c>
      <c r="AV162" s="15" t="s">
        <v>131</v>
      </c>
      <c r="AW162" s="15" t="s">
        <v>134</v>
      </c>
      <c r="AX162" s="15" t="s">
        <v>83</v>
      </c>
      <c r="AY162" s="232" t="s">
        <v>123</v>
      </c>
    </row>
    <row r="163" spans="1:65" s="2" customFormat="1" ht="24.2" customHeight="1">
      <c r="A163" s="35"/>
      <c r="B163" s="36"/>
      <c r="C163" s="187" t="s">
        <v>156</v>
      </c>
      <c r="D163" s="187" t="s">
        <v>126</v>
      </c>
      <c r="E163" s="188" t="s">
        <v>271</v>
      </c>
      <c r="F163" s="189" t="s">
        <v>272</v>
      </c>
      <c r="G163" s="190" t="s">
        <v>235</v>
      </c>
      <c r="H163" s="191">
        <v>1.688</v>
      </c>
      <c r="I163" s="192"/>
      <c r="J163" s="193">
        <f>ROUND(I163*H163,2)</f>
        <v>0</v>
      </c>
      <c r="K163" s="189" t="s">
        <v>130</v>
      </c>
      <c r="L163" s="40"/>
      <c r="M163" s="194" t="s">
        <v>1</v>
      </c>
      <c r="N163" s="195" t="s">
        <v>40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131</v>
      </c>
      <c r="AT163" s="198" t="s">
        <v>126</v>
      </c>
      <c r="AU163" s="198" t="s">
        <v>85</v>
      </c>
      <c r="AY163" s="18" t="s">
        <v>123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83</v>
      </c>
      <c r="BK163" s="199">
        <f>ROUND(I163*H163,2)</f>
        <v>0</v>
      </c>
      <c r="BL163" s="18" t="s">
        <v>131</v>
      </c>
      <c r="BM163" s="198" t="s">
        <v>229</v>
      </c>
    </row>
    <row r="164" spans="2:51" s="14" customFormat="1" ht="11.25">
      <c r="B164" s="211"/>
      <c r="C164" s="212"/>
      <c r="D164" s="202" t="s">
        <v>132</v>
      </c>
      <c r="E164" s="213" t="s">
        <v>1</v>
      </c>
      <c r="F164" s="214" t="s">
        <v>1302</v>
      </c>
      <c r="G164" s="212"/>
      <c r="H164" s="215">
        <v>1.6875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132</v>
      </c>
      <c r="AU164" s="221" t="s">
        <v>85</v>
      </c>
      <c r="AV164" s="14" t="s">
        <v>85</v>
      </c>
      <c r="AW164" s="14" t="s">
        <v>134</v>
      </c>
      <c r="AX164" s="14" t="s">
        <v>75</v>
      </c>
      <c r="AY164" s="221" t="s">
        <v>123</v>
      </c>
    </row>
    <row r="165" spans="2:51" s="15" customFormat="1" ht="11.25">
      <c r="B165" s="222"/>
      <c r="C165" s="223"/>
      <c r="D165" s="202" t="s">
        <v>132</v>
      </c>
      <c r="E165" s="224" t="s">
        <v>1</v>
      </c>
      <c r="F165" s="225" t="s">
        <v>137</v>
      </c>
      <c r="G165" s="223"/>
      <c r="H165" s="226">
        <v>1.6875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132</v>
      </c>
      <c r="AU165" s="232" t="s">
        <v>85</v>
      </c>
      <c r="AV165" s="15" t="s">
        <v>131</v>
      </c>
      <c r="AW165" s="15" t="s">
        <v>134</v>
      </c>
      <c r="AX165" s="15" t="s">
        <v>83</v>
      </c>
      <c r="AY165" s="232" t="s">
        <v>123</v>
      </c>
    </row>
    <row r="166" spans="1:65" s="2" customFormat="1" ht="24.2" customHeight="1">
      <c r="A166" s="35"/>
      <c r="B166" s="36"/>
      <c r="C166" s="187" t="s">
        <v>232</v>
      </c>
      <c r="D166" s="187" t="s">
        <v>126</v>
      </c>
      <c r="E166" s="188" t="s">
        <v>331</v>
      </c>
      <c r="F166" s="189" t="s">
        <v>332</v>
      </c>
      <c r="G166" s="190" t="s">
        <v>235</v>
      </c>
      <c r="H166" s="191">
        <v>6.75</v>
      </c>
      <c r="I166" s="192"/>
      <c r="J166" s="193">
        <f>ROUND(I166*H166,2)</f>
        <v>0</v>
      </c>
      <c r="K166" s="189" t="s">
        <v>130</v>
      </c>
      <c r="L166" s="40"/>
      <c r="M166" s="194" t="s">
        <v>1</v>
      </c>
      <c r="N166" s="195" t="s">
        <v>40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131</v>
      </c>
      <c r="AT166" s="198" t="s">
        <v>126</v>
      </c>
      <c r="AU166" s="198" t="s">
        <v>85</v>
      </c>
      <c r="AY166" s="18" t="s">
        <v>123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83</v>
      </c>
      <c r="BK166" s="199">
        <f>ROUND(I166*H166,2)</f>
        <v>0</v>
      </c>
      <c r="BL166" s="18" t="s">
        <v>131</v>
      </c>
      <c r="BM166" s="198" t="s">
        <v>236</v>
      </c>
    </row>
    <row r="167" spans="2:51" s="13" customFormat="1" ht="11.25">
      <c r="B167" s="200"/>
      <c r="C167" s="201"/>
      <c r="D167" s="202" t="s">
        <v>132</v>
      </c>
      <c r="E167" s="203" t="s">
        <v>1</v>
      </c>
      <c r="F167" s="204" t="s">
        <v>334</v>
      </c>
      <c r="G167" s="201"/>
      <c r="H167" s="203" t="s">
        <v>1</v>
      </c>
      <c r="I167" s="205"/>
      <c r="J167" s="201"/>
      <c r="K167" s="201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132</v>
      </c>
      <c r="AU167" s="210" t="s">
        <v>85</v>
      </c>
      <c r="AV167" s="13" t="s">
        <v>83</v>
      </c>
      <c r="AW167" s="13" t="s">
        <v>134</v>
      </c>
      <c r="AX167" s="13" t="s">
        <v>75</v>
      </c>
      <c r="AY167" s="210" t="s">
        <v>123</v>
      </c>
    </row>
    <row r="168" spans="2:51" s="14" customFormat="1" ht="11.25">
      <c r="B168" s="211"/>
      <c r="C168" s="212"/>
      <c r="D168" s="202" t="s">
        <v>132</v>
      </c>
      <c r="E168" s="213" t="s">
        <v>1</v>
      </c>
      <c r="F168" s="214" t="s">
        <v>1303</v>
      </c>
      <c r="G168" s="212"/>
      <c r="H168" s="215">
        <v>3.375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132</v>
      </c>
      <c r="AU168" s="221" t="s">
        <v>85</v>
      </c>
      <c r="AV168" s="14" t="s">
        <v>85</v>
      </c>
      <c r="AW168" s="14" t="s">
        <v>134</v>
      </c>
      <c r="AX168" s="14" t="s">
        <v>75</v>
      </c>
      <c r="AY168" s="221" t="s">
        <v>123</v>
      </c>
    </row>
    <row r="169" spans="2:51" s="16" customFormat="1" ht="11.25">
      <c r="B169" s="246"/>
      <c r="C169" s="247"/>
      <c r="D169" s="202" t="s">
        <v>132</v>
      </c>
      <c r="E169" s="248" t="s">
        <v>1</v>
      </c>
      <c r="F169" s="249" t="s">
        <v>337</v>
      </c>
      <c r="G169" s="247"/>
      <c r="H169" s="250">
        <v>3.375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132</v>
      </c>
      <c r="AU169" s="256" t="s">
        <v>85</v>
      </c>
      <c r="AV169" s="16" t="s">
        <v>142</v>
      </c>
      <c r="AW169" s="16" t="s">
        <v>134</v>
      </c>
      <c r="AX169" s="16" t="s">
        <v>75</v>
      </c>
      <c r="AY169" s="256" t="s">
        <v>123</v>
      </c>
    </row>
    <row r="170" spans="2:51" s="13" customFormat="1" ht="11.25">
      <c r="B170" s="200"/>
      <c r="C170" s="201"/>
      <c r="D170" s="202" t="s">
        <v>132</v>
      </c>
      <c r="E170" s="203" t="s">
        <v>1</v>
      </c>
      <c r="F170" s="204" t="s">
        <v>338</v>
      </c>
      <c r="G170" s="201"/>
      <c r="H170" s="203" t="s">
        <v>1</v>
      </c>
      <c r="I170" s="205"/>
      <c r="J170" s="201"/>
      <c r="K170" s="201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132</v>
      </c>
      <c r="AU170" s="210" t="s">
        <v>85</v>
      </c>
      <c r="AV170" s="13" t="s">
        <v>83</v>
      </c>
      <c r="AW170" s="13" t="s">
        <v>134</v>
      </c>
      <c r="AX170" s="13" t="s">
        <v>75</v>
      </c>
      <c r="AY170" s="210" t="s">
        <v>123</v>
      </c>
    </row>
    <row r="171" spans="2:51" s="14" customFormat="1" ht="11.25">
      <c r="B171" s="211"/>
      <c r="C171" s="212"/>
      <c r="D171" s="202" t="s">
        <v>132</v>
      </c>
      <c r="E171" s="213" t="s">
        <v>1</v>
      </c>
      <c r="F171" s="214" t="s">
        <v>1304</v>
      </c>
      <c r="G171" s="212"/>
      <c r="H171" s="215">
        <v>3.375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132</v>
      </c>
      <c r="AU171" s="221" t="s">
        <v>85</v>
      </c>
      <c r="AV171" s="14" t="s">
        <v>85</v>
      </c>
      <c r="AW171" s="14" t="s">
        <v>134</v>
      </c>
      <c r="AX171" s="14" t="s">
        <v>75</v>
      </c>
      <c r="AY171" s="221" t="s">
        <v>123</v>
      </c>
    </row>
    <row r="172" spans="2:51" s="15" customFormat="1" ht="11.25">
      <c r="B172" s="222"/>
      <c r="C172" s="223"/>
      <c r="D172" s="202" t="s">
        <v>132</v>
      </c>
      <c r="E172" s="224" t="s">
        <v>1</v>
      </c>
      <c r="F172" s="225" t="s">
        <v>137</v>
      </c>
      <c r="G172" s="223"/>
      <c r="H172" s="226">
        <v>6.75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132</v>
      </c>
      <c r="AU172" s="232" t="s">
        <v>85</v>
      </c>
      <c r="AV172" s="15" t="s">
        <v>131</v>
      </c>
      <c r="AW172" s="15" t="s">
        <v>134</v>
      </c>
      <c r="AX172" s="15" t="s">
        <v>83</v>
      </c>
      <c r="AY172" s="232" t="s">
        <v>123</v>
      </c>
    </row>
    <row r="173" spans="1:65" s="2" customFormat="1" ht="24.2" customHeight="1">
      <c r="A173" s="35"/>
      <c r="B173" s="36"/>
      <c r="C173" s="187" t="s">
        <v>160</v>
      </c>
      <c r="D173" s="187" t="s">
        <v>126</v>
      </c>
      <c r="E173" s="188" t="s">
        <v>340</v>
      </c>
      <c r="F173" s="189" t="s">
        <v>341</v>
      </c>
      <c r="G173" s="190" t="s">
        <v>235</v>
      </c>
      <c r="H173" s="191">
        <v>30.38</v>
      </c>
      <c r="I173" s="192"/>
      <c r="J173" s="193">
        <f>ROUND(I173*H173,2)</f>
        <v>0</v>
      </c>
      <c r="K173" s="189" t="s">
        <v>130</v>
      </c>
      <c r="L173" s="40"/>
      <c r="M173" s="194" t="s">
        <v>1</v>
      </c>
      <c r="N173" s="195" t="s">
        <v>40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131</v>
      </c>
      <c r="AT173" s="198" t="s">
        <v>126</v>
      </c>
      <c r="AU173" s="198" t="s">
        <v>85</v>
      </c>
      <c r="AY173" s="18" t="s">
        <v>123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83</v>
      </c>
      <c r="BK173" s="199">
        <f>ROUND(I173*H173,2)</f>
        <v>0</v>
      </c>
      <c r="BL173" s="18" t="s">
        <v>131</v>
      </c>
      <c r="BM173" s="198" t="s">
        <v>240</v>
      </c>
    </row>
    <row r="174" spans="2:51" s="13" customFormat="1" ht="11.25">
      <c r="B174" s="200"/>
      <c r="C174" s="201"/>
      <c r="D174" s="202" t="s">
        <v>132</v>
      </c>
      <c r="E174" s="203" t="s">
        <v>1</v>
      </c>
      <c r="F174" s="204" t="s">
        <v>343</v>
      </c>
      <c r="G174" s="201"/>
      <c r="H174" s="203" t="s">
        <v>1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132</v>
      </c>
      <c r="AU174" s="210" t="s">
        <v>85</v>
      </c>
      <c r="AV174" s="13" t="s">
        <v>83</v>
      </c>
      <c r="AW174" s="13" t="s">
        <v>134</v>
      </c>
      <c r="AX174" s="13" t="s">
        <v>75</v>
      </c>
      <c r="AY174" s="210" t="s">
        <v>123</v>
      </c>
    </row>
    <row r="175" spans="2:51" s="14" customFormat="1" ht="11.25">
      <c r="B175" s="211"/>
      <c r="C175" s="212"/>
      <c r="D175" s="202" t="s">
        <v>132</v>
      </c>
      <c r="E175" s="213" t="s">
        <v>1</v>
      </c>
      <c r="F175" s="214" t="s">
        <v>1305</v>
      </c>
      <c r="G175" s="212"/>
      <c r="H175" s="215">
        <v>33.755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132</v>
      </c>
      <c r="AU175" s="221" t="s">
        <v>85</v>
      </c>
      <c r="AV175" s="14" t="s">
        <v>85</v>
      </c>
      <c r="AW175" s="14" t="s">
        <v>134</v>
      </c>
      <c r="AX175" s="14" t="s">
        <v>75</v>
      </c>
      <c r="AY175" s="221" t="s">
        <v>123</v>
      </c>
    </row>
    <row r="176" spans="2:51" s="14" customFormat="1" ht="22.5">
      <c r="B176" s="211"/>
      <c r="C176" s="212"/>
      <c r="D176" s="202" t="s">
        <v>132</v>
      </c>
      <c r="E176" s="213" t="s">
        <v>1</v>
      </c>
      <c r="F176" s="214" t="s">
        <v>1306</v>
      </c>
      <c r="G176" s="212"/>
      <c r="H176" s="215">
        <v>-3.375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132</v>
      </c>
      <c r="AU176" s="221" t="s">
        <v>85</v>
      </c>
      <c r="AV176" s="14" t="s">
        <v>85</v>
      </c>
      <c r="AW176" s="14" t="s">
        <v>134</v>
      </c>
      <c r="AX176" s="14" t="s">
        <v>75</v>
      </c>
      <c r="AY176" s="221" t="s">
        <v>123</v>
      </c>
    </row>
    <row r="177" spans="2:51" s="15" customFormat="1" ht="11.25">
      <c r="B177" s="222"/>
      <c r="C177" s="223"/>
      <c r="D177" s="202" t="s">
        <v>132</v>
      </c>
      <c r="E177" s="224" t="s">
        <v>1</v>
      </c>
      <c r="F177" s="225" t="s">
        <v>137</v>
      </c>
      <c r="G177" s="223"/>
      <c r="H177" s="226">
        <v>30.380000000000003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132</v>
      </c>
      <c r="AU177" s="232" t="s">
        <v>85</v>
      </c>
      <c r="AV177" s="15" t="s">
        <v>131</v>
      </c>
      <c r="AW177" s="15" t="s">
        <v>134</v>
      </c>
      <c r="AX177" s="15" t="s">
        <v>83</v>
      </c>
      <c r="AY177" s="232" t="s">
        <v>123</v>
      </c>
    </row>
    <row r="178" spans="1:65" s="2" customFormat="1" ht="33" customHeight="1">
      <c r="A178" s="35"/>
      <c r="B178" s="36"/>
      <c r="C178" s="187" t="s">
        <v>207</v>
      </c>
      <c r="D178" s="187" t="s">
        <v>126</v>
      </c>
      <c r="E178" s="188" t="s">
        <v>347</v>
      </c>
      <c r="F178" s="189" t="s">
        <v>348</v>
      </c>
      <c r="G178" s="190" t="s">
        <v>235</v>
      </c>
      <c r="H178" s="191">
        <v>303.8</v>
      </c>
      <c r="I178" s="192"/>
      <c r="J178" s="193">
        <f>ROUND(I178*H178,2)</f>
        <v>0</v>
      </c>
      <c r="K178" s="189" t="s">
        <v>130</v>
      </c>
      <c r="L178" s="40"/>
      <c r="M178" s="194" t="s">
        <v>1</v>
      </c>
      <c r="N178" s="195" t="s">
        <v>40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131</v>
      </c>
      <c r="AT178" s="198" t="s">
        <v>126</v>
      </c>
      <c r="AU178" s="198" t="s">
        <v>85</v>
      </c>
      <c r="AY178" s="18" t="s">
        <v>123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83</v>
      </c>
      <c r="BK178" s="199">
        <f>ROUND(I178*H178,2)</f>
        <v>0</v>
      </c>
      <c r="BL178" s="18" t="s">
        <v>131</v>
      </c>
      <c r="BM178" s="198" t="s">
        <v>244</v>
      </c>
    </row>
    <row r="179" spans="2:51" s="14" customFormat="1" ht="11.25">
      <c r="B179" s="211"/>
      <c r="C179" s="212"/>
      <c r="D179" s="202" t="s">
        <v>132</v>
      </c>
      <c r="E179" s="213" t="s">
        <v>1</v>
      </c>
      <c r="F179" s="214" t="s">
        <v>1307</v>
      </c>
      <c r="G179" s="212"/>
      <c r="H179" s="215">
        <v>303.8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132</v>
      </c>
      <c r="AU179" s="221" t="s">
        <v>85</v>
      </c>
      <c r="AV179" s="14" t="s">
        <v>85</v>
      </c>
      <c r="AW179" s="14" t="s">
        <v>134</v>
      </c>
      <c r="AX179" s="14" t="s">
        <v>75</v>
      </c>
      <c r="AY179" s="221" t="s">
        <v>123</v>
      </c>
    </row>
    <row r="180" spans="2:51" s="13" customFormat="1" ht="22.5">
      <c r="B180" s="200"/>
      <c r="C180" s="201"/>
      <c r="D180" s="202" t="s">
        <v>132</v>
      </c>
      <c r="E180" s="203" t="s">
        <v>1</v>
      </c>
      <c r="F180" s="204" t="s">
        <v>351</v>
      </c>
      <c r="G180" s="201"/>
      <c r="H180" s="203" t="s">
        <v>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132</v>
      </c>
      <c r="AU180" s="210" t="s">
        <v>85</v>
      </c>
      <c r="AV180" s="13" t="s">
        <v>83</v>
      </c>
      <c r="AW180" s="13" t="s">
        <v>134</v>
      </c>
      <c r="AX180" s="13" t="s">
        <v>75</v>
      </c>
      <c r="AY180" s="210" t="s">
        <v>123</v>
      </c>
    </row>
    <row r="181" spans="2:51" s="15" customFormat="1" ht="11.25">
      <c r="B181" s="222"/>
      <c r="C181" s="223"/>
      <c r="D181" s="202" t="s">
        <v>132</v>
      </c>
      <c r="E181" s="224" t="s">
        <v>1</v>
      </c>
      <c r="F181" s="225" t="s">
        <v>137</v>
      </c>
      <c r="G181" s="223"/>
      <c r="H181" s="226">
        <v>303.8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132</v>
      </c>
      <c r="AU181" s="232" t="s">
        <v>85</v>
      </c>
      <c r="AV181" s="15" t="s">
        <v>131</v>
      </c>
      <c r="AW181" s="15" t="s">
        <v>134</v>
      </c>
      <c r="AX181" s="15" t="s">
        <v>83</v>
      </c>
      <c r="AY181" s="232" t="s">
        <v>123</v>
      </c>
    </row>
    <row r="182" spans="1:65" s="2" customFormat="1" ht="21.75" customHeight="1">
      <c r="A182" s="35"/>
      <c r="B182" s="36"/>
      <c r="C182" s="187" t="s">
        <v>166</v>
      </c>
      <c r="D182" s="187" t="s">
        <v>126</v>
      </c>
      <c r="E182" s="188" t="s">
        <v>352</v>
      </c>
      <c r="F182" s="189" t="s">
        <v>353</v>
      </c>
      <c r="G182" s="190" t="s">
        <v>235</v>
      </c>
      <c r="H182" s="191">
        <v>3.375</v>
      </c>
      <c r="I182" s="192"/>
      <c r="J182" s="193">
        <f>ROUND(I182*H182,2)</f>
        <v>0</v>
      </c>
      <c r="K182" s="189" t="s">
        <v>130</v>
      </c>
      <c r="L182" s="40"/>
      <c r="M182" s="194" t="s">
        <v>1</v>
      </c>
      <c r="N182" s="195" t="s">
        <v>40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131</v>
      </c>
      <c r="AT182" s="198" t="s">
        <v>126</v>
      </c>
      <c r="AU182" s="198" t="s">
        <v>85</v>
      </c>
      <c r="AY182" s="18" t="s">
        <v>123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83</v>
      </c>
      <c r="BK182" s="199">
        <f>ROUND(I182*H182,2)</f>
        <v>0</v>
      </c>
      <c r="BL182" s="18" t="s">
        <v>131</v>
      </c>
      <c r="BM182" s="198" t="s">
        <v>249</v>
      </c>
    </row>
    <row r="183" spans="2:51" s="14" customFormat="1" ht="22.5">
      <c r="B183" s="211"/>
      <c r="C183" s="212"/>
      <c r="D183" s="202" t="s">
        <v>132</v>
      </c>
      <c r="E183" s="213" t="s">
        <v>1</v>
      </c>
      <c r="F183" s="214" t="s">
        <v>1308</v>
      </c>
      <c r="G183" s="212"/>
      <c r="H183" s="215">
        <v>3.375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132</v>
      </c>
      <c r="AU183" s="221" t="s">
        <v>85</v>
      </c>
      <c r="AV183" s="14" t="s">
        <v>85</v>
      </c>
      <c r="AW183" s="14" t="s">
        <v>134</v>
      </c>
      <c r="AX183" s="14" t="s">
        <v>75</v>
      </c>
      <c r="AY183" s="221" t="s">
        <v>123</v>
      </c>
    </row>
    <row r="184" spans="2:51" s="15" customFormat="1" ht="11.25">
      <c r="B184" s="222"/>
      <c r="C184" s="223"/>
      <c r="D184" s="202" t="s">
        <v>132</v>
      </c>
      <c r="E184" s="224" t="s">
        <v>1</v>
      </c>
      <c r="F184" s="225" t="s">
        <v>137</v>
      </c>
      <c r="G184" s="223"/>
      <c r="H184" s="226">
        <v>3.375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132</v>
      </c>
      <c r="AU184" s="232" t="s">
        <v>85</v>
      </c>
      <c r="AV184" s="15" t="s">
        <v>131</v>
      </c>
      <c r="AW184" s="15" t="s">
        <v>134</v>
      </c>
      <c r="AX184" s="15" t="s">
        <v>83</v>
      </c>
      <c r="AY184" s="232" t="s">
        <v>123</v>
      </c>
    </row>
    <row r="185" spans="1:65" s="2" customFormat="1" ht="24.2" customHeight="1">
      <c r="A185" s="35"/>
      <c r="B185" s="36"/>
      <c r="C185" s="187" t="s">
        <v>8</v>
      </c>
      <c r="D185" s="187" t="s">
        <v>126</v>
      </c>
      <c r="E185" s="188" t="s">
        <v>1309</v>
      </c>
      <c r="F185" s="189" t="s">
        <v>1310</v>
      </c>
      <c r="G185" s="190" t="s">
        <v>235</v>
      </c>
      <c r="H185" s="191">
        <v>10.68</v>
      </c>
      <c r="I185" s="192"/>
      <c r="J185" s="193">
        <f>ROUND(I185*H185,2)</f>
        <v>0</v>
      </c>
      <c r="K185" s="189" t="s">
        <v>130</v>
      </c>
      <c r="L185" s="40"/>
      <c r="M185" s="194" t="s">
        <v>1</v>
      </c>
      <c r="N185" s="195" t="s">
        <v>40</v>
      </c>
      <c r="O185" s="7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131</v>
      </c>
      <c r="AT185" s="198" t="s">
        <v>126</v>
      </c>
      <c r="AU185" s="198" t="s">
        <v>85</v>
      </c>
      <c r="AY185" s="18" t="s">
        <v>123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83</v>
      </c>
      <c r="BK185" s="199">
        <f>ROUND(I185*H185,2)</f>
        <v>0</v>
      </c>
      <c r="BL185" s="18" t="s">
        <v>131</v>
      </c>
      <c r="BM185" s="198" t="s">
        <v>253</v>
      </c>
    </row>
    <row r="186" spans="2:51" s="14" customFormat="1" ht="11.25">
      <c r="B186" s="211"/>
      <c r="C186" s="212"/>
      <c r="D186" s="202" t="s">
        <v>132</v>
      </c>
      <c r="E186" s="213" t="s">
        <v>1</v>
      </c>
      <c r="F186" s="214" t="s">
        <v>1311</v>
      </c>
      <c r="G186" s="212"/>
      <c r="H186" s="215">
        <v>10.68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132</v>
      </c>
      <c r="AU186" s="221" t="s">
        <v>85</v>
      </c>
      <c r="AV186" s="14" t="s">
        <v>85</v>
      </c>
      <c r="AW186" s="14" t="s">
        <v>134</v>
      </c>
      <c r="AX186" s="14" t="s">
        <v>75</v>
      </c>
      <c r="AY186" s="221" t="s">
        <v>123</v>
      </c>
    </row>
    <row r="187" spans="2:51" s="15" customFormat="1" ht="11.25">
      <c r="B187" s="222"/>
      <c r="C187" s="223"/>
      <c r="D187" s="202" t="s">
        <v>132</v>
      </c>
      <c r="E187" s="224" t="s">
        <v>1</v>
      </c>
      <c r="F187" s="225" t="s">
        <v>137</v>
      </c>
      <c r="G187" s="223"/>
      <c r="H187" s="226">
        <v>10.68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132</v>
      </c>
      <c r="AU187" s="232" t="s">
        <v>85</v>
      </c>
      <c r="AV187" s="15" t="s">
        <v>131</v>
      </c>
      <c r="AW187" s="15" t="s">
        <v>134</v>
      </c>
      <c r="AX187" s="15" t="s">
        <v>83</v>
      </c>
      <c r="AY187" s="232" t="s">
        <v>123</v>
      </c>
    </row>
    <row r="188" spans="1:65" s="2" customFormat="1" ht="16.5" customHeight="1">
      <c r="A188" s="35"/>
      <c r="B188" s="36"/>
      <c r="C188" s="236" t="s">
        <v>169</v>
      </c>
      <c r="D188" s="236" t="s">
        <v>287</v>
      </c>
      <c r="E188" s="237" t="s">
        <v>361</v>
      </c>
      <c r="F188" s="238" t="s">
        <v>362</v>
      </c>
      <c r="G188" s="239" t="s">
        <v>290</v>
      </c>
      <c r="H188" s="240">
        <v>21.36</v>
      </c>
      <c r="I188" s="241"/>
      <c r="J188" s="242">
        <f>ROUND(I188*H188,2)</f>
        <v>0</v>
      </c>
      <c r="K188" s="238" t="s">
        <v>130</v>
      </c>
      <c r="L188" s="243"/>
      <c r="M188" s="244" t="s">
        <v>1</v>
      </c>
      <c r="N188" s="245" t="s">
        <v>40</v>
      </c>
      <c r="O188" s="72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151</v>
      </c>
      <c r="AT188" s="198" t="s">
        <v>287</v>
      </c>
      <c r="AU188" s="198" t="s">
        <v>85</v>
      </c>
      <c r="AY188" s="18" t="s">
        <v>123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83</v>
      </c>
      <c r="BK188" s="199">
        <f>ROUND(I188*H188,2)</f>
        <v>0</v>
      </c>
      <c r="BL188" s="18" t="s">
        <v>131</v>
      </c>
      <c r="BM188" s="198" t="s">
        <v>259</v>
      </c>
    </row>
    <row r="189" spans="2:51" s="14" customFormat="1" ht="11.25">
      <c r="B189" s="211"/>
      <c r="C189" s="212"/>
      <c r="D189" s="202" t="s">
        <v>132</v>
      </c>
      <c r="E189" s="213" t="s">
        <v>1</v>
      </c>
      <c r="F189" s="214" t="s">
        <v>1312</v>
      </c>
      <c r="G189" s="212"/>
      <c r="H189" s="215">
        <v>21.36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132</v>
      </c>
      <c r="AU189" s="221" t="s">
        <v>85</v>
      </c>
      <c r="AV189" s="14" t="s">
        <v>85</v>
      </c>
      <c r="AW189" s="14" t="s">
        <v>134</v>
      </c>
      <c r="AX189" s="14" t="s">
        <v>75</v>
      </c>
      <c r="AY189" s="221" t="s">
        <v>123</v>
      </c>
    </row>
    <row r="190" spans="2:51" s="15" customFormat="1" ht="11.25">
      <c r="B190" s="222"/>
      <c r="C190" s="223"/>
      <c r="D190" s="202" t="s">
        <v>132</v>
      </c>
      <c r="E190" s="224" t="s">
        <v>1</v>
      </c>
      <c r="F190" s="225" t="s">
        <v>137</v>
      </c>
      <c r="G190" s="223"/>
      <c r="H190" s="226">
        <v>21.36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132</v>
      </c>
      <c r="AU190" s="232" t="s">
        <v>85</v>
      </c>
      <c r="AV190" s="15" t="s">
        <v>131</v>
      </c>
      <c r="AW190" s="15" t="s">
        <v>134</v>
      </c>
      <c r="AX190" s="15" t="s">
        <v>83</v>
      </c>
      <c r="AY190" s="232" t="s">
        <v>123</v>
      </c>
    </row>
    <row r="191" spans="1:65" s="2" customFormat="1" ht="16.5" customHeight="1">
      <c r="A191" s="35"/>
      <c r="B191" s="36"/>
      <c r="C191" s="187" t="s">
        <v>262</v>
      </c>
      <c r="D191" s="187" t="s">
        <v>126</v>
      </c>
      <c r="E191" s="188" t="s">
        <v>367</v>
      </c>
      <c r="F191" s="189" t="s">
        <v>368</v>
      </c>
      <c r="G191" s="190" t="s">
        <v>235</v>
      </c>
      <c r="H191" s="191">
        <v>33.755</v>
      </c>
      <c r="I191" s="192"/>
      <c r="J191" s="193">
        <f>ROUND(I191*H191,2)</f>
        <v>0</v>
      </c>
      <c r="K191" s="189" t="s">
        <v>130</v>
      </c>
      <c r="L191" s="40"/>
      <c r="M191" s="194" t="s">
        <v>1</v>
      </c>
      <c r="N191" s="195" t="s">
        <v>40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131</v>
      </c>
      <c r="AT191" s="198" t="s">
        <v>126</v>
      </c>
      <c r="AU191" s="198" t="s">
        <v>85</v>
      </c>
      <c r="AY191" s="18" t="s">
        <v>123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83</v>
      </c>
      <c r="BK191" s="199">
        <f>ROUND(I191*H191,2)</f>
        <v>0</v>
      </c>
      <c r="BL191" s="18" t="s">
        <v>131</v>
      </c>
      <c r="BM191" s="198" t="s">
        <v>265</v>
      </c>
    </row>
    <row r="192" spans="2:51" s="13" customFormat="1" ht="11.25">
      <c r="B192" s="200"/>
      <c r="C192" s="201"/>
      <c r="D192" s="202" t="s">
        <v>132</v>
      </c>
      <c r="E192" s="203" t="s">
        <v>1</v>
      </c>
      <c r="F192" s="204" t="s">
        <v>370</v>
      </c>
      <c r="G192" s="201"/>
      <c r="H192" s="203" t="s">
        <v>1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132</v>
      </c>
      <c r="AU192" s="210" t="s">
        <v>85</v>
      </c>
      <c r="AV192" s="13" t="s">
        <v>83</v>
      </c>
      <c r="AW192" s="13" t="s">
        <v>134</v>
      </c>
      <c r="AX192" s="13" t="s">
        <v>75</v>
      </c>
      <c r="AY192" s="210" t="s">
        <v>123</v>
      </c>
    </row>
    <row r="193" spans="2:51" s="14" customFormat="1" ht="11.25">
      <c r="B193" s="211"/>
      <c r="C193" s="212"/>
      <c r="D193" s="202" t="s">
        <v>132</v>
      </c>
      <c r="E193" s="213" t="s">
        <v>1</v>
      </c>
      <c r="F193" s="214" t="s">
        <v>1313</v>
      </c>
      <c r="G193" s="212"/>
      <c r="H193" s="215">
        <v>30.38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132</v>
      </c>
      <c r="AU193" s="221" t="s">
        <v>85</v>
      </c>
      <c r="AV193" s="14" t="s">
        <v>85</v>
      </c>
      <c r="AW193" s="14" t="s">
        <v>134</v>
      </c>
      <c r="AX193" s="14" t="s">
        <v>75</v>
      </c>
      <c r="AY193" s="221" t="s">
        <v>123</v>
      </c>
    </row>
    <row r="194" spans="2:51" s="13" customFormat="1" ht="11.25">
      <c r="B194" s="200"/>
      <c r="C194" s="201"/>
      <c r="D194" s="202" t="s">
        <v>132</v>
      </c>
      <c r="E194" s="203" t="s">
        <v>1</v>
      </c>
      <c r="F194" s="204" t="s">
        <v>372</v>
      </c>
      <c r="G194" s="201"/>
      <c r="H194" s="203" t="s">
        <v>1</v>
      </c>
      <c r="I194" s="205"/>
      <c r="J194" s="201"/>
      <c r="K194" s="201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132</v>
      </c>
      <c r="AU194" s="210" t="s">
        <v>85</v>
      </c>
      <c r="AV194" s="13" t="s">
        <v>83</v>
      </c>
      <c r="AW194" s="13" t="s">
        <v>134</v>
      </c>
      <c r="AX194" s="13" t="s">
        <v>75</v>
      </c>
      <c r="AY194" s="210" t="s">
        <v>123</v>
      </c>
    </row>
    <row r="195" spans="2:51" s="14" customFormat="1" ht="11.25">
      <c r="B195" s="211"/>
      <c r="C195" s="212"/>
      <c r="D195" s="202" t="s">
        <v>132</v>
      </c>
      <c r="E195" s="213" t="s">
        <v>1</v>
      </c>
      <c r="F195" s="214" t="s">
        <v>1314</v>
      </c>
      <c r="G195" s="212"/>
      <c r="H195" s="215">
        <v>3.375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132</v>
      </c>
      <c r="AU195" s="221" t="s">
        <v>85</v>
      </c>
      <c r="AV195" s="14" t="s">
        <v>85</v>
      </c>
      <c r="AW195" s="14" t="s">
        <v>134</v>
      </c>
      <c r="AX195" s="14" t="s">
        <v>75</v>
      </c>
      <c r="AY195" s="221" t="s">
        <v>123</v>
      </c>
    </row>
    <row r="196" spans="2:51" s="15" customFormat="1" ht="11.25">
      <c r="B196" s="222"/>
      <c r="C196" s="223"/>
      <c r="D196" s="202" t="s">
        <v>132</v>
      </c>
      <c r="E196" s="224" t="s">
        <v>1</v>
      </c>
      <c r="F196" s="225" t="s">
        <v>137</v>
      </c>
      <c r="G196" s="223"/>
      <c r="H196" s="226">
        <v>33.754999999999995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132</v>
      </c>
      <c r="AU196" s="232" t="s">
        <v>85</v>
      </c>
      <c r="AV196" s="15" t="s">
        <v>131</v>
      </c>
      <c r="AW196" s="15" t="s">
        <v>134</v>
      </c>
      <c r="AX196" s="15" t="s">
        <v>83</v>
      </c>
      <c r="AY196" s="232" t="s">
        <v>123</v>
      </c>
    </row>
    <row r="197" spans="1:65" s="2" customFormat="1" ht="24.2" customHeight="1">
      <c r="A197" s="35"/>
      <c r="B197" s="36"/>
      <c r="C197" s="187" t="s">
        <v>223</v>
      </c>
      <c r="D197" s="187" t="s">
        <v>126</v>
      </c>
      <c r="E197" s="188" t="s">
        <v>374</v>
      </c>
      <c r="F197" s="189" t="s">
        <v>375</v>
      </c>
      <c r="G197" s="190" t="s">
        <v>290</v>
      </c>
      <c r="H197" s="191">
        <v>63.798</v>
      </c>
      <c r="I197" s="192"/>
      <c r="J197" s="193">
        <f>ROUND(I197*H197,2)</f>
        <v>0</v>
      </c>
      <c r="K197" s="189" t="s">
        <v>130</v>
      </c>
      <c r="L197" s="40"/>
      <c r="M197" s="194" t="s">
        <v>1</v>
      </c>
      <c r="N197" s="195" t="s">
        <v>40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131</v>
      </c>
      <c r="AT197" s="198" t="s">
        <v>126</v>
      </c>
      <c r="AU197" s="198" t="s">
        <v>85</v>
      </c>
      <c r="AY197" s="18" t="s">
        <v>123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83</v>
      </c>
      <c r="BK197" s="199">
        <f>ROUND(I197*H197,2)</f>
        <v>0</v>
      </c>
      <c r="BL197" s="18" t="s">
        <v>131</v>
      </c>
      <c r="BM197" s="198" t="s">
        <v>273</v>
      </c>
    </row>
    <row r="198" spans="2:51" s="14" customFormat="1" ht="11.25">
      <c r="B198" s="211"/>
      <c r="C198" s="212"/>
      <c r="D198" s="202" t="s">
        <v>132</v>
      </c>
      <c r="E198" s="213" t="s">
        <v>1</v>
      </c>
      <c r="F198" s="214" t="s">
        <v>1315</v>
      </c>
      <c r="G198" s="212"/>
      <c r="H198" s="215">
        <v>63.798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132</v>
      </c>
      <c r="AU198" s="221" t="s">
        <v>85</v>
      </c>
      <c r="AV198" s="14" t="s">
        <v>85</v>
      </c>
      <c r="AW198" s="14" t="s">
        <v>134</v>
      </c>
      <c r="AX198" s="14" t="s">
        <v>75</v>
      </c>
      <c r="AY198" s="221" t="s">
        <v>123</v>
      </c>
    </row>
    <row r="199" spans="2:51" s="15" customFormat="1" ht="11.25">
      <c r="B199" s="222"/>
      <c r="C199" s="223"/>
      <c r="D199" s="202" t="s">
        <v>132</v>
      </c>
      <c r="E199" s="224" t="s">
        <v>1</v>
      </c>
      <c r="F199" s="225" t="s">
        <v>137</v>
      </c>
      <c r="G199" s="223"/>
      <c r="H199" s="226">
        <v>63.798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132</v>
      </c>
      <c r="AU199" s="232" t="s">
        <v>85</v>
      </c>
      <c r="AV199" s="15" t="s">
        <v>131</v>
      </c>
      <c r="AW199" s="15" t="s">
        <v>134</v>
      </c>
      <c r="AX199" s="15" t="s">
        <v>83</v>
      </c>
      <c r="AY199" s="232" t="s">
        <v>123</v>
      </c>
    </row>
    <row r="200" spans="1:65" s="2" customFormat="1" ht="24.2" customHeight="1">
      <c r="A200" s="35"/>
      <c r="B200" s="36"/>
      <c r="C200" s="187" t="s">
        <v>275</v>
      </c>
      <c r="D200" s="187" t="s">
        <v>126</v>
      </c>
      <c r="E200" s="188" t="s">
        <v>379</v>
      </c>
      <c r="F200" s="189" t="s">
        <v>380</v>
      </c>
      <c r="G200" s="190" t="s">
        <v>235</v>
      </c>
      <c r="H200" s="191">
        <v>3.375</v>
      </c>
      <c r="I200" s="192"/>
      <c r="J200" s="193">
        <f>ROUND(I200*H200,2)</f>
        <v>0</v>
      </c>
      <c r="K200" s="189" t="s">
        <v>130</v>
      </c>
      <c r="L200" s="40"/>
      <c r="M200" s="194" t="s">
        <v>1</v>
      </c>
      <c r="N200" s="195" t="s">
        <v>40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131</v>
      </c>
      <c r="AT200" s="198" t="s">
        <v>126</v>
      </c>
      <c r="AU200" s="198" t="s">
        <v>85</v>
      </c>
      <c r="AY200" s="18" t="s">
        <v>123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83</v>
      </c>
      <c r="BK200" s="199">
        <f>ROUND(I200*H200,2)</f>
        <v>0</v>
      </c>
      <c r="BL200" s="18" t="s">
        <v>131</v>
      </c>
      <c r="BM200" s="198" t="s">
        <v>278</v>
      </c>
    </row>
    <row r="201" spans="2:51" s="14" customFormat="1" ht="11.25">
      <c r="B201" s="211"/>
      <c r="C201" s="212"/>
      <c r="D201" s="202" t="s">
        <v>132</v>
      </c>
      <c r="E201" s="213" t="s">
        <v>1</v>
      </c>
      <c r="F201" s="214" t="s">
        <v>1316</v>
      </c>
      <c r="G201" s="212"/>
      <c r="H201" s="215">
        <v>3.375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132</v>
      </c>
      <c r="AU201" s="221" t="s">
        <v>85</v>
      </c>
      <c r="AV201" s="14" t="s">
        <v>85</v>
      </c>
      <c r="AW201" s="14" t="s">
        <v>134</v>
      </c>
      <c r="AX201" s="14" t="s">
        <v>75</v>
      </c>
      <c r="AY201" s="221" t="s">
        <v>123</v>
      </c>
    </row>
    <row r="202" spans="2:51" s="15" customFormat="1" ht="11.25">
      <c r="B202" s="222"/>
      <c r="C202" s="223"/>
      <c r="D202" s="202" t="s">
        <v>132</v>
      </c>
      <c r="E202" s="224" t="s">
        <v>1</v>
      </c>
      <c r="F202" s="225" t="s">
        <v>137</v>
      </c>
      <c r="G202" s="223"/>
      <c r="H202" s="226">
        <v>3.375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132</v>
      </c>
      <c r="AU202" s="232" t="s">
        <v>85</v>
      </c>
      <c r="AV202" s="15" t="s">
        <v>131</v>
      </c>
      <c r="AW202" s="15" t="s">
        <v>134</v>
      </c>
      <c r="AX202" s="15" t="s">
        <v>83</v>
      </c>
      <c r="AY202" s="232" t="s">
        <v>123</v>
      </c>
    </row>
    <row r="203" spans="1:65" s="2" customFormat="1" ht="33" customHeight="1">
      <c r="A203" s="35"/>
      <c r="B203" s="36"/>
      <c r="C203" s="187" t="s">
        <v>229</v>
      </c>
      <c r="D203" s="187" t="s">
        <v>126</v>
      </c>
      <c r="E203" s="188" t="s">
        <v>1317</v>
      </c>
      <c r="F203" s="189" t="s">
        <v>1318</v>
      </c>
      <c r="G203" s="190" t="s">
        <v>235</v>
      </c>
      <c r="H203" s="191">
        <v>31</v>
      </c>
      <c r="I203" s="192"/>
      <c r="J203" s="193">
        <f>ROUND(I203*H203,2)</f>
        <v>0</v>
      </c>
      <c r="K203" s="189" t="s">
        <v>130</v>
      </c>
      <c r="L203" s="40"/>
      <c r="M203" s="194" t="s">
        <v>1</v>
      </c>
      <c r="N203" s="195" t="s">
        <v>40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131</v>
      </c>
      <c r="AT203" s="198" t="s">
        <v>126</v>
      </c>
      <c r="AU203" s="198" t="s">
        <v>85</v>
      </c>
      <c r="AY203" s="18" t="s">
        <v>123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83</v>
      </c>
      <c r="BK203" s="199">
        <f>ROUND(I203*H203,2)</f>
        <v>0</v>
      </c>
      <c r="BL203" s="18" t="s">
        <v>131</v>
      </c>
      <c r="BM203" s="198" t="s">
        <v>284</v>
      </c>
    </row>
    <row r="204" spans="2:51" s="14" customFormat="1" ht="11.25">
      <c r="B204" s="211"/>
      <c r="C204" s="212"/>
      <c r="D204" s="202" t="s">
        <v>132</v>
      </c>
      <c r="E204" s="213" t="s">
        <v>1</v>
      </c>
      <c r="F204" s="214" t="s">
        <v>1319</v>
      </c>
      <c r="G204" s="212"/>
      <c r="H204" s="215">
        <v>31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132</v>
      </c>
      <c r="AU204" s="221" t="s">
        <v>85</v>
      </c>
      <c r="AV204" s="14" t="s">
        <v>85</v>
      </c>
      <c r="AW204" s="14" t="s">
        <v>134</v>
      </c>
      <c r="AX204" s="14" t="s">
        <v>75</v>
      </c>
      <c r="AY204" s="221" t="s">
        <v>123</v>
      </c>
    </row>
    <row r="205" spans="2:51" s="15" customFormat="1" ht="11.25">
      <c r="B205" s="222"/>
      <c r="C205" s="223"/>
      <c r="D205" s="202" t="s">
        <v>132</v>
      </c>
      <c r="E205" s="224" t="s">
        <v>1</v>
      </c>
      <c r="F205" s="225" t="s">
        <v>137</v>
      </c>
      <c r="G205" s="223"/>
      <c r="H205" s="226">
        <v>31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132</v>
      </c>
      <c r="AU205" s="232" t="s">
        <v>85</v>
      </c>
      <c r="AV205" s="15" t="s">
        <v>131</v>
      </c>
      <c r="AW205" s="15" t="s">
        <v>134</v>
      </c>
      <c r="AX205" s="15" t="s">
        <v>83</v>
      </c>
      <c r="AY205" s="232" t="s">
        <v>123</v>
      </c>
    </row>
    <row r="206" spans="1:65" s="2" customFormat="1" ht="16.5" customHeight="1">
      <c r="A206" s="35"/>
      <c r="B206" s="36"/>
      <c r="C206" s="187" t="s">
        <v>7</v>
      </c>
      <c r="D206" s="187" t="s">
        <v>126</v>
      </c>
      <c r="E206" s="188" t="s">
        <v>1320</v>
      </c>
      <c r="F206" s="189" t="s">
        <v>1321</v>
      </c>
      <c r="G206" s="190" t="s">
        <v>192</v>
      </c>
      <c r="H206" s="191">
        <v>52</v>
      </c>
      <c r="I206" s="192"/>
      <c r="J206" s="193">
        <f>ROUND(I206*H206,2)</f>
        <v>0</v>
      </c>
      <c r="K206" s="189" t="s">
        <v>130</v>
      </c>
      <c r="L206" s="40"/>
      <c r="M206" s="194" t="s">
        <v>1</v>
      </c>
      <c r="N206" s="195" t="s">
        <v>40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131</v>
      </c>
      <c r="AT206" s="198" t="s">
        <v>126</v>
      </c>
      <c r="AU206" s="198" t="s">
        <v>85</v>
      </c>
      <c r="AY206" s="18" t="s">
        <v>123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83</v>
      </c>
      <c r="BK206" s="199">
        <f>ROUND(I206*H206,2)</f>
        <v>0</v>
      </c>
      <c r="BL206" s="18" t="s">
        <v>131</v>
      </c>
      <c r="BM206" s="198" t="s">
        <v>291</v>
      </c>
    </row>
    <row r="207" spans="2:51" s="13" customFormat="1" ht="11.25">
      <c r="B207" s="200"/>
      <c r="C207" s="201"/>
      <c r="D207" s="202" t="s">
        <v>132</v>
      </c>
      <c r="E207" s="203" t="s">
        <v>1</v>
      </c>
      <c r="F207" s="204" t="s">
        <v>1322</v>
      </c>
      <c r="G207" s="201"/>
      <c r="H207" s="203" t="s">
        <v>1</v>
      </c>
      <c r="I207" s="205"/>
      <c r="J207" s="201"/>
      <c r="K207" s="201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132</v>
      </c>
      <c r="AU207" s="210" t="s">
        <v>85</v>
      </c>
      <c r="AV207" s="13" t="s">
        <v>83</v>
      </c>
      <c r="AW207" s="13" t="s">
        <v>134</v>
      </c>
      <c r="AX207" s="13" t="s">
        <v>75</v>
      </c>
      <c r="AY207" s="210" t="s">
        <v>123</v>
      </c>
    </row>
    <row r="208" spans="2:51" s="14" customFormat="1" ht="11.25">
      <c r="B208" s="211"/>
      <c r="C208" s="212"/>
      <c r="D208" s="202" t="s">
        <v>132</v>
      </c>
      <c r="E208" s="213" t="s">
        <v>1</v>
      </c>
      <c r="F208" s="214" t="s">
        <v>1323</v>
      </c>
      <c r="G208" s="212"/>
      <c r="H208" s="215">
        <v>6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132</v>
      </c>
      <c r="AU208" s="221" t="s">
        <v>85</v>
      </c>
      <c r="AV208" s="14" t="s">
        <v>85</v>
      </c>
      <c r="AW208" s="14" t="s">
        <v>134</v>
      </c>
      <c r="AX208" s="14" t="s">
        <v>75</v>
      </c>
      <c r="AY208" s="221" t="s">
        <v>123</v>
      </c>
    </row>
    <row r="209" spans="2:51" s="14" customFormat="1" ht="11.25">
      <c r="B209" s="211"/>
      <c r="C209" s="212"/>
      <c r="D209" s="202" t="s">
        <v>132</v>
      </c>
      <c r="E209" s="213" t="s">
        <v>1</v>
      </c>
      <c r="F209" s="214" t="s">
        <v>1324</v>
      </c>
      <c r="G209" s="212"/>
      <c r="H209" s="215">
        <v>46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132</v>
      </c>
      <c r="AU209" s="221" t="s">
        <v>85</v>
      </c>
      <c r="AV209" s="14" t="s">
        <v>85</v>
      </c>
      <c r="AW209" s="14" t="s">
        <v>134</v>
      </c>
      <c r="AX209" s="14" t="s">
        <v>75</v>
      </c>
      <c r="AY209" s="221" t="s">
        <v>123</v>
      </c>
    </row>
    <row r="210" spans="2:51" s="15" customFormat="1" ht="11.25">
      <c r="B210" s="222"/>
      <c r="C210" s="223"/>
      <c r="D210" s="202" t="s">
        <v>132</v>
      </c>
      <c r="E210" s="224" t="s">
        <v>1</v>
      </c>
      <c r="F210" s="225" t="s">
        <v>137</v>
      </c>
      <c r="G210" s="223"/>
      <c r="H210" s="226">
        <v>52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132</v>
      </c>
      <c r="AU210" s="232" t="s">
        <v>85</v>
      </c>
      <c r="AV210" s="15" t="s">
        <v>131</v>
      </c>
      <c r="AW210" s="15" t="s">
        <v>134</v>
      </c>
      <c r="AX210" s="15" t="s">
        <v>83</v>
      </c>
      <c r="AY210" s="232" t="s">
        <v>123</v>
      </c>
    </row>
    <row r="211" spans="1:65" s="2" customFormat="1" ht="16.5" customHeight="1">
      <c r="A211" s="35"/>
      <c r="B211" s="36"/>
      <c r="C211" s="187" t="s">
        <v>236</v>
      </c>
      <c r="D211" s="187" t="s">
        <v>126</v>
      </c>
      <c r="E211" s="188" t="s">
        <v>410</v>
      </c>
      <c r="F211" s="189" t="s">
        <v>411</v>
      </c>
      <c r="G211" s="190" t="s">
        <v>192</v>
      </c>
      <c r="H211" s="191">
        <v>52</v>
      </c>
      <c r="I211" s="192"/>
      <c r="J211" s="193">
        <f>ROUND(I211*H211,2)</f>
        <v>0</v>
      </c>
      <c r="K211" s="189" t="s">
        <v>130</v>
      </c>
      <c r="L211" s="40"/>
      <c r="M211" s="194" t="s">
        <v>1</v>
      </c>
      <c r="N211" s="195" t="s">
        <v>40</v>
      </c>
      <c r="O211" s="72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131</v>
      </c>
      <c r="AT211" s="198" t="s">
        <v>126</v>
      </c>
      <c r="AU211" s="198" t="s">
        <v>85</v>
      </c>
      <c r="AY211" s="18" t="s">
        <v>123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83</v>
      </c>
      <c r="BK211" s="199">
        <f>ROUND(I211*H211,2)</f>
        <v>0</v>
      </c>
      <c r="BL211" s="18" t="s">
        <v>131</v>
      </c>
      <c r="BM211" s="198" t="s">
        <v>296</v>
      </c>
    </row>
    <row r="212" spans="2:51" s="14" customFormat="1" ht="11.25">
      <c r="B212" s="211"/>
      <c r="C212" s="212"/>
      <c r="D212" s="202" t="s">
        <v>132</v>
      </c>
      <c r="E212" s="213" t="s">
        <v>1</v>
      </c>
      <c r="F212" s="214" t="s">
        <v>1323</v>
      </c>
      <c r="G212" s="212"/>
      <c r="H212" s="215">
        <v>6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132</v>
      </c>
      <c r="AU212" s="221" t="s">
        <v>85</v>
      </c>
      <c r="AV212" s="14" t="s">
        <v>85</v>
      </c>
      <c r="AW212" s="14" t="s">
        <v>134</v>
      </c>
      <c r="AX212" s="14" t="s">
        <v>75</v>
      </c>
      <c r="AY212" s="221" t="s">
        <v>123</v>
      </c>
    </row>
    <row r="213" spans="2:51" s="14" customFormat="1" ht="11.25">
      <c r="B213" s="211"/>
      <c r="C213" s="212"/>
      <c r="D213" s="202" t="s">
        <v>132</v>
      </c>
      <c r="E213" s="213" t="s">
        <v>1</v>
      </c>
      <c r="F213" s="214" t="s">
        <v>1324</v>
      </c>
      <c r="G213" s="212"/>
      <c r="H213" s="215">
        <v>46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132</v>
      </c>
      <c r="AU213" s="221" t="s">
        <v>85</v>
      </c>
      <c r="AV213" s="14" t="s">
        <v>85</v>
      </c>
      <c r="AW213" s="14" t="s">
        <v>134</v>
      </c>
      <c r="AX213" s="14" t="s">
        <v>75</v>
      </c>
      <c r="AY213" s="221" t="s">
        <v>123</v>
      </c>
    </row>
    <row r="214" spans="2:51" s="15" customFormat="1" ht="11.25">
      <c r="B214" s="222"/>
      <c r="C214" s="223"/>
      <c r="D214" s="202" t="s">
        <v>132</v>
      </c>
      <c r="E214" s="224" t="s">
        <v>1</v>
      </c>
      <c r="F214" s="225" t="s">
        <v>137</v>
      </c>
      <c r="G214" s="223"/>
      <c r="H214" s="226">
        <v>52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132</v>
      </c>
      <c r="AU214" s="232" t="s">
        <v>85</v>
      </c>
      <c r="AV214" s="15" t="s">
        <v>131</v>
      </c>
      <c r="AW214" s="15" t="s">
        <v>134</v>
      </c>
      <c r="AX214" s="15" t="s">
        <v>83</v>
      </c>
      <c r="AY214" s="232" t="s">
        <v>123</v>
      </c>
    </row>
    <row r="215" spans="1:65" s="2" customFormat="1" ht="24.2" customHeight="1">
      <c r="A215" s="35"/>
      <c r="B215" s="36"/>
      <c r="C215" s="187" t="s">
        <v>298</v>
      </c>
      <c r="D215" s="187" t="s">
        <v>126</v>
      </c>
      <c r="E215" s="188" t="s">
        <v>415</v>
      </c>
      <c r="F215" s="189" t="s">
        <v>416</v>
      </c>
      <c r="G215" s="190" t="s">
        <v>192</v>
      </c>
      <c r="H215" s="191">
        <v>57</v>
      </c>
      <c r="I215" s="192"/>
      <c r="J215" s="193">
        <f>ROUND(I215*H215,2)</f>
        <v>0</v>
      </c>
      <c r="K215" s="189" t="s">
        <v>130</v>
      </c>
      <c r="L215" s="40"/>
      <c r="M215" s="194" t="s">
        <v>1</v>
      </c>
      <c r="N215" s="195" t="s">
        <v>40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131</v>
      </c>
      <c r="AT215" s="198" t="s">
        <v>126</v>
      </c>
      <c r="AU215" s="198" t="s">
        <v>85</v>
      </c>
      <c r="AY215" s="18" t="s">
        <v>123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83</v>
      </c>
      <c r="BK215" s="199">
        <f>ROUND(I215*H215,2)</f>
        <v>0</v>
      </c>
      <c r="BL215" s="18" t="s">
        <v>131</v>
      </c>
      <c r="BM215" s="198" t="s">
        <v>301</v>
      </c>
    </row>
    <row r="216" spans="2:51" s="14" customFormat="1" ht="11.25">
      <c r="B216" s="211"/>
      <c r="C216" s="212"/>
      <c r="D216" s="202" t="s">
        <v>132</v>
      </c>
      <c r="E216" s="213" t="s">
        <v>1</v>
      </c>
      <c r="F216" s="214" t="s">
        <v>1325</v>
      </c>
      <c r="G216" s="212"/>
      <c r="H216" s="215">
        <v>57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132</v>
      </c>
      <c r="AU216" s="221" t="s">
        <v>85</v>
      </c>
      <c r="AV216" s="14" t="s">
        <v>85</v>
      </c>
      <c r="AW216" s="14" t="s">
        <v>134</v>
      </c>
      <c r="AX216" s="14" t="s">
        <v>75</v>
      </c>
      <c r="AY216" s="221" t="s">
        <v>123</v>
      </c>
    </row>
    <row r="217" spans="2:51" s="15" customFormat="1" ht="11.25">
      <c r="B217" s="222"/>
      <c r="C217" s="223"/>
      <c r="D217" s="202" t="s">
        <v>132</v>
      </c>
      <c r="E217" s="224" t="s">
        <v>1</v>
      </c>
      <c r="F217" s="225" t="s">
        <v>137</v>
      </c>
      <c r="G217" s="223"/>
      <c r="H217" s="226">
        <v>57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132</v>
      </c>
      <c r="AU217" s="232" t="s">
        <v>85</v>
      </c>
      <c r="AV217" s="15" t="s">
        <v>131</v>
      </c>
      <c r="AW217" s="15" t="s">
        <v>134</v>
      </c>
      <c r="AX217" s="15" t="s">
        <v>83</v>
      </c>
      <c r="AY217" s="232" t="s">
        <v>123</v>
      </c>
    </row>
    <row r="218" spans="1:65" s="2" customFormat="1" ht="16.5" customHeight="1">
      <c r="A218" s="35"/>
      <c r="B218" s="36"/>
      <c r="C218" s="236" t="s">
        <v>240</v>
      </c>
      <c r="D218" s="236" t="s">
        <v>287</v>
      </c>
      <c r="E218" s="237" t="s">
        <v>418</v>
      </c>
      <c r="F218" s="238" t="s">
        <v>419</v>
      </c>
      <c r="G218" s="239" t="s">
        <v>235</v>
      </c>
      <c r="H218" s="240">
        <v>8.55</v>
      </c>
      <c r="I218" s="241"/>
      <c r="J218" s="242">
        <f>ROUND(I218*H218,2)</f>
        <v>0</v>
      </c>
      <c r="K218" s="238" t="s">
        <v>130</v>
      </c>
      <c r="L218" s="243"/>
      <c r="M218" s="244" t="s">
        <v>1</v>
      </c>
      <c r="N218" s="245" t="s">
        <v>40</v>
      </c>
      <c r="O218" s="72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151</v>
      </c>
      <c r="AT218" s="198" t="s">
        <v>287</v>
      </c>
      <c r="AU218" s="198" t="s">
        <v>85</v>
      </c>
      <c r="AY218" s="18" t="s">
        <v>123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83</v>
      </c>
      <c r="BK218" s="199">
        <f>ROUND(I218*H218,2)</f>
        <v>0</v>
      </c>
      <c r="BL218" s="18" t="s">
        <v>131</v>
      </c>
      <c r="BM218" s="198" t="s">
        <v>305</v>
      </c>
    </row>
    <row r="219" spans="2:51" s="13" customFormat="1" ht="11.25">
      <c r="B219" s="200"/>
      <c r="C219" s="201"/>
      <c r="D219" s="202" t="s">
        <v>132</v>
      </c>
      <c r="E219" s="203" t="s">
        <v>1</v>
      </c>
      <c r="F219" s="204" t="s">
        <v>421</v>
      </c>
      <c r="G219" s="201"/>
      <c r="H219" s="203" t="s">
        <v>1</v>
      </c>
      <c r="I219" s="205"/>
      <c r="J219" s="201"/>
      <c r="K219" s="201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132</v>
      </c>
      <c r="AU219" s="210" t="s">
        <v>85</v>
      </c>
      <c r="AV219" s="13" t="s">
        <v>83</v>
      </c>
      <c r="AW219" s="13" t="s">
        <v>134</v>
      </c>
      <c r="AX219" s="13" t="s">
        <v>75</v>
      </c>
      <c r="AY219" s="210" t="s">
        <v>123</v>
      </c>
    </row>
    <row r="220" spans="2:51" s="14" customFormat="1" ht="11.25">
      <c r="B220" s="211"/>
      <c r="C220" s="212"/>
      <c r="D220" s="202" t="s">
        <v>132</v>
      </c>
      <c r="E220" s="213" t="s">
        <v>1</v>
      </c>
      <c r="F220" s="214" t="s">
        <v>1326</v>
      </c>
      <c r="G220" s="212"/>
      <c r="H220" s="215">
        <v>8.549999999999999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132</v>
      </c>
      <c r="AU220" s="221" t="s">
        <v>85</v>
      </c>
      <c r="AV220" s="14" t="s">
        <v>85</v>
      </c>
      <c r="AW220" s="14" t="s">
        <v>134</v>
      </c>
      <c r="AX220" s="14" t="s">
        <v>75</v>
      </c>
      <c r="AY220" s="221" t="s">
        <v>123</v>
      </c>
    </row>
    <row r="221" spans="2:51" s="15" customFormat="1" ht="11.25">
      <c r="B221" s="222"/>
      <c r="C221" s="223"/>
      <c r="D221" s="202" t="s">
        <v>132</v>
      </c>
      <c r="E221" s="224" t="s">
        <v>1</v>
      </c>
      <c r="F221" s="225" t="s">
        <v>137</v>
      </c>
      <c r="G221" s="223"/>
      <c r="H221" s="226">
        <v>8.549999999999999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132</v>
      </c>
      <c r="AU221" s="232" t="s">
        <v>85</v>
      </c>
      <c r="AV221" s="15" t="s">
        <v>131</v>
      </c>
      <c r="AW221" s="15" t="s">
        <v>134</v>
      </c>
      <c r="AX221" s="15" t="s">
        <v>83</v>
      </c>
      <c r="AY221" s="232" t="s">
        <v>123</v>
      </c>
    </row>
    <row r="222" spans="1:65" s="2" customFormat="1" ht="24.2" customHeight="1">
      <c r="A222" s="35"/>
      <c r="B222" s="36"/>
      <c r="C222" s="187" t="s">
        <v>307</v>
      </c>
      <c r="D222" s="187" t="s">
        <v>126</v>
      </c>
      <c r="E222" s="188" t="s">
        <v>424</v>
      </c>
      <c r="F222" s="189" t="s">
        <v>425</v>
      </c>
      <c r="G222" s="190" t="s">
        <v>192</v>
      </c>
      <c r="H222" s="191">
        <v>155</v>
      </c>
      <c r="I222" s="192"/>
      <c r="J222" s="193">
        <f>ROUND(I222*H222,2)</f>
        <v>0</v>
      </c>
      <c r="K222" s="189" t="s">
        <v>130</v>
      </c>
      <c r="L222" s="40"/>
      <c r="M222" s="194" t="s">
        <v>1</v>
      </c>
      <c r="N222" s="195" t="s">
        <v>40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131</v>
      </c>
      <c r="AT222" s="198" t="s">
        <v>126</v>
      </c>
      <c r="AU222" s="198" t="s">
        <v>85</v>
      </c>
      <c r="AY222" s="18" t="s">
        <v>123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83</v>
      </c>
      <c r="BK222" s="199">
        <f>ROUND(I222*H222,2)</f>
        <v>0</v>
      </c>
      <c r="BL222" s="18" t="s">
        <v>131</v>
      </c>
      <c r="BM222" s="198" t="s">
        <v>310</v>
      </c>
    </row>
    <row r="223" spans="2:51" s="14" customFormat="1" ht="11.25">
      <c r="B223" s="211"/>
      <c r="C223" s="212"/>
      <c r="D223" s="202" t="s">
        <v>132</v>
      </c>
      <c r="E223" s="213" t="s">
        <v>1</v>
      </c>
      <c r="F223" s="214" t="s">
        <v>1327</v>
      </c>
      <c r="G223" s="212"/>
      <c r="H223" s="215">
        <v>155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132</v>
      </c>
      <c r="AU223" s="221" t="s">
        <v>85</v>
      </c>
      <c r="AV223" s="14" t="s">
        <v>85</v>
      </c>
      <c r="AW223" s="14" t="s">
        <v>134</v>
      </c>
      <c r="AX223" s="14" t="s">
        <v>75</v>
      </c>
      <c r="AY223" s="221" t="s">
        <v>123</v>
      </c>
    </row>
    <row r="224" spans="2:51" s="15" customFormat="1" ht="11.25">
      <c r="B224" s="222"/>
      <c r="C224" s="223"/>
      <c r="D224" s="202" t="s">
        <v>132</v>
      </c>
      <c r="E224" s="224" t="s">
        <v>1</v>
      </c>
      <c r="F224" s="225" t="s">
        <v>137</v>
      </c>
      <c r="G224" s="223"/>
      <c r="H224" s="226">
        <v>155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132</v>
      </c>
      <c r="AU224" s="232" t="s">
        <v>85</v>
      </c>
      <c r="AV224" s="15" t="s">
        <v>131</v>
      </c>
      <c r="AW224" s="15" t="s">
        <v>134</v>
      </c>
      <c r="AX224" s="15" t="s">
        <v>83</v>
      </c>
      <c r="AY224" s="232" t="s">
        <v>123</v>
      </c>
    </row>
    <row r="225" spans="1:65" s="2" customFormat="1" ht="16.5" customHeight="1">
      <c r="A225" s="35"/>
      <c r="B225" s="36"/>
      <c r="C225" s="236" t="s">
        <v>244</v>
      </c>
      <c r="D225" s="236" t="s">
        <v>287</v>
      </c>
      <c r="E225" s="237" t="s">
        <v>428</v>
      </c>
      <c r="F225" s="238" t="s">
        <v>429</v>
      </c>
      <c r="G225" s="239" t="s">
        <v>430</v>
      </c>
      <c r="H225" s="240">
        <v>6.2</v>
      </c>
      <c r="I225" s="241"/>
      <c r="J225" s="242">
        <f>ROUND(I225*H225,2)</f>
        <v>0</v>
      </c>
      <c r="K225" s="238" t="s">
        <v>130</v>
      </c>
      <c r="L225" s="243"/>
      <c r="M225" s="244" t="s">
        <v>1</v>
      </c>
      <c r="N225" s="245" t="s">
        <v>40</v>
      </c>
      <c r="O225" s="72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151</v>
      </c>
      <c r="AT225" s="198" t="s">
        <v>287</v>
      </c>
      <c r="AU225" s="198" t="s">
        <v>85</v>
      </c>
      <c r="AY225" s="18" t="s">
        <v>123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83</v>
      </c>
      <c r="BK225" s="199">
        <f>ROUND(I225*H225,2)</f>
        <v>0</v>
      </c>
      <c r="BL225" s="18" t="s">
        <v>131</v>
      </c>
      <c r="BM225" s="198" t="s">
        <v>314</v>
      </c>
    </row>
    <row r="226" spans="2:51" s="14" customFormat="1" ht="11.25">
      <c r="B226" s="211"/>
      <c r="C226" s="212"/>
      <c r="D226" s="202" t="s">
        <v>132</v>
      </c>
      <c r="E226" s="213" t="s">
        <v>1</v>
      </c>
      <c r="F226" s="214" t="s">
        <v>1328</v>
      </c>
      <c r="G226" s="212"/>
      <c r="H226" s="215">
        <v>6.2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132</v>
      </c>
      <c r="AU226" s="221" t="s">
        <v>85</v>
      </c>
      <c r="AV226" s="14" t="s">
        <v>85</v>
      </c>
      <c r="AW226" s="14" t="s">
        <v>134</v>
      </c>
      <c r="AX226" s="14" t="s">
        <v>75</v>
      </c>
      <c r="AY226" s="221" t="s">
        <v>123</v>
      </c>
    </row>
    <row r="227" spans="2:51" s="15" customFormat="1" ht="11.25">
      <c r="B227" s="222"/>
      <c r="C227" s="223"/>
      <c r="D227" s="202" t="s">
        <v>132</v>
      </c>
      <c r="E227" s="224" t="s">
        <v>1</v>
      </c>
      <c r="F227" s="225" t="s">
        <v>137</v>
      </c>
      <c r="G227" s="223"/>
      <c r="H227" s="226">
        <v>6.2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132</v>
      </c>
      <c r="AU227" s="232" t="s">
        <v>85</v>
      </c>
      <c r="AV227" s="15" t="s">
        <v>131</v>
      </c>
      <c r="AW227" s="15" t="s">
        <v>134</v>
      </c>
      <c r="AX227" s="15" t="s">
        <v>83</v>
      </c>
      <c r="AY227" s="232" t="s">
        <v>123</v>
      </c>
    </row>
    <row r="228" spans="1:65" s="2" customFormat="1" ht="16.5" customHeight="1">
      <c r="A228" s="35"/>
      <c r="B228" s="36"/>
      <c r="C228" s="187" t="s">
        <v>315</v>
      </c>
      <c r="D228" s="187" t="s">
        <v>126</v>
      </c>
      <c r="E228" s="188" t="s">
        <v>434</v>
      </c>
      <c r="F228" s="189" t="s">
        <v>435</v>
      </c>
      <c r="G228" s="190" t="s">
        <v>192</v>
      </c>
      <c r="H228" s="191">
        <v>155</v>
      </c>
      <c r="I228" s="192"/>
      <c r="J228" s="193">
        <f>ROUND(I228*H228,2)</f>
        <v>0</v>
      </c>
      <c r="K228" s="189" t="s">
        <v>130</v>
      </c>
      <c r="L228" s="40"/>
      <c r="M228" s="194" t="s">
        <v>1</v>
      </c>
      <c r="N228" s="195" t="s">
        <v>40</v>
      </c>
      <c r="O228" s="72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131</v>
      </c>
      <c r="AT228" s="198" t="s">
        <v>126</v>
      </c>
      <c r="AU228" s="198" t="s">
        <v>85</v>
      </c>
      <c r="AY228" s="18" t="s">
        <v>123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83</v>
      </c>
      <c r="BK228" s="199">
        <f>ROUND(I228*H228,2)</f>
        <v>0</v>
      </c>
      <c r="BL228" s="18" t="s">
        <v>131</v>
      </c>
      <c r="BM228" s="198" t="s">
        <v>318</v>
      </c>
    </row>
    <row r="229" spans="2:51" s="14" customFormat="1" ht="11.25">
      <c r="B229" s="211"/>
      <c r="C229" s="212"/>
      <c r="D229" s="202" t="s">
        <v>132</v>
      </c>
      <c r="E229" s="213" t="s">
        <v>1</v>
      </c>
      <c r="F229" s="214" t="s">
        <v>1329</v>
      </c>
      <c r="G229" s="212"/>
      <c r="H229" s="215">
        <v>155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132</v>
      </c>
      <c r="AU229" s="221" t="s">
        <v>85</v>
      </c>
      <c r="AV229" s="14" t="s">
        <v>85</v>
      </c>
      <c r="AW229" s="14" t="s">
        <v>134</v>
      </c>
      <c r="AX229" s="14" t="s">
        <v>75</v>
      </c>
      <c r="AY229" s="221" t="s">
        <v>123</v>
      </c>
    </row>
    <row r="230" spans="2:51" s="15" customFormat="1" ht="11.25">
      <c r="B230" s="222"/>
      <c r="C230" s="223"/>
      <c r="D230" s="202" t="s">
        <v>132</v>
      </c>
      <c r="E230" s="224" t="s">
        <v>1</v>
      </c>
      <c r="F230" s="225" t="s">
        <v>137</v>
      </c>
      <c r="G230" s="223"/>
      <c r="H230" s="226">
        <v>155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132</v>
      </c>
      <c r="AU230" s="232" t="s">
        <v>85</v>
      </c>
      <c r="AV230" s="15" t="s">
        <v>131</v>
      </c>
      <c r="AW230" s="15" t="s">
        <v>134</v>
      </c>
      <c r="AX230" s="15" t="s">
        <v>83</v>
      </c>
      <c r="AY230" s="232" t="s">
        <v>123</v>
      </c>
    </row>
    <row r="231" spans="1:65" s="2" customFormat="1" ht="24.2" customHeight="1">
      <c r="A231" s="35"/>
      <c r="B231" s="36"/>
      <c r="C231" s="187" t="s">
        <v>249</v>
      </c>
      <c r="D231" s="187" t="s">
        <v>126</v>
      </c>
      <c r="E231" s="188" t="s">
        <v>438</v>
      </c>
      <c r="F231" s="189" t="s">
        <v>439</v>
      </c>
      <c r="G231" s="190" t="s">
        <v>192</v>
      </c>
      <c r="H231" s="191">
        <v>232.5</v>
      </c>
      <c r="I231" s="192"/>
      <c r="J231" s="193">
        <f>ROUND(I231*H231,2)</f>
        <v>0</v>
      </c>
      <c r="K231" s="189" t="s">
        <v>130</v>
      </c>
      <c r="L231" s="40"/>
      <c r="M231" s="194" t="s">
        <v>1</v>
      </c>
      <c r="N231" s="195" t="s">
        <v>40</v>
      </c>
      <c r="O231" s="72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131</v>
      </c>
      <c r="AT231" s="198" t="s">
        <v>126</v>
      </c>
      <c r="AU231" s="198" t="s">
        <v>85</v>
      </c>
      <c r="AY231" s="18" t="s">
        <v>123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83</v>
      </c>
      <c r="BK231" s="199">
        <f>ROUND(I231*H231,2)</f>
        <v>0</v>
      </c>
      <c r="BL231" s="18" t="s">
        <v>131</v>
      </c>
      <c r="BM231" s="198" t="s">
        <v>322</v>
      </c>
    </row>
    <row r="232" spans="2:51" s="14" customFormat="1" ht="11.25">
      <c r="B232" s="211"/>
      <c r="C232" s="212"/>
      <c r="D232" s="202" t="s">
        <v>132</v>
      </c>
      <c r="E232" s="213" t="s">
        <v>1</v>
      </c>
      <c r="F232" s="214" t="s">
        <v>1330</v>
      </c>
      <c r="G232" s="212"/>
      <c r="H232" s="215">
        <v>232.5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132</v>
      </c>
      <c r="AU232" s="221" t="s">
        <v>85</v>
      </c>
      <c r="AV232" s="14" t="s">
        <v>85</v>
      </c>
      <c r="AW232" s="14" t="s">
        <v>134</v>
      </c>
      <c r="AX232" s="14" t="s">
        <v>75</v>
      </c>
      <c r="AY232" s="221" t="s">
        <v>123</v>
      </c>
    </row>
    <row r="233" spans="2:51" s="15" customFormat="1" ht="11.25">
      <c r="B233" s="222"/>
      <c r="C233" s="223"/>
      <c r="D233" s="202" t="s">
        <v>132</v>
      </c>
      <c r="E233" s="224" t="s">
        <v>1</v>
      </c>
      <c r="F233" s="225" t="s">
        <v>137</v>
      </c>
      <c r="G233" s="223"/>
      <c r="H233" s="226">
        <v>232.5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132</v>
      </c>
      <c r="AU233" s="232" t="s">
        <v>85</v>
      </c>
      <c r="AV233" s="15" t="s">
        <v>131</v>
      </c>
      <c r="AW233" s="15" t="s">
        <v>134</v>
      </c>
      <c r="AX233" s="15" t="s">
        <v>83</v>
      </c>
      <c r="AY233" s="232" t="s">
        <v>123</v>
      </c>
    </row>
    <row r="234" spans="1:65" s="2" customFormat="1" ht="16.5" customHeight="1">
      <c r="A234" s="35"/>
      <c r="B234" s="36"/>
      <c r="C234" s="187" t="s">
        <v>323</v>
      </c>
      <c r="D234" s="187" t="s">
        <v>126</v>
      </c>
      <c r="E234" s="188" t="s">
        <v>443</v>
      </c>
      <c r="F234" s="189" t="s">
        <v>444</v>
      </c>
      <c r="G234" s="190" t="s">
        <v>192</v>
      </c>
      <c r="H234" s="191">
        <v>465</v>
      </c>
      <c r="I234" s="192"/>
      <c r="J234" s="193">
        <f>ROUND(I234*H234,2)</f>
        <v>0</v>
      </c>
      <c r="K234" s="189" t="s">
        <v>130</v>
      </c>
      <c r="L234" s="40"/>
      <c r="M234" s="194" t="s">
        <v>1</v>
      </c>
      <c r="N234" s="195" t="s">
        <v>40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131</v>
      </c>
      <c r="AT234" s="198" t="s">
        <v>126</v>
      </c>
      <c r="AU234" s="198" t="s">
        <v>85</v>
      </c>
      <c r="AY234" s="18" t="s">
        <v>123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83</v>
      </c>
      <c r="BK234" s="199">
        <f>ROUND(I234*H234,2)</f>
        <v>0</v>
      </c>
      <c r="BL234" s="18" t="s">
        <v>131</v>
      </c>
      <c r="BM234" s="198" t="s">
        <v>326</v>
      </c>
    </row>
    <row r="235" spans="2:51" s="14" customFormat="1" ht="11.25">
      <c r="B235" s="211"/>
      <c r="C235" s="212"/>
      <c r="D235" s="202" t="s">
        <v>132</v>
      </c>
      <c r="E235" s="213" t="s">
        <v>1</v>
      </c>
      <c r="F235" s="214" t="s">
        <v>1331</v>
      </c>
      <c r="G235" s="212"/>
      <c r="H235" s="215">
        <v>465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132</v>
      </c>
      <c r="AU235" s="221" t="s">
        <v>85</v>
      </c>
      <c r="AV235" s="14" t="s">
        <v>85</v>
      </c>
      <c r="AW235" s="14" t="s">
        <v>134</v>
      </c>
      <c r="AX235" s="14" t="s">
        <v>75</v>
      </c>
      <c r="AY235" s="221" t="s">
        <v>123</v>
      </c>
    </row>
    <row r="236" spans="2:51" s="15" customFormat="1" ht="11.25">
      <c r="B236" s="222"/>
      <c r="C236" s="223"/>
      <c r="D236" s="202" t="s">
        <v>132</v>
      </c>
      <c r="E236" s="224" t="s">
        <v>1</v>
      </c>
      <c r="F236" s="225" t="s">
        <v>137</v>
      </c>
      <c r="G236" s="223"/>
      <c r="H236" s="226">
        <v>465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132</v>
      </c>
      <c r="AU236" s="232" t="s">
        <v>85</v>
      </c>
      <c r="AV236" s="15" t="s">
        <v>131</v>
      </c>
      <c r="AW236" s="15" t="s">
        <v>134</v>
      </c>
      <c r="AX236" s="15" t="s">
        <v>83</v>
      </c>
      <c r="AY236" s="232" t="s">
        <v>123</v>
      </c>
    </row>
    <row r="237" spans="1:65" s="2" customFormat="1" ht="16.5" customHeight="1">
      <c r="A237" s="35"/>
      <c r="B237" s="36"/>
      <c r="C237" s="187" t="s">
        <v>253</v>
      </c>
      <c r="D237" s="187" t="s">
        <v>126</v>
      </c>
      <c r="E237" s="188" t="s">
        <v>447</v>
      </c>
      <c r="F237" s="189" t="s">
        <v>448</v>
      </c>
      <c r="G237" s="190" t="s">
        <v>235</v>
      </c>
      <c r="H237" s="191">
        <v>0.775</v>
      </c>
      <c r="I237" s="192"/>
      <c r="J237" s="193">
        <f>ROUND(I237*H237,2)</f>
        <v>0</v>
      </c>
      <c r="K237" s="189" t="s">
        <v>130</v>
      </c>
      <c r="L237" s="40"/>
      <c r="M237" s="194" t="s">
        <v>1</v>
      </c>
      <c r="N237" s="195" t="s">
        <v>40</v>
      </c>
      <c r="O237" s="72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8" t="s">
        <v>131</v>
      </c>
      <c r="AT237" s="198" t="s">
        <v>126</v>
      </c>
      <c r="AU237" s="198" t="s">
        <v>85</v>
      </c>
      <c r="AY237" s="18" t="s">
        <v>123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83</v>
      </c>
      <c r="BK237" s="199">
        <f>ROUND(I237*H237,2)</f>
        <v>0</v>
      </c>
      <c r="BL237" s="18" t="s">
        <v>131</v>
      </c>
      <c r="BM237" s="198" t="s">
        <v>329</v>
      </c>
    </row>
    <row r="238" spans="2:51" s="14" customFormat="1" ht="11.25">
      <c r="B238" s="211"/>
      <c r="C238" s="212"/>
      <c r="D238" s="202" t="s">
        <v>132</v>
      </c>
      <c r="E238" s="213" t="s">
        <v>1</v>
      </c>
      <c r="F238" s="214" t="s">
        <v>1332</v>
      </c>
      <c r="G238" s="212"/>
      <c r="H238" s="215">
        <v>0.775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132</v>
      </c>
      <c r="AU238" s="221" t="s">
        <v>85</v>
      </c>
      <c r="AV238" s="14" t="s">
        <v>85</v>
      </c>
      <c r="AW238" s="14" t="s">
        <v>134</v>
      </c>
      <c r="AX238" s="14" t="s">
        <v>75</v>
      </c>
      <c r="AY238" s="221" t="s">
        <v>123</v>
      </c>
    </row>
    <row r="239" spans="2:51" s="15" customFormat="1" ht="11.25">
      <c r="B239" s="222"/>
      <c r="C239" s="223"/>
      <c r="D239" s="202" t="s">
        <v>132</v>
      </c>
      <c r="E239" s="224" t="s">
        <v>1</v>
      </c>
      <c r="F239" s="225" t="s">
        <v>137</v>
      </c>
      <c r="G239" s="223"/>
      <c r="H239" s="226">
        <v>0.775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132</v>
      </c>
      <c r="AU239" s="232" t="s">
        <v>85</v>
      </c>
      <c r="AV239" s="15" t="s">
        <v>131</v>
      </c>
      <c r="AW239" s="15" t="s">
        <v>134</v>
      </c>
      <c r="AX239" s="15" t="s">
        <v>83</v>
      </c>
      <c r="AY239" s="232" t="s">
        <v>123</v>
      </c>
    </row>
    <row r="240" spans="1:65" s="2" customFormat="1" ht="21.75" customHeight="1">
      <c r="A240" s="35"/>
      <c r="B240" s="36"/>
      <c r="C240" s="187" t="s">
        <v>330</v>
      </c>
      <c r="D240" s="187" t="s">
        <v>126</v>
      </c>
      <c r="E240" s="188" t="s">
        <v>451</v>
      </c>
      <c r="F240" s="189" t="s">
        <v>452</v>
      </c>
      <c r="G240" s="190" t="s">
        <v>235</v>
      </c>
      <c r="H240" s="191">
        <v>0.775</v>
      </c>
      <c r="I240" s="192"/>
      <c r="J240" s="193">
        <f>ROUND(I240*H240,2)</f>
        <v>0</v>
      </c>
      <c r="K240" s="189" t="s">
        <v>130</v>
      </c>
      <c r="L240" s="40"/>
      <c r="M240" s="194" t="s">
        <v>1</v>
      </c>
      <c r="N240" s="195" t="s">
        <v>40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131</v>
      </c>
      <c r="AT240" s="198" t="s">
        <v>126</v>
      </c>
      <c r="AU240" s="198" t="s">
        <v>85</v>
      </c>
      <c r="AY240" s="18" t="s">
        <v>123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83</v>
      </c>
      <c r="BK240" s="199">
        <f>ROUND(I240*H240,2)</f>
        <v>0</v>
      </c>
      <c r="BL240" s="18" t="s">
        <v>131</v>
      </c>
      <c r="BM240" s="198" t="s">
        <v>333</v>
      </c>
    </row>
    <row r="241" spans="2:51" s="14" customFormat="1" ht="11.25">
      <c r="B241" s="211"/>
      <c r="C241" s="212"/>
      <c r="D241" s="202" t="s">
        <v>132</v>
      </c>
      <c r="E241" s="213" t="s">
        <v>1</v>
      </c>
      <c r="F241" s="214" t="s">
        <v>1332</v>
      </c>
      <c r="G241" s="212"/>
      <c r="H241" s="215">
        <v>0.775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132</v>
      </c>
      <c r="AU241" s="221" t="s">
        <v>85</v>
      </c>
      <c r="AV241" s="14" t="s">
        <v>85</v>
      </c>
      <c r="AW241" s="14" t="s">
        <v>134</v>
      </c>
      <c r="AX241" s="14" t="s">
        <v>75</v>
      </c>
      <c r="AY241" s="221" t="s">
        <v>123</v>
      </c>
    </row>
    <row r="242" spans="2:51" s="15" customFormat="1" ht="11.25">
      <c r="B242" s="222"/>
      <c r="C242" s="223"/>
      <c r="D242" s="202" t="s">
        <v>132</v>
      </c>
      <c r="E242" s="224" t="s">
        <v>1</v>
      </c>
      <c r="F242" s="225" t="s">
        <v>137</v>
      </c>
      <c r="G242" s="223"/>
      <c r="H242" s="226">
        <v>0.775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132</v>
      </c>
      <c r="AU242" s="232" t="s">
        <v>85</v>
      </c>
      <c r="AV242" s="15" t="s">
        <v>131</v>
      </c>
      <c r="AW242" s="15" t="s">
        <v>134</v>
      </c>
      <c r="AX242" s="15" t="s">
        <v>83</v>
      </c>
      <c r="AY242" s="232" t="s">
        <v>123</v>
      </c>
    </row>
    <row r="243" spans="2:63" s="12" customFormat="1" ht="22.9" customHeight="1">
      <c r="B243" s="171"/>
      <c r="C243" s="172"/>
      <c r="D243" s="173" t="s">
        <v>74</v>
      </c>
      <c r="E243" s="185" t="s">
        <v>85</v>
      </c>
      <c r="F243" s="185" t="s">
        <v>454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SUM(P244:P254)</f>
        <v>0</v>
      </c>
      <c r="Q243" s="179"/>
      <c r="R243" s="180">
        <f>SUM(R244:R254)</f>
        <v>0</v>
      </c>
      <c r="S243" s="179"/>
      <c r="T243" s="181">
        <f>SUM(T244:T254)</f>
        <v>0</v>
      </c>
      <c r="AR243" s="182" t="s">
        <v>83</v>
      </c>
      <c r="AT243" s="183" t="s">
        <v>74</v>
      </c>
      <c r="AU243" s="183" t="s">
        <v>83</v>
      </c>
      <c r="AY243" s="182" t="s">
        <v>123</v>
      </c>
      <c r="BK243" s="184">
        <f>SUM(BK244:BK254)</f>
        <v>0</v>
      </c>
    </row>
    <row r="244" spans="1:65" s="2" customFormat="1" ht="24.2" customHeight="1">
      <c r="A244" s="35"/>
      <c r="B244" s="36"/>
      <c r="C244" s="187" t="s">
        <v>259</v>
      </c>
      <c r="D244" s="187" t="s">
        <v>126</v>
      </c>
      <c r="E244" s="188" t="s">
        <v>1333</v>
      </c>
      <c r="F244" s="189" t="s">
        <v>1334</v>
      </c>
      <c r="G244" s="190" t="s">
        <v>235</v>
      </c>
      <c r="H244" s="191">
        <v>4.2</v>
      </c>
      <c r="I244" s="192"/>
      <c r="J244" s="193">
        <f>ROUND(I244*H244,2)</f>
        <v>0</v>
      </c>
      <c r="K244" s="189" t="s">
        <v>130</v>
      </c>
      <c r="L244" s="40"/>
      <c r="M244" s="194" t="s">
        <v>1</v>
      </c>
      <c r="N244" s="195" t="s">
        <v>40</v>
      </c>
      <c r="O244" s="72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131</v>
      </c>
      <c r="AT244" s="198" t="s">
        <v>126</v>
      </c>
      <c r="AU244" s="198" t="s">
        <v>85</v>
      </c>
      <c r="AY244" s="18" t="s">
        <v>123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83</v>
      </c>
      <c r="BK244" s="199">
        <f>ROUND(I244*H244,2)</f>
        <v>0</v>
      </c>
      <c r="BL244" s="18" t="s">
        <v>131</v>
      </c>
      <c r="BM244" s="198" t="s">
        <v>342</v>
      </c>
    </row>
    <row r="245" spans="2:51" s="14" customFormat="1" ht="11.25">
      <c r="B245" s="211"/>
      <c r="C245" s="212"/>
      <c r="D245" s="202" t="s">
        <v>132</v>
      </c>
      <c r="E245" s="213" t="s">
        <v>1</v>
      </c>
      <c r="F245" s="214" t="s">
        <v>1335</v>
      </c>
      <c r="G245" s="212"/>
      <c r="H245" s="215">
        <v>4.2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132</v>
      </c>
      <c r="AU245" s="221" t="s">
        <v>85</v>
      </c>
      <c r="AV245" s="14" t="s">
        <v>85</v>
      </c>
      <c r="AW245" s="14" t="s">
        <v>134</v>
      </c>
      <c r="AX245" s="14" t="s">
        <v>75</v>
      </c>
      <c r="AY245" s="221" t="s">
        <v>123</v>
      </c>
    </row>
    <row r="246" spans="2:51" s="15" customFormat="1" ht="11.25">
      <c r="B246" s="222"/>
      <c r="C246" s="223"/>
      <c r="D246" s="202" t="s">
        <v>132</v>
      </c>
      <c r="E246" s="224" t="s">
        <v>1</v>
      </c>
      <c r="F246" s="225" t="s">
        <v>137</v>
      </c>
      <c r="G246" s="223"/>
      <c r="H246" s="226">
        <v>4.2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132</v>
      </c>
      <c r="AU246" s="232" t="s">
        <v>85</v>
      </c>
      <c r="AV246" s="15" t="s">
        <v>131</v>
      </c>
      <c r="AW246" s="15" t="s">
        <v>134</v>
      </c>
      <c r="AX246" s="15" t="s">
        <v>83</v>
      </c>
      <c r="AY246" s="232" t="s">
        <v>123</v>
      </c>
    </row>
    <row r="247" spans="1:65" s="2" customFormat="1" ht="24.2" customHeight="1">
      <c r="A247" s="35"/>
      <c r="B247" s="36"/>
      <c r="C247" s="187" t="s">
        <v>346</v>
      </c>
      <c r="D247" s="187" t="s">
        <v>126</v>
      </c>
      <c r="E247" s="188" t="s">
        <v>1336</v>
      </c>
      <c r="F247" s="189" t="s">
        <v>1337</v>
      </c>
      <c r="G247" s="190" t="s">
        <v>192</v>
      </c>
      <c r="H247" s="191">
        <v>72</v>
      </c>
      <c r="I247" s="192"/>
      <c r="J247" s="193">
        <f>ROUND(I247*H247,2)</f>
        <v>0</v>
      </c>
      <c r="K247" s="189" t="s">
        <v>130</v>
      </c>
      <c r="L247" s="40"/>
      <c r="M247" s="194" t="s">
        <v>1</v>
      </c>
      <c r="N247" s="195" t="s">
        <v>40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131</v>
      </c>
      <c r="AT247" s="198" t="s">
        <v>126</v>
      </c>
      <c r="AU247" s="198" t="s">
        <v>85</v>
      </c>
      <c r="AY247" s="18" t="s">
        <v>123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83</v>
      </c>
      <c r="BK247" s="199">
        <f>ROUND(I247*H247,2)</f>
        <v>0</v>
      </c>
      <c r="BL247" s="18" t="s">
        <v>131</v>
      </c>
      <c r="BM247" s="198" t="s">
        <v>349</v>
      </c>
    </row>
    <row r="248" spans="2:51" s="14" customFormat="1" ht="11.25">
      <c r="B248" s="211"/>
      <c r="C248" s="212"/>
      <c r="D248" s="202" t="s">
        <v>132</v>
      </c>
      <c r="E248" s="213" t="s">
        <v>1</v>
      </c>
      <c r="F248" s="214" t="s">
        <v>1338</v>
      </c>
      <c r="G248" s="212"/>
      <c r="H248" s="215">
        <v>28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132</v>
      </c>
      <c r="AU248" s="221" t="s">
        <v>85</v>
      </c>
      <c r="AV248" s="14" t="s">
        <v>85</v>
      </c>
      <c r="AW248" s="14" t="s">
        <v>134</v>
      </c>
      <c r="AX248" s="14" t="s">
        <v>75</v>
      </c>
      <c r="AY248" s="221" t="s">
        <v>123</v>
      </c>
    </row>
    <row r="249" spans="2:51" s="14" customFormat="1" ht="11.25">
      <c r="B249" s="211"/>
      <c r="C249" s="212"/>
      <c r="D249" s="202" t="s">
        <v>132</v>
      </c>
      <c r="E249" s="213" t="s">
        <v>1</v>
      </c>
      <c r="F249" s="214" t="s">
        <v>1339</v>
      </c>
      <c r="G249" s="212"/>
      <c r="H249" s="215">
        <v>44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132</v>
      </c>
      <c r="AU249" s="221" t="s">
        <v>85</v>
      </c>
      <c r="AV249" s="14" t="s">
        <v>85</v>
      </c>
      <c r="AW249" s="14" t="s">
        <v>134</v>
      </c>
      <c r="AX249" s="14" t="s">
        <v>75</v>
      </c>
      <c r="AY249" s="221" t="s">
        <v>123</v>
      </c>
    </row>
    <row r="250" spans="2:51" s="15" customFormat="1" ht="11.25">
      <c r="B250" s="222"/>
      <c r="C250" s="223"/>
      <c r="D250" s="202" t="s">
        <v>132</v>
      </c>
      <c r="E250" s="224" t="s">
        <v>1</v>
      </c>
      <c r="F250" s="225" t="s">
        <v>137</v>
      </c>
      <c r="G250" s="223"/>
      <c r="H250" s="226">
        <v>72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132</v>
      </c>
      <c r="AU250" s="232" t="s">
        <v>85</v>
      </c>
      <c r="AV250" s="15" t="s">
        <v>131</v>
      </c>
      <c r="AW250" s="15" t="s">
        <v>134</v>
      </c>
      <c r="AX250" s="15" t="s">
        <v>83</v>
      </c>
      <c r="AY250" s="232" t="s">
        <v>123</v>
      </c>
    </row>
    <row r="251" spans="1:65" s="2" customFormat="1" ht="16.5" customHeight="1">
      <c r="A251" s="35"/>
      <c r="B251" s="36"/>
      <c r="C251" s="236" t="s">
        <v>265</v>
      </c>
      <c r="D251" s="236" t="s">
        <v>287</v>
      </c>
      <c r="E251" s="237" t="s">
        <v>1340</v>
      </c>
      <c r="F251" s="238" t="s">
        <v>1341</v>
      </c>
      <c r="G251" s="239" t="s">
        <v>129</v>
      </c>
      <c r="H251" s="240">
        <v>36</v>
      </c>
      <c r="I251" s="241"/>
      <c r="J251" s="242">
        <f>ROUND(I251*H251,2)</f>
        <v>0</v>
      </c>
      <c r="K251" s="238" t="s">
        <v>130</v>
      </c>
      <c r="L251" s="243"/>
      <c r="M251" s="244" t="s">
        <v>1</v>
      </c>
      <c r="N251" s="245" t="s">
        <v>40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151</v>
      </c>
      <c r="AT251" s="198" t="s">
        <v>287</v>
      </c>
      <c r="AU251" s="198" t="s">
        <v>85</v>
      </c>
      <c r="AY251" s="18" t="s">
        <v>123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83</v>
      </c>
      <c r="BK251" s="199">
        <f>ROUND(I251*H251,2)</f>
        <v>0</v>
      </c>
      <c r="BL251" s="18" t="s">
        <v>131</v>
      </c>
      <c r="BM251" s="198" t="s">
        <v>354</v>
      </c>
    </row>
    <row r="252" spans="2:51" s="13" customFormat="1" ht="11.25">
      <c r="B252" s="200"/>
      <c r="C252" s="201"/>
      <c r="D252" s="202" t="s">
        <v>132</v>
      </c>
      <c r="E252" s="203" t="s">
        <v>1</v>
      </c>
      <c r="F252" s="204" t="s">
        <v>1342</v>
      </c>
      <c r="G252" s="201"/>
      <c r="H252" s="203" t="s">
        <v>1</v>
      </c>
      <c r="I252" s="205"/>
      <c r="J252" s="201"/>
      <c r="K252" s="201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132</v>
      </c>
      <c r="AU252" s="210" t="s">
        <v>85</v>
      </c>
      <c r="AV252" s="13" t="s">
        <v>83</v>
      </c>
      <c r="AW252" s="13" t="s">
        <v>134</v>
      </c>
      <c r="AX252" s="13" t="s">
        <v>75</v>
      </c>
      <c r="AY252" s="210" t="s">
        <v>123</v>
      </c>
    </row>
    <row r="253" spans="2:51" s="14" customFormat="1" ht="11.25">
      <c r="B253" s="211"/>
      <c r="C253" s="212"/>
      <c r="D253" s="202" t="s">
        <v>132</v>
      </c>
      <c r="E253" s="213" t="s">
        <v>1</v>
      </c>
      <c r="F253" s="214" t="s">
        <v>1343</v>
      </c>
      <c r="G253" s="212"/>
      <c r="H253" s="215">
        <v>36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132</v>
      </c>
      <c r="AU253" s="221" t="s">
        <v>85</v>
      </c>
      <c r="AV253" s="14" t="s">
        <v>85</v>
      </c>
      <c r="AW253" s="14" t="s">
        <v>134</v>
      </c>
      <c r="AX253" s="14" t="s">
        <v>75</v>
      </c>
      <c r="AY253" s="221" t="s">
        <v>123</v>
      </c>
    </row>
    <row r="254" spans="2:51" s="15" customFormat="1" ht="11.25">
      <c r="B254" s="222"/>
      <c r="C254" s="223"/>
      <c r="D254" s="202" t="s">
        <v>132</v>
      </c>
      <c r="E254" s="224" t="s">
        <v>1</v>
      </c>
      <c r="F254" s="225" t="s">
        <v>137</v>
      </c>
      <c r="G254" s="223"/>
      <c r="H254" s="226">
        <v>36</v>
      </c>
      <c r="I254" s="227"/>
      <c r="J254" s="223"/>
      <c r="K254" s="223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132</v>
      </c>
      <c r="AU254" s="232" t="s">
        <v>85</v>
      </c>
      <c r="AV254" s="15" t="s">
        <v>131</v>
      </c>
      <c r="AW254" s="15" t="s">
        <v>134</v>
      </c>
      <c r="AX254" s="15" t="s">
        <v>83</v>
      </c>
      <c r="AY254" s="232" t="s">
        <v>123</v>
      </c>
    </row>
    <row r="255" spans="2:63" s="12" customFormat="1" ht="22.9" customHeight="1">
      <c r="B255" s="171"/>
      <c r="C255" s="172"/>
      <c r="D255" s="173" t="s">
        <v>74</v>
      </c>
      <c r="E255" s="185" t="s">
        <v>142</v>
      </c>
      <c r="F255" s="185" t="s">
        <v>481</v>
      </c>
      <c r="G255" s="172"/>
      <c r="H255" s="172"/>
      <c r="I255" s="175"/>
      <c r="J255" s="186">
        <f>BK255</f>
        <v>0</v>
      </c>
      <c r="K255" s="172"/>
      <c r="L255" s="177"/>
      <c r="M255" s="178"/>
      <c r="N255" s="179"/>
      <c r="O255" s="179"/>
      <c r="P255" s="180">
        <f>SUM(P256:P264)</f>
        <v>0</v>
      </c>
      <c r="Q255" s="179"/>
      <c r="R255" s="180">
        <f>SUM(R256:R264)</f>
        <v>0</v>
      </c>
      <c r="S255" s="179"/>
      <c r="T255" s="181">
        <f>SUM(T256:T264)</f>
        <v>0</v>
      </c>
      <c r="AR255" s="182" t="s">
        <v>83</v>
      </c>
      <c r="AT255" s="183" t="s">
        <v>74</v>
      </c>
      <c r="AU255" s="183" t="s">
        <v>83</v>
      </c>
      <c r="AY255" s="182" t="s">
        <v>123</v>
      </c>
      <c r="BK255" s="184">
        <f>SUM(BK256:BK264)</f>
        <v>0</v>
      </c>
    </row>
    <row r="256" spans="1:65" s="2" customFormat="1" ht="24.2" customHeight="1">
      <c r="A256" s="35"/>
      <c r="B256" s="36"/>
      <c r="C256" s="187" t="s">
        <v>356</v>
      </c>
      <c r="D256" s="187" t="s">
        <v>126</v>
      </c>
      <c r="E256" s="188" t="s">
        <v>1344</v>
      </c>
      <c r="F256" s="189" t="s">
        <v>1345</v>
      </c>
      <c r="G256" s="190" t="s">
        <v>228</v>
      </c>
      <c r="H256" s="191">
        <v>64.8</v>
      </c>
      <c r="I256" s="192"/>
      <c r="J256" s="193">
        <f>ROUND(I256*H256,2)</f>
        <v>0</v>
      </c>
      <c r="K256" s="189" t="s">
        <v>130</v>
      </c>
      <c r="L256" s="40"/>
      <c r="M256" s="194" t="s">
        <v>1</v>
      </c>
      <c r="N256" s="195" t="s">
        <v>40</v>
      </c>
      <c r="O256" s="72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131</v>
      </c>
      <c r="AT256" s="198" t="s">
        <v>126</v>
      </c>
      <c r="AU256" s="198" t="s">
        <v>85</v>
      </c>
      <c r="AY256" s="18" t="s">
        <v>123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83</v>
      </c>
      <c r="BK256" s="199">
        <f>ROUND(I256*H256,2)</f>
        <v>0</v>
      </c>
      <c r="BL256" s="18" t="s">
        <v>131</v>
      </c>
      <c r="BM256" s="198" t="s">
        <v>359</v>
      </c>
    </row>
    <row r="257" spans="2:51" s="14" customFormat="1" ht="22.5">
      <c r="B257" s="211"/>
      <c r="C257" s="212"/>
      <c r="D257" s="202" t="s">
        <v>132</v>
      </c>
      <c r="E257" s="213" t="s">
        <v>1</v>
      </c>
      <c r="F257" s="214" t="s">
        <v>1346</v>
      </c>
      <c r="G257" s="212"/>
      <c r="H257" s="215">
        <v>64.8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132</v>
      </c>
      <c r="AU257" s="221" t="s">
        <v>85</v>
      </c>
      <c r="AV257" s="14" t="s">
        <v>85</v>
      </c>
      <c r="AW257" s="14" t="s">
        <v>134</v>
      </c>
      <c r="AX257" s="14" t="s">
        <v>75</v>
      </c>
      <c r="AY257" s="221" t="s">
        <v>123</v>
      </c>
    </row>
    <row r="258" spans="2:51" s="15" customFormat="1" ht="11.25">
      <c r="B258" s="222"/>
      <c r="C258" s="223"/>
      <c r="D258" s="202" t="s">
        <v>132</v>
      </c>
      <c r="E258" s="224" t="s">
        <v>1</v>
      </c>
      <c r="F258" s="225" t="s">
        <v>137</v>
      </c>
      <c r="G258" s="223"/>
      <c r="H258" s="226">
        <v>64.8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132</v>
      </c>
      <c r="AU258" s="232" t="s">
        <v>85</v>
      </c>
      <c r="AV258" s="15" t="s">
        <v>131</v>
      </c>
      <c r="AW258" s="15" t="s">
        <v>134</v>
      </c>
      <c r="AX258" s="15" t="s">
        <v>83</v>
      </c>
      <c r="AY258" s="232" t="s">
        <v>123</v>
      </c>
    </row>
    <row r="259" spans="1:65" s="2" customFormat="1" ht="24.2" customHeight="1">
      <c r="A259" s="35"/>
      <c r="B259" s="36"/>
      <c r="C259" s="187" t="s">
        <v>273</v>
      </c>
      <c r="D259" s="187" t="s">
        <v>126</v>
      </c>
      <c r="E259" s="188" t="s">
        <v>1347</v>
      </c>
      <c r="F259" s="189" t="s">
        <v>1348</v>
      </c>
      <c r="G259" s="190" t="s">
        <v>228</v>
      </c>
      <c r="H259" s="191">
        <v>64.8</v>
      </c>
      <c r="I259" s="192"/>
      <c r="J259" s="193">
        <f>ROUND(I259*H259,2)</f>
        <v>0</v>
      </c>
      <c r="K259" s="189" t="s">
        <v>130</v>
      </c>
      <c r="L259" s="40"/>
      <c r="M259" s="194" t="s">
        <v>1</v>
      </c>
      <c r="N259" s="195" t="s">
        <v>40</v>
      </c>
      <c r="O259" s="72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131</v>
      </c>
      <c r="AT259" s="198" t="s">
        <v>126</v>
      </c>
      <c r="AU259" s="198" t="s">
        <v>85</v>
      </c>
      <c r="AY259" s="18" t="s">
        <v>123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83</v>
      </c>
      <c r="BK259" s="199">
        <f>ROUND(I259*H259,2)</f>
        <v>0</v>
      </c>
      <c r="BL259" s="18" t="s">
        <v>131</v>
      </c>
      <c r="BM259" s="198" t="s">
        <v>363</v>
      </c>
    </row>
    <row r="260" spans="2:51" s="14" customFormat="1" ht="11.25">
      <c r="B260" s="211"/>
      <c r="C260" s="212"/>
      <c r="D260" s="202" t="s">
        <v>132</v>
      </c>
      <c r="E260" s="213" t="s">
        <v>1</v>
      </c>
      <c r="F260" s="214" t="s">
        <v>1349</v>
      </c>
      <c r="G260" s="212"/>
      <c r="H260" s="215">
        <v>64.8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132</v>
      </c>
      <c r="AU260" s="221" t="s">
        <v>85</v>
      </c>
      <c r="AV260" s="14" t="s">
        <v>85</v>
      </c>
      <c r="AW260" s="14" t="s">
        <v>134</v>
      </c>
      <c r="AX260" s="14" t="s">
        <v>75</v>
      </c>
      <c r="AY260" s="221" t="s">
        <v>123</v>
      </c>
    </row>
    <row r="261" spans="2:51" s="15" customFormat="1" ht="11.25">
      <c r="B261" s="222"/>
      <c r="C261" s="223"/>
      <c r="D261" s="202" t="s">
        <v>132</v>
      </c>
      <c r="E261" s="224" t="s">
        <v>1</v>
      </c>
      <c r="F261" s="225" t="s">
        <v>137</v>
      </c>
      <c r="G261" s="223"/>
      <c r="H261" s="226">
        <v>64.8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132</v>
      </c>
      <c r="AU261" s="232" t="s">
        <v>85</v>
      </c>
      <c r="AV261" s="15" t="s">
        <v>131</v>
      </c>
      <c r="AW261" s="15" t="s">
        <v>134</v>
      </c>
      <c r="AX261" s="15" t="s">
        <v>83</v>
      </c>
      <c r="AY261" s="232" t="s">
        <v>123</v>
      </c>
    </row>
    <row r="262" spans="1:65" s="2" customFormat="1" ht="24.2" customHeight="1">
      <c r="A262" s="35"/>
      <c r="B262" s="36"/>
      <c r="C262" s="187" t="s">
        <v>366</v>
      </c>
      <c r="D262" s="187" t="s">
        <v>126</v>
      </c>
      <c r="E262" s="188" t="s">
        <v>1350</v>
      </c>
      <c r="F262" s="189" t="s">
        <v>1351</v>
      </c>
      <c r="G262" s="190" t="s">
        <v>228</v>
      </c>
      <c r="H262" s="191">
        <v>64.8</v>
      </c>
      <c r="I262" s="192"/>
      <c r="J262" s="193">
        <f>ROUND(I262*H262,2)</f>
        <v>0</v>
      </c>
      <c r="K262" s="189" t="s">
        <v>130</v>
      </c>
      <c r="L262" s="40"/>
      <c r="M262" s="194" t="s">
        <v>1</v>
      </c>
      <c r="N262" s="195" t="s">
        <v>40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131</v>
      </c>
      <c r="AT262" s="198" t="s">
        <v>126</v>
      </c>
      <c r="AU262" s="198" t="s">
        <v>85</v>
      </c>
      <c r="AY262" s="18" t="s">
        <v>123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83</v>
      </c>
      <c r="BK262" s="199">
        <f>ROUND(I262*H262,2)</f>
        <v>0</v>
      </c>
      <c r="BL262" s="18" t="s">
        <v>131</v>
      </c>
      <c r="BM262" s="198" t="s">
        <v>369</v>
      </c>
    </row>
    <row r="263" spans="2:51" s="14" customFormat="1" ht="11.25">
      <c r="B263" s="211"/>
      <c r="C263" s="212"/>
      <c r="D263" s="202" t="s">
        <v>132</v>
      </c>
      <c r="E263" s="213" t="s">
        <v>1</v>
      </c>
      <c r="F263" s="214" t="s">
        <v>1349</v>
      </c>
      <c r="G263" s="212"/>
      <c r="H263" s="215">
        <v>64.8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132</v>
      </c>
      <c r="AU263" s="221" t="s">
        <v>85</v>
      </c>
      <c r="AV263" s="14" t="s">
        <v>85</v>
      </c>
      <c r="AW263" s="14" t="s">
        <v>134</v>
      </c>
      <c r="AX263" s="14" t="s">
        <v>75</v>
      </c>
      <c r="AY263" s="221" t="s">
        <v>123</v>
      </c>
    </row>
    <row r="264" spans="2:51" s="15" customFormat="1" ht="11.25">
      <c r="B264" s="222"/>
      <c r="C264" s="223"/>
      <c r="D264" s="202" t="s">
        <v>132</v>
      </c>
      <c r="E264" s="224" t="s">
        <v>1</v>
      </c>
      <c r="F264" s="225" t="s">
        <v>137</v>
      </c>
      <c r="G264" s="223"/>
      <c r="H264" s="226">
        <v>64.8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132</v>
      </c>
      <c r="AU264" s="232" t="s">
        <v>85</v>
      </c>
      <c r="AV264" s="15" t="s">
        <v>131</v>
      </c>
      <c r="AW264" s="15" t="s">
        <v>134</v>
      </c>
      <c r="AX264" s="15" t="s">
        <v>83</v>
      </c>
      <c r="AY264" s="232" t="s">
        <v>123</v>
      </c>
    </row>
    <row r="265" spans="2:63" s="12" customFormat="1" ht="22.9" customHeight="1">
      <c r="B265" s="171"/>
      <c r="C265" s="172"/>
      <c r="D265" s="173" t="s">
        <v>74</v>
      </c>
      <c r="E265" s="185" t="s">
        <v>153</v>
      </c>
      <c r="F265" s="185" t="s">
        <v>703</v>
      </c>
      <c r="G265" s="172"/>
      <c r="H265" s="172"/>
      <c r="I265" s="175"/>
      <c r="J265" s="186">
        <f>BK265</f>
        <v>0</v>
      </c>
      <c r="K265" s="172"/>
      <c r="L265" s="177"/>
      <c r="M265" s="178"/>
      <c r="N265" s="179"/>
      <c r="O265" s="179"/>
      <c r="P265" s="180">
        <f>SUM(P266:P271)</f>
        <v>0</v>
      </c>
      <c r="Q265" s="179"/>
      <c r="R265" s="180">
        <f>SUM(R266:R271)</f>
        <v>0</v>
      </c>
      <c r="S265" s="179"/>
      <c r="T265" s="181">
        <f>SUM(T266:T271)</f>
        <v>0</v>
      </c>
      <c r="AR265" s="182" t="s">
        <v>83</v>
      </c>
      <c r="AT265" s="183" t="s">
        <v>74</v>
      </c>
      <c r="AU265" s="183" t="s">
        <v>83</v>
      </c>
      <c r="AY265" s="182" t="s">
        <v>123</v>
      </c>
      <c r="BK265" s="184">
        <f>SUM(BK266:BK271)</f>
        <v>0</v>
      </c>
    </row>
    <row r="266" spans="1:65" s="2" customFormat="1" ht="21.75" customHeight="1">
      <c r="A266" s="35"/>
      <c r="B266" s="36"/>
      <c r="C266" s="187" t="s">
        <v>278</v>
      </c>
      <c r="D266" s="187" t="s">
        <v>126</v>
      </c>
      <c r="E266" s="188" t="s">
        <v>1352</v>
      </c>
      <c r="F266" s="189" t="s">
        <v>1353</v>
      </c>
      <c r="G266" s="190" t="s">
        <v>192</v>
      </c>
      <c r="H266" s="191">
        <v>33</v>
      </c>
      <c r="I266" s="192"/>
      <c r="J266" s="193">
        <f>ROUND(I266*H266,2)</f>
        <v>0</v>
      </c>
      <c r="K266" s="189" t="s">
        <v>130</v>
      </c>
      <c r="L266" s="40"/>
      <c r="M266" s="194" t="s">
        <v>1</v>
      </c>
      <c r="N266" s="195" t="s">
        <v>40</v>
      </c>
      <c r="O266" s="72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131</v>
      </c>
      <c r="AT266" s="198" t="s">
        <v>126</v>
      </c>
      <c r="AU266" s="198" t="s">
        <v>85</v>
      </c>
      <c r="AY266" s="18" t="s">
        <v>123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83</v>
      </c>
      <c r="BK266" s="199">
        <f>ROUND(I266*H266,2)</f>
        <v>0</v>
      </c>
      <c r="BL266" s="18" t="s">
        <v>131</v>
      </c>
      <c r="BM266" s="198" t="s">
        <v>376</v>
      </c>
    </row>
    <row r="267" spans="2:51" s="14" customFormat="1" ht="11.25">
      <c r="B267" s="211"/>
      <c r="C267" s="212"/>
      <c r="D267" s="202" t="s">
        <v>132</v>
      </c>
      <c r="E267" s="213" t="s">
        <v>1</v>
      </c>
      <c r="F267" s="214" t="s">
        <v>1354</v>
      </c>
      <c r="G267" s="212"/>
      <c r="H267" s="215">
        <v>33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132</v>
      </c>
      <c r="AU267" s="221" t="s">
        <v>85</v>
      </c>
      <c r="AV267" s="14" t="s">
        <v>85</v>
      </c>
      <c r="AW267" s="14" t="s">
        <v>134</v>
      </c>
      <c r="AX267" s="14" t="s">
        <v>75</v>
      </c>
      <c r="AY267" s="221" t="s">
        <v>123</v>
      </c>
    </row>
    <row r="268" spans="2:51" s="15" customFormat="1" ht="11.25">
      <c r="B268" s="222"/>
      <c r="C268" s="223"/>
      <c r="D268" s="202" t="s">
        <v>132</v>
      </c>
      <c r="E268" s="224" t="s">
        <v>1</v>
      </c>
      <c r="F268" s="225" t="s">
        <v>137</v>
      </c>
      <c r="G268" s="223"/>
      <c r="H268" s="226">
        <v>33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132</v>
      </c>
      <c r="AU268" s="232" t="s">
        <v>85</v>
      </c>
      <c r="AV268" s="15" t="s">
        <v>131</v>
      </c>
      <c r="AW268" s="15" t="s">
        <v>134</v>
      </c>
      <c r="AX268" s="15" t="s">
        <v>83</v>
      </c>
      <c r="AY268" s="232" t="s">
        <v>123</v>
      </c>
    </row>
    <row r="269" spans="1:65" s="2" customFormat="1" ht="16.5" customHeight="1">
      <c r="A269" s="35"/>
      <c r="B269" s="36"/>
      <c r="C269" s="187" t="s">
        <v>378</v>
      </c>
      <c r="D269" s="187" t="s">
        <v>126</v>
      </c>
      <c r="E269" s="188" t="s">
        <v>705</v>
      </c>
      <c r="F269" s="189" t="s">
        <v>706</v>
      </c>
      <c r="G269" s="190" t="s">
        <v>192</v>
      </c>
      <c r="H269" s="191">
        <v>33</v>
      </c>
      <c r="I269" s="192"/>
      <c r="J269" s="193">
        <f>ROUND(I269*H269,2)</f>
        <v>0</v>
      </c>
      <c r="K269" s="189" t="s">
        <v>130</v>
      </c>
      <c r="L269" s="40"/>
      <c r="M269" s="194" t="s">
        <v>1</v>
      </c>
      <c r="N269" s="195" t="s">
        <v>40</v>
      </c>
      <c r="O269" s="72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131</v>
      </c>
      <c r="AT269" s="198" t="s">
        <v>126</v>
      </c>
      <c r="AU269" s="198" t="s">
        <v>85</v>
      </c>
      <c r="AY269" s="18" t="s">
        <v>123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8" t="s">
        <v>83</v>
      </c>
      <c r="BK269" s="199">
        <f>ROUND(I269*H269,2)</f>
        <v>0</v>
      </c>
      <c r="BL269" s="18" t="s">
        <v>131</v>
      </c>
      <c r="BM269" s="198" t="s">
        <v>381</v>
      </c>
    </row>
    <row r="270" spans="2:51" s="14" customFormat="1" ht="11.25">
      <c r="B270" s="211"/>
      <c r="C270" s="212"/>
      <c r="D270" s="202" t="s">
        <v>132</v>
      </c>
      <c r="E270" s="213" t="s">
        <v>1</v>
      </c>
      <c r="F270" s="214" t="s">
        <v>1355</v>
      </c>
      <c r="G270" s="212"/>
      <c r="H270" s="215">
        <v>33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132</v>
      </c>
      <c r="AU270" s="221" t="s">
        <v>85</v>
      </c>
      <c r="AV270" s="14" t="s">
        <v>85</v>
      </c>
      <c r="AW270" s="14" t="s">
        <v>134</v>
      </c>
      <c r="AX270" s="14" t="s">
        <v>75</v>
      </c>
      <c r="AY270" s="221" t="s">
        <v>123</v>
      </c>
    </row>
    <row r="271" spans="2:51" s="15" customFormat="1" ht="11.25">
      <c r="B271" s="222"/>
      <c r="C271" s="223"/>
      <c r="D271" s="202" t="s">
        <v>132</v>
      </c>
      <c r="E271" s="224" t="s">
        <v>1</v>
      </c>
      <c r="F271" s="225" t="s">
        <v>137</v>
      </c>
      <c r="G271" s="223"/>
      <c r="H271" s="226">
        <v>33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132</v>
      </c>
      <c r="AU271" s="232" t="s">
        <v>85</v>
      </c>
      <c r="AV271" s="15" t="s">
        <v>131</v>
      </c>
      <c r="AW271" s="15" t="s">
        <v>134</v>
      </c>
      <c r="AX271" s="15" t="s">
        <v>83</v>
      </c>
      <c r="AY271" s="232" t="s">
        <v>123</v>
      </c>
    </row>
    <row r="272" spans="2:63" s="12" customFormat="1" ht="22.9" customHeight="1">
      <c r="B272" s="171"/>
      <c r="C272" s="172"/>
      <c r="D272" s="173" t="s">
        <v>74</v>
      </c>
      <c r="E272" s="185" t="s">
        <v>124</v>
      </c>
      <c r="F272" s="185" t="s">
        <v>815</v>
      </c>
      <c r="G272" s="172"/>
      <c r="H272" s="172"/>
      <c r="I272" s="175"/>
      <c r="J272" s="186">
        <f>BK272</f>
        <v>0</v>
      </c>
      <c r="K272" s="172"/>
      <c r="L272" s="177"/>
      <c r="M272" s="178"/>
      <c r="N272" s="179"/>
      <c r="O272" s="179"/>
      <c r="P272" s="180">
        <f>SUM(P273:P286)</f>
        <v>0</v>
      </c>
      <c r="Q272" s="179"/>
      <c r="R272" s="180">
        <f>SUM(R273:R286)</f>
        <v>0</v>
      </c>
      <c r="S272" s="179"/>
      <c r="T272" s="181">
        <f>SUM(T273:T286)</f>
        <v>0</v>
      </c>
      <c r="AR272" s="182" t="s">
        <v>83</v>
      </c>
      <c r="AT272" s="183" t="s">
        <v>74</v>
      </c>
      <c r="AU272" s="183" t="s">
        <v>83</v>
      </c>
      <c r="AY272" s="182" t="s">
        <v>123</v>
      </c>
      <c r="BK272" s="184">
        <f>SUM(BK273:BK286)</f>
        <v>0</v>
      </c>
    </row>
    <row r="273" spans="1:65" s="2" customFormat="1" ht="24.2" customHeight="1">
      <c r="A273" s="35"/>
      <c r="B273" s="36"/>
      <c r="C273" s="187" t="s">
        <v>284</v>
      </c>
      <c r="D273" s="187" t="s">
        <v>126</v>
      </c>
      <c r="E273" s="188" t="s">
        <v>893</v>
      </c>
      <c r="F273" s="189" t="s">
        <v>894</v>
      </c>
      <c r="G273" s="190" t="s">
        <v>192</v>
      </c>
      <c r="H273" s="191">
        <v>66.5</v>
      </c>
      <c r="I273" s="192"/>
      <c r="J273" s="193">
        <f>ROUND(I273*H273,2)</f>
        <v>0</v>
      </c>
      <c r="K273" s="189" t="s">
        <v>130</v>
      </c>
      <c r="L273" s="40"/>
      <c r="M273" s="194" t="s">
        <v>1</v>
      </c>
      <c r="N273" s="195" t="s">
        <v>40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131</v>
      </c>
      <c r="AT273" s="198" t="s">
        <v>126</v>
      </c>
      <c r="AU273" s="198" t="s">
        <v>85</v>
      </c>
      <c r="AY273" s="18" t="s">
        <v>123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83</v>
      </c>
      <c r="BK273" s="199">
        <f>ROUND(I273*H273,2)</f>
        <v>0</v>
      </c>
      <c r="BL273" s="18" t="s">
        <v>131</v>
      </c>
      <c r="BM273" s="198" t="s">
        <v>394</v>
      </c>
    </row>
    <row r="274" spans="2:51" s="14" customFormat="1" ht="11.25">
      <c r="B274" s="211"/>
      <c r="C274" s="212"/>
      <c r="D274" s="202" t="s">
        <v>132</v>
      </c>
      <c r="E274" s="213" t="s">
        <v>1</v>
      </c>
      <c r="F274" s="214" t="s">
        <v>1356</v>
      </c>
      <c r="G274" s="212"/>
      <c r="H274" s="215">
        <v>10.5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132</v>
      </c>
      <c r="AU274" s="221" t="s">
        <v>85</v>
      </c>
      <c r="AV274" s="14" t="s">
        <v>85</v>
      </c>
      <c r="AW274" s="14" t="s">
        <v>134</v>
      </c>
      <c r="AX274" s="14" t="s">
        <v>75</v>
      </c>
      <c r="AY274" s="221" t="s">
        <v>123</v>
      </c>
    </row>
    <row r="275" spans="2:51" s="14" customFormat="1" ht="11.25">
      <c r="B275" s="211"/>
      <c r="C275" s="212"/>
      <c r="D275" s="202" t="s">
        <v>132</v>
      </c>
      <c r="E275" s="213" t="s">
        <v>1</v>
      </c>
      <c r="F275" s="214" t="s">
        <v>1357</v>
      </c>
      <c r="G275" s="212"/>
      <c r="H275" s="215">
        <v>8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132</v>
      </c>
      <c r="AU275" s="221" t="s">
        <v>85</v>
      </c>
      <c r="AV275" s="14" t="s">
        <v>85</v>
      </c>
      <c r="AW275" s="14" t="s">
        <v>134</v>
      </c>
      <c r="AX275" s="14" t="s">
        <v>75</v>
      </c>
      <c r="AY275" s="221" t="s">
        <v>123</v>
      </c>
    </row>
    <row r="276" spans="2:51" s="14" customFormat="1" ht="11.25">
      <c r="B276" s="211"/>
      <c r="C276" s="212"/>
      <c r="D276" s="202" t="s">
        <v>132</v>
      </c>
      <c r="E276" s="213" t="s">
        <v>1</v>
      </c>
      <c r="F276" s="214" t="s">
        <v>1358</v>
      </c>
      <c r="G276" s="212"/>
      <c r="H276" s="215">
        <v>48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132</v>
      </c>
      <c r="AU276" s="221" t="s">
        <v>85</v>
      </c>
      <c r="AV276" s="14" t="s">
        <v>85</v>
      </c>
      <c r="AW276" s="14" t="s">
        <v>134</v>
      </c>
      <c r="AX276" s="14" t="s">
        <v>75</v>
      </c>
      <c r="AY276" s="221" t="s">
        <v>123</v>
      </c>
    </row>
    <row r="277" spans="2:51" s="15" customFormat="1" ht="11.25">
      <c r="B277" s="222"/>
      <c r="C277" s="223"/>
      <c r="D277" s="202" t="s">
        <v>132</v>
      </c>
      <c r="E277" s="224" t="s">
        <v>1</v>
      </c>
      <c r="F277" s="225" t="s">
        <v>137</v>
      </c>
      <c r="G277" s="223"/>
      <c r="H277" s="226">
        <v>66.5</v>
      </c>
      <c r="I277" s="227"/>
      <c r="J277" s="223"/>
      <c r="K277" s="223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132</v>
      </c>
      <c r="AU277" s="232" t="s">
        <v>85</v>
      </c>
      <c r="AV277" s="15" t="s">
        <v>131</v>
      </c>
      <c r="AW277" s="15" t="s">
        <v>134</v>
      </c>
      <c r="AX277" s="15" t="s">
        <v>83</v>
      </c>
      <c r="AY277" s="232" t="s">
        <v>123</v>
      </c>
    </row>
    <row r="278" spans="1:65" s="2" customFormat="1" ht="16.5" customHeight="1">
      <c r="A278" s="35"/>
      <c r="B278" s="36"/>
      <c r="C278" s="187" t="s">
        <v>397</v>
      </c>
      <c r="D278" s="187" t="s">
        <v>126</v>
      </c>
      <c r="E278" s="188" t="s">
        <v>1359</v>
      </c>
      <c r="F278" s="189" t="s">
        <v>1360</v>
      </c>
      <c r="G278" s="190" t="s">
        <v>129</v>
      </c>
      <c r="H278" s="191">
        <v>1</v>
      </c>
      <c r="I278" s="192"/>
      <c r="J278" s="193">
        <f>ROUND(I278*H278,2)</f>
        <v>0</v>
      </c>
      <c r="K278" s="189" t="s">
        <v>130</v>
      </c>
      <c r="L278" s="40"/>
      <c r="M278" s="194" t="s">
        <v>1</v>
      </c>
      <c r="N278" s="195" t="s">
        <v>40</v>
      </c>
      <c r="O278" s="72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8" t="s">
        <v>131</v>
      </c>
      <c r="AT278" s="198" t="s">
        <v>126</v>
      </c>
      <c r="AU278" s="198" t="s">
        <v>85</v>
      </c>
      <c r="AY278" s="18" t="s">
        <v>123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83</v>
      </c>
      <c r="BK278" s="199">
        <f>ROUND(I278*H278,2)</f>
        <v>0</v>
      </c>
      <c r="BL278" s="18" t="s">
        <v>131</v>
      </c>
      <c r="BM278" s="198" t="s">
        <v>400</v>
      </c>
    </row>
    <row r="279" spans="2:51" s="14" customFormat="1" ht="11.25">
      <c r="B279" s="211"/>
      <c r="C279" s="212"/>
      <c r="D279" s="202" t="s">
        <v>132</v>
      </c>
      <c r="E279" s="213" t="s">
        <v>1</v>
      </c>
      <c r="F279" s="214" t="s">
        <v>1361</v>
      </c>
      <c r="G279" s="212"/>
      <c r="H279" s="215">
        <v>1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132</v>
      </c>
      <c r="AU279" s="221" t="s">
        <v>85</v>
      </c>
      <c r="AV279" s="14" t="s">
        <v>85</v>
      </c>
      <c r="AW279" s="14" t="s">
        <v>134</v>
      </c>
      <c r="AX279" s="14" t="s">
        <v>75</v>
      </c>
      <c r="AY279" s="221" t="s">
        <v>123</v>
      </c>
    </row>
    <row r="280" spans="2:51" s="15" customFormat="1" ht="11.25">
      <c r="B280" s="222"/>
      <c r="C280" s="223"/>
      <c r="D280" s="202" t="s">
        <v>132</v>
      </c>
      <c r="E280" s="224" t="s">
        <v>1</v>
      </c>
      <c r="F280" s="225" t="s">
        <v>137</v>
      </c>
      <c r="G280" s="223"/>
      <c r="H280" s="226">
        <v>1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132</v>
      </c>
      <c r="AU280" s="232" t="s">
        <v>85</v>
      </c>
      <c r="AV280" s="15" t="s">
        <v>131</v>
      </c>
      <c r="AW280" s="15" t="s">
        <v>134</v>
      </c>
      <c r="AX280" s="15" t="s">
        <v>83</v>
      </c>
      <c r="AY280" s="232" t="s">
        <v>123</v>
      </c>
    </row>
    <row r="281" spans="1:65" s="2" customFormat="1" ht="16.5" customHeight="1">
      <c r="A281" s="35"/>
      <c r="B281" s="36"/>
      <c r="C281" s="187" t="s">
        <v>291</v>
      </c>
      <c r="D281" s="187" t="s">
        <v>126</v>
      </c>
      <c r="E281" s="188" t="s">
        <v>1362</v>
      </c>
      <c r="F281" s="189" t="s">
        <v>1363</v>
      </c>
      <c r="G281" s="190" t="s">
        <v>129</v>
      </c>
      <c r="H281" s="191">
        <v>1</v>
      </c>
      <c r="I281" s="192"/>
      <c r="J281" s="193">
        <f>ROUND(I281*H281,2)</f>
        <v>0</v>
      </c>
      <c r="K281" s="189" t="s">
        <v>130</v>
      </c>
      <c r="L281" s="40"/>
      <c r="M281" s="194" t="s">
        <v>1</v>
      </c>
      <c r="N281" s="195" t="s">
        <v>40</v>
      </c>
      <c r="O281" s="72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8" t="s">
        <v>131</v>
      </c>
      <c r="AT281" s="198" t="s">
        <v>126</v>
      </c>
      <c r="AU281" s="198" t="s">
        <v>85</v>
      </c>
      <c r="AY281" s="18" t="s">
        <v>123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83</v>
      </c>
      <c r="BK281" s="199">
        <f>ROUND(I281*H281,2)</f>
        <v>0</v>
      </c>
      <c r="BL281" s="18" t="s">
        <v>131</v>
      </c>
      <c r="BM281" s="198" t="s">
        <v>412</v>
      </c>
    </row>
    <row r="282" spans="2:51" s="14" customFormat="1" ht="11.25">
      <c r="B282" s="211"/>
      <c r="C282" s="212"/>
      <c r="D282" s="202" t="s">
        <v>132</v>
      </c>
      <c r="E282" s="213" t="s">
        <v>1</v>
      </c>
      <c r="F282" s="214" t="s">
        <v>1364</v>
      </c>
      <c r="G282" s="212"/>
      <c r="H282" s="215">
        <v>1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132</v>
      </c>
      <c r="AU282" s="221" t="s">
        <v>85</v>
      </c>
      <c r="AV282" s="14" t="s">
        <v>85</v>
      </c>
      <c r="AW282" s="14" t="s">
        <v>134</v>
      </c>
      <c r="AX282" s="14" t="s">
        <v>75</v>
      </c>
      <c r="AY282" s="221" t="s">
        <v>123</v>
      </c>
    </row>
    <row r="283" spans="2:51" s="15" customFormat="1" ht="11.25">
      <c r="B283" s="222"/>
      <c r="C283" s="223"/>
      <c r="D283" s="202" t="s">
        <v>132</v>
      </c>
      <c r="E283" s="224" t="s">
        <v>1</v>
      </c>
      <c r="F283" s="225" t="s">
        <v>137</v>
      </c>
      <c r="G283" s="223"/>
      <c r="H283" s="226">
        <v>1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132</v>
      </c>
      <c r="AU283" s="232" t="s">
        <v>85</v>
      </c>
      <c r="AV283" s="15" t="s">
        <v>131</v>
      </c>
      <c r="AW283" s="15" t="s">
        <v>134</v>
      </c>
      <c r="AX283" s="15" t="s">
        <v>83</v>
      </c>
      <c r="AY283" s="232" t="s">
        <v>123</v>
      </c>
    </row>
    <row r="284" spans="1:65" s="2" customFormat="1" ht="16.5" customHeight="1">
      <c r="A284" s="35"/>
      <c r="B284" s="36"/>
      <c r="C284" s="187" t="s">
        <v>414</v>
      </c>
      <c r="D284" s="187" t="s">
        <v>126</v>
      </c>
      <c r="E284" s="188" t="s">
        <v>1365</v>
      </c>
      <c r="F284" s="189" t="s">
        <v>1366</v>
      </c>
      <c r="G284" s="190" t="s">
        <v>129</v>
      </c>
      <c r="H284" s="191">
        <v>6</v>
      </c>
      <c r="I284" s="192"/>
      <c r="J284" s="193">
        <f>ROUND(I284*H284,2)</f>
        <v>0</v>
      </c>
      <c r="K284" s="189" t="s">
        <v>1</v>
      </c>
      <c r="L284" s="40"/>
      <c r="M284" s="194" t="s">
        <v>1</v>
      </c>
      <c r="N284" s="195" t="s">
        <v>40</v>
      </c>
      <c r="O284" s="72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131</v>
      </c>
      <c r="AT284" s="198" t="s">
        <v>126</v>
      </c>
      <c r="AU284" s="198" t="s">
        <v>85</v>
      </c>
      <c r="AY284" s="18" t="s">
        <v>123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83</v>
      </c>
      <c r="BK284" s="199">
        <f>ROUND(I284*H284,2)</f>
        <v>0</v>
      </c>
      <c r="BL284" s="18" t="s">
        <v>131</v>
      </c>
      <c r="BM284" s="198" t="s">
        <v>417</v>
      </c>
    </row>
    <row r="285" spans="2:51" s="14" customFormat="1" ht="11.25">
      <c r="B285" s="211"/>
      <c r="C285" s="212"/>
      <c r="D285" s="202" t="s">
        <v>132</v>
      </c>
      <c r="E285" s="213" t="s">
        <v>1</v>
      </c>
      <c r="F285" s="214" t="s">
        <v>145</v>
      </c>
      <c r="G285" s="212"/>
      <c r="H285" s="215">
        <v>6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132</v>
      </c>
      <c r="AU285" s="221" t="s">
        <v>85</v>
      </c>
      <c r="AV285" s="14" t="s">
        <v>85</v>
      </c>
      <c r="AW285" s="14" t="s">
        <v>134</v>
      </c>
      <c r="AX285" s="14" t="s">
        <v>75</v>
      </c>
      <c r="AY285" s="221" t="s">
        <v>123</v>
      </c>
    </row>
    <row r="286" spans="2:51" s="15" customFormat="1" ht="11.25">
      <c r="B286" s="222"/>
      <c r="C286" s="223"/>
      <c r="D286" s="202" t="s">
        <v>132</v>
      </c>
      <c r="E286" s="224" t="s">
        <v>1</v>
      </c>
      <c r="F286" s="225" t="s">
        <v>137</v>
      </c>
      <c r="G286" s="223"/>
      <c r="H286" s="226">
        <v>6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132</v>
      </c>
      <c r="AU286" s="232" t="s">
        <v>85</v>
      </c>
      <c r="AV286" s="15" t="s">
        <v>131</v>
      </c>
      <c r="AW286" s="15" t="s">
        <v>134</v>
      </c>
      <c r="AX286" s="15" t="s">
        <v>83</v>
      </c>
      <c r="AY286" s="232" t="s">
        <v>123</v>
      </c>
    </row>
    <row r="287" spans="2:63" s="12" customFormat="1" ht="22.9" customHeight="1">
      <c r="B287" s="171"/>
      <c r="C287" s="172"/>
      <c r="D287" s="173" t="s">
        <v>74</v>
      </c>
      <c r="E287" s="185" t="s">
        <v>1050</v>
      </c>
      <c r="F287" s="185" t="s">
        <v>1051</v>
      </c>
      <c r="G287" s="172"/>
      <c r="H287" s="172"/>
      <c r="I287" s="175"/>
      <c r="J287" s="186">
        <f>BK287</f>
        <v>0</v>
      </c>
      <c r="K287" s="172"/>
      <c r="L287" s="177"/>
      <c r="M287" s="178"/>
      <c r="N287" s="179"/>
      <c r="O287" s="179"/>
      <c r="P287" s="180">
        <f>SUM(P288:P318)</f>
        <v>0</v>
      </c>
      <c r="Q287" s="179"/>
      <c r="R287" s="180">
        <f>SUM(R288:R318)</f>
        <v>0</v>
      </c>
      <c r="S287" s="179"/>
      <c r="T287" s="181">
        <f>SUM(T288:T318)</f>
        <v>0</v>
      </c>
      <c r="AR287" s="182" t="s">
        <v>83</v>
      </c>
      <c r="AT287" s="183" t="s">
        <v>74</v>
      </c>
      <c r="AU287" s="183" t="s">
        <v>83</v>
      </c>
      <c r="AY287" s="182" t="s">
        <v>123</v>
      </c>
      <c r="BK287" s="184">
        <f>SUM(BK288:BK318)</f>
        <v>0</v>
      </c>
    </row>
    <row r="288" spans="1:65" s="2" customFormat="1" ht="24.2" customHeight="1">
      <c r="A288" s="35"/>
      <c r="B288" s="36"/>
      <c r="C288" s="187" t="s">
        <v>296</v>
      </c>
      <c r="D288" s="187" t="s">
        <v>126</v>
      </c>
      <c r="E288" s="188" t="s">
        <v>1061</v>
      </c>
      <c r="F288" s="189" t="s">
        <v>1062</v>
      </c>
      <c r="G288" s="190" t="s">
        <v>290</v>
      </c>
      <c r="H288" s="191">
        <v>0.053</v>
      </c>
      <c r="I288" s="192"/>
      <c r="J288" s="193">
        <f>ROUND(I288*H288,2)</f>
        <v>0</v>
      </c>
      <c r="K288" s="189" t="s">
        <v>130</v>
      </c>
      <c r="L288" s="40"/>
      <c r="M288" s="194" t="s">
        <v>1</v>
      </c>
      <c r="N288" s="195" t="s">
        <v>40</v>
      </c>
      <c r="O288" s="72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8" t="s">
        <v>131</v>
      </c>
      <c r="AT288" s="198" t="s">
        <v>126</v>
      </c>
      <c r="AU288" s="198" t="s">
        <v>85</v>
      </c>
      <c r="AY288" s="18" t="s">
        <v>123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8" t="s">
        <v>83</v>
      </c>
      <c r="BK288" s="199">
        <f>ROUND(I288*H288,2)</f>
        <v>0</v>
      </c>
      <c r="BL288" s="18" t="s">
        <v>131</v>
      </c>
      <c r="BM288" s="198" t="s">
        <v>420</v>
      </c>
    </row>
    <row r="289" spans="2:51" s="13" customFormat="1" ht="11.25">
      <c r="B289" s="200"/>
      <c r="C289" s="201"/>
      <c r="D289" s="202" t="s">
        <v>132</v>
      </c>
      <c r="E289" s="203" t="s">
        <v>1</v>
      </c>
      <c r="F289" s="204" t="s">
        <v>1367</v>
      </c>
      <c r="G289" s="201"/>
      <c r="H289" s="203" t="s">
        <v>1</v>
      </c>
      <c r="I289" s="205"/>
      <c r="J289" s="201"/>
      <c r="K289" s="201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132</v>
      </c>
      <c r="AU289" s="210" t="s">
        <v>85</v>
      </c>
      <c r="AV289" s="13" t="s">
        <v>83</v>
      </c>
      <c r="AW289" s="13" t="s">
        <v>134</v>
      </c>
      <c r="AX289" s="13" t="s">
        <v>75</v>
      </c>
      <c r="AY289" s="210" t="s">
        <v>123</v>
      </c>
    </row>
    <row r="290" spans="2:51" s="14" customFormat="1" ht="11.25">
      <c r="B290" s="211"/>
      <c r="C290" s="212"/>
      <c r="D290" s="202" t="s">
        <v>132</v>
      </c>
      <c r="E290" s="213" t="s">
        <v>1</v>
      </c>
      <c r="F290" s="214" t="s">
        <v>1368</v>
      </c>
      <c r="G290" s="212"/>
      <c r="H290" s="215">
        <v>0.053200000000000004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132</v>
      </c>
      <c r="AU290" s="221" t="s">
        <v>85</v>
      </c>
      <c r="AV290" s="14" t="s">
        <v>85</v>
      </c>
      <c r="AW290" s="14" t="s">
        <v>134</v>
      </c>
      <c r="AX290" s="14" t="s">
        <v>75</v>
      </c>
      <c r="AY290" s="221" t="s">
        <v>123</v>
      </c>
    </row>
    <row r="291" spans="2:51" s="15" customFormat="1" ht="11.25">
      <c r="B291" s="222"/>
      <c r="C291" s="223"/>
      <c r="D291" s="202" t="s">
        <v>132</v>
      </c>
      <c r="E291" s="224" t="s">
        <v>1</v>
      </c>
      <c r="F291" s="225" t="s">
        <v>137</v>
      </c>
      <c r="G291" s="223"/>
      <c r="H291" s="226">
        <v>0.053200000000000004</v>
      </c>
      <c r="I291" s="227"/>
      <c r="J291" s="223"/>
      <c r="K291" s="223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132</v>
      </c>
      <c r="AU291" s="232" t="s">
        <v>85</v>
      </c>
      <c r="AV291" s="15" t="s">
        <v>131</v>
      </c>
      <c r="AW291" s="15" t="s">
        <v>134</v>
      </c>
      <c r="AX291" s="15" t="s">
        <v>83</v>
      </c>
      <c r="AY291" s="232" t="s">
        <v>123</v>
      </c>
    </row>
    <row r="292" spans="1:65" s="2" customFormat="1" ht="24.2" customHeight="1">
      <c r="A292" s="35"/>
      <c r="B292" s="36"/>
      <c r="C292" s="187" t="s">
        <v>423</v>
      </c>
      <c r="D292" s="187" t="s">
        <v>126</v>
      </c>
      <c r="E292" s="188" t="s">
        <v>1079</v>
      </c>
      <c r="F292" s="189" t="s">
        <v>1080</v>
      </c>
      <c r="G292" s="190" t="s">
        <v>290</v>
      </c>
      <c r="H292" s="191">
        <v>25.973</v>
      </c>
      <c r="I292" s="192"/>
      <c r="J292" s="193">
        <f>ROUND(I292*H292,2)</f>
        <v>0</v>
      </c>
      <c r="K292" s="189" t="s">
        <v>130</v>
      </c>
      <c r="L292" s="40"/>
      <c r="M292" s="194" t="s">
        <v>1</v>
      </c>
      <c r="N292" s="195" t="s">
        <v>40</v>
      </c>
      <c r="O292" s="72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8" t="s">
        <v>131</v>
      </c>
      <c r="AT292" s="198" t="s">
        <v>126</v>
      </c>
      <c r="AU292" s="198" t="s">
        <v>85</v>
      </c>
      <c r="AY292" s="18" t="s">
        <v>123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83</v>
      </c>
      <c r="BK292" s="199">
        <f>ROUND(I292*H292,2)</f>
        <v>0</v>
      </c>
      <c r="BL292" s="18" t="s">
        <v>131</v>
      </c>
      <c r="BM292" s="198" t="s">
        <v>426</v>
      </c>
    </row>
    <row r="293" spans="2:51" s="13" customFormat="1" ht="11.25">
      <c r="B293" s="200"/>
      <c r="C293" s="201"/>
      <c r="D293" s="202" t="s">
        <v>132</v>
      </c>
      <c r="E293" s="203" t="s">
        <v>1</v>
      </c>
      <c r="F293" s="204" t="s">
        <v>1369</v>
      </c>
      <c r="G293" s="201"/>
      <c r="H293" s="203" t="s">
        <v>1</v>
      </c>
      <c r="I293" s="205"/>
      <c r="J293" s="201"/>
      <c r="K293" s="201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132</v>
      </c>
      <c r="AU293" s="210" t="s">
        <v>85</v>
      </c>
      <c r="AV293" s="13" t="s">
        <v>83</v>
      </c>
      <c r="AW293" s="13" t="s">
        <v>134</v>
      </c>
      <c r="AX293" s="13" t="s">
        <v>75</v>
      </c>
      <c r="AY293" s="210" t="s">
        <v>123</v>
      </c>
    </row>
    <row r="294" spans="2:51" s="14" customFormat="1" ht="11.25">
      <c r="B294" s="211"/>
      <c r="C294" s="212"/>
      <c r="D294" s="202" t="s">
        <v>132</v>
      </c>
      <c r="E294" s="213" t="s">
        <v>1</v>
      </c>
      <c r="F294" s="214" t="s">
        <v>1370</v>
      </c>
      <c r="G294" s="212"/>
      <c r="H294" s="215">
        <v>25.919999999999998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132</v>
      </c>
      <c r="AU294" s="221" t="s">
        <v>85</v>
      </c>
      <c r="AV294" s="14" t="s">
        <v>85</v>
      </c>
      <c r="AW294" s="14" t="s">
        <v>134</v>
      </c>
      <c r="AX294" s="14" t="s">
        <v>75</v>
      </c>
      <c r="AY294" s="221" t="s">
        <v>123</v>
      </c>
    </row>
    <row r="295" spans="2:51" s="13" customFormat="1" ht="11.25">
      <c r="B295" s="200"/>
      <c r="C295" s="201"/>
      <c r="D295" s="202" t="s">
        <v>132</v>
      </c>
      <c r="E295" s="203" t="s">
        <v>1</v>
      </c>
      <c r="F295" s="204" t="s">
        <v>1367</v>
      </c>
      <c r="G295" s="201"/>
      <c r="H295" s="203" t="s">
        <v>1</v>
      </c>
      <c r="I295" s="205"/>
      <c r="J295" s="201"/>
      <c r="K295" s="201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132</v>
      </c>
      <c r="AU295" s="210" t="s">
        <v>85</v>
      </c>
      <c r="AV295" s="13" t="s">
        <v>83</v>
      </c>
      <c r="AW295" s="13" t="s">
        <v>134</v>
      </c>
      <c r="AX295" s="13" t="s">
        <v>75</v>
      </c>
      <c r="AY295" s="210" t="s">
        <v>123</v>
      </c>
    </row>
    <row r="296" spans="2:51" s="14" customFormat="1" ht="11.25">
      <c r="B296" s="211"/>
      <c r="C296" s="212"/>
      <c r="D296" s="202" t="s">
        <v>132</v>
      </c>
      <c r="E296" s="213" t="s">
        <v>1</v>
      </c>
      <c r="F296" s="214" t="s">
        <v>1371</v>
      </c>
      <c r="G296" s="212"/>
      <c r="H296" s="215">
        <v>0.053200000000000004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132</v>
      </c>
      <c r="AU296" s="221" t="s">
        <v>85</v>
      </c>
      <c r="AV296" s="14" t="s">
        <v>85</v>
      </c>
      <c r="AW296" s="14" t="s">
        <v>134</v>
      </c>
      <c r="AX296" s="14" t="s">
        <v>75</v>
      </c>
      <c r="AY296" s="221" t="s">
        <v>123</v>
      </c>
    </row>
    <row r="297" spans="2:51" s="15" customFormat="1" ht="11.25">
      <c r="B297" s="222"/>
      <c r="C297" s="223"/>
      <c r="D297" s="202" t="s">
        <v>132</v>
      </c>
      <c r="E297" s="224" t="s">
        <v>1</v>
      </c>
      <c r="F297" s="225" t="s">
        <v>137</v>
      </c>
      <c r="G297" s="223"/>
      <c r="H297" s="226">
        <v>25.9732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132</v>
      </c>
      <c r="AU297" s="232" t="s">
        <v>85</v>
      </c>
      <c r="AV297" s="15" t="s">
        <v>131</v>
      </c>
      <c r="AW297" s="15" t="s">
        <v>134</v>
      </c>
      <c r="AX297" s="15" t="s">
        <v>83</v>
      </c>
      <c r="AY297" s="232" t="s">
        <v>123</v>
      </c>
    </row>
    <row r="298" spans="1:65" s="2" customFormat="1" ht="24.2" customHeight="1">
      <c r="A298" s="35"/>
      <c r="B298" s="36"/>
      <c r="C298" s="187" t="s">
        <v>301</v>
      </c>
      <c r="D298" s="187" t="s">
        <v>126</v>
      </c>
      <c r="E298" s="188" t="s">
        <v>1091</v>
      </c>
      <c r="F298" s="189" t="s">
        <v>1092</v>
      </c>
      <c r="G298" s="190" t="s">
        <v>290</v>
      </c>
      <c r="H298" s="191">
        <v>493.487</v>
      </c>
      <c r="I298" s="192"/>
      <c r="J298" s="193">
        <f>ROUND(I298*H298,2)</f>
        <v>0</v>
      </c>
      <c r="K298" s="189" t="s">
        <v>130</v>
      </c>
      <c r="L298" s="40"/>
      <c r="M298" s="194" t="s">
        <v>1</v>
      </c>
      <c r="N298" s="195" t="s">
        <v>40</v>
      </c>
      <c r="O298" s="72"/>
      <c r="P298" s="196">
        <f>O298*H298</f>
        <v>0</v>
      </c>
      <c r="Q298" s="196">
        <v>0</v>
      </c>
      <c r="R298" s="196">
        <f>Q298*H298</f>
        <v>0</v>
      </c>
      <c r="S298" s="196">
        <v>0</v>
      </c>
      <c r="T298" s="19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8" t="s">
        <v>131</v>
      </c>
      <c r="AT298" s="198" t="s">
        <v>126</v>
      </c>
      <c r="AU298" s="198" t="s">
        <v>85</v>
      </c>
      <c r="AY298" s="18" t="s">
        <v>123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8" t="s">
        <v>83</v>
      </c>
      <c r="BK298" s="199">
        <f>ROUND(I298*H298,2)</f>
        <v>0</v>
      </c>
      <c r="BL298" s="18" t="s">
        <v>131</v>
      </c>
      <c r="BM298" s="198" t="s">
        <v>431</v>
      </c>
    </row>
    <row r="299" spans="2:51" s="14" customFormat="1" ht="11.25">
      <c r="B299" s="211"/>
      <c r="C299" s="212"/>
      <c r="D299" s="202" t="s">
        <v>132</v>
      </c>
      <c r="E299" s="213" t="s">
        <v>1</v>
      </c>
      <c r="F299" s="214" t="s">
        <v>1372</v>
      </c>
      <c r="G299" s="212"/>
      <c r="H299" s="215">
        <v>493.48699999999997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132</v>
      </c>
      <c r="AU299" s="221" t="s">
        <v>85</v>
      </c>
      <c r="AV299" s="14" t="s">
        <v>85</v>
      </c>
      <c r="AW299" s="14" t="s">
        <v>134</v>
      </c>
      <c r="AX299" s="14" t="s">
        <v>75</v>
      </c>
      <c r="AY299" s="221" t="s">
        <v>123</v>
      </c>
    </row>
    <row r="300" spans="2:51" s="13" customFormat="1" ht="22.5">
      <c r="B300" s="200"/>
      <c r="C300" s="201"/>
      <c r="D300" s="202" t="s">
        <v>132</v>
      </c>
      <c r="E300" s="203" t="s">
        <v>1</v>
      </c>
      <c r="F300" s="204" t="s">
        <v>1078</v>
      </c>
      <c r="G300" s="201"/>
      <c r="H300" s="203" t="s">
        <v>1</v>
      </c>
      <c r="I300" s="205"/>
      <c r="J300" s="201"/>
      <c r="K300" s="201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132</v>
      </c>
      <c r="AU300" s="210" t="s">
        <v>85</v>
      </c>
      <c r="AV300" s="13" t="s">
        <v>83</v>
      </c>
      <c r="AW300" s="13" t="s">
        <v>134</v>
      </c>
      <c r="AX300" s="13" t="s">
        <v>75</v>
      </c>
      <c r="AY300" s="210" t="s">
        <v>123</v>
      </c>
    </row>
    <row r="301" spans="2:51" s="15" customFormat="1" ht="11.25">
      <c r="B301" s="222"/>
      <c r="C301" s="223"/>
      <c r="D301" s="202" t="s">
        <v>132</v>
      </c>
      <c r="E301" s="224" t="s">
        <v>1</v>
      </c>
      <c r="F301" s="225" t="s">
        <v>137</v>
      </c>
      <c r="G301" s="223"/>
      <c r="H301" s="226">
        <v>493.48699999999997</v>
      </c>
      <c r="I301" s="227"/>
      <c r="J301" s="223"/>
      <c r="K301" s="223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132</v>
      </c>
      <c r="AU301" s="232" t="s">
        <v>85</v>
      </c>
      <c r="AV301" s="15" t="s">
        <v>131</v>
      </c>
      <c r="AW301" s="15" t="s">
        <v>134</v>
      </c>
      <c r="AX301" s="15" t="s">
        <v>83</v>
      </c>
      <c r="AY301" s="232" t="s">
        <v>123</v>
      </c>
    </row>
    <row r="302" spans="1:65" s="2" customFormat="1" ht="24.2" customHeight="1">
      <c r="A302" s="35"/>
      <c r="B302" s="36"/>
      <c r="C302" s="187" t="s">
        <v>433</v>
      </c>
      <c r="D302" s="187" t="s">
        <v>126</v>
      </c>
      <c r="E302" s="188" t="s">
        <v>1095</v>
      </c>
      <c r="F302" s="189" t="s">
        <v>1096</v>
      </c>
      <c r="G302" s="190" t="s">
        <v>290</v>
      </c>
      <c r="H302" s="191">
        <v>25.973</v>
      </c>
      <c r="I302" s="192"/>
      <c r="J302" s="193">
        <f>ROUND(I302*H302,2)</f>
        <v>0</v>
      </c>
      <c r="K302" s="189" t="s">
        <v>130</v>
      </c>
      <c r="L302" s="40"/>
      <c r="M302" s="194" t="s">
        <v>1</v>
      </c>
      <c r="N302" s="195" t="s">
        <v>40</v>
      </c>
      <c r="O302" s="72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8" t="s">
        <v>131</v>
      </c>
      <c r="AT302" s="198" t="s">
        <v>126</v>
      </c>
      <c r="AU302" s="198" t="s">
        <v>85</v>
      </c>
      <c r="AY302" s="18" t="s">
        <v>123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8" t="s">
        <v>83</v>
      </c>
      <c r="BK302" s="199">
        <f>ROUND(I302*H302,2)</f>
        <v>0</v>
      </c>
      <c r="BL302" s="18" t="s">
        <v>131</v>
      </c>
      <c r="BM302" s="198" t="s">
        <v>436</v>
      </c>
    </row>
    <row r="303" spans="2:51" s="14" customFormat="1" ht="11.25">
      <c r="B303" s="211"/>
      <c r="C303" s="212"/>
      <c r="D303" s="202" t="s">
        <v>132</v>
      </c>
      <c r="E303" s="213" t="s">
        <v>1</v>
      </c>
      <c r="F303" s="214" t="s">
        <v>1373</v>
      </c>
      <c r="G303" s="212"/>
      <c r="H303" s="215">
        <v>25.973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132</v>
      </c>
      <c r="AU303" s="221" t="s">
        <v>85</v>
      </c>
      <c r="AV303" s="14" t="s">
        <v>85</v>
      </c>
      <c r="AW303" s="14" t="s">
        <v>134</v>
      </c>
      <c r="AX303" s="14" t="s">
        <v>75</v>
      </c>
      <c r="AY303" s="221" t="s">
        <v>123</v>
      </c>
    </row>
    <row r="304" spans="2:51" s="15" customFormat="1" ht="11.25">
      <c r="B304" s="222"/>
      <c r="C304" s="223"/>
      <c r="D304" s="202" t="s">
        <v>132</v>
      </c>
      <c r="E304" s="224" t="s">
        <v>1</v>
      </c>
      <c r="F304" s="225" t="s">
        <v>137</v>
      </c>
      <c r="G304" s="223"/>
      <c r="H304" s="226">
        <v>25.973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132</v>
      </c>
      <c r="AU304" s="232" t="s">
        <v>85</v>
      </c>
      <c r="AV304" s="15" t="s">
        <v>131</v>
      </c>
      <c r="AW304" s="15" t="s">
        <v>134</v>
      </c>
      <c r="AX304" s="15" t="s">
        <v>83</v>
      </c>
      <c r="AY304" s="232" t="s">
        <v>123</v>
      </c>
    </row>
    <row r="305" spans="1:65" s="2" customFormat="1" ht="21.75" customHeight="1">
      <c r="A305" s="35"/>
      <c r="B305" s="36"/>
      <c r="C305" s="187" t="s">
        <v>305</v>
      </c>
      <c r="D305" s="187" t="s">
        <v>126</v>
      </c>
      <c r="E305" s="188" t="s">
        <v>1374</v>
      </c>
      <c r="F305" s="189" t="s">
        <v>1375</v>
      </c>
      <c r="G305" s="190" t="s">
        <v>290</v>
      </c>
      <c r="H305" s="191">
        <v>33.7</v>
      </c>
      <c r="I305" s="192"/>
      <c r="J305" s="193">
        <f>ROUND(I305*H305,2)</f>
        <v>0</v>
      </c>
      <c r="K305" s="189" t="s">
        <v>130</v>
      </c>
      <c r="L305" s="40"/>
      <c r="M305" s="194" t="s">
        <v>1</v>
      </c>
      <c r="N305" s="195" t="s">
        <v>40</v>
      </c>
      <c r="O305" s="72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8" t="s">
        <v>131</v>
      </c>
      <c r="AT305" s="198" t="s">
        <v>126</v>
      </c>
      <c r="AU305" s="198" t="s">
        <v>85</v>
      </c>
      <c r="AY305" s="18" t="s">
        <v>123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83</v>
      </c>
      <c r="BK305" s="199">
        <f>ROUND(I305*H305,2)</f>
        <v>0</v>
      </c>
      <c r="BL305" s="18" t="s">
        <v>131</v>
      </c>
      <c r="BM305" s="198" t="s">
        <v>440</v>
      </c>
    </row>
    <row r="306" spans="2:51" s="14" customFormat="1" ht="11.25">
      <c r="B306" s="211"/>
      <c r="C306" s="212"/>
      <c r="D306" s="202" t="s">
        <v>132</v>
      </c>
      <c r="E306" s="213" t="s">
        <v>1</v>
      </c>
      <c r="F306" s="214" t="s">
        <v>1376</v>
      </c>
      <c r="G306" s="212"/>
      <c r="H306" s="215">
        <v>17.5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132</v>
      </c>
      <c r="AU306" s="221" t="s">
        <v>85</v>
      </c>
      <c r="AV306" s="14" t="s">
        <v>85</v>
      </c>
      <c r="AW306" s="14" t="s">
        <v>134</v>
      </c>
      <c r="AX306" s="14" t="s">
        <v>75</v>
      </c>
      <c r="AY306" s="221" t="s">
        <v>123</v>
      </c>
    </row>
    <row r="307" spans="2:51" s="14" customFormat="1" ht="11.25">
      <c r="B307" s="211"/>
      <c r="C307" s="212"/>
      <c r="D307" s="202" t="s">
        <v>132</v>
      </c>
      <c r="E307" s="213" t="s">
        <v>1</v>
      </c>
      <c r="F307" s="214" t="s">
        <v>1377</v>
      </c>
      <c r="G307" s="212"/>
      <c r="H307" s="215">
        <v>9.9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132</v>
      </c>
      <c r="AU307" s="221" t="s">
        <v>85</v>
      </c>
      <c r="AV307" s="14" t="s">
        <v>85</v>
      </c>
      <c r="AW307" s="14" t="s">
        <v>134</v>
      </c>
      <c r="AX307" s="14" t="s">
        <v>75</v>
      </c>
      <c r="AY307" s="221" t="s">
        <v>123</v>
      </c>
    </row>
    <row r="308" spans="2:51" s="14" customFormat="1" ht="11.25">
      <c r="B308" s="211"/>
      <c r="C308" s="212"/>
      <c r="D308" s="202" t="s">
        <v>132</v>
      </c>
      <c r="E308" s="213" t="s">
        <v>1</v>
      </c>
      <c r="F308" s="214" t="s">
        <v>1378</v>
      </c>
      <c r="G308" s="212"/>
      <c r="H308" s="215">
        <v>6.3</v>
      </c>
      <c r="I308" s="216"/>
      <c r="J308" s="212"/>
      <c r="K308" s="212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132</v>
      </c>
      <c r="AU308" s="221" t="s">
        <v>85</v>
      </c>
      <c r="AV308" s="14" t="s">
        <v>85</v>
      </c>
      <c r="AW308" s="14" t="s">
        <v>134</v>
      </c>
      <c r="AX308" s="14" t="s">
        <v>75</v>
      </c>
      <c r="AY308" s="221" t="s">
        <v>123</v>
      </c>
    </row>
    <row r="309" spans="2:51" s="15" customFormat="1" ht="11.25">
      <c r="B309" s="222"/>
      <c r="C309" s="223"/>
      <c r="D309" s="202" t="s">
        <v>132</v>
      </c>
      <c r="E309" s="224" t="s">
        <v>1</v>
      </c>
      <c r="F309" s="225" t="s">
        <v>137</v>
      </c>
      <c r="G309" s="223"/>
      <c r="H309" s="226">
        <v>33.699999999999996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132</v>
      </c>
      <c r="AU309" s="232" t="s">
        <v>85</v>
      </c>
      <c r="AV309" s="15" t="s">
        <v>131</v>
      </c>
      <c r="AW309" s="15" t="s">
        <v>134</v>
      </c>
      <c r="AX309" s="15" t="s">
        <v>83</v>
      </c>
      <c r="AY309" s="232" t="s">
        <v>123</v>
      </c>
    </row>
    <row r="310" spans="1:65" s="2" customFormat="1" ht="24.2" customHeight="1">
      <c r="A310" s="35"/>
      <c r="B310" s="36"/>
      <c r="C310" s="187" t="s">
        <v>442</v>
      </c>
      <c r="D310" s="187" t="s">
        <v>126</v>
      </c>
      <c r="E310" s="188" t="s">
        <v>1379</v>
      </c>
      <c r="F310" s="189" t="s">
        <v>1380</v>
      </c>
      <c r="G310" s="190" t="s">
        <v>290</v>
      </c>
      <c r="H310" s="191">
        <v>640.3</v>
      </c>
      <c r="I310" s="192"/>
      <c r="J310" s="193">
        <f>ROUND(I310*H310,2)</f>
        <v>0</v>
      </c>
      <c r="K310" s="189" t="s">
        <v>130</v>
      </c>
      <c r="L310" s="40"/>
      <c r="M310" s="194" t="s">
        <v>1</v>
      </c>
      <c r="N310" s="195" t="s">
        <v>40</v>
      </c>
      <c r="O310" s="72"/>
      <c r="P310" s="196">
        <f>O310*H310</f>
        <v>0</v>
      </c>
      <c r="Q310" s="196">
        <v>0</v>
      </c>
      <c r="R310" s="196">
        <f>Q310*H310</f>
        <v>0</v>
      </c>
      <c r="S310" s="196">
        <v>0</v>
      </c>
      <c r="T310" s="19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8" t="s">
        <v>131</v>
      </c>
      <c r="AT310" s="198" t="s">
        <v>126</v>
      </c>
      <c r="AU310" s="198" t="s">
        <v>85</v>
      </c>
      <c r="AY310" s="18" t="s">
        <v>123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8" t="s">
        <v>83</v>
      </c>
      <c r="BK310" s="199">
        <f>ROUND(I310*H310,2)</f>
        <v>0</v>
      </c>
      <c r="BL310" s="18" t="s">
        <v>131</v>
      </c>
      <c r="BM310" s="198" t="s">
        <v>445</v>
      </c>
    </row>
    <row r="311" spans="2:51" s="14" customFormat="1" ht="11.25">
      <c r="B311" s="211"/>
      <c r="C311" s="212"/>
      <c r="D311" s="202" t="s">
        <v>132</v>
      </c>
      <c r="E311" s="213" t="s">
        <v>1</v>
      </c>
      <c r="F311" s="214" t="s">
        <v>1381</v>
      </c>
      <c r="G311" s="212"/>
      <c r="H311" s="215">
        <v>640.3000000000001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132</v>
      </c>
      <c r="AU311" s="221" t="s">
        <v>85</v>
      </c>
      <c r="AV311" s="14" t="s">
        <v>85</v>
      </c>
      <c r="AW311" s="14" t="s">
        <v>134</v>
      </c>
      <c r="AX311" s="14" t="s">
        <v>75</v>
      </c>
      <c r="AY311" s="221" t="s">
        <v>123</v>
      </c>
    </row>
    <row r="312" spans="2:51" s="13" customFormat="1" ht="22.5">
      <c r="B312" s="200"/>
      <c r="C312" s="201"/>
      <c r="D312" s="202" t="s">
        <v>132</v>
      </c>
      <c r="E312" s="203" t="s">
        <v>1</v>
      </c>
      <c r="F312" s="204" t="s">
        <v>1078</v>
      </c>
      <c r="G312" s="201"/>
      <c r="H312" s="203" t="s">
        <v>1</v>
      </c>
      <c r="I312" s="205"/>
      <c r="J312" s="201"/>
      <c r="K312" s="201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132</v>
      </c>
      <c r="AU312" s="210" t="s">
        <v>85</v>
      </c>
      <c r="AV312" s="13" t="s">
        <v>83</v>
      </c>
      <c r="AW312" s="13" t="s">
        <v>134</v>
      </c>
      <c r="AX312" s="13" t="s">
        <v>75</v>
      </c>
      <c r="AY312" s="210" t="s">
        <v>123</v>
      </c>
    </row>
    <row r="313" spans="2:51" s="15" customFormat="1" ht="11.25">
      <c r="B313" s="222"/>
      <c r="C313" s="223"/>
      <c r="D313" s="202" t="s">
        <v>132</v>
      </c>
      <c r="E313" s="224" t="s">
        <v>1</v>
      </c>
      <c r="F313" s="225" t="s">
        <v>137</v>
      </c>
      <c r="G313" s="223"/>
      <c r="H313" s="226">
        <v>640.3000000000001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132</v>
      </c>
      <c r="AU313" s="232" t="s">
        <v>85</v>
      </c>
      <c r="AV313" s="15" t="s">
        <v>131</v>
      </c>
      <c r="AW313" s="15" t="s">
        <v>134</v>
      </c>
      <c r="AX313" s="15" t="s">
        <v>83</v>
      </c>
      <c r="AY313" s="232" t="s">
        <v>123</v>
      </c>
    </row>
    <row r="314" spans="1:65" s="2" customFormat="1" ht="24.2" customHeight="1">
      <c r="A314" s="35"/>
      <c r="B314" s="36"/>
      <c r="C314" s="187" t="s">
        <v>310</v>
      </c>
      <c r="D314" s="187" t="s">
        <v>126</v>
      </c>
      <c r="E314" s="188" t="s">
        <v>1100</v>
      </c>
      <c r="F314" s="189" t="s">
        <v>1101</v>
      </c>
      <c r="G314" s="190" t="s">
        <v>290</v>
      </c>
      <c r="H314" s="191">
        <v>33.7</v>
      </c>
      <c r="I314" s="192"/>
      <c r="J314" s="193">
        <f>ROUND(I314*H314,2)</f>
        <v>0</v>
      </c>
      <c r="K314" s="189" t="s">
        <v>130</v>
      </c>
      <c r="L314" s="40"/>
      <c r="M314" s="194" t="s">
        <v>1</v>
      </c>
      <c r="N314" s="195" t="s">
        <v>40</v>
      </c>
      <c r="O314" s="72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131</v>
      </c>
      <c r="AT314" s="198" t="s">
        <v>126</v>
      </c>
      <c r="AU314" s="198" t="s">
        <v>85</v>
      </c>
      <c r="AY314" s="18" t="s">
        <v>123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8" t="s">
        <v>83</v>
      </c>
      <c r="BK314" s="199">
        <f>ROUND(I314*H314,2)</f>
        <v>0</v>
      </c>
      <c r="BL314" s="18" t="s">
        <v>131</v>
      </c>
      <c r="BM314" s="198" t="s">
        <v>250</v>
      </c>
    </row>
    <row r="315" spans="2:51" s="14" customFormat="1" ht="11.25">
      <c r="B315" s="211"/>
      <c r="C315" s="212"/>
      <c r="D315" s="202" t="s">
        <v>132</v>
      </c>
      <c r="E315" s="213" t="s">
        <v>1</v>
      </c>
      <c r="F315" s="214" t="s">
        <v>1376</v>
      </c>
      <c r="G315" s="212"/>
      <c r="H315" s="215">
        <v>17.5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132</v>
      </c>
      <c r="AU315" s="221" t="s">
        <v>85</v>
      </c>
      <c r="AV315" s="14" t="s">
        <v>85</v>
      </c>
      <c r="AW315" s="14" t="s">
        <v>134</v>
      </c>
      <c r="AX315" s="14" t="s">
        <v>75</v>
      </c>
      <c r="AY315" s="221" t="s">
        <v>123</v>
      </c>
    </row>
    <row r="316" spans="2:51" s="14" customFormat="1" ht="11.25">
      <c r="B316" s="211"/>
      <c r="C316" s="212"/>
      <c r="D316" s="202" t="s">
        <v>132</v>
      </c>
      <c r="E316" s="213" t="s">
        <v>1</v>
      </c>
      <c r="F316" s="214" t="s">
        <v>1377</v>
      </c>
      <c r="G316" s="212"/>
      <c r="H316" s="215">
        <v>9.9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132</v>
      </c>
      <c r="AU316" s="221" t="s">
        <v>85</v>
      </c>
      <c r="AV316" s="14" t="s">
        <v>85</v>
      </c>
      <c r="AW316" s="14" t="s">
        <v>134</v>
      </c>
      <c r="AX316" s="14" t="s">
        <v>75</v>
      </c>
      <c r="AY316" s="221" t="s">
        <v>123</v>
      </c>
    </row>
    <row r="317" spans="2:51" s="14" customFormat="1" ht="11.25">
      <c r="B317" s="211"/>
      <c r="C317" s="212"/>
      <c r="D317" s="202" t="s">
        <v>132</v>
      </c>
      <c r="E317" s="213" t="s">
        <v>1</v>
      </c>
      <c r="F317" s="214" t="s">
        <v>1378</v>
      </c>
      <c r="G317" s="212"/>
      <c r="H317" s="215">
        <v>6.3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132</v>
      </c>
      <c r="AU317" s="221" t="s">
        <v>85</v>
      </c>
      <c r="AV317" s="14" t="s">
        <v>85</v>
      </c>
      <c r="AW317" s="14" t="s">
        <v>134</v>
      </c>
      <c r="AX317" s="14" t="s">
        <v>75</v>
      </c>
      <c r="AY317" s="221" t="s">
        <v>123</v>
      </c>
    </row>
    <row r="318" spans="2:51" s="15" customFormat="1" ht="11.25">
      <c r="B318" s="222"/>
      <c r="C318" s="223"/>
      <c r="D318" s="202" t="s">
        <v>132</v>
      </c>
      <c r="E318" s="224" t="s">
        <v>1</v>
      </c>
      <c r="F318" s="225" t="s">
        <v>137</v>
      </c>
      <c r="G318" s="223"/>
      <c r="H318" s="226">
        <v>33.699999999999996</v>
      </c>
      <c r="I318" s="227"/>
      <c r="J318" s="223"/>
      <c r="K318" s="223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132</v>
      </c>
      <c r="AU318" s="232" t="s">
        <v>85</v>
      </c>
      <c r="AV318" s="15" t="s">
        <v>131</v>
      </c>
      <c r="AW318" s="15" t="s">
        <v>134</v>
      </c>
      <c r="AX318" s="15" t="s">
        <v>83</v>
      </c>
      <c r="AY318" s="232" t="s">
        <v>123</v>
      </c>
    </row>
    <row r="319" spans="2:63" s="12" customFormat="1" ht="22.9" customHeight="1">
      <c r="B319" s="171"/>
      <c r="C319" s="172"/>
      <c r="D319" s="173" t="s">
        <v>74</v>
      </c>
      <c r="E319" s="185" t="s">
        <v>1103</v>
      </c>
      <c r="F319" s="185" t="s">
        <v>1104</v>
      </c>
      <c r="G319" s="172"/>
      <c r="H319" s="172"/>
      <c r="I319" s="175"/>
      <c r="J319" s="186">
        <f>BK319</f>
        <v>0</v>
      </c>
      <c r="K319" s="172"/>
      <c r="L319" s="177"/>
      <c r="M319" s="178"/>
      <c r="N319" s="179"/>
      <c r="O319" s="179"/>
      <c r="P319" s="180">
        <f>SUM(P320:P323)</f>
        <v>0</v>
      </c>
      <c r="Q319" s="179"/>
      <c r="R319" s="180">
        <f>SUM(R320:R323)</f>
        <v>0</v>
      </c>
      <c r="S319" s="179"/>
      <c r="T319" s="181">
        <f>SUM(T320:T323)</f>
        <v>0</v>
      </c>
      <c r="AR319" s="182" t="s">
        <v>83</v>
      </c>
      <c r="AT319" s="183" t="s">
        <v>74</v>
      </c>
      <c r="AU319" s="183" t="s">
        <v>83</v>
      </c>
      <c r="AY319" s="182" t="s">
        <v>123</v>
      </c>
      <c r="BK319" s="184">
        <f>SUM(BK320:BK323)</f>
        <v>0</v>
      </c>
    </row>
    <row r="320" spans="1:65" s="2" customFormat="1" ht="24.2" customHeight="1">
      <c r="A320" s="35"/>
      <c r="B320" s="36"/>
      <c r="C320" s="187" t="s">
        <v>450</v>
      </c>
      <c r="D320" s="187" t="s">
        <v>126</v>
      </c>
      <c r="E320" s="188" t="s">
        <v>1105</v>
      </c>
      <c r="F320" s="189" t="s">
        <v>1106</v>
      </c>
      <c r="G320" s="190" t="s">
        <v>290</v>
      </c>
      <c r="H320" s="191">
        <v>81.701</v>
      </c>
      <c r="I320" s="192"/>
      <c r="J320" s="193">
        <f>ROUND(I320*H320,2)</f>
        <v>0</v>
      </c>
      <c r="K320" s="189" t="s">
        <v>130</v>
      </c>
      <c r="L320" s="40"/>
      <c r="M320" s="194" t="s">
        <v>1</v>
      </c>
      <c r="N320" s="195" t="s">
        <v>40</v>
      </c>
      <c r="O320" s="72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131</v>
      </c>
      <c r="AT320" s="198" t="s">
        <v>126</v>
      </c>
      <c r="AU320" s="198" t="s">
        <v>85</v>
      </c>
      <c r="AY320" s="18" t="s">
        <v>123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83</v>
      </c>
      <c r="BK320" s="199">
        <f>ROUND(I320*H320,2)</f>
        <v>0</v>
      </c>
      <c r="BL320" s="18" t="s">
        <v>131</v>
      </c>
      <c r="BM320" s="198" t="s">
        <v>453</v>
      </c>
    </row>
    <row r="321" spans="1:65" s="2" customFormat="1" ht="16.5" customHeight="1">
      <c r="A321" s="35"/>
      <c r="B321" s="36"/>
      <c r="C321" s="187" t="s">
        <v>314</v>
      </c>
      <c r="D321" s="187" t="s">
        <v>126</v>
      </c>
      <c r="E321" s="188" t="s">
        <v>1382</v>
      </c>
      <c r="F321" s="189" t="s">
        <v>1383</v>
      </c>
      <c r="G321" s="190" t="s">
        <v>1186</v>
      </c>
      <c r="H321" s="191">
        <v>1</v>
      </c>
      <c r="I321" s="192"/>
      <c r="J321" s="193">
        <f>ROUND(I321*H321,2)</f>
        <v>0</v>
      </c>
      <c r="K321" s="189" t="s">
        <v>1</v>
      </c>
      <c r="L321" s="40"/>
      <c r="M321" s="194" t="s">
        <v>1</v>
      </c>
      <c r="N321" s="195" t="s">
        <v>40</v>
      </c>
      <c r="O321" s="72"/>
      <c r="P321" s="196">
        <f>O321*H321</f>
        <v>0</v>
      </c>
      <c r="Q321" s="196">
        <v>0</v>
      </c>
      <c r="R321" s="196">
        <f>Q321*H321</f>
        <v>0</v>
      </c>
      <c r="S321" s="196">
        <v>0</v>
      </c>
      <c r="T321" s="197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8" t="s">
        <v>131</v>
      </c>
      <c r="AT321" s="198" t="s">
        <v>126</v>
      </c>
      <c r="AU321" s="198" t="s">
        <v>85</v>
      </c>
      <c r="AY321" s="18" t="s">
        <v>123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8" t="s">
        <v>83</v>
      </c>
      <c r="BK321" s="199">
        <f>ROUND(I321*H321,2)</f>
        <v>0</v>
      </c>
      <c r="BL321" s="18" t="s">
        <v>131</v>
      </c>
      <c r="BM321" s="198" t="s">
        <v>457</v>
      </c>
    </row>
    <row r="322" spans="2:51" s="14" customFormat="1" ht="11.25">
      <c r="B322" s="211"/>
      <c r="C322" s="212"/>
      <c r="D322" s="202" t="s">
        <v>132</v>
      </c>
      <c r="E322" s="213" t="s">
        <v>1</v>
      </c>
      <c r="F322" s="214" t="s">
        <v>83</v>
      </c>
      <c r="G322" s="212"/>
      <c r="H322" s="215">
        <v>1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132</v>
      </c>
      <c r="AU322" s="221" t="s">
        <v>85</v>
      </c>
      <c r="AV322" s="14" t="s">
        <v>85</v>
      </c>
      <c r="AW322" s="14" t="s">
        <v>134</v>
      </c>
      <c r="AX322" s="14" t="s">
        <v>75</v>
      </c>
      <c r="AY322" s="221" t="s">
        <v>123</v>
      </c>
    </row>
    <row r="323" spans="2:51" s="15" customFormat="1" ht="11.25">
      <c r="B323" s="222"/>
      <c r="C323" s="223"/>
      <c r="D323" s="202" t="s">
        <v>132</v>
      </c>
      <c r="E323" s="224" t="s">
        <v>1</v>
      </c>
      <c r="F323" s="225" t="s">
        <v>137</v>
      </c>
      <c r="G323" s="223"/>
      <c r="H323" s="226">
        <v>1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132</v>
      </c>
      <c r="AU323" s="232" t="s">
        <v>85</v>
      </c>
      <c r="AV323" s="15" t="s">
        <v>131</v>
      </c>
      <c r="AW323" s="15" t="s">
        <v>134</v>
      </c>
      <c r="AX323" s="15" t="s">
        <v>83</v>
      </c>
      <c r="AY323" s="232" t="s">
        <v>123</v>
      </c>
    </row>
    <row r="324" spans="2:63" s="12" customFormat="1" ht="25.9" customHeight="1">
      <c r="B324" s="171"/>
      <c r="C324" s="172"/>
      <c r="D324" s="173" t="s">
        <v>74</v>
      </c>
      <c r="E324" s="174" t="s">
        <v>1108</v>
      </c>
      <c r="F324" s="174" t="s">
        <v>1109</v>
      </c>
      <c r="G324" s="172"/>
      <c r="H324" s="172"/>
      <c r="I324" s="175"/>
      <c r="J324" s="176">
        <f>BK324</f>
        <v>0</v>
      </c>
      <c r="K324" s="172"/>
      <c r="L324" s="177"/>
      <c r="M324" s="178"/>
      <c r="N324" s="179"/>
      <c r="O324" s="179"/>
      <c r="P324" s="180">
        <f>P325</f>
        <v>0</v>
      </c>
      <c r="Q324" s="179"/>
      <c r="R324" s="180">
        <f>R325</f>
        <v>0</v>
      </c>
      <c r="S324" s="179"/>
      <c r="T324" s="181">
        <f>T325</f>
        <v>0</v>
      </c>
      <c r="AR324" s="182" t="s">
        <v>85</v>
      </c>
      <c r="AT324" s="183" t="s">
        <v>74</v>
      </c>
      <c r="AU324" s="183" t="s">
        <v>75</v>
      </c>
      <c r="AY324" s="182" t="s">
        <v>123</v>
      </c>
      <c r="BK324" s="184">
        <f>BK325</f>
        <v>0</v>
      </c>
    </row>
    <row r="325" spans="2:63" s="12" customFormat="1" ht="22.9" customHeight="1">
      <c r="B325" s="171"/>
      <c r="C325" s="172"/>
      <c r="D325" s="173" t="s">
        <v>74</v>
      </c>
      <c r="E325" s="185" t="s">
        <v>1384</v>
      </c>
      <c r="F325" s="185" t="s">
        <v>1385</v>
      </c>
      <c r="G325" s="172"/>
      <c r="H325" s="172"/>
      <c r="I325" s="175"/>
      <c r="J325" s="186">
        <f>BK325</f>
        <v>0</v>
      </c>
      <c r="K325" s="172"/>
      <c r="L325" s="177"/>
      <c r="M325" s="178"/>
      <c r="N325" s="179"/>
      <c r="O325" s="179"/>
      <c r="P325" s="180">
        <f>SUM(P326:P386)</f>
        <v>0</v>
      </c>
      <c r="Q325" s="179"/>
      <c r="R325" s="180">
        <f>SUM(R326:R386)</f>
        <v>0</v>
      </c>
      <c r="S325" s="179"/>
      <c r="T325" s="181">
        <f>SUM(T326:T386)</f>
        <v>0</v>
      </c>
      <c r="AR325" s="182" t="s">
        <v>85</v>
      </c>
      <c r="AT325" s="183" t="s">
        <v>74</v>
      </c>
      <c r="AU325" s="183" t="s">
        <v>83</v>
      </c>
      <c r="AY325" s="182" t="s">
        <v>123</v>
      </c>
      <c r="BK325" s="184">
        <f>SUM(BK326:BK386)</f>
        <v>0</v>
      </c>
    </row>
    <row r="326" spans="1:65" s="2" customFormat="1" ht="21.75" customHeight="1">
      <c r="A326" s="35"/>
      <c r="B326" s="36"/>
      <c r="C326" s="187" t="s">
        <v>460</v>
      </c>
      <c r="D326" s="187" t="s">
        <v>126</v>
      </c>
      <c r="E326" s="188" t="s">
        <v>1386</v>
      </c>
      <c r="F326" s="189" t="s">
        <v>1387</v>
      </c>
      <c r="G326" s="190" t="s">
        <v>129</v>
      </c>
      <c r="H326" s="191">
        <v>24</v>
      </c>
      <c r="I326" s="192"/>
      <c r="J326" s="193">
        <f>ROUND(I326*H326,2)</f>
        <v>0</v>
      </c>
      <c r="K326" s="189" t="s">
        <v>130</v>
      </c>
      <c r="L326" s="40"/>
      <c r="M326" s="194" t="s">
        <v>1</v>
      </c>
      <c r="N326" s="195" t="s">
        <v>40</v>
      </c>
      <c r="O326" s="72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169</v>
      </c>
      <c r="AT326" s="198" t="s">
        <v>126</v>
      </c>
      <c r="AU326" s="198" t="s">
        <v>85</v>
      </c>
      <c r="AY326" s="18" t="s">
        <v>123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83</v>
      </c>
      <c r="BK326" s="199">
        <f>ROUND(I326*H326,2)</f>
        <v>0</v>
      </c>
      <c r="BL326" s="18" t="s">
        <v>169</v>
      </c>
      <c r="BM326" s="198" t="s">
        <v>463</v>
      </c>
    </row>
    <row r="327" spans="2:51" s="14" customFormat="1" ht="22.5">
      <c r="B327" s="211"/>
      <c r="C327" s="212"/>
      <c r="D327" s="202" t="s">
        <v>132</v>
      </c>
      <c r="E327" s="213" t="s">
        <v>1</v>
      </c>
      <c r="F327" s="214" t="s">
        <v>1388</v>
      </c>
      <c r="G327" s="212"/>
      <c r="H327" s="215">
        <v>24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132</v>
      </c>
      <c r="AU327" s="221" t="s">
        <v>85</v>
      </c>
      <c r="AV327" s="14" t="s">
        <v>85</v>
      </c>
      <c r="AW327" s="14" t="s">
        <v>134</v>
      </c>
      <c r="AX327" s="14" t="s">
        <v>75</v>
      </c>
      <c r="AY327" s="221" t="s">
        <v>123</v>
      </c>
    </row>
    <row r="328" spans="2:51" s="15" customFormat="1" ht="11.25">
      <c r="B328" s="222"/>
      <c r="C328" s="223"/>
      <c r="D328" s="202" t="s">
        <v>132</v>
      </c>
      <c r="E328" s="224" t="s">
        <v>1</v>
      </c>
      <c r="F328" s="225" t="s">
        <v>137</v>
      </c>
      <c r="G328" s="223"/>
      <c r="H328" s="226">
        <v>24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132</v>
      </c>
      <c r="AU328" s="232" t="s">
        <v>85</v>
      </c>
      <c r="AV328" s="15" t="s">
        <v>131</v>
      </c>
      <c r="AW328" s="15" t="s">
        <v>134</v>
      </c>
      <c r="AX328" s="15" t="s">
        <v>83</v>
      </c>
      <c r="AY328" s="232" t="s">
        <v>123</v>
      </c>
    </row>
    <row r="329" spans="1:65" s="2" customFormat="1" ht="24.2" customHeight="1">
      <c r="A329" s="35"/>
      <c r="B329" s="36"/>
      <c r="C329" s="236" t="s">
        <v>318</v>
      </c>
      <c r="D329" s="236" t="s">
        <v>287</v>
      </c>
      <c r="E329" s="237" t="s">
        <v>1389</v>
      </c>
      <c r="F329" s="238" t="s">
        <v>1390</v>
      </c>
      <c r="G329" s="239" t="s">
        <v>290</v>
      </c>
      <c r="H329" s="240">
        <v>0.111</v>
      </c>
      <c r="I329" s="241"/>
      <c r="J329" s="242">
        <f>ROUND(I329*H329,2)</f>
        <v>0</v>
      </c>
      <c r="K329" s="238" t="s">
        <v>130</v>
      </c>
      <c r="L329" s="243"/>
      <c r="M329" s="244" t="s">
        <v>1</v>
      </c>
      <c r="N329" s="245" t="s">
        <v>40</v>
      </c>
      <c r="O329" s="72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259</v>
      </c>
      <c r="AT329" s="198" t="s">
        <v>287</v>
      </c>
      <c r="AU329" s="198" t="s">
        <v>85</v>
      </c>
      <c r="AY329" s="18" t="s">
        <v>123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83</v>
      </c>
      <c r="BK329" s="199">
        <f>ROUND(I329*H329,2)</f>
        <v>0</v>
      </c>
      <c r="BL329" s="18" t="s">
        <v>169</v>
      </c>
      <c r="BM329" s="198" t="s">
        <v>466</v>
      </c>
    </row>
    <row r="330" spans="2:51" s="14" customFormat="1" ht="11.25">
      <c r="B330" s="211"/>
      <c r="C330" s="212"/>
      <c r="D330" s="202" t="s">
        <v>132</v>
      </c>
      <c r="E330" s="213" t="s">
        <v>1</v>
      </c>
      <c r="F330" s="214" t="s">
        <v>1391</v>
      </c>
      <c r="G330" s="212"/>
      <c r="H330" s="215">
        <v>0.11112000000000001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132</v>
      </c>
      <c r="AU330" s="221" t="s">
        <v>85</v>
      </c>
      <c r="AV330" s="14" t="s">
        <v>85</v>
      </c>
      <c r="AW330" s="14" t="s">
        <v>134</v>
      </c>
      <c r="AX330" s="14" t="s">
        <v>75</v>
      </c>
      <c r="AY330" s="221" t="s">
        <v>123</v>
      </c>
    </row>
    <row r="331" spans="2:51" s="15" customFormat="1" ht="11.25">
      <c r="B331" s="222"/>
      <c r="C331" s="223"/>
      <c r="D331" s="202" t="s">
        <v>132</v>
      </c>
      <c r="E331" s="224" t="s">
        <v>1</v>
      </c>
      <c r="F331" s="225" t="s">
        <v>137</v>
      </c>
      <c r="G331" s="223"/>
      <c r="H331" s="226">
        <v>0.11112000000000001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132</v>
      </c>
      <c r="AU331" s="232" t="s">
        <v>85</v>
      </c>
      <c r="AV331" s="15" t="s">
        <v>131</v>
      </c>
      <c r="AW331" s="15" t="s">
        <v>134</v>
      </c>
      <c r="AX331" s="15" t="s">
        <v>83</v>
      </c>
      <c r="AY331" s="232" t="s">
        <v>123</v>
      </c>
    </row>
    <row r="332" spans="1:65" s="2" customFormat="1" ht="16.5" customHeight="1">
      <c r="A332" s="35"/>
      <c r="B332" s="36"/>
      <c r="C332" s="187" t="s">
        <v>471</v>
      </c>
      <c r="D332" s="187" t="s">
        <v>126</v>
      </c>
      <c r="E332" s="188" t="s">
        <v>1392</v>
      </c>
      <c r="F332" s="189" t="s">
        <v>1393</v>
      </c>
      <c r="G332" s="190" t="s">
        <v>129</v>
      </c>
      <c r="H332" s="191">
        <v>24</v>
      </c>
      <c r="I332" s="192"/>
      <c r="J332" s="193">
        <f>ROUND(I332*H332,2)</f>
        <v>0</v>
      </c>
      <c r="K332" s="189" t="s">
        <v>130</v>
      </c>
      <c r="L332" s="40"/>
      <c r="M332" s="194" t="s">
        <v>1</v>
      </c>
      <c r="N332" s="195" t="s">
        <v>40</v>
      </c>
      <c r="O332" s="72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8" t="s">
        <v>169</v>
      </c>
      <c r="AT332" s="198" t="s">
        <v>126</v>
      </c>
      <c r="AU332" s="198" t="s">
        <v>85</v>
      </c>
      <c r="AY332" s="18" t="s">
        <v>123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83</v>
      </c>
      <c r="BK332" s="199">
        <f>ROUND(I332*H332,2)</f>
        <v>0</v>
      </c>
      <c r="BL332" s="18" t="s">
        <v>169</v>
      </c>
      <c r="BM332" s="198" t="s">
        <v>474</v>
      </c>
    </row>
    <row r="333" spans="2:51" s="14" customFormat="1" ht="22.5">
      <c r="B333" s="211"/>
      <c r="C333" s="212"/>
      <c r="D333" s="202" t="s">
        <v>132</v>
      </c>
      <c r="E333" s="213" t="s">
        <v>1</v>
      </c>
      <c r="F333" s="214" t="s">
        <v>1394</v>
      </c>
      <c r="G333" s="212"/>
      <c r="H333" s="215">
        <v>24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132</v>
      </c>
      <c r="AU333" s="221" t="s">
        <v>85</v>
      </c>
      <c r="AV333" s="14" t="s">
        <v>85</v>
      </c>
      <c r="AW333" s="14" t="s">
        <v>134</v>
      </c>
      <c r="AX333" s="14" t="s">
        <v>75</v>
      </c>
      <c r="AY333" s="221" t="s">
        <v>123</v>
      </c>
    </row>
    <row r="334" spans="2:51" s="15" customFormat="1" ht="11.25">
      <c r="B334" s="222"/>
      <c r="C334" s="223"/>
      <c r="D334" s="202" t="s">
        <v>132</v>
      </c>
      <c r="E334" s="224" t="s">
        <v>1</v>
      </c>
      <c r="F334" s="225" t="s">
        <v>137</v>
      </c>
      <c r="G334" s="223"/>
      <c r="H334" s="226">
        <v>24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132</v>
      </c>
      <c r="AU334" s="232" t="s">
        <v>85</v>
      </c>
      <c r="AV334" s="15" t="s">
        <v>131</v>
      </c>
      <c r="AW334" s="15" t="s">
        <v>134</v>
      </c>
      <c r="AX334" s="15" t="s">
        <v>83</v>
      </c>
      <c r="AY334" s="232" t="s">
        <v>123</v>
      </c>
    </row>
    <row r="335" spans="1:65" s="2" customFormat="1" ht="21.75" customHeight="1">
      <c r="A335" s="35"/>
      <c r="B335" s="36"/>
      <c r="C335" s="236" t="s">
        <v>322</v>
      </c>
      <c r="D335" s="236" t="s">
        <v>287</v>
      </c>
      <c r="E335" s="237" t="s">
        <v>1395</v>
      </c>
      <c r="F335" s="238" t="s">
        <v>1396</v>
      </c>
      <c r="G335" s="239" t="s">
        <v>129</v>
      </c>
      <c r="H335" s="240">
        <v>24</v>
      </c>
      <c r="I335" s="241"/>
      <c r="J335" s="242">
        <f>ROUND(I335*H335,2)</f>
        <v>0</v>
      </c>
      <c r="K335" s="238" t="s">
        <v>130</v>
      </c>
      <c r="L335" s="243"/>
      <c r="M335" s="244" t="s">
        <v>1</v>
      </c>
      <c r="N335" s="245" t="s">
        <v>40</v>
      </c>
      <c r="O335" s="72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259</v>
      </c>
      <c r="AT335" s="198" t="s">
        <v>287</v>
      </c>
      <c r="AU335" s="198" t="s">
        <v>85</v>
      </c>
      <c r="AY335" s="18" t="s">
        <v>123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83</v>
      </c>
      <c r="BK335" s="199">
        <f>ROUND(I335*H335,2)</f>
        <v>0</v>
      </c>
      <c r="BL335" s="18" t="s">
        <v>169</v>
      </c>
      <c r="BM335" s="198" t="s">
        <v>478</v>
      </c>
    </row>
    <row r="336" spans="2:51" s="14" customFormat="1" ht="22.5">
      <c r="B336" s="211"/>
      <c r="C336" s="212"/>
      <c r="D336" s="202" t="s">
        <v>132</v>
      </c>
      <c r="E336" s="213" t="s">
        <v>1</v>
      </c>
      <c r="F336" s="214" t="s">
        <v>1397</v>
      </c>
      <c r="G336" s="212"/>
      <c r="H336" s="215">
        <v>24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132</v>
      </c>
      <c r="AU336" s="221" t="s">
        <v>85</v>
      </c>
      <c r="AV336" s="14" t="s">
        <v>85</v>
      </c>
      <c r="AW336" s="14" t="s">
        <v>134</v>
      </c>
      <c r="AX336" s="14" t="s">
        <v>75</v>
      </c>
      <c r="AY336" s="221" t="s">
        <v>123</v>
      </c>
    </row>
    <row r="337" spans="2:51" s="15" customFormat="1" ht="11.25">
      <c r="B337" s="222"/>
      <c r="C337" s="223"/>
      <c r="D337" s="202" t="s">
        <v>132</v>
      </c>
      <c r="E337" s="224" t="s">
        <v>1</v>
      </c>
      <c r="F337" s="225" t="s">
        <v>137</v>
      </c>
      <c r="G337" s="223"/>
      <c r="H337" s="226">
        <v>24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132</v>
      </c>
      <c r="AU337" s="232" t="s">
        <v>85</v>
      </c>
      <c r="AV337" s="15" t="s">
        <v>131</v>
      </c>
      <c r="AW337" s="15" t="s">
        <v>134</v>
      </c>
      <c r="AX337" s="15" t="s">
        <v>83</v>
      </c>
      <c r="AY337" s="232" t="s">
        <v>123</v>
      </c>
    </row>
    <row r="338" spans="1:65" s="2" customFormat="1" ht="24.2" customHeight="1">
      <c r="A338" s="35"/>
      <c r="B338" s="36"/>
      <c r="C338" s="187" t="s">
        <v>482</v>
      </c>
      <c r="D338" s="187" t="s">
        <v>126</v>
      </c>
      <c r="E338" s="188" t="s">
        <v>1398</v>
      </c>
      <c r="F338" s="189" t="s">
        <v>1399</v>
      </c>
      <c r="G338" s="190" t="s">
        <v>228</v>
      </c>
      <c r="H338" s="191">
        <v>9</v>
      </c>
      <c r="I338" s="192"/>
      <c r="J338" s="193">
        <f>ROUND(I338*H338,2)</f>
        <v>0</v>
      </c>
      <c r="K338" s="189" t="s">
        <v>130</v>
      </c>
      <c r="L338" s="40"/>
      <c r="M338" s="194" t="s">
        <v>1</v>
      </c>
      <c r="N338" s="195" t="s">
        <v>40</v>
      </c>
      <c r="O338" s="72"/>
      <c r="P338" s="196">
        <f>O338*H338</f>
        <v>0</v>
      </c>
      <c r="Q338" s="196">
        <v>0</v>
      </c>
      <c r="R338" s="196">
        <f>Q338*H338</f>
        <v>0</v>
      </c>
      <c r="S338" s="196">
        <v>0</v>
      </c>
      <c r="T338" s="197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8" t="s">
        <v>169</v>
      </c>
      <c r="AT338" s="198" t="s">
        <v>126</v>
      </c>
      <c r="AU338" s="198" t="s">
        <v>85</v>
      </c>
      <c r="AY338" s="18" t="s">
        <v>123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8" t="s">
        <v>83</v>
      </c>
      <c r="BK338" s="199">
        <f>ROUND(I338*H338,2)</f>
        <v>0</v>
      </c>
      <c r="BL338" s="18" t="s">
        <v>169</v>
      </c>
      <c r="BM338" s="198" t="s">
        <v>485</v>
      </c>
    </row>
    <row r="339" spans="2:51" s="13" customFormat="1" ht="11.25">
      <c r="B339" s="200"/>
      <c r="C339" s="201"/>
      <c r="D339" s="202" t="s">
        <v>132</v>
      </c>
      <c r="E339" s="203" t="s">
        <v>1</v>
      </c>
      <c r="F339" s="204" t="s">
        <v>1400</v>
      </c>
      <c r="G339" s="201"/>
      <c r="H339" s="203" t="s">
        <v>1</v>
      </c>
      <c r="I339" s="205"/>
      <c r="J339" s="201"/>
      <c r="K339" s="201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132</v>
      </c>
      <c r="AU339" s="210" t="s">
        <v>85</v>
      </c>
      <c r="AV339" s="13" t="s">
        <v>83</v>
      </c>
      <c r="AW339" s="13" t="s">
        <v>134</v>
      </c>
      <c r="AX339" s="13" t="s">
        <v>75</v>
      </c>
      <c r="AY339" s="210" t="s">
        <v>123</v>
      </c>
    </row>
    <row r="340" spans="2:51" s="14" customFormat="1" ht="11.25">
      <c r="B340" s="211"/>
      <c r="C340" s="212"/>
      <c r="D340" s="202" t="s">
        <v>132</v>
      </c>
      <c r="E340" s="213" t="s">
        <v>1</v>
      </c>
      <c r="F340" s="214" t="s">
        <v>1401</v>
      </c>
      <c r="G340" s="212"/>
      <c r="H340" s="215">
        <v>9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132</v>
      </c>
      <c r="AU340" s="221" t="s">
        <v>85</v>
      </c>
      <c r="AV340" s="14" t="s">
        <v>85</v>
      </c>
      <c r="AW340" s="14" t="s">
        <v>134</v>
      </c>
      <c r="AX340" s="14" t="s">
        <v>75</v>
      </c>
      <c r="AY340" s="221" t="s">
        <v>123</v>
      </c>
    </row>
    <row r="341" spans="2:51" s="15" customFormat="1" ht="11.25">
      <c r="B341" s="222"/>
      <c r="C341" s="223"/>
      <c r="D341" s="202" t="s">
        <v>132</v>
      </c>
      <c r="E341" s="224" t="s">
        <v>1</v>
      </c>
      <c r="F341" s="225" t="s">
        <v>137</v>
      </c>
      <c r="G341" s="223"/>
      <c r="H341" s="226">
        <v>9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132</v>
      </c>
      <c r="AU341" s="232" t="s">
        <v>85</v>
      </c>
      <c r="AV341" s="15" t="s">
        <v>131</v>
      </c>
      <c r="AW341" s="15" t="s">
        <v>134</v>
      </c>
      <c r="AX341" s="15" t="s">
        <v>83</v>
      </c>
      <c r="AY341" s="232" t="s">
        <v>123</v>
      </c>
    </row>
    <row r="342" spans="1:65" s="2" customFormat="1" ht="24.2" customHeight="1">
      <c r="A342" s="35"/>
      <c r="B342" s="36"/>
      <c r="C342" s="236" t="s">
        <v>326</v>
      </c>
      <c r="D342" s="236" t="s">
        <v>287</v>
      </c>
      <c r="E342" s="237" t="s">
        <v>1402</v>
      </c>
      <c r="F342" s="238" t="s">
        <v>1403</v>
      </c>
      <c r="G342" s="239" t="s">
        <v>235</v>
      </c>
      <c r="H342" s="240">
        <v>0.927</v>
      </c>
      <c r="I342" s="241"/>
      <c r="J342" s="242">
        <f>ROUND(I342*H342,2)</f>
        <v>0</v>
      </c>
      <c r="K342" s="238" t="s">
        <v>130</v>
      </c>
      <c r="L342" s="243"/>
      <c r="M342" s="244" t="s">
        <v>1</v>
      </c>
      <c r="N342" s="245" t="s">
        <v>40</v>
      </c>
      <c r="O342" s="72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8" t="s">
        <v>259</v>
      </c>
      <c r="AT342" s="198" t="s">
        <v>287</v>
      </c>
      <c r="AU342" s="198" t="s">
        <v>85</v>
      </c>
      <c r="AY342" s="18" t="s">
        <v>123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8" t="s">
        <v>83</v>
      </c>
      <c r="BK342" s="199">
        <f>ROUND(I342*H342,2)</f>
        <v>0</v>
      </c>
      <c r="BL342" s="18" t="s">
        <v>169</v>
      </c>
      <c r="BM342" s="198" t="s">
        <v>490</v>
      </c>
    </row>
    <row r="343" spans="2:51" s="14" customFormat="1" ht="11.25">
      <c r="B343" s="211"/>
      <c r="C343" s="212"/>
      <c r="D343" s="202" t="s">
        <v>132</v>
      </c>
      <c r="E343" s="213" t="s">
        <v>1</v>
      </c>
      <c r="F343" s="214" t="s">
        <v>1404</v>
      </c>
      <c r="G343" s="212"/>
      <c r="H343" s="215">
        <v>0.36000000000000004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132</v>
      </c>
      <c r="AU343" s="221" t="s">
        <v>85</v>
      </c>
      <c r="AV343" s="14" t="s">
        <v>85</v>
      </c>
      <c r="AW343" s="14" t="s">
        <v>134</v>
      </c>
      <c r="AX343" s="14" t="s">
        <v>75</v>
      </c>
      <c r="AY343" s="221" t="s">
        <v>123</v>
      </c>
    </row>
    <row r="344" spans="2:51" s="14" customFormat="1" ht="11.25">
      <c r="B344" s="211"/>
      <c r="C344" s="212"/>
      <c r="D344" s="202" t="s">
        <v>132</v>
      </c>
      <c r="E344" s="213" t="s">
        <v>1</v>
      </c>
      <c r="F344" s="214" t="s">
        <v>1405</v>
      </c>
      <c r="G344" s="212"/>
      <c r="H344" s="215">
        <v>0.5670000000000001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132</v>
      </c>
      <c r="AU344" s="221" t="s">
        <v>85</v>
      </c>
      <c r="AV344" s="14" t="s">
        <v>85</v>
      </c>
      <c r="AW344" s="14" t="s">
        <v>134</v>
      </c>
      <c r="AX344" s="14" t="s">
        <v>75</v>
      </c>
      <c r="AY344" s="221" t="s">
        <v>123</v>
      </c>
    </row>
    <row r="345" spans="2:51" s="15" customFormat="1" ht="11.25">
      <c r="B345" s="222"/>
      <c r="C345" s="223"/>
      <c r="D345" s="202" t="s">
        <v>132</v>
      </c>
      <c r="E345" s="224" t="s">
        <v>1</v>
      </c>
      <c r="F345" s="225" t="s">
        <v>137</v>
      </c>
      <c r="G345" s="223"/>
      <c r="H345" s="226">
        <v>0.927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132</v>
      </c>
      <c r="AU345" s="232" t="s">
        <v>85</v>
      </c>
      <c r="AV345" s="15" t="s">
        <v>131</v>
      </c>
      <c r="AW345" s="15" t="s">
        <v>134</v>
      </c>
      <c r="AX345" s="15" t="s">
        <v>83</v>
      </c>
      <c r="AY345" s="232" t="s">
        <v>123</v>
      </c>
    </row>
    <row r="346" spans="1:65" s="2" customFormat="1" ht="21.75" customHeight="1">
      <c r="A346" s="35"/>
      <c r="B346" s="36"/>
      <c r="C346" s="236" t="s">
        <v>491</v>
      </c>
      <c r="D346" s="236" t="s">
        <v>287</v>
      </c>
      <c r="E346" s="237" t="s">
        <v>1406</v>
      </c>
      <c r="F346" s="238" t="s">
        <v>1407</v>
      </c>
      <c r="G346" s="239" t="s">
        <v>235</v>
      </c>
      <c r="H346" s="240">
        <v>0.348</v>
      </c>
      <c r="I346" s="241"/>
      <c r="J346" s="242">
        <f>ROUND(I346*H346,2)</f>
        <v>0</v>
      </c>
      <c r="K346" s="238" t="s">
        <v>130</v>
      </c>
      <c r="L346" s="243"/>
      <c r="M346" s="244" t="s">
        <v>1</v>
      </c>
      <c r="N346" s="245" t="s">
        <v>40</v>
      </c>
      <c r="O346" s="72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8" t="s">
        <v>259</v>
      </c>
      <c r="AT346" s="198" t="s">
        <v>287</v>
      </c>
      <c r="AU346" s="198" t="s">
        <v>85</v>
      </c>
      <c r="AY346" s="18" t="s">
        <v>123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8" t="s">
        <v>83</v>
      </c>
      <c r="BK346" s="199">
        <f>ROUND(I346*H346,2)</f>
        <v>0</v>
      </c>
      <c r="BL346" s="18" t="s">
        <v>169</v>
      </c>
      <c r="BM346" s="198" t="s">
        <v>494</v>
      </c>
    </row>
    <row r="347" spans="2:51" s="14" customFormat="1" ht="11.25">
      <c r="B347" s="211"/>
      <c r="C347" s="212"/>
      <c r="D347" s="202" t="s">
        <v>132</v>
      </c>
      <c r="E347" s="213" t="s">
        <v>1</v>
      </c>
      <c r="F347" s="214" t="s">
        <v>1408</v>
      </c>
      <c r="G347" s="212"/>
      <c r="H347" s="215">
        <v>0.34775999999999996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132</v>
      </c>
      <c r="AU347" s="221" t="s">
        <v>85</v>
      </c>
      <c r="AV347" s="14" t="s">
        <v>85</v>
      </c>
      <c r="AW347" s="14" t="s">
        <v>134</v>
      </c>
      <c r="AX347" s="14" t="s">
        <v>75</v>
      </c>
      <c r="AY347" s="221" t="s">
        <v>123</v>
      </c>
    </row>
    <row r="348" spans="2:51" s="15" customFormat="1" ht="11.25">
      <c r="B348" s="222"/>
      <c r="C348" s="223"/>
      <c r="D348" s="202" t="s">
        <v>132</v>
      </c>
      <c r="E348" s="224" t="s">
        <v>1</v>
      </c>
      <c r="F348" s="225" t="s">
        <v>137</v>
      </c>
      <c r="G348" s="223"/>
      <c r="H348" s="226">
        <v>0.34775999999999996</v>
      </c>
      <c r="I348" s="227"/>
      <c r="J348" s="223"/>
      <c r="K348" s="223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132</v>
      </c>
      <c r="AU348" s="232" t="s">
        <v>85</v>
      </c>
      <c r="AV348" s="15" t="s">
        <v>131</v>
      </c>
      <c r="AW348" s="15" t="s">
        <v>134</v>
      </c>
      <c r="AX348" s="15" t="s">
        <v>83</v>
      </c>
      <c r="AY348" s="232" t="s">
        <v>123</v>
      </c>
    </row>
    <row r="349" spans="1:65" s="2" customFormat="1" ht="24.2" customHeight="1">
      <c r="A349" s="35"/>
      <c r="B349" s="36"/>
      <c r="C349" s="187" t="s">
        <v>329</v>
      </c>
      <c r="D349" s="187" t="s">
        <v>126</v>
      </c>
      <c r="E349" s="188" t="s">
        <v>1409</v>
      </c>
      <c r="F349" s="189" t="s">
        <v>1410</v>
      </c>
      <c r="G349" s="190" t="s">
        <v>228</v>
      </c>
      <c r="H349" s="191">
        <v>9</v>
      </c>
      <c r="I349" s="192"/>
      <c r="J349" s="193">
        <f>ROUND(I349*H349,2)</f>
        <v>0</v>
      </c>
      <c r="K349" s="189" t="s">
        <v>130</v>
      </c>
      <c r="L349" s="40"/>
      <c r="M349" s="194" t="s">
        <v>1</v>
      </c>
      <c r="N349" s="195" t="s">
        <v>40</v>
      </c>
      <c r="O349" s="72"/>
      <c r="P349" s="196">
        <f>O349*H349</f>
        <v>0</v>
      </c>
      <c r="Q349" s="196">
        <v>0</v>
      </c>
      <c r="R349" s="196">
        <f>Q349*H349</f>
        <v>0</v>
      </c>
      <c r="S349" s="196">
        <v>0</v>
      </c>
      <c r="T349" s="197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8" t="s">
        <v>169</v>
      </c>
      <c r="AT349" s="198" t="s">
        <v>126</v>
      </c>
      <c r="AU349" s="198" t="s">
        <v>85</v>
      </c>
      <c r="AY349" s="18" t="s">
        <v>123</v>
      </c>
      <c r="BE349" s="199">
        <f>IF(N349="základní",J349,0)</f>
        <v>0</v>
      </c>
      <c r="BF349" s="199">
        <f>IF(N349="snížená",J349,0)</f>
        <v>0</v>
      </c>
      <c r="BG349" s="199">
        <f>IF(N349="zákl. přenesená",J349,0)</f>
        <v>0</v>
      </c>
      <c r="BH349" s="199">
        <f>IF(N349="sníž. přenesená",J349,0)</f>
        <v>0</v>
      </c>
      <c r="BI349" s="199">
        <f>IF(N349="nulová",J349,0)</f>
        <v>0</v>
      </c>
      <c r="BJ349" s="18" t="s">
        <v>83</v>
      </c>
      <c r="BK349" s="199">
        <f>ROUND(I349*H349,2)</f>
        <v>0</v>
      </c>
      <c r="BL349" s="18" t="s">
        <v>169</v>
      </c>
      <c r="BM349" s="198" t="s">
        <v>497</v>
      </c>
    </row>
    <row r="350" spans="2:51" s="14" customFormat="1" ht="11.25">
      <c r="B350" s="211"/>
      <c r="C350" s="212"/>
      <c r="D350" s="202" t="s">
        <v>132</v>
      </c>
      <c r="E350" s="213" t="s">
        <v>1</v>
      </c>
      <c r="F350" s="214" t="s">
        <v>1411</v>
      </c>
      <c r="G350" s="212"/>
      <c r="H350" s="215">
        <v>9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132</v>
      </c>
      <c r="AU350" s="221" t="s">
        <v>85</v>
      </c>
      <c r="AV350" s="14" t="s">
        <v>85</v>
      </c>
      <c r="AW350" s="14" t="s">
        <v>134</v>
      </c>
      <c r="AX350" s="14" t="s">
        <v>75</v>
      </c>
      <c r="AY350" s="221" t="s">
        <v>123</v>
      </c>
    </row>
    <row r="351" spans="2:51" s="15" customFormat="1" ht="11.25">
      <c r="B351" s="222"/>
      <c r="C351" s="223"/>
      <c r="D351" s="202" t="s">
        <v>132</v>
      </c>
      <c r="E351" s="224" t="s">
        <v>1</v>
      </c>
      <c r="F351" s="225" t="s">
        <v>137</v>
      </c>
      <c r="G351" s="223"/>
      <c r="H351" s="226">
        <v>9</v>
      </c>
      <c r="I351" s="227"/>
      <c r="J351" s="223"/>
      <c r="K351" s="223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132</v>
      </c>
      <c r="AU351" s="232" t="s">
        <v>85</v>
      </c>
      <c r="AV351" s="15" t="s">
        <v>131</v>
      </c>
      <c r="AW351" s="15" t="s">
        <v>134</v>
      </c>
      <c r="AX351" s="15" t="s">
        <v>83</v>
      </c>
      <c r="AY351" s="232" t="s">
        <v>123</v>
      </c>
    </row>
    <row r="352" spans="1:65" s="2" customFormat="1" ht="21.75" customHeight="1">
      <c r="A352" s="35"/>
      <c r="B352" s="36"/>
      <c r="C352" s="187" t="s">
        <v>502</v>
      </c>
      <c r="D352" s="187" t="s">
        <v>126</v>
      </c>
      <c r="E352" s="188" t="s">
        <v>1412</v>
      </c>
      <c r="F352" s="189" t="s">
        <v>1413</v>
      </c>
      <c r="G352" s="190" t="s">
        <v>235</v>
      </c>
      <c r="H352" s="191">
        <v>1.275</v>
      </c>
      <c r="I352" s="192"/>
      <c r="J352" s="193">
        <f>ROUND(I352*H352,2)</f>
        <v>0</v>
      </c>
      <c r="K352" s="189" t="s">
        <v>130</v>
      </c>
      <c r="L352" s="40"/>
      <c r="M352" s="194" t="s">
        <v>1</v>
      </c>
      <c r="N352" s="195" t="s">
        <v>40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169</v>
      </c>
      <c r="AT352" s="198" t="s">
        <v>126</v>
      </c>
      <c r="AU352" s="198" t="s">
        <v>85</v>
      </c>
      <c r="AY352" s="18" t="s">
        <v>123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83</v>
      </c>
      <c r="BK352" s="199">
        <f>ROUND(I352*H352,2)</f>
        <v>0</v>
      </c>
      <c r="BL352" s="18" t="s">
        <v>169</v>
      </c>
      <c r="BM352" s="198" t="s">
        <v>505</v>
      </c>
    </row>
    <row r="353" spans="2:51" s="14" customFormat="1" ht="11.25">
      <c r="B353" s="211"/>
      <c r="C353" s="212"/>
      <c r="D353" s="202" t="s">
        <v>132</v>
      </c>
      <c r="E353" s="213" t="s">
        <v>1</v>
      </c>
      <c r="F353" s="214" t="s">
        <v>1414</v>
      </c>
      <c r="G353" s="212"/>
      <c r="H353" s="215">
        <v>1.275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132</v>
      </c>
      <c r="AU353" s="221" t="s">
        <v>85</v>
      </c>
      <c r="AV353" s="14" t="s">
        <v>85</v>
      </c>
      <c r="AW353" s="14" t="s">
        <v>134</v>
      </c>
      <c r="AX353" s="14" t="s">
        <v>75</v>
      </c>
      <c r="AY353" s="221" t="s">
        <v>123</v>
      </c>
    </row>
    <row r="354" spans="2:51" s="15" customFormat="1" ht="11.25">
      <c r="B354" s="222"/>
      <c r="C354" s="223"/>
      <c r="D354" s="202" t="s">
        <v>132</v>
      </c>
      <c r="E354" s="224" t="s">
        <v>1</v>
      </c>
      <c r="F354" s="225" t="s">
        <v>137</v>
      </c>
      <c r="G354" s="223"/>
      <c r="H354" s="226">
        <v>1.275</v>
      </c>
      <c r="I354" s="227"/>
      <c r="J354" s="223"/>
      <c r="K354" s="223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132</v>
      </c>
      <c r="AU354" s="232" t="s">
        <v>85</v>
      </c>
      <c r="AV354" s="15" t="s">
        <v>131</v>
      </c>
      <c r="AW354" s="15" t="s">
        <v>134</v>
      </c>
      <c r="AX354" s="15" t="s">
        <v>83</v>
      </c>
      <c r="AY354" s="232" t="s">
        <v>123</v>
      </c>
    </row>
    <row r="355" spans="1:65" s="2" customFormat="1" ht="24.2" customHeight="1">
      <c r="A355" s="35"/>
      <c r="B355" s="36"/>
      <c r="C355" s="187" t="s">
        <v>333</v>
      </c>
      <c r="D355" s="187" t="s">
        <v>126</v>
      </c>
      <c r="E355" s="188" t="s">
        <v>1415</v>
      </c>
      <c r="F355" s="189" t="s">
        <v>1416</v>
      </c>
      <c r="G355" s="190" t="s">
        <v>235</v>
      </c>
      <c r="H355" s="191">
        <v>2.194</v>
      </c>
      <c r="I355" s="192"/>
      <c r="J355" s="193">
        <f>ROUND(I355*H355,2)</f>
        <v>0</v>
      </c>
      <c r="K355" s="189" t="s">
        <v>130</v>
      </c>
      <c r="L355" s="40"/>
      <c r="M355" s="194" t="s">
        <v>1</v>
      </c>
      <c r="N355" s="195" t="s">
        <v>40</v>
      </c>
      <c r="O355" s="72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8" t="s">
        <v>169</v>
      </c>
      <c r="AT355" s="198" t="s">
        <v>126</v>
      </c>
      <c r="AU355" s="198" t="s">
        <v>85</v>
      </c>
      <c r="AY355" s="18" t="s">
        <v>123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83</v>
      </c>
      <c r="BK355" s="199">
        <f>ROUND(I355*H355,2)</f>
        <v>0</v>
      </c>
      <c r="BL355" s="18" t="s">
        <v>169</v>
      </c>
      <c r="BM355" s="198" t="s">
        <v>509</v>
      </c>
    </row>
    <row r="356" spans="2:51" s="13" customFormat="1" ht="11.25">
      <c r="B356" s="200"/>
      <c r="C356" s="201"/>
      <c r="D356" s="202" t="s">
        <v>132</v>
      </c>
      <c r="E356" s="203" t="s">
        <v>1</v>
      </c>
      <c r="F356" s="204" t="s">
        <v>1417</v>
      </c>
      <c r="G356" s="201"/>
      <c r="H356" s="203" t="s">
        <v>1</v>
      </c>
      <c r="I356" s="205"/>
      <c r="J356" s="201"/>
      <c r="K356" s="201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132</v>
      </c>
      <c r="AU356" s="210" t="s">
        <v>85</v>
      </c>
      <c r="AV356" s="13" t="s">
        <v>83</v>
      </c>
      <c r="AW356" s="13" t="s">
        <v>134</v>
      </c>
      <c r="AX356" s="13" t="s">
        <v>75</v>
      </c>
      <c r="AY356" s="210" t="s">
        <v>123</v>
      </c>
    </row>
    <row r="357" spans="2:51" s="14" customFormat="1" ht="11.25">
      <c r="B357" s="211"/>
      <c r="C357" s="212"/>
      <c r="D357" s="202" t="s">
        <v>132</v>
      </c>
      <c r="E357" s="213" t="s">
        <v>1</v>
      </c>
      <c r="F357" s="214" t="s">
        <v>1418</v>
      </c>
      <c r="G357" s="212"/>
      <c r="H357" s="215">
        <v>2.194</v>
      </c>
      <c r="I357" s="216"/>
      <c r="J357" s="212"/>
      <c r="K357" s="212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132</v>
      </c>
      <c r="AU357" s="221" t="s">
        <v>85</v>
      </c>
      <c r="AV357" s="14" t="s">
        <v>85</v>
      </c>
      <c r="AW357" s="14" t="s">
        <v>134</v>
      </c>
      <c r="AX357" s="14" t="s">
        <v>75</v>
      </c>
      <c r="AY357" s="221" t="s">
        <v>123</v>
      </c>
    </row>
    <row r="358" spans="2:51" s="15" customFormat="1" ht="11.25">
      <c r="B358" s="222"/>
      <c r="C358" s="223"/>
      <c r="D358" s="202" t="s">
        <v>132</v>
      </c>
      <c r="E358" s="224" t="s">
        <v>1</v>
      </c>
      <c r="F358" s="225" t="s">
        <v>137</v>
      </c>
      <c r="G358" s="223"/>
      <c r="H358" s="226">
        <v>2.194</v>
      </c>
      <c r="I358" s="227"/>
      <c r="J358" s="223"/>
      <c r="K358" s="223"/>
      <c r="L358" s="228"/>
      <c r="M358" s="229"/>
      <c r="N358" s="230"/>
      <c r="O358" s="230"/>
      <c r="P358" s="230"/>
      <c r="Q358" s="230"/>
      <c r="R358" s="230"/>
      <c r="S358" s="230"/>
      <c r="T358" s="231"/>
      <c r="AT358" s="232" t="s">
        <v>132</v>
      </c>
      <c r="AU358" s="232" t="s">
        <v>85</v>
      </c>
      <c r="AV358" s="15" t="s">
        <v>131</v>
      </c>
      <c r="AW358" s="15" t="s">
        <v>134</v>
      </c>
      <c r="AX358" s="15" t="s">
        <v>83</v>
      </c>
      <c r="AY358" s="232" t="s">
        <v>123</v>
      </c>
    </row>
    <row r="359" spans="1:65" s="2" customFormat="1" ht="16.5" customHeight="1">
      <c r="A359" s="35"/>
      <c r="B359" s="36"/>
      <c r="C359" s="187" t="s">
        <v>512</v>
      </c>
      <c r="D359" s="187" t="s">
        <v>126</v>
      </c>
      <c r="E359" s="188" t="s">
        <v>1419</v>
      </c>
      <c r="F359" s="189" t="s">
        <v>1420</v>
      </c>
      <c r="G359" s="190" t="s">
        <v>192</v>
      </c>
      <c r="H359" s="191">
        <v>48</v>
      </c>
      <c r="I359" s="192"/>
      <c r="J359" s="193">
        <f>ROUND(I359*H359,2)</f>
        <v>0</v>
      </c>
      <c r="K359" s="189" t="s">
        <v>130</v>
      </c>
      <c r="L359" s="40"/>
      <c r="M359" s="194" t="s">
        <v>1</v>
      </c>
      <c r="N359" s="195" t="s">
        <v>40</v>
      </c>
      <c r="O359" s="72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8" t="s">
        <v>169</v>
      </c>
      <c r="AT359" s="198" t="s">
        <v>126</v>
      </c>
      <c r="AU359" s="198" t="s">
        <v>85</v>
      </c>
      <c r="AY359" s="18" t="s">
        <v>123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83</v>
      </c>
      <c r="BK359" s="199">
        <f>ROUND(I359*H359,2)</f>
        <v>0</v>
      </c>
      <c r="BL359" s="18" t="s">
        <v>169</v>
      </c>
      <c r="BM359" s="198" t="s">
        <v>515</v>
      </c>
    </row>
    <row r="360" spans="2:51" s="14" customFormat="1" ht="11.25">
      <c r="B360" s="211"/>
      <c r="C360" s="212"/>
      <c r="D360" s="202" t="s">
        <v>132</v>
      </c>
      <c r="E360" s="213" t="s">
        <v>1</v>
      </c>
      <c r="F360" s="214" t="s">
        <v>1421</v>
      </c>
      <c r="G360" s="212"/>
      <c r="H360" s="215">
        <v>48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132</v>
      </c>
      <c r="AU360" s="221" t="s">
        <v>85</v>
      </c>
      <c r="AV360" s="14" t="s">
        <v>85</v>
      </c>
      <c r="AW360" s="14" t="s">
        <v>134</v>
      </c>
      <c r="AX360" s="14" t="s">
        <v>75</v>
      </c>
      <c r="AY360" s="221" t="s">
        <v>123</v>
      </c>
    </row>
    <row r="361" spans="2:51" s="15" customFormat="1" ht="11.25">
      <c r="B361" s="222"/>
      <c r="C361" s="223"/>
      <c r="D361" s="202" t="s">
        <v>132</v>
      </c>
      <c r="E361" s="224" t="s">
        <v>1</v>
      </c>
      <c r="F361" s="225" t="s">
        <v>137</v>
      </c>
      <c r="G361" s="223"/>
      <c r="H361" s="226">
        <v>48</v>
      </c>
      <c r="I361" s="227"/>
      <c r="J361" s="223"/>
      <c r="K361" s="223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132</v>
      </c>
      <c r="AU361" s="232" t="s">
        <v>85</v>
      </c>
      <c r="AV361" s="15" t="s">
        <v>131</v>
      </c>
      <c r="AW361" s="15" t="s">
        <v>134</v>
      </c>
      <c r="AX361" s="15" t="s">
        <v>83</v>
      </c>
      <c r="AY361" s="232" t="s">
        <v>123</v>
      </c>
    </row>
    <row r="362" spans="1:65" s="2" customFormat="1" ht="21.75" customHeight="1">
      <c r="A362" s="35"/>
      <c r="B362" s="36"/>
      <c r="C362" s="236" t="s">
        <v>342</v>
      </c>
      <c r="D362" s="236" t="s">
        <v>287</v>
      </c>
      <c r="E362" s="237" t="s">
        <v>1422</v>
      </c>
      <c r="F362" s="238" t="s">
        <v>1423</v>
      </c>
      <c r="G362" s="239" t="s">
        <v>235</v>
      </c>
      <c r="H362" s="240">
        <v>0.95</v>
      </c>
      <c r="I362" s="241"/>
      <c r="J362" s="242">
        <f>ROUND(I362*H362,2)</f>
        <v>0</v>
      </c>
      <c r="K362" s="238" t="s">
        <v>130</v>
      </c>
      <c r="L362" s="243"/>
      <c r="M362" s="244" t="s">
        <v>1</v>
      </c>
      <c r="N362" s="245" t="s">
        <v>40</v>
      </c>
      <c r="O362" s="72"/>
      <c r="P362" s="196">
        <f>O362*H362</f>
        <v>0</v>
      </c>
      <c r="Q362" s="196">
        <v>0</v>
      </c>
      <c r="R362" s="196">
        <f>Q362*H362</f>
        <v>0</v>
      </c>
      <c r="S362" s="196">
        <v>0</v>
      </c>
      <c r="T362" s="197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8" t="s">
        <v>259</v>
      </c>
      <c r="AT362" s="198" t="s">
        <v>287</v>
      </c>
      <c r="AU362" s="198" t="s">
        <v>85</v>
      </c>
      <c r="AY362" s="18" t="s">
        <v>123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18" t="s">
        <v>83</v>
      </c>
      <c r="BK362" s="199">
        <f>ROUND(I362*H362,2)</f>
        <v>0</v>
      </c>
      <c r="BL362" s="18" t="s">
        <v>169</v>
      </c>
      <c r="BM362" s="198" t="s">
        <v>520</v>
      </c>
    </row>
    <row r="363" spans="2:51" s="14" customFormat="1" ht="22.5">
      <c r="B363" s="211"/>
      <c r="C363" s="212"/>
      <c r="D363" s="202" t="s">
        <v>132</v>
      </c>
      <c r="E363" s="213" t="s">
        <v>1</v>
      </c>
      <c r="F363" s="214" t="s">
        <v>1424</v>
      </c>
      <c r="G363" s="212"/>
      <c r="H363" s="215">
        <v>0.9503999999999999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132</v>
      </c>
      <c r="AU363" s="221" t="s">
        <v>85</v>
      </c>
      <c r="AV363" s="14" t="s">
        <v>85</v>
      </c>
      <c r="AW363" s="14" t="s">
        <v>134</v>
      </c>
      <c r="AX363" s="14" t="s">
        <v>75</v>
      </c>
      <c r="AY363" s="221" t="s">
        <v>123</v>
      </c>
    </row>
    <row r="364" spans="2:51" s="15" customFormat="1" ht="11.25">
      <c r="B364" s="222"/>
      <c r="C364" s="223"/>
      <c r="D364" s="202" t="s">
        <v>132</v>
      </c>
      <c r="E364" s="224" t="s">
        <v>1</v>
      </c>
      <c r="F364" s="225" t="s">
        <v>137</v>
      </c>
      <c r="G364" s="223"/>
      <c r="H364" s="226">
        <v>0.9503999999999999</v>
      </c>
      <c r="I364" s="227"/>
      <c r="J364" s="223"/>
      <c r="K364" s="223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132</v>
      </c>
      <c r="AU364" s="232" t="s">
        <v>85</v>
      </c>
      <c r="AV364" s="15" t="s">
        <v>131</v>
      </c>
      <c r="AW364" s="15" t="s">
        <v>134</v>
      </c>
      <c r="AX364" s="15" t="s">
        <v>83</v>
      </c>
      <c r="AY364" s="232" t="s">
        <v>123</v>
      </c>
    </row>
    <row r="365" spans="1:65" s="2" customFormat="1" ht="24.2" customHeight="1">
      <c r="A365" s="35"/>
      <c r="B365" s="36"/>
      <c r="C365" s="187" t="s">
        <v>529</v>
      </c>
      <c r="D365" s="187" t="s">
        <v>126</v>
      </c>
      <c r="E365" s="188" t="s">
        <v>1425</v>
      </c>
      <c r="F365" s="189" t="s">
        <v>1426</v>
      </c>
      <c r="G365" s="190" t="s">
        <v>192</v>
      </c>
      <c r="H365" s="191">
        <v>48</v>
      </c>
      <c r="I365" s="192"/>
      <c r="J365" s="193">
        <f>ROUND(I365*H365,2)</f>
        <v>0</v>
      </c>
      <c r="K365" s="189" t="s">
        <v>130</v>
      </c>
      <c r="L365" s="40"/>
      <c r="M365" s="194" t="s">
        <v>1</v>
      </c>
      <c r="N365" s="195" t="s">
        <v>40</v>
      </c>
      <c r="O365" s="72"/>
      <c r="P365" s="196">
        <f>O365*H365</f>
        <v>0</v>
      </c>
      <c r="Q365" s="196">
        <v>0</v>
      </c>
      <c r="R365" s="196">
        <f>Q365*H365</f>
        <v>0</v>
      </c>
      <c r="S365" s="196">
        <v>0</v>
      </c>
      <c r="T365" s="197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8" t="s">
        <v>169</v>
      </c>
      <c r="AT365" s="198" t="s">
        <v>126</v>
      </c>
      <c r="AU365" s="198" t="s">
        <v>85</v>
      </c>
      <c r="AY365" s="18" t="s">
        <v>123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83</v>
      </c>
      <c r="BK365" s="199">
        <f>ROUND(I365*H365,2)</f>
        <v>0</v>
      </c>
      <c r="BL365" s="18" t="s">
        <v>169</v>
      </c>
      <c r="BM365" s="198" t="s">
        <v>532</v>
      </c>
    </row>
    <row r="366" spans="2:51" s="14" customFormat="1" ht="11.25">
      <c r="B366" s="211"/>
      <c r="C366" s="212"/>
      <c r="D366" s="202" t="s">
        <v>132</v>
      </c>
      <c r="E366" s="213" t="s">
        <v>1</v>
      </c>
      <c r="F366" s="214" t="s">
        <v>1421</v>
      </c>
      <c r="G366" s="212"/>
      <c r="H366" s="215">
        <v>48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132</v>
      </c>
      <c r="AU366" s="221" t="s">
        <v>85</v>
      </c>
      <c r="AV366" s="14" t="s">
        <v>85</v>
      </c>
      <c r="AW366" s="14" t="s">
        <v>134</v>
      </c>
      <c r="AX366" s="14" t="s">
        <v>75</v>
      </c>
      <c r="AY366" s="221" t="s">
        <v>123</v>
      </c>
    </row>
    <row r="367" spans="2:51" s="15" customFormat="1" ht="11.25">
      <c r="B367" s="222"/>
      <c r="C367" s="223"/>
      <c r="D367" s="202" t="s">
        <v>132</v>
      </c>
      <c r="E367" s="224" t="s">
        <v>1</v>
      </c>
      <c r="F367" s="225" t="s">
        <v>137</v>
      </c>
      <c r="G367" s="223"/>
      <c r="H367" s="226">
        <v>48</v>
      </c>
      <c r="I367" s="227"/>
      <c r="J367" s="223"/>
      <c r="K367" s="223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132</v>
      </c>
      <c r="AU367" s="232" t="s">
        <v>85</v>
      </c>
      <c r="AV367" s="15" t="s">
        <v>131</v>
      </c>
      <c r="AW367" s="15" t="s">
        <v>134</v>
      </c>
      <c r="AX367" s="15" t="s">
        <v>83</v>
      </c>
      <c r="AY367" s="232" t="s">
        <v>123</v>
      </c>
    </row>
    <row r="368" spans="1:65" s="2" customFormat="1" ht="24.2" customHeight="1">
      <c r="A368" s="35"/>
      <c r="B368" s="36"/>
      <c r="C368" s="187" t="s">
        <v>349</v>
      </c>
      <c r="D368" s="187" t="s">
        <v>126</v>
      </c>
      <c r="E368" s="188" t="s">
        <v>1427</v>
      </c>
      <c r="F368" s="189" t="s">
        <v>1428</v>
      </c>
      <c r="G368" s="190" t="s">
        <v>228</v>
      </c>
      <c r="H368" s="191">
        <v>48</v>
      </c>
      <c r="I368" s="192"/>
      <c r="J368" s="193">
        <f>ROUND(I368*H368,2)</f>
        <v>0</v>
      </c>
      <c r="K368" s="189" t="s">
        <v>130</v>
      </c>
      <c r="L368" s="40"/>
      <c r="M368" s="194" t="s">
        <v>1</v>
      </c>
      <c r="N368" s="195" t="s">
        <v>40</v>
      </c>
      <c r="O368" s="72"/>
      <c r="P368" s="196">
        <f>O368*H368</f>
        <v>0</v>
      </c>
      <c r="Q368" s="196">
        <v>0</v>
      </c>
      <c r="R368" s="196">
        <f>Q368*H368</f>
        <v>0</v>
      </c>
      <c r="S368" s="196">
        <v>0</v>
      </c>
      <c r="T368" s="197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8" t="s">
        <v>169</v>
      </c>
      <c r="AT368" s="198" t="s">
        <v>126</v>
      </c>
      <c r="AU368" s="198" t="s">
        <v>85</v>
      </c>
      <c r="AY368" s="18" t="s">
        <v>123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83</v>
      </c>
      <c r="BK368" s="199">
        <f>ROUND(I368*H368,2)</f>
        <v>0</v>
      </c>
      <c r="BL368" s="18" t="s">
        <v>169</v>
      </c>
      <c r="BM368" s="198" t="s">
        <v>542</v>
      </c>
    </row>
    <row r="369" spans="2:51" s="13" customFormat="1" ht="11.25">
      <c r="B369" s="200"/>
      <c r="C369" s="201"/>
      <c r="D369" s="202" t="s">
        <v>132</v>
      </c>
      <c r="E369" s="203" t="s">
        <v>1</v>
      </c>
      <c r="F369" s="204" t="s">
        <v>1429</v>
      </c>
      <c r="G369" s="201"/>
      <c r="H369" s="203" t="s">
        <v>1</v>
      </c>
      <c r="I369" s="205"/>
      <c r="J369" s="201"/>
      <c r="K369" s="201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132</v>
      </c>
      <c r="AU369" s="210" t="s">
        <v>85</v>
      </c>
      <c r="AV369" s="13" t="s">
        <v>83</v>
      </c>
      <c r="AW369" s="13" t="s">
        <v>134</v>
      </c>
      <c r="AX369" s="13" t="s">
        <v>75</v>
      </c>
      <c r="AY369" s="210" t="s">
        <v>123</v>
      </c>
    </row>
    <row r="370" spans="2:51" s="14" customFormat="1" ht="11.25">
      <c r="B370" s="211"/>
      <c r="C370" s="212"/>
      <c r="D370" s="202" t="s">
        <v>132</v>
      </c>
      <c r="E370" s="213" t="s">
        <v>1</v>
      </c>
      <c r="F370" s="214" t="s">
        <v>1430</v>
      </c>
      <c r="G370" s="212"/>
      <c r="H370" s="215">
        <v>48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132</v>
      </c>
      <c r="AU370" s="221" t="s">
        <v>85</v>
      </c>
      <c r="AV370" s="14" t="s">
        <v>85</v>
      </c>
      <c r="AW370" s="14" t="s">
        <v>134</v>
      </c>
      <c r="AX370" s="14" t="s">
        <v>75</v>
      </c>
      <c r="AY370" s="221" t="s">
        <v>123</v>
      </c>
    </row>
    <row r="371" spans="2:51" s="15" customFormat="1" ht="11.25">
      <c r="B371" s="222"/>
      <c r="C371" s="223"/>
      <c r="D371" s="202" t="s">
        <v>132</v>
      </c>
      <c r="E371" s="224" t="s">
        <v>1</v>
      </c>
      <c r="F371" s="225" t="s">
        <v>137</v>
      </c>
      <c r="G371" s="223"/>
      <c r="H371" s="226">
        <v>48</v>
      </c>
      <c r="I371" s="227"/>
      <c r="J371" s="223"/>
      <c r="K371" s="223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132</v>
      </c>
      <c r="AU371" s="232" t="s">
        <v>85</v>
      </c>
      <c r="AV371" s="15" t="s">
        <v>131</v>
      </c>
      <c r="AW371" s="15" t="s">
        <v>134</v>
      </c>
      <c r="AX371" s="15" t="s">
        <v>83</v>
      </c>
      <c r="AY371" s="232" t="s">
        <v>123</v>
      </c>
    </row>
    <row r="372" spans="1:65" s="2" customFormat="1" ht="16.5" customHeight="1">
      <c r="A372" s="35"/>
      <c r="B372" s="36"/>
      <c r="C372" s="236" t="s">
        <v>544</v>
      </c>
      <c r="D372" s="236" t="s">
        <v>287</v>
      </c>
      <c r="E372" s="237" t="s">
        <v>1431</v>
      </c>
      <c r="F372" s="238" t="s">
        <v>1432</v>
      </c>
      <c r="G372" s="239" t="s">
        <v>235</v>
      </c>
      <c r="H372" s="240">
        <v>0.528</v>
      </c>
      <c r="I372" s="241"/>
      <c r="J372" s="242">
        <f>ROUND(I372*H372,2)</f>
        <v>0</v>
      </c>
      <c r="K372" s="238" t="s">
        <v>130</v>
      </c>
      <c r="L372" s="243"/>
      <c r="M372" s="244" t="s">
        <v>1</v>
      </c>
      <c r="N372" s="245" t="s">
        <v>40</v>
      </c>
      <c r="O372" s="72"/>
      <c r="P372" s="196">
        <f>O372*H372</f>
        <v>0</v>
      </c>
      <c r="Q372" s="196">
        <v>0</v>
      </c>
      <c r="R372" s="196">
        <f>Q372*H372</f>
        <v>0</v>
      </c>
      <c r="S372" s="196">
        <v>0</v>
      </c>
      <c r="T372" s="19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8" t="s">
        <v>259</v>
      </c>
      <c r="AT372" s="198" t="s">
        <v>287</v>
      </c>
      <c r="AU372" s="198" t="s">
        <v>85</v>
      </c>
      <c r="AY372" s="18" t="s">
        <v>123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83</v>
      </c>
      <c r="BK372" s="199">
        <f>ROUND(I372*H372,2)</f>
        <v>0</v>
      </c>
      <c r="BL372" s="18" t="s">
        <v>169</v>
      </c>
      <c r="BM372" s="198" t="s">
        <v>547</v>
      </c>
    </row>
    <row r="373" spans="2:51" s="13" customFormat="1" ht="11.25">
      <c r="B373" s="200"/>
      <c r="C373" s="201"/>
      <c r="D373" s="202" t="s">
        <v>132</v>
      </c>
      <c r="E373" s="203" t="s">
        <v>1</v>
      </c>
      <c r="F373" s="204" t="s">
        <v>1429</v>
      </c>
      <c r="G373" s="201"/>
      <c r="H373" s="203" t="s">
        <v>1</v>
      </c>
      <c r="I373" s="205"/>
      <c r="J373" s="201"/>
      <c r="K373" s="201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132</v>
      </c>
      <c r="AU373" s="210" t="s">
        <v>85</v>
      </c>
      <c r="AV373" s="13" t="s">
        <v>83</v>
      </c>
      <c r="AW373" s="13" t="s">
        <v>134</v>
      </c>
      <c r="AX373" s="13" t="s">
        <v>75</v>
      </c>
      <c r="AY373" s="210" t="s">
        <v>123</v>
      </c>
    </row>
    <row r="374" spans="2:51" s="14" customFormat="1" ht="11.25">
      <c r="B374" s="211"/>
      <c r="C374" s="212"/>
      <c r="D374" s="202" t="s">
        <v>132</v>
      </c>
      <c r="E374" s="213" t="s">
        <v>1</v>
      </c>
      <c r="F374" s="214" t="s">
        <v>1433</v>
      </c>
      <c r="G374" s="212"/>
      <c r="H374" s="215">
        <v>0.5280000000000001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132</v>
      </c>
      <c r="AU374" s="221" t="s">
        <v>85</v>
      </c>
      <c r="AV374" s="14" t="s">
        <v>85</v>
      </c>
      <c r="AW374" s="14" t="s">
        <v>134</v>
      </c>
      <c r="AX374" s="14" t="s">
        <v>75</v>
      </c>
      <c r="AY374" s="221" t="s">
        <v>123</v>
      </c>
    </row>
    <row r="375" spans="2:51" s="15" customFormat="1" ht="11.25">
      <c r="B375" s="222"/>
      <c r="C375" s="223"/>
      <c r="D375" s="202" t="s">
        <v>132</v>
      </c>
      <c r="E375" s="224" t="s">
        <v>1</v>
      </c>
      <c r="F375" s="225" t="s">
        <v>137</v>
      </c>
      <c r="G375" s="223"/>
      <c r="H375" s="226">
        <v>0.5280000000000001</v>
      </c>
      <c r="I375" s="227"/>
      <c r="J375" s="223"/>
      <c r="K375" s="223"/>
      <c r="L375" s="228"/>
      <c r="M375" s="229"/>
      <c r="N375" s="230"/>
      <c r="O375" s="230"/>
      <c r="P375" s="230"/>
      <c r="Q375" s="230"/>
      <c r="R375" s="230"/>
      <c r="S375" s="230"/>
      <c r="T375" s="231"/>
      <c r="AT375" s="232" t="s">
        <v>132</v>
      </c>
      <c r="AU375" s="232" t="s">
        <v>85</v>
      </c>
      <c r="AV375" s="15" t="s">
        <v>131</v>
      </c>
      <c r="AW375" s="15" t="s">
        <v>134</v>
      </c>
      <c r="AX375" s="15" t="s">
        <v>83</v>
      </c>
      <c r="AY375" s="232" t="s">
        <v>123</v>
      </c>
    </row>
    <row r="376" spans="1:65" s="2" customFormat="1" ht="24.2" customHeight="1">
      <c r="A376" s="35"/>
      <c r="B376" s="36"/>
      <c r="C376" s="187" t="s">
        <v>354</v>
      </c>
      <c r="D376" s="187" t="s">
        <v>126</v>
      </c>
      <c r="E376" s="188" t="s">
        <v>1434</v>
      </c>
      <c r="F376" s="189" t="s">
        <v>1435</v>
      </c>
      <c r="G376" s="190" t="s">
        <v>228</v>
      </c>
      <c r="H376" s="191">
        <v>70</v>
      </c>
      <c r="I376" s="192"/>
      <c r="J376" s="193">
        <f>ROUND(I376*H376,2)</f>
        <v>0</v>
      </c>
      <c r="K376" s="189" t="s">
        <v>130</v>
      </c>
      <c r="L376" s="40"/>
      <c r="M376" s="194" t="s">
        <v>1</v>
      </c>
      <c r="N376" s="195" t="s">
        <v>40</v>
      </c>
      <c r="O376" s="72"/>
      <c r="P376" s="196">
        <f>O376*H376</f>
        <v>0</v>
      </c>
      <c r="Q376" s="196">
        <v>0</v>
      </c>
      <c r="R376" s="196">
        <f>Q376*H376</f>
        <v>0</v>
      </c>
      <c r="S376" s="196">
        <v>0</v>
      </c>
      <c r="T376" s="197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8" t="s">
        <v>169</v>
      </c>
      <c r="AT376" s="198" t="s">
        <v>126</v>
      </c>
      <c r="AU376" s="198" t="s">
        <v>85</v>
      </c>
      <c r="AY376" s="18" t="s">
        <v>123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8" t="s">
        <v>83</v>
      </c>
      <c r="BK376" s="199">
        <f>ROUND(I376*H376,2)</f>
        <v>0</v>
      </c>
      <c r="BL376" s="18" t="s">
        <v>169</v>
      </c>
      <c r="BM376" s="198" t="s">
        <v>552</v>
      </c>
    </row>
    <row r="377" spans="2:51" s="13" customFormat="1" ht="11.25">
      <c r="B377" s="200"/>
      <c r="C377" s="201"/>
      <c r="D377" s="202" t="s">
        <v>132</v>
      </c>
      <c r="E377" s="203" t="s">
        <v>1</v>
      </c>
      <c r="F377" s="204" t="s">
        <v>1429</v>
      </c>
      <c r="G377" s="201"/>
      <c r="H377" s="203" t="s">
        <v>1</v>
      </c>
      <c r="I377" s="205"/>
      <c r="J377" s="201"/>
      <c r="K377" s="201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132</v>
      </c>
      <c r="AU377" s="210" t="s">
        <v>85</v>
      </c>
      <c r="AV377" s="13" t="s">
        <v>83</v>
      </c>
      <c r="AW377" s="13" t="s">
        <v>134</v>
      </c>
      <c r="AX377" s="13" t="s">
        <v>75</v>
      </c>
      <c r="AY377" s="210" t="s">
        <v>123</v>
      </c>
    </row>
    <row r="378" spans="2:51" s="14" customFormat="1" ht="11.25">
      <c r="B378" s="211"/>
      <c r="C378" s="212"/>
      <c r="D378" s="202" t="s">
        <v>132</v>
      </c>
      <c r="E378" s="213" t="s">
        <v>1</v>
      </c>
      <c r="F378" s="214" t="s">
        <v>1436</v>
      </c>
      <c r="G378" s="212"/>
      <c r="H378" s="215">
        <v>48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132</v>
      </c>
      <c r="AU378" s="221" t="s">
        <v>85</v>
      </c>
      <c r="AV378" s="14" t="s">
        <v>85</v>
      </c>
      <c r="AW378" s="14" t="s">
        <v>134</v>
      </c>
      <c r="AX378" s="14" t="s">
        <v>75</v>
      </c>
      <c r="AY378" s="221" t="s">
        <v>123</v>
      </c>
    </row>
    <row r="379" spans="2:51" s="14" customFormat="1" ht="11.25">
      <c r="B379" s="211"/>
      <c r="C379" s="212"/>
      <c r="D379" s="202" t="s">
        <v>132</v>
      </c>
      <c r="E379" s="213" t="s">
        <v>1</v>
      </c>
      <c r="F379" s="214" t="s">
        <v>1437</v>
      </c>
      <c r="G379" s="212"/>
      <c r="H379" s="215">
        <v>22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132</v>
      </c>
      <c r="AU379" s="221" t="s">
        <v>85</v>
      </c>
      <c r="AV379" s="14" t="s">
        <v>85</v>
      </c>
      <c r="AW379" s="14" t="s">
        <v>134</v>
      </c>
      <c r="AX379" s="14" t="s">
        <v>75</v>
      </c>
      <c r="AY379" s="221" t="s">
        <v>123</v>
      </c>
    </row>
    <row r="380" spans="2:51" s="15" customFormat="1" ht="11.25">
      <c r="B380" s="222"/>
      <c r="C380" s="223"/>
      <c r="D380" s="202" t="s">
        <v>132</v>
      </c>
      <c r="E380" s="224" t="s">
        <v>1</v>
      </c>
      <c r="F380" s="225" t="s">
        <v>137</v>
      </c>
      <c r="G380" s="223"/>
      <c r="H380" s="226">
        <v>70</v>
      </c>
      <c r="I380" s="227"/>
      <c r="J380" s="223"/>
      <c r="K380" s="223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132</v>
      </c>
      <c r="AU380" s="232" t="s">
        <v>85</v>
      </c>
      <c r="AV380" s="15" t="s">
        <v>131</v>
      </c>
      <c r="AW380" s="15" t="s">
        <v>134</v>
      </c>
      <c r="AX380" s="15" t="s">
        <v>83</v>
      </c>
      <c r="AY380" s="232" t="s">
        <v>123</v>
      </c>
    </row>
    <row r="381" spans="1:65" s="2" customFormat="1" ht="16.5" customHeight="1">
      <c r="A381" s="35"/>
      <c r="B381" s="36"/>
      <c r="C381" s="236" t="s">
        <v>555</v>
      </c>
      <c r="D381" s="236" t="s">
        <v>287</v>
      </c>
      <c r="E381" s="237" t="s">
        <v>1438</v>
      </c>
      <c r="F381" s="238" t="s">
        <v>1439</v>
      </c>
      <c r="G381" s="239" t="s">
        <v>235</v>
      </c>
      <c r="H381" s="240">
        <v>1.666</v>
      </c>
      <c r="I381" s="241"/>
      <c r="J381" s="242">
        <f>ROUND(I381*H381,2)</f>
        <v>0</v>
      </c>
      <c r="K381" s="238" t="s">
        <v>130</v>
      </c>
      <c r="L381" s="243"/>
      <c r="M381" s="244" t="s">
        <v>1</v>
      </c>
      <c r="N381" s="245" t="s">
        <v>40</v>
      </c>
      <c r="O381" s="72"/>
      <c r="P381" s="196">
        <f>O381*H381</f>
        <v>0</v>
      </c>
      <c r="Q381" s="196">
        <v>0</v>
      </c>
      <c r="R381" s="196">
        <f>Q381*H381</f>
        <v>0</v>
      </c>
      <c r="S381" s="196">
        <v>0</v>
      </c>
      <c r="T381" s="197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8" t="s">
        <v>259</v>
      </c>
      <c r="AT381" s="198" t="s">
        <v>287</v>
      </c>
      <c r="AU381" s="198" t="s">
        <v>85</v>
      </c>
      <c r="AY381" s="18" t="s">
        <v>123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83</v>
      </c>
      <c r="BK381" s="199">
        <f>ROUND(I381*H381,2)</f>
        <v>0</v>
      </c>
      <c r="BL381" s="18" t="s">
        <v>169</v>
      </c>
      <c r="BM381" s="198" t="s">
        <v>558</v>
      </c>
    </row>
    <row r="382" spans="2:51" s="13" customFormat="1" ht="11.25">
      <c r="B382" s="200"/>
      <c r="C382" s="201"/>
      <c r="D382" s="202" t="s">
        <v>132</v>
      </c>
      <c r="E382" s="203" t="s">
        <v>1</v>
      </c>
      <c r="F382" s="204" t="s">
        <v>1429</v>
      </c>
      <c r="G382" s="201"/>
      <c r="H382" s="203" t="s">
        <v>1</v>
      </c>
      <c r="I382" s="205"/>
      <c r="J382" s="201"/>
      <c r="K382" s="201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132</v>
      </c>
      <c r="AU382" s="210" t="s">
        <v>85</v>
      </c>
      <c r="AV382" s="13" t="s">
        <v>83</v>
      </c>
      <c r="AW382" s="13" t="s">
        <v>134</v>
      </c>
      <c r="AX382" s="13" t="s">
        <v>75</v>
      </c>
      <c r="AY382" s="210" t="s">
        <v>123</v>
      </c>
    </row>
    <row r="383" spans="2:51" s="14" customFormat="1" ht="11.25">
      <c r="B383" s="211"/>
      <c r="C383" s="212"/>
      <c r="D383" s="202" t="s">
        <v>132</v>
      </c>
      <c r="E383" s="213" t="s">
        <v>1</v>
      </c>
      <c r="F383" s="214" t="s">
        <v>1440</v>
      </c>
      <c r="G383" s="212"/>
      <c r="H383" s="215">
        <v>1.0560000000000003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132</v>
      </c>
      <c r="AU383" s="221" t="s">
        <v>85</v>
      </c>
      <c r="AV383" s="14" t="s">
        <v>85</v>
      </c>
      <c r="AW383" s="14" t="s">
        <v>134</v>
      </c>
      <c r="AX383" s="14" t="s">
        <v>75</v>
      </c>
      <c r="AY383" s="221" t="s">
        <v>123</v>
      </c>
    </row>
    <row r="384" spans="2:51" s="14" customFormat="1" ht="11.25">
      <c r="B384" s="211"/>
      <c r="C384" s="212"/>
      <c r="D384" s="202" t="s">
        <v>132</v>
      </c>
      <c r="E384" s="213" t="s">
        <v>1</v>
      </c>
      <c r="F384" s="214" t="s">
        <v>1441</v>
      </c>
      <c r="G384" s="212"/>
      <c r="H384" s="215">
        <v>0.60984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132</v>
      </c>
      <c r="AU384" s="221" t="s">
        <v>85</v>
      </c>
      <c r="AV384" s="14" t="s">
        <v>85</v>
      </c>
      <c r="AW384" s="14" t="s">
        <v>134</v>
      </c>
      <c r="AX384" s="14" t="s">
        <v>75</v>
      </c>
      <c r="AY384" s="221" t="s">
        <v>123</v>
      </c>
    </row>
    <row r="385" spans="2:51" s="15" customFormat="1" ht="11.25">
      <c r="B385" s="222"/>
      <c r="C385" s="223"/>
      <c r="D385" s="202" t="s">
        <v>132</v>
      </c>
      <c r="E385" s="224" t="s">
        <v>1</v>
      </c>
      <c r="F385" s="225" t="s">
        <v>137</v>
      </c>
      <c r="G385" s="223"/>
      <c r="H385" s="226">
        <v>1.6658400000000002</v>
      </c>
      <c r="I385" s="227"/>
      <c r="J385" s="223"/>
      <c r="K385" s="223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132</v>
      </c>
      <c r="AU385" s="232" t="s">
        <v>85</v>
      </c>
      <c r="AV385" s="15" t="s">
        <v>131</v>
      </c>
      <c r="AW385" s="15" t="s">
        <v>134</v>
      </c>
      <c r="AX385" s="15" t="s">
        <v>83</v>
      </c>
      <c r="AY385" s="232" t="s">
        <v>123</v>
      </c>
    </row>
    <row r="386" spans="1:65" s="2" customFormat="1" ht="24.2" customHeight="1">
      <c r="A386" s="35"/>
      <c r="B386" s="36"/>
      <c r="C386" s="187" t="s">
        <v>359</v>
      </c>
      <c r="D386" s="187" t="s">
        <v>126</v>
      </c>
      <c r="E386" s="188" t="s">
        <v>1442</v>
      </c>
      <c r="F386" s="189" t="s">
        <v>1443</v>
      </c>
      <c r="G386" s="190" t="s">
        <v>290</v>
      </c>
      <c r="H386" s="191">
        <v>2.776</v>
      </c>
      <c r="I386" s="192"/>
      <c r="J386" s="193">
        <f>ROUND(I386*H386,2)</f>
        <v>0</v>
      </c>
      <c r="K386" s="189" t="s">
        <v>130</v>
      </c>
      <c r="L386" s="40"/>
      <c r="M386" s="257" t="s">
        <v>1</v>
      </c>
      <c r="N386" s="258" t="s">
        <v>40</v>
      </c>
      <c r="O386" s="259"/>
      <c r="P386" s="260">
        <f>O386*H386</f>
        <v>0</v>
      </c>
      <c r="Q386" s="260">
        <v>0</v>
      </c>
      <c r="R386" s="260">
        <f>Q386*H386</f>
        <v>0</v>
      </c>
      <c r="S386" s="260">
        <v>0</v>
      </c>
      <c r="T386" s="261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8" t="s">
        <v>169</v>
      </c>
      <c r="AT386" s="198" t="s">
        <v>126</v>
      </c>
      <c r="AU386" s="198" t="s">
        <v>85</v>
      </c>
      <c r="AY386" s="18" t="s">
        <v>123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18" t="s">
        <v>83</v>
      </c>
      <c r="BK386" s="199">
        <f>ROUND(I386*H386,2)</f>
        <v>0</v>
      </c>
      <c r="BL386" s="18" t="s">
        <v>169</v>
      </c>
      <c r="BM386" s="198" t="s">
        <v>564</v>
      </c>
    </row>
    <row r="387" spans="1:31" s="2" customFormat="1" ht="6.95" customHeight="1">
      <c r="A387" s="35"/>
      <c r="B387" s="55"/>
      <c r="C387" s="56"/>
      <c r="D387" s="56"/>
      <c r="E387" s="56"/>
      <c r="F387" s="56"/>
      <c r="G387" s="56"/>
      <c r="H387" s="56"/>
      <c r="I387" s="56"/>
      <c r="J387" s="56"/>
      <c r="K387" s="56"/>
      <c r="L387" s="40"/>
      <c r="M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</row>
  </sheetData>
  <sheetProtection algorithmName="SHA-512" hashValue="EYUbihMFJ9wBxpQP2Upe5wXXVgRx3YgFZAzx7NXZdqUKHjvI2f0o1/wRNoUMst7FX6B2GCMcTUt8sZz/oX2uyQ==" saltValue="vUB5dKCG27XtTsx+W0bdnATpQOl3xHO9WH1Qw6ivQoGk8f81RXrCNUwzTIagQ8lTgpOwGyLOpqTyK3i8Kmi7GQ==" spinCount="100000" sheet="1" objects="1" scenarios="1" formatColumns="0" formatRows="0" autoFilter="0"/>
  <autoFilter ref="C125:K38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III/23726 Kokovice, most ev.č.23726-1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1444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20. 10. 2017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ROUND(J129,2)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ROUND((SUM(BE129:BE346)),2)</f>
        <v>0</v>
      </c>
      <c r="G33" s="35"/>
      <c r="H33" s="35"/>
      <c r="I33" s="125">
        <v>0.21</v>
      </c>
      <c r="J33" s="124">
        <f>ROUND(((SUM(BE129:BE346))*I33),2)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ROUND((SUM(BF129:BF346)),2)</f>
        <v>0</v>
      </c>
      <c r="G34" s="35"/>
      <c r="H34" s="35"/>
      <c r="I34" s="125">
        <v>0.15</v>
      </c>
      <c r="J34" s="124">
        <f>ROUND(((SUM(BF129:BF346))*I34),2)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ROUND((SUM(BG129:BG346)),2)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ROUND((SUM(BH129:BH346)),2)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ROUND((SUM(BI129:BI346)),2)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III/23726 Kokovice, most ev.č.23726-1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2" t="str">
        <f>E9</f>
        <v>341 - Přeložka vodovodu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20. 10. 2017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Středočeský kraj</v>
      </c>
      <c r="G91" s="37"/>
      <c r="H91" s="37"/>
      <c r="I91" s="30" t="s">
        <v>30</v>
      </c>
      <c r="J91" s="33" t="str">
        <f>E21</f>
        <v>PRAGOPROJEKT, a.s.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106</v>
      </c>
      <c r="E97" s="151"/>
      <c r="F97" s="151"/>
      <c r="G97" s="151"/>
      <c r="H97" s="151"/>
      <c r="I97" s="151"/>
      <c r="J97" s="152">
        <f>J130</f>
        <v>0</v>
      </c>
      <c r="K97" s="149"/>
      <c r="L97" s="153"/>
    </row>
    <row r="98" spans="2:12" s="10" customFormat="1" ht="19.9" customHeight="1">
      <c r="B98" s="154"/>
      <c r="C98" s="155"/>
      <c r="D98" s="156" t="s">
        <v>171</v>
      </c>
      <c r="E98" s="157"/>
      <c r="F98" s="157"/>
      <c r="G98" s="157"/>
      <c r="H98" s="157"/>
      <c r="I98" s="157"/>
      <c r="J98" s="158">
        <f>J131</f>
        <v>0</v>
      </c>
      <c r="K98" s="155"/>
      <c r="L98" s="159"/>
    </row>
    <row r="99" spans="2:12" s="10" customFormat="1" ht="19.9" customHeight="1">
      <c r="B99" s="154"/>
      <c r="C99" s="155"/>
      <c r="D99" s="156" t="s">
        <v>174</v>
      </c>
      <c r="E99" s="157"/>
      <c r="F99" s="157"/>
      <c r="G99" s="157"/>
      <c r="H99" s="157"/>
      <c r="I99" s="157"/>
      <c r="J99" s="158">
        <f>J233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1445</v>
      </c>
      <c r="E100" s="157"/>
      <c r="F100" s="157"/>
      <c r="G100" s="157"/>
      <c r="H100" s="157"/>
      <c r="I100" s="157"/>
      <c r="J100" s="158">
        <f>J240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177</v>
      </c>
      <c r="E101" s="157"/>
      <c r="F101" s="157"/>
      <c r="G101" s="157"/>
      <c r="H101" s="157"/>
      <c r="I101" s="157"/>
      <c r="J101" s="158">
        <f>J300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178</v>
      </c>
      <c r="E102" s="157"/>
      <c r="F102" s="157"/>
      <c r="G102" s="157"/>
      <c r="H102" s="157"/>
      <c r="I102" s="157"/>
      <c r="J102" s="158">
        <f>J304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179</v>
      </c>
      <c r="E103" s="157"/>
      <c r="F103" s="157"/>
      <c r="G103" s="157"/>
      <c r="H103" s="157"/>
      <c r="I103" s="157"/>
      <c r="J103" s="158">
        <f>J319</f>
        <v>0</v>
      </c>
      <c r="K103" s="155"/>
      <c r="L103" s="159"/>
    </row>
    <row r="104" spans="2:12" s="9" customFormat="1" ht="24.95" customHeight="1">
      <c r="B104" s="148"/>
      <c r="C104" s="149"/>
      <c r="D104" s="150" t="s">
        <v>180</v>
      </c>
      <c r="E104" s="151"/>
      <c r="F104" s="151"/>
      <c r="G104" s="151"/>
      <c r="H104" s="151"/>
      <c r="I104" s="151"/>
      <c r="J104" s="152">
        <f>J321</f>
        <v>0</v>
      </c>
      <c r="K104" s="149"/>
      <c r="L104" s="153"/>
    </row>
    <row r="105" spans="2:12" s="10" customFormat="1" ht="19.9" customHeight="1">
      <c r="B105" s="154"/>
      <c r="C105" s="155"/>
      <c r="D105" s="156" t="s">
        <v>1446</v>
      </c>
      <c r="E105" s="157"/>
      <c r="F105" s="157"/>
      <c r="G105" s="157"/>
      <c r="H105" s="157"/>
      <c r="I105" s="157"/>
      <c r="J105" s="158">
        <f>J322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182</v>
      </c>
      <c r="E106" s="151"/>
      <c r="F106" s="151"/>
      <c r="G106" s="151"/>
      <c r="H106" s="151"/>
      <c r="I106" s="151"/>
      <c r="J106" s="152">
        <f>J326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1447</v>
      </c>
      <c r="E107" s="157"/>
      <c r="F107" s="157"/>
      <c r="G107" s="157"/>
      <c r="H107" s="157"/>
      <c r="I107" s="157"/>
      <c r="J107" s="158">
        <f>J327</f>
        <v>0</v>
      </c>
      <c r="K107" s="155"/>
      <c r="L107" s="159"/>
    </row>
    <row r="108" spans="2:12" s="9" customFormat="1" ht="24.95" customHeight="1">
      <c r="B108" s="148"/>
      <c r="C108" s="149"/>
      <c r="D108" s="150" t="s">
        <v>185</v>
      </c>
      <c r="E108" s="151"/>
      <c r="F108" s="151"/>
      <c r="G108" s="151"/>
      <c r="H108" s="151"/>
      <c r="I108" s="151"/>
      <c r="J108" s="152">
        <f>J341</f>
        <v>0</v>
      </c>
      <c r="K108" s="149"/>
      <c r="L108" s="153"/>
    </row>
    <row r="109" spans="2:12" s="10" customFormat="1" ht="19.9" customHeight="1">
      <c r="B109" s="154"/>
      <c r="C109" s="155"/>
      <c r="D109" s="156" t="s">
        <v>1448</v>
      </c>
      <c r="E109" s="157"/>
      <c r="F109" s="157"/>
      <c r="G109" s="157"/>
      <c r="H109" s="157"/>
      <c r="I109" s="157"/>
      <c r="J109" s="158">
        <f>J342</f>
        <v>0</v>
      </c>
      <c r="K109" s="155"/>
      <c r="L109" s="159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108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10" t="str">
        <f>E7</f>
        <v>III/23726 Kokovice, most ev.č.23726-1</v>
      </c>
      <c r="F119" s="311"/>
      <c r="G119" s="311"/>
      <c r="H119" s="311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99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62" t="str">
        <f>E9</f>
        <v>341 - Přeložka vodovodu</v>
      </c>
      <c r="F121" s="312"/>
      <c r="G121" s="312"/>
      <c r="H121" s="312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 xml:space="preserve"> </v>
      </c>
      <c r="G123" s="37"/>
      <c r="H123" s="37"/>
      <c r="I123" s="30" t="s">
        <v>22</v>
      </c>
      <c r="J123" s="67" t="str">
        <f>IF(J12="","",J12)</f>
        <v>20. 10. 2017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5.7" customHeight="1">
      <c r="A125" s="35"/>
      <c r="B125" s="36"/>
      <c r="C125" s="30" t="s">
        <v>24</v>
      </c>
      <c r="D125" s="37"/>
      <c r="E125" s="37"/>
      <c r="F125" s="28" t="str">
        <f>E15</f>
        <v>Středočeský kraj</v>
      </c>
      <c r="G125" s="37"/>
      <c r="H125" s="37"/>
      <c r="I125" s="30" t="s">
        <v>30</v>
      </c>
      <c r="J125" s="33" t="str">
        <f>E21</f>
        <v>PRAGOPROJEKT, a.s.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28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0"/>
      <c r="B128" s="161"/>
      <c r="C128" s="162" t="s">
        <v>109</v>
      </c>
      <c r="D128" s="163" t="s">
        <v>60</v>
      </c>
      <c r="E128" s="163" t="s">
        <v>56</v>
      </c>
      <c r="F128" s="163" t="s">
        <v>57</v>
      </c>
      <c r="G128" s="163" t="s">
        <v>110</v>
      </c>
      <c r="H128" s="163" t="s">
        <v>111</v>
      </c>
      <c r="I128" s="163" t="s">
        <v>112</v>
      </c>
      <c r="J128" s="163" t="s">
        <v>103</v>
      </c>
      <c r="K128" s="164" t="s">
        <v>113</v>
      </c>
      <c r="L128" s="165"/>
      <c r="M128" s="76" t="s">
        <v>1</v>
      </c>
      <c r="N128" s="77" t="s">
        <v>39</v>
      </c>
      <c r="O128" s="77" t="s">
        <v>114</v>
      </c>
      <c r="P128" s="77" t="s">
        <v>115</v>
      </c>
      <c r="Q128" s="77" t="s">
        <v>116</v>
      </c>
      <c r="R128" s="77" t="s">
        <v>117</v>
      </c>
      <c r="S128" s="77" t="s">
        <v>118</v>
      </c>
      <c r="T128" s="78" t="s">
        <v>119</v>
      </c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pans="1:63" s="2" customFormat="1" ht="22.9" customHeight="1">
      <c r="A129" s="35"/>
      <c r="B129" s="36"/>
      <c r="C129" s="83" t="s">
        <v>120</v>
      </c>
      <c r="D129" s="37"/>
      <c r="E129" s="37"/>
      <c r="F129" s="37"/>
      <c r="G129" s="37"/>
      <c r="H129" s="37"/>
      <c r="I129" s="37"/>
      <c r="J129" s="166">
        <f>BK129</f>
        <v>0</v>
      </c>
      <c r="K129" s="37"/>
      <c r="L129" s="40"/>
      <c r="M129" s="79"/>
      <c r="N129" s="167"/>
      <c r="O129" s="80"/>
      <c r="P129" s="168">
        <f>P130+P321+P326+P341</f>
        <v>0</v>
      </c>
      <c r="Q129" s="80"/>
      <c r="R129" s="168">
        <f>R130+R321+R326+R341</f>
        <v>0</v>
      </c>
      <c r="S129" s="80"/>
      <c r="T129" s="169">
        <f>T130+T321+T326+T341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105</v>
      </c>
      <c r="BK129" s="170">
        <f>BK130+BK321+BK326+BK341</f>
        <v>0</v>
      </c>
    </row>
    <row r="130" spans="2:63" s="12" customFormat="1" ht="25.9" customHeight="1">
      <c r="B130" s="171"/>
      <c r="C130" s="172"/>
      <c r="D130" s="173" t="s">
        <v>74</v>
      </c>
      <c r="E130" s="174" t="s">
        <v>121</v>
      </c>
      <c r="F130" s="174" t="s">
        <v>122</v>
      </c>
      <c r="G130" s="172"/>
      <c r="H130" s="172"/>
      <c r="I130" s="175"/>
      <c r="J130" s="176">
        <f>BK130</f>
        <v>0</v>
      </c>
      <c r="K130" s="172"/>
      <c r="L130" s="177"/>
      <c r="M130" s="178"/>
      <c r="N130" s="179"/>
      <c r="O130" s="179"/>
      <c r="P130" s="180">
        <f>P131+P233+P240+P300+P304+P319</f>
        <v>0</v>
      </c>
      <c r="Q130" s="179"/>
      <c r="R130" s="180">
        <f>R131+R233+R240+R300+R304+R319</f>
        <v>0</v>
      </c>
      <c r="S130" s="179"/>
      <c r="T130" s="181">
        <f>T131+T233+T240+T300+T304+T319</f>
        <v>0</v>
      </c>
      <c r="AR130" s="182" t="s">
        <v>83</v>
      </c>
      <c r="AT130" s="183" t="s">
        <v>74</v>
      </c>
      <c r="AU130" s="183" t="s">
        <v>75</v>
      </c>
      <c r="AY130" s="182" t="s">
        <v>123</v>
      </c>
      <c r="BK130" s="184">
        <f>BK131+BK233+BK240+BK300+BK304+BK319</f>
        <v>0</v>
      </c>
    </row>
    <row r="131" spans="2:63" s="12" customFormat="1" ht="22.9" customHeight="1">
      <c r="B131" s="171"/>
      <c r="C131" s="172"/>
      <c r="D131" s="173" t="s">
        <v>74</v>
      </c>
      <c r="E131" s="185" t="s">
        <v>83</v>
      </c>
      <c r="F131" s="185" t="s">
        <v>189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SUM(P132:P232)</f>
        <v>0</v>
      </c>
      <c r="Q131" s="179"/>
      <c r="R131" s="180">
        <f>SUM(R132:R232)</f>
        <v>0</v>
      </c>
      <c r="S131" s="179"/>
      <c r="T131" s="181">
        <f>SUM(T132:T232)</f>
        <v>0</v>
      </c>
      <c r="AR131" s="182" t="s">
        <v>83</v>
      </c>
      <c r="AT131" s="183" t="s">
        <v>74</v>
      </c>
      <c r="AU131" s="183" t="s">
        <v>83</v>
      </c>
      <c r="AY131" s="182" t="s">
        <v>123</v>
      </c>
      <c r="BK131" s="184">
        <f>SUM(BK132:BK232)</f>
        <v>0</v>
      </c>
    </row>
    <row r="132" spans="1:65" s="2" customFormat="1" ht="24.2" customHeight="1">
      <c r="A132" s="35"/>
      <c r="B132" s="36"/>
      <c r="C132" s="187" t="s">
        <v>83</v>
      </c>
      <c r="D132" s="187" t="s">
        <v>126</v>
      </c>
      <c r="E132" s="188" t="s">
        <v>241</v>
      </c>
      <c r="F132" s="189" t="s">
        <v>242</v>
      </c>
      <c r="G132" s="190" t="s">
        <v>243</v>
      </c>
      <c r="H132" s="191">
        <v>64</v>
      </c>
      <c r="I132" s="192"/>
      <c r="J132" s="193">
        <f>ROUND(I132*H132,2)</f>
        <v>0</v>
      </c>
      <c r="K132" s="189" t="s">
        <v>130</v>
      </c>
      <c r="L132" s="40"/>
      <c r="M132" s="194" t="s">
        <v>1</v>
      </c>
      <c r="N132" s="195" t="s">
        <v>40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131</v>
      </c>
      <c r="AT132" s="198" t="s">
        <v>126</v>
      </c>
      <c r="AU132" s="198" t="s">
        <v>85</v>
      </c>
      <c r="AY132" s="18" t="s">
        <v>123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83</v>
      </c>
      <c r="BK132" s="199">
        <f>ROUND(I132*H132,2)</f>
        <v>0</v>
      </c>
      <c r="BL132" s="18" t="s">
        <v>131</v>
      </c>
      <c r="BM132" s="198" t="s">
        <v>85</v>
      </c>
    </row>
    <row r="133" spans="2:51" s="14" customFormat="1" ht="11.25">
      <c r="B133" s="211"/>
      <c r="C133" s="212"/>
      <c r="D133" s="202" t="s">
        <v>132</v>
      </c>
      <c r="E133" s="213" t="s">
        <v>1</v>
      </c>
      <c r="F133" s="214" t="s">
        <v>1449</v>
      </c>
      <c r="G133" s="212"/>
      <c r="H133" s="215">
        <v>64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132</v>
      </c>
      <c r="AU133" s="221" t="s">
        <v>85</v>
      </c>
      <c r="AV133" s="14" t="s">
        <v>85</v>
      </c>
      <c r="AW133" s="14" t="s">
        <v>134</v>
      </c>
      <c r="AX133" s="14" t="s">
        <v>75</v>
      </c>
      <c r="AY133" s="221" t="s">
        <v>123</v>
      </c>
    </row>
    <row r="134" spans="2:51" s="15" customFormat="1" ht="11.25">
      <c r="B134" s="222"/>
      <c r="C134" s="223"/>
      <c r="D134" s="202" t="s">
        <v>132</v>
      </c>
      <c r="E134" s="224" t="s">
        <v>1</v>
      </c>
      <c r="F134" s="225" t="s">
        <v>137</v>
      </c>
      <c r="G134" s="223"/>
      <c r="H134" s="226">
        <v>64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132</v>
      </c>
      <c r="AU134" s="232" t="s">
        <v>85</v>
      </c>
      <c r="AV134" s="15" t="s">
        <v>131</v>
      </c>
      <c r="AW134" s="15" t="s">
        <v>134</v>
      </c>
      <c r="AX134" s="15" t="s">
        <v>83</v>
      </c>
      <c r="AY134" s="232" t="s">
        <v>123</v>
      </c>
    </row>
    <row r="135" spans="1:65" s="2" customFormat="1" ht="24.2" customHeight="1">
      <c r="A135" s="35"/>
      <c r="B135" s="36"/>
      <c r="C135" s="187" t="s">
        <v>85</v>
      </c>
      <c r="D135" s="187" t="s">
        <v>126</v>
      </c>
      <c r="E135" s="188" t="s">
        <v>246</v>
      </c>
      <c r="F135" s="189" t="s">
        <v>247</v>
      </c>
      <c r="G135" s="190" t="s">
        <v>248</v>
      </c>
      <c r="H135" s="191">
        <v>8</v>
      </c>
      <c r="I135" s="192"/>
      <c r="J135" s="193">
        <f>ROUND(I135*H135,2)</f>
        <v>0</v>
      </c>
      <c r="K135" s="189" t="s">
        <v>130</v>
      </c>
      <c r="L135" s="40"/>
      <c r="M135" s="194" t="s">
        <v>1</v>
      </c>
      <c r="N135" s="195" t="s">
        <v>40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131</v>
      </c>
      <c r="AT135" s="198" t="s">
        <v>126</v>
      </c>
      <c r="AU135" s="198" t="s">
        <v>85</v>
      </c>
      <c r="AY135" s="18" t="s">
        <v>123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83</v>
      </c>
      <c r="BK135" s="199">
        <f>ROUND(I135*H135,2)</f>
        <v>0</v>
      </c>
      <c r="BL135" s="18" t="s">
        <v>131</v>
      </c>
      <c r="BM135" s="198" t="s">
        <v>131</v>
      </c>
    </row>
    <row r="136" spans="2:51" s="14" customFormat="1" ht="11.25">
      <c r="B136" s="211"/>
      <c r="C136" s="212"/>
      <c r="D136" s="202" t="s">
        <v>132</v>
      </c>
      <c r="E136" s="213" t="s">
        <v>1</v>
      </c>
      <c r="F136" s="214" t="s">
        <v>1450</v>
      </c>
      <c r="G136" s="212"/>
      <c r="H136" s="215">
        <v>8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132</v>
      </c>
      <c r="AU136" s="221" t="s">
        <v>85</v>
      </c>
      <c r="AV136" s="14" t="s">
        <v>85</v>
      </c>
      <c r="AW136" s="14" t="s">
        <v>134</v>
      </c>
      <c r="AX136" s="14" t="s">
        <v>75</v>
      </c>
      <c r="AY136" s="221" t="s">
        <v>123</v>
      </c>
    </row>
    <row r="137" spans="2:51" s="15" customFormat="1" ht="11.25">
      <c r="B137" s="222"/>
      <c r="C137" s="223"/>
      <c r="D137" s="202" t="s">
        <v>132</v>
      </c>
      <c r="E137" s="224" t="s">
        <v>1</v>
      </c>
      <c r="F137" s="225" t="s">
        <v>137</v>
      </c>
      <c r="G137" s="223"/>
      <c r="H137" s="226">
        <v>8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132</v>
      </c>
      <c r="AU137" s="232" t="s">
        <v>85</v>
      </c>
      <c r="AV137" s="15" t="s">
        <v>131</v>
      </c>
      <c r="AW137" s="15" t="s">
        <v>134</v>
      </c>
      <c r="AX137" s="15" t="s">
        <v>83</v>
      </c>
      <c r="AY137" s="232" t="s">
        <v>123</v>
      </c>
    </row>
    <row r="138" spans="1:65" s="2" customFormat="1" ht="24.2" customHeight="1">
      <c r="A138" s="35"/>
      <c r="B138" s="36"/>
      <c r="C138" s="187" t="s">
        <v>142</v>
      </c>
      <c r="D138" s="187" t="s">
        <v>126</v>
      </c>
      <c r="E138" s="188" t="s">
        <v>1451</v>
      </c>
      <c r="F138" s="189" t="s">
        <v>1452</v>
      </c>
      <c r="G138" s="190" t="s">
        <v>235</v>
      </c>
      <c r="H138" s="191">
        <v>87.3</v>
      </c>
      <c r="I138" s="192"/>
      <c r="J138" s="193">
        <f>ROUND(I138*H138,2)</f>
        <v>0</v>
      </c>
      <c r="K138" s="189" t="s">
        <v>130</v>
      </c>
      <c r="L138" s="40"/>
      <c r="M138" s="194" t="s">
        <v>1</v>
      </c>
      <c r="N138" s="195" t="s">
        <v>40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131</v>
      </c>
      <c r="AT138" s="198" t="s">
        <v>126</v>
      </c>
      <c r="AU138" s="198" t="s">
        <v>85</v>
      </c>
      <c r="AY138" s="18" t="s">
        <v>123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83</v>
      </c>
      <c r="BK138" s="199">
        <f>ROUND(I138*H138,2)</f>
        <v>0</v>
      </c>
      <c r="BL138" s="18" t="s">
        <v>131</v>
      </c>
      <c r="BM138" s="198" t="s">
        <v>145</v>
      </c>
    </row>
    <row r="139" spans="2:51" s="14" customFormat="1" ht="11.25">
      <c r="B139" s="211"/>
      <c r="C139" s="212"/>
      <c r="D139" s="202" t="s">
        <v>132</v>
      </c>
      <c r="E139" s="213" t="s">
        <v>1</v>
      </c>
      <c r="F139" s="214" t="s">
        <v>1453</v>
      </c>
      <c r="G139" s="212"/>
      <c r="H139" s="215">
        <v>45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132</v>
      </c>
      <c r="AU139" s="221" t="s">
        <v>85</v>
      </c>
      <c r="AV139" s="14" t="s">
        <v>85</v>
      </c>
      <c r="AW139" s="14" t="s">
        <v>134</v>
      </c>
      <c r="AX139" s="14" t="s">
        <v>75</v>
      </c>
      <c r="AY139" s="221" t="s">
        <v>123</v>
      </c>
    </row>
    <row r="140" spans="2:51" s="14" customFormat="1" ht="11.25">
      <c r="B140" s="211"/>
      <c r="C140" s="212"/>
      <c r="D140" s="202" t="s">
        <v>132</v>
      </c>
      <c r="E140" s="213" t="s">
        <v>1</v>
      </c>
      <c r="F140" s="214" t="s">
        <v>1454</v>
      </c>
      <c r="G140" s="212"/>
      <c r="H140" s="215">
        <v>42.300000000000004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132</v>
      </c>
      <c r="AU140" s="221" t="s">
        <v>85</v>
      </c>
      <c r="AV140" s="14" t="s">
        <v>85</v>
      </c>
      <c r="AW140" s="14" t="s">
        <v>134</v>
      </c>
      <c r="AX140" s="14" t="s">
        <v>75</v>
      </c>
      <c r="AY140" s="221" t="s">
        <v>123</v>
      </c>
    </row>
    <row r="141" spans="2:51" s="15" customFormat="1" ht="11.25">
      <c r="B141" s="222"/>
      <c r="C141" s="223"/>
      <c r="D141" s="202" t="s">
        <v>132</v>
      </c>
      <c r="E141" s="224" t="s">
        <v>1</v>
      </c>
      <c r="F141" s="225" t="s">
        <v>137</v>
      </c>
      <c r="G141" s="223"/>
      <c r="H141" s="226">
        <v>87.30000000000001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132</v>
      </c>
      <c r="AU141" s="232" t="s">
        <v>85</v>
      </c>
      <c r="AV141" s="15" t="s">
        <v>131</v>
      </c>
      <c r="AW141" s="15" t="s">
        <v>134</v>
      </c>
      <c r="AX141" s="15" t="s">
        <v>83</v>
      </c>
      <c r="AY141" s="232" t="s">
        <v>123</v>
      </c>
    </row>
    <row r="142" spans="1:65" s="2" customFormat="1" ht="24.2" customHeight="1">
      <c r="A142" s="35"/>
      <c r="B142" s="36"/>
      <c r="C142" s="187" t="s">
        <v>131</v>
      </c>
      <c r="D142" s="187" t="s">
        <v>126</v>
      </c>
      <c r="E142" s="188" t="s">
        <v>1455</v>
      </c>
      <c r="F142" s="189" t="s">
        <v>1456</v>
      </c>
      <c r="G142" s="190" t="s">
        <v>235</v>
      </c>
      <c r="H142" s="191">
        <v>43.65</v>
      </c>
      <c r="I142" s="192"/>
      <c r="J142" s="193">
        <f>ROUND(I142*H142,2)</f>
        <v>0</v>
      </c>
      <c r="K142" s="189" t="s">
        <v>130</v>
      </c>
      <c r="L142" s="40"/>
      <c r="M142" s="194" t="s">
        <v>1</v>
      </c>
      <c r="N142" s="195" t="s">
        <v>40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131</v>
      </c>
      <c r="AT142" s="198" t="s">
        <v>126</v>
      </c>
      <c r="AU142" s="198" t="s">
        <v>85</v>
      </c>
      <c r="AY142" s="18" t="s">
        <v>123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131</v>
      </c>
      <c r="BM142" s="198" t="s">
        <v>151</v>
      </c>
    </row>
    <row r="143" spans="2:51" s="14" customFormat="1" ht="11.25">
      <c r="B143" s="211"/>
      <c r="C143" s="212"/>
      <c r="D143" s="202" t="s">
        <v>132</v>
      </c>
      <c r="E143" s="213" t="s">
        <v>1</v>
      </c>
      <c r="F143" s="214" t="s">
        <v>1457</v>
      </c>
      <c r="G143" s="212"/>
      <c r="H143" s="215">
        <v>43.65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132</v>
      </c>
      <c r="AU143" s="221" t="s">
        <v>85</v>
      </c>
      <c r="AV143" s="14" t="s">
        <v>85</v>
      </c>
      <c r="AW143" s="14" t="s">
        <v>134</v>
      </c>
      <c r="AX143" s="14" t="s">
        <v>75</v>
      </c>
      <c r="AY143" s="221" t="s">
        <v>123</v>
      </c>
    </row>
    <row r="144" spans="2:51" s="15" customFormat="1" ht="11.25">
      <c r="B144" s="222"/>
      <c r="C144" s="223"/>
      <c r="D144" s="202" t="s">
        <v>132</v>
      </c>
      <c r="E144" s="224" t="s">
        <v>1</v>
      </c>
      <c r="F144" s="225" t="s">
        <v>137</v>
      </c>
      <c r="G144" s="223"/>
      <c r="H144" s="226">
        <v>43.65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132</v>
      </c>
      <c r="AU144" s="232" t="s">
        <v>85</v>
      </c>
      <c r="AV144" s="15" t="s">
        <v>131</v>
      </c>
      <c r="AW144" s="15" t="s">
        <v>134</v>
      </c>
      <c r="AX144" s="15" t="s">
        <v>83</v>
      </c>
      <c r="AY144" s="232" t="s">
        <v>123</v>
      </c>
    </row>
    <row r="145" spans="1:65" s="2" customFormat="1" ht="24.2" customHeight="1">
      <c r="A145" s="35"/>
      <c r="B145" s="36"/>
      <c r="C145" s="187" t="s">
        <v>153</v>
      </c>
      <c r="D145" s="187" t="s">
        <v>126</v>
      </c>
      <c r="E145" s="188" t="s">
        <v>1458</v>
      </c>
      <c r="F145" s="189" t="s">
        <v>1459</v>
      </c>
      <c r="G145" s="190" t="s">
        <v>235</v>
      </c>
      <c r="H145" s="191">
        <v>52.279</v>
      </c>
      <c r="I145" s="192"/>
      <c r="J145" s="193">
        <f>ROUND(I145*H145,2)</f>
        <v>0</v>
      </c>
      <c r="K145" s="189" t="s">
        <v>130</v>
      </c>
      <c r="L145" s="40"/>
      <c r="M145" s="194" t="s">
        <v>1</v>
      </c>
      <c r="N145" s="195" t="s">
        <v>40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131</v>
      </c>
      <c r="AT145" s="198" t="s">
        <v>126</v>
      </c>
      <c r="AU145" s="198" t="s">
        <v>85</v>
      </c>
      <c r="AY145" s="18" t="s">
        <v>123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83</v>
      </c>
      <c r="BK145" s="199">
        <f>ROUND(I145*H145,2)</f>
        <v>0</v>
      </c>
      <c r="BL145" s="18" t="s">
        <v>131</v>
      </c>
      <c r="BM145" s="198" t="s">
        <v>156</v>
      </c>
    </row>
    <row r="146" spans="2:51" s="13" customFormat="1" ht="11.25">
      <c r="B146" s="200"/>
      <c r="C146" s="201"/>
      <c r="D146" s="202" t="s">
        <v>132</v>
      </c>
      <c r="E146" s="203" t="s">
        <v>1</v>
      </c>
      <c r="F146" s="204" t="s">
        <v>1460</v>
      </c>
      <c r="G146" s="201"/>
      <c r="H146" s="203" t="s">
        <v>1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132</v>
      </c>
      <c r="AU146" s="210" t="s">
        <v>85</v>
      </c>
      <c r="AV146" s="13" t="s">
        <v>83</v>
      </c>
      <c r="AW146" s="13" t="s">
        <v>134</v>
      </c>
      <c r="AX146" s="13" t="s">
        <v>75</v>
      </c>
      <c r="AY146" s="210" t="s">
        <v>123</v>
      </c>
    </row>
    <row r="147" spans="2:51" s="14" customFormat="1" ht="11.25">
      <c r="B147" s="211"/>
      <c r="C147" s="212"/>
      <c r="D147" s="202" t="s">
        <v>132</v>
      </c>
      <c r="E147" s="213" t="s">
        <v>1</v>
      </c>
      <c r="F147" s="214" t="s">
        <v>1461</v>
      </c>
      <c r="G147" s="212"/>
      <c r="H147" s="215">
        <v>24.079359999999998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132</v>
      </c>
      <c r="AU147" s="221" t="s">
        <v>85</v>
      </c>
      <c r="AV147" s="14" t="s">
        <v>85</v>
      </c>
      <c r="AW147" s="14" t="s">
        <v>134</v>
      </c>
      <c r="AX147" s="14" t="s">
        <v>75</v>
      </c>
      <c r="AY147" s="221" t="s">
        <v>123</v>
      </c>
    </row>
    <row r="148" spans="2:51" s="13" customFormat="1" ht="11.25">
      <c r="B148" s="200"/>
      <c r="C148" s="201"/>
      <c r="D148" s="202" t="s">
        <v>132</v>
      </c>
      <c r="E148" s="203" t="s">
        <v>1</v>
      </c>
      <c r="F148" s="204" t="s">
        <v>1462</v>
      </c>
      <c r="G148" s="201"/>
      <c r="H148" s="203" t="s">
        <v>1</v>
      </c>
      <c r="I148" s="205"/>
      <c r="J148" s="201"/>
      <c r="K148" s="201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132</v>
      </c>
      <c r="AU148" s="210" t="s">
        <v>85</v>
      </c>
      <c r="AV148" s="13" t="s">
        <v>83</v>
      </c>
      <c r="AW148" s="13" t="s">
        <v>134</v>
      </c>
      <c r="AX148" s="13" t="s">
        <v>75</v>
      </c>
      <c r="AY148" s="210" t="s">
        <v>123</v>
      </c>
    </row>
    <row r="149" spans="2:51" s="14" customFormat="1" ht="11.25">
      <c r="B149" s="211"/>
      <c r="C149" s="212"/>
      <c r="D149" s="202" t="s">
        <v>132</v>
      </c>
      <c r="E149" s="213" t="s">
        <v>1</v>
      </c>
      <c r="F149" s="214" t="s">
        <v>1463</v>
      </c>
      <c r="G149" s="212"/>
      <c r="H149" s="215">
        <v>28.200000000000003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132</v>
      </c>
      <c r="AU149" s="221" t="s">
        <v>85</v>
      </c>
      <c r="AV149" s="14" t="s">
        <v>85</v>
      </c>
      <c r="AW149" s="14" t="s">
        <v>134</v>
      </c>
      <c r="AX149" s="14" t="s">
        <v>75</v>
      </c>
      <c r="AY149" s="221" t="s">
        <v>123</v>
      </c>
    </row>
    <row r="150" spans="2:51" s="15" customFormat="1" ht="11.25">
      <c r="B150" s="222"/>
      <c r="C150" s="223"/>
      <c r="D150" s="202" t="s">
        <v>132</v>
      </c>
      <c r="E150" s="224" t="s">
        <v>1</v>
      </c>
      <c r="F150" s="225" t="s">
        <v>137</v>
      </c>
      <c r="G150" s="223"/>
      <c r="H150" s="226">
        <v>52.27936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132</v>
      </c>
      <c r="AU150" s="232" t="s">
        <v>85</v>
      </c>
      <c r="AV150" s="15" t="s">
        <v>131</v>
      </c>
      <c r="AW150" s="15" t="s">
        <v>134</v>
      </c>
      <c r="AX150" s="15" t="s">
        <v>83</v>
      </c>
      <c r="AY150" s="232" t="s">
        <v>123</v>
      </c>
    </row>
    <row r="151" spans="1:65" s="2" customFormat="1" ht="24.2" customHeight="1">
      <c r="A151" s="35"/>
      <c r="B151" s="36"/>
      <c r="C151" s="187" t="s">
        <v>145</v>
      </c>
      <c r="D151" s="187" t="s">
        <v>126</v>
      </c>
      <c r="E151" s="188" t="s">
        <v>1464</v>
      </c>
      <c r="F151" s="189" t="s">
        <v>1465</v>
      </c>
      <c r="G151" s="190" t="s">
        <v>235</v>
      </c>
      <c r="H151" s="191">
        <v>26.14</v>
      </c>
      <c r="I151" s="192"/>
      <c r="J151" s="193">
        <f>ROUND(I151*H151,2)</f>
        <v>0</v>
      </c>
      <c r="K151" s="189" t="s">
        <v>130</v>
      </c>
      <c r="L151" s="40"/>
      <c r="M151" s="194" t="s">
        <v>1</v>
      </c>
      <c r="N151" s="195" t="s">
        <v>40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131</v>
      </c>
      <c r="AT151" s="198" t="s">
        <v>126</v>
      </c>
      <c r="AU151" s="198" t="s">
        <v>85</v>
      </c>
      <c r="AY151" s="18" t="s">
        <v>123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83</v>
      </c>
      <c r="BK151" s="199">
        <f>ROUND(I151*H151,2)</f>
        <v>0</v>
      </c>
      <c r="BL151" s="18" t="s">
        <v>131</v>
      </c>
      <c r="BM151" s="198" t="s">
        <v>160</v>
      </c>
    </row>
    <row r="152" spans="2:51" s="14" customFormat="1" ht="11.25">
      <c r="B152" s="211"/>
      <c r="C152" s="212"/>
      <c r="D152" s="202" t="s">
        <v>132</v>
      </c>
      <c r="E152" s="213" t="s">
        <v>1</v>
      </c>
      <c r="F152" s="214" t="s">
        <v>1466</v>
      </c>
      <c r="G152" s="212"/>
      <c r="H152" s="215">
        <v>26.1395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132</v>
      </c>
      <c r="AU152" s="221" t="s">
        <v>85</v>
      </c>
      <c r="AV152" s="14" t="s">
        <v>85</v>
      </c>
      <c r="AW152" s="14" t="s">
        <v>134</v>
      </c>
      <c r="AX152" s="14" t="s">
        <v>75</v>
      </c>
      <c r="AY152" s="221" t="s">
        <v>123</v>
      </c>
    </row>
    <row r="153" spans="2:51" s="15" customFormat="1" ht="11.25">
      <c r="B153" s="222"/>
      <c r="C153" s="223"/>
      <c r="D153" s="202" t="s">
        <v>132</v>
      </c>
      <c r="E153" s="224" t="s">
        <v>1</v>
      </c>
      <c r="F153" s="225" t="s">
        <v>137</v>
      </c>
      <c r="G153" s="223"/>
      <c r="H153" s="226">
        <v>26.1395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132</v>
      </c>
      <c r="AU153" s="232" t="s">
        <v>85</v>
      </c>
      <c r="AV153" s="15" t="s">
        <v>131</v>
      </c>
      <c r="AW153" s="15" t="s">
        <v>134</v>
      </c>
      <c r="AX153" s="15" t="s">
        <v>83</v>
      </c>
      <c r="AY153" s="232" t="s">
        <v>123</v>
      </c>
    </row>
    <row r="154" spans="1:65" s="2" customFormat="1" ht="21.75" customHeight="1">
      <c r="A154" s="35"/>
      <c r="B154" s="36"/>
      <c r="C154" s="187" t="s">
        <v>163</v>
      </c>
      <c r="D154" s="187" t="s">
        <v>126</v>
      </c>
      <c r="E154" s="188" t="s">
        <v>1467</v>
      </c>
      <c r="F154" s="189" t="s">
        <v>1468</v>
      </c>
      <c r="G154" s="190" t="s">
        <v>235</v>
      </c>
      <c r="H154" s="191">
        <v>1.388</v>
      </c>
      <c r="I154" s="192"/>
      <c r="J154" s="193">
        <f>ROUND(I154*H154,2)</f>
        <v>0</v>
      </c>
      <c r="K154" s="189" t="s">
        <v>130</v>
      </c>
      <c r="L154" s="40"/>
      <c r="M154" s="194" t="s">
        <v>1</v>
      </c>
      <c r="N154" s="195" t="s">
        <v>40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131</v>
      </c>
      <c r="AT154" s="198" t="s">
        <v>126</v>
      </c>
      <c r="AU154" s="198" t="s">
        <v>85</v>
      </c>
      <c r="AY154" s="18" t="s">
        <v>123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83</v>
      </c>
      <c r="BK154" s="199">
        <f>ROUND(I154*H154,2)</f>
        <v>0</v>
      </c>
      <c r="BL154" s="18" t="s">
        <v>131</v>
      </c>
      <c r="BM154" s="198" t="s">
        <v>166</v>
      </c>
    </row>
    <row r="155" spans="2:51" s="14" customFormat="1" ht="11.25">
      <c r="B155" s="211"/>
      <c r="C155" s="212"/>
      <c r="D155" s="202" t="s">
        <v>132</v>
      </c>
      <c r="E155" s="213" t="s">
        <v>1</v>
      </c>
      <c r="F155" s="214" t="s">
        <v>1469</v>
      </c>
      <c r="G155" s="212"/>
      <c r="H155" s="215">
        <v>0.108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132</v>
      </c>
      <c r="AU155" s="221" t="s">
        <v>85</v>
      </c>
      <c r="AV155" s="14" t="s">
        <v>85</v>
      </c>
      <c r="AW155" s="14" t="s">
        <v>134</v>
      </c>
      <c r="AX155" s="14" t="s">
        <v>75</v>
      </c>
      <c r="AY155" s="221" t="s">
        <v>123</v>
      </c>
    </row>
    <row r="156" spans="2:51" s="14" customFormat="1" ht="11.25">
      <c r="B156" s="211"/>
      <c r="C156" s="212"/>
      <c r="D156" s="202" t="s">
        <v>132</v>
      </c>
      <c r="E156" s="213" t="s">
        <v>1</v>
      </c>
      <c r="F156" s="214" t="s">
        <v>1470</v>
      </c>
      <c r="G156" s="212"/>
      <c r="H156" s="215">
        <v>1.2800000000000002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132</v>
      </c>
      <c r="AU156" s="221" t="s">
        <v>85</v>
      </c>
      <c r="AV156" s="14" t="s">
        <v>85</v>
      </c>
      <c r="AW156" s="14" t="s">
        <v>134</v>
      </c>
      <c r="AX156" s="14" t="s">
        <v>75</v>
      </c>
      <c r="AY156" s="221" t="s">
        <v>123</v>
      </c>
    </row>
    <row r="157" spans="2:51" s="15" customFormat="1" ht="11.25">
      <c r="B157" s="222"/>
      <c r="C157" s="223"/>
      <c r="D157" s="202" t="s">
        <v>132</v>
      </c>
      <c r="E157" s="224" t="s">
        <v>1</v>
      </c>
      <c r="F157" s="225" t="s">
        <v>137</v>
      </c>
      <c r="G157" s="223"/>
      <c r="H157" s="226">
        <v>1.3880000000000003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132</v>
      </c>
      <c r="AU157" s="232" t="s">
        <v>85</v>
      </c>
      <c r="AV157" s="15" t="s">
        <v>131</v>
      </c>
      <c r="AW157" s="15" t="s">
        <v>134</v>
      </c>
      <c r="AX157" s="15" t="s">
        <v>83</v>
      </c>
      <c r="AY157" s="232" t="s">
        <v>123</v>
      </c>
    </row>
    <row r="158" spans="1:65" s="2" customFormat="1" ht="21.75" customHeight="1">
      <c r="A158" s="35"/>
      <c r="B158" s="36"/>
      <c r="C158" s="187" t="s">
        <v>151</v>
      </c>
      <c r="D158" s="187" t="s">
        <v>126</v>
      </c>
      <c r="E158" s="188" t="s">
        <v>1471</v>
      </c>
      <c r="F158" s="189" t="s">
        <v>1472</v>
      </c>
      <c r="G158" s="190" t="s">
        <v>235</v>
      </c>
      <c r="H158" s="191">
        <v>1.388</v>
      </c>
      <c r="I158" s="192"/>
      <c r="J158" s="193">
        <f>ROUND(I158*H158,2)</f>
        <v>0</v>
      </c>
      <c r="K158" s="189" t="s">
        <v>130</v>
      </c>
      <c r="L158" s="40"/>
      <c r="M158" s="194" t="s">
        <v>1</v>
      </c>
      <c r="N158" s="195" t="s">
        <v>40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131</v>
      </c>
      <c r="AT158" s="198" t="s">
        <v>126</v>
      </c>
      <c r="AU158" s="198" t="s">
        <v>85</v>
      </c>
      <c r="AY158" s="18" t="s">
        <v>123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83</v>
      </c>
      <c r="BK158" s="199">
        <f>ROUND(I158*H158,2)</f>
        <v>0</v>
      </c>
      <c r="BL158" s="18" t="s">
        <v>131</v>
      </c>
      <c r="BM158" s="198" t="s">
        <v>169</v>
      </c>
    </row>
    <row r="159" spans="2:51" s="14" customFormat="1" ht="11.25">
      <c r="B159" s="211"/>
      <c r="C159" s="212"/>
      <c r="D159" s="202" t="s">
        <v>132</v>
      </c>
      <c r="E159" s="213" t="s">
        <v>1</v>
      </c>
      <c r="F159" s="214" t="s">
        <v>1473</v>
      </c>
      <c r="G159" s="212"/>
      <c r="H159" s="215">
        <v>1.388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132</v>
      </c>
      <c r="AU159" s="221" t="s">
        <v>85</v>
      </c>
      <c r="AV159" s="14" t="s">
        <v>85</v>
      </c>
      <c r="AW159" s="14" t="s">
        <v>134</v>
      </c>
      <c r="AX159" s="14" t="s">
        <v>75</v>
      </c>
      <c r="AY159" s="221" t="s">
        <v>123</v>
      </c>
    </row>
    <row r="160" spans="2:51" s="15" customFormat="1" ht="11.25">
      <c r="B160" s="222"/>
      <c r="C160" s="223"/>
      <c r="D160" s="202" t="s">
        <v>132</v>
      </c>
      <c r="E160" s="224" t="s">
        <v>1</v>
      </c>
      <c r="F160" s="225" t="s">
        <v>137</v>
      </c>
      <c r="G160" s="223"/>
      <c r="H160" s="226">
        <v>1.388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132</v>
      </c>
      <c r="AU160" s="232" t="s">
        <v>85</v>
      </c>
      <c r="AV160" s="15" t="s">
        <v>131</v>
      </c>
      <c r="AW160" s="15" t="s">
        <v>134</v>
      </c>
      <c r="AX160" s="15" t="s">
        <v>83</v>
      </c>
      <c r="AY160" s="232" t="s">
        <v>123</v>
      </c>
    </row>
    <row r="161" spans="1:65" s="2" customFormat="1" ht="24.2" customHeight="1">
      <c r="A161" s="35"/>
      <c r="B161" s="36"/>
      <c r="C161" s="187" t="s">
        <v>124</v>
      </c>
      <c r="D161" s="187" t="s">
        <v>126</v>
      </c>
      <c r="E161" s="188" t="s">
        <v>1474</v>
      </c>
      <c r="F161" s="189" t="s">
        <v>1475</v>
      </c>
      <c r="G161" s="190" t="s">
        <v>228</v>
      </c>
      <c r="H161" s="191">
        <v>13</v>
      </c>
      <c r="I161" s="192"/>
      <c r="J161" s="193">
        <f>ROUND(I161*H161,2)</f>
        <v>0</v>
      </c>
      <c r="K161" s="189" t="s">
        <v>130</v>
      </c>
      <c r="L161" s="40"/>
      <c r="M161" s="194" t="s">
        <v>1</v>
      </c>
      <c r="N161" s="195" t="s">
        <v>40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131</v>
      </c>
      <c r="AT161" s="198" t="s">
        <v>126</v>
      </c>
      <c r="AU161" s="198" t="s">
        <v>85</v>
      </c>
      <c r="AY161" s="18" t="s">
        <v>123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83</v>
      </c>
      <c r="BK161" s="199">
        <f>ROUND(I161*H161,2)</f>
        <v>0</v>
      </c>
      <c r="BL161" s="18" t="s">
        <v>131</v>
      </c>
      <c r="BM161" s="198" t="s">
        <v>223</v>
      </c>
    </row>
    <row r="162" spans="2:51" s="14" customFormat="1" ht="11.25">
      <c r="B162" s="211"/>
      <c r="C162" s="212"/>
      <c r="D162" s="202" t="s">
        <v>132</v>
      </c>
      <c r="E162" s="213" t="s">
        <v>1</v>
      </c>
      <c r="F162" s="214" t="s">
        <v>1476</v>
      </c>
      <c r="G162" s="212"/>
      <c r="H162" s="215">
        <v>13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132</v>
      </c>
      <c r="AU162" s="221" t="s">
        <v>85</v>
      </c>
      <c r="AV162" s="14" t="s">
        <v>85</v>
      </c>
      <c r="AW162" s="14" t="s">
        <v>134</v>
      </c>
      <c r="AX162" s="14" t="s">
        <v>75</v>
      </c>
      <c r="AY162" s="221" t="s">
        <v>123</v>
      </c>
    </row>
    <row r="163" spans="2:51" s="15" customFormat="1" ht="11.25">
      <c r="B163" s="222"/>
      <c r="C163" s="223"/>
      <c r="D163" s="202" t="s">
        <v>132</v>
      </c>
      <c r="E163" s="224" t="s">
        <v>1</v>
      </c>
      <c r="F163" s="225" t="s">
        <v>137</v>
      </c>
      <c r="G163" s="223"/>
      <c r="H163" s="226">
        <v>13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132</v>
      </c>
      <c r="AU163" s="232" t="s">
        <v>85</v>
      </c>
      <c r="AV163" s="15" t="s">
        <v>131</v>
      </c>
      <c r="AW163" s="15" t="s">
        <v>134</v>
      </c>
      <c r="AX163" s="15" t="s">
        <v>83</v>
      </c>
      <c r="AY163" s="232" t="s">
        <v>123</v>
      </c>
    </row>
    <row r="164" spans="1:65" s="2" customFormat="1" ht="16.5" customHeight="1">
      <c r="A164" s="35"/>
      <c r="B164" s="36"/>
      <c r="C164" s="236" t="s">
        <v>156</v>
      </c>
      <c r="D164" s="236" t="s">
        <v>287</v>
      </c>
      <c r="E164" s="237" t="s">
        <v>1477</v>
      </c>
      <c r="F164" s="238" t="s">
        <v>1478</v>
      </c>
      <c r="G164" s="239" t="s">
        <v>228</v>
      </c>
      <c r="H164" s="240">
        <v>13</v>
      </c>
      <c r="I164" s="241"/>
      <c r="J164" s="242">
        <f>ROUND(I164*H164,2)</f>
        <v>0</v>
      </c>
      <c r="K164" s="238" t="s">
        <v>130</v>
      </c>
      <c r="L164" s="243"/>
      <c r="M164" s="244" t="s">
        <v>1</v>
      </c>
      <c r="N164" s="245" t="s">
        <v>40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151</v>
      </c>
      <c r="AT164" s="198" t="s">
        <v>287</v>
      </c>
      <c r="AU164" s="198" t="s">
        <v>85</v>
      </c>
      <c r="AY164" s="18" t="s">
        <v>123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83</v>
      </c>
      <c r="BK164" s="199">
        <f>ROUND(I164*H164,2)</f>
        <v>0</v>
      </c>
      <c r="BL164" s="18" t="s">
        <v>131</v>
      </c>
      <c r="BM164" s="198" t="s">
        <v>229</v>
      </c>
    </row>
    <row r="165" spans="2:51" s="14" customFormat="1" ht="11.25">
      <c r="B165" s="211"/>
      <c r="C165" s="212"/>
      <c r="D165" s="202" t="s">
        <v>132</v>
      </c>
      <c r="E165" s="213" t="s">
        <v>1</v>
      </c>
      <c r="F165" s="214" t="s">
        <v>1479</v>
      </c>
      <c r="G165" s="212"/>
      <c r="H165" s="215">
        <v>13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132</v>
      </c>
      <c r="AU165" s="221" t="s">
        <v>85</v>
      </c>
      <c r="AV165" s="14" t="s">
        <v>85</v>
      </c>
      <c r="AW165" s="14" t="s">
        <v>134</v>
      </c>
      <c r="AX165" s="14" t="s">
        <v>75</v>
      </c>
      <c r="AY165" s="221" t="s">
        <v>123</v>
      </c>
    </row>
    <row r="166" spans="2:51" s="15" customFormat="1" ht="11.25">
      <c r="B166" s="222"/>
      <c r="C166" s="223"/>
      <c r="D166" s="202" t="s">
        <v>132</v>
      </c>
      <c r="E166" s="224" t="s">
        <v>1</v>
      </c>
      <c r="F166" s="225" t="s">
        <v>137</v>
      </c>
      <c r="G166" s="223"/>
      <c r="H166" s="226">
        <v>13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132</v>
      </c>
      <c r="AU166" s="232" t="s">
        <v>85</v>
      </c>
      <c r="AV166" s="15" t="s">
        <v>131</v>
      </c>
      <c r="AW166" s="15" t="s">
        <v>134</v>
      </c>
      <c r="AX166" s="15" t="s">
        <v>83</v>
      </c>
      <c r="AY166" s="232" t="s">
        <v>123</v>
      </c>
    </row>
    <row r="167" spans="1:65" s="2" customFormat="1" ht="21.75" customHeight="1">
      <c r="A167" s="35"/>
      <c r="B167" s="36"/>
      <c r="C167" s="187" t="s">
        <v>232</v>
      </c>
      <c r="D167" s="187" t="s">
        <v>126</v>
      </c>
      <c r="E167" s="188" t="s">
        <v>1480</v>
      </c>
      <c r="F167" s="189" t="s">
        <v>1481</v>
      </c>
      <c r="G167" s="190" t="s">
        <v>192</v>
      </c>
      <c r="H167" s="191">
        <v>130.698</v>
      </c>
      <c r="I167" s="192"/>
      <c r="J167" s="193">
        <f>ROUND(I167*H167,2)</f>
        <v>0</v>
      </c>
      <c r="K167" s="189" t="s">
        <v>130</v>
      </c>
      <c r="L167" s="40"/>
      <c r="M167" s="194" t="s">
        <v>1</v>
      </c>
      <c r="N167" s="195" t="s">
        <v>40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131</v>
      </c>
      <c r="AT167" s="198" t="s">
        <v>126</v>
      </c>
      <c r="AU167" s="198" t="s">
        <v>85</v>
      </c>
      <c r="AY167" s="18" t="s">
        <v>123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83</v>
      </c>
      <c r="BK167" s="199">
        <f>ROUND(I167*H167,2)</f>
        <v>0</v>
      </c>
      <c r="BL167" s="18" t="s">
        <v>131</v>
      </c>
      <c r="BM167" s="198" t="s">
        <v>236</v>
      </c>
    </row>
    <row r="168" spans="2:51" s="13" customFormat="1" ht="11.25">
      <c r="B168" s="200"/>
      <c r="C168" s="201"/>
      <c r="D168" s="202" t="s">
        <v>132</v>
      </c>
      <c r="E168" s="203" t="s">
        <v>1</v>
      </c>
      <c r="F168" s="204" t="s">
        <v>1482</v>
      </c>
      <c r="G168" s="201"/>
      <c r="H168" s="203" t="s">
        <v>1</v>
      </c>
      <c r="I168" s="205"/>
      <c r="J168" s="201"/>
      <c r="K168" s="201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132</v>
      </c>
      <c r="AU168" s="210" t="s">
        <v>85</v>
      </c>
      <c r="AV168" s="13" t="s">
        <v>83</v>
      </c>
      <c r="AW168" s="13" t="s">
        <v>134</v>
      </c>
      <c r="AX168" s="13" t="s">
        <v>75</v>
      </c>
      <c r="AY168" s="210" t="s">
        <v>123</v>
      </c>
    </row>
    <row r="169" spans="2:51" s="13" customFormat="1" ht="11.25">
      <c r="B169" s="200"/>
      <c r="C169" s="201"/>
      <c r="D169" s="202" t="s">
        <v>132</v>
      </c>
      <c r="E169" s="203" t="s">
        <v>1</v>
      </c>
      <c r="F169" s="204" t="s">
        <v>1483</v>
      </c>
      <c r="G169" s="201"/>
      <c r="H169" s="203" t="s">
        <v>1</v>
      </c>
      <c r="I169" s="205"/>
      <c r="J169" s="201"/>
      <c r="K169" s="201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132</v>
      </c>
      <c r="AU169" s="210" t="s">
        <v>85</v>
      </c>
      <c r="AV169" s="13" t="s">
        <v>83</v>
      </c>
      <c r="AW169" s="13" t="s">
        <v>134</v>
      </c>
      <c r="AX169" s="13" t="s">
        <v>75</v>
      </c>
      <c r="AY169" s="210" t="s">
        <v>123</v>
      </c>
    </row>
    <row r="170" spans="2:51" s="14" customFormat="1" ht="11.25">
      <c r="B170" s="211"/>
      <c r="C170" s="212"/>
      <c r="D170" s="202" t="s">
        <v>132</v>
      </c>
      <c r="E170" s="213" t="s">
        <v>1</v>
      </c>
      <c r="F170" s="214" t="s">
        <v>1484</v>
      </c>
      <c r="G170" s="212"/>
      <c r="H170" s="215">
        <v>60.19839999999999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132</v>
      </c>
      <c r="AU170" s="221" t="s">
        <v>85</v>
      </c>
      <c r="AV170" s="14" t="s">
        <v>85</v>
      </c>
      <c r="AW170" s="14" t="s">
        <v>134</v>
      </c>
      <c r="AX170" s="14" t="s">
        <v>75</v>
      </c>
      <c r="AY170" s="221" t="s">
        <v>123</v>
      </c>
    </row>
    <row r="171" spans="2:51" s="13" customFormat="1" ht="11.25">
      <c r="B171" s="200"/>
      <c r="C171" s="201"/>
      <c r="D171" s="202" t="s">
        <v>132</v>
      </c>
      <c r="E171" s="203" t="s">
        <v>1</v>
      </c>
      <c r="F171" s="204" t="s">
        <v>1485</v>
      </c>
      <c r="G171" s="201"/>
      <c r="H171" s="203" t="s">
        <v>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132</v>
      </c>
      <c r="AU171" s="210" t="s">
        <v>85</v>
      </c>
      <c r="AV171" s="13" t="s">
        <v>83</v>
      </c>
      <c r="AW171" s="13" t="s">
        <v>134</v>
      </c>
      <c r="AX171" s="13" t="s">
        <v>75</v>
      </c>
      <c r="AY171" s="210" t="s">
        <v>123</v>
      </c>
    </row>
    <row r="172" spans="2:51" s="14" customFormat="1" ht="11.25">
      <c r="B172" s="211"/>
      <c r="C172" s="212"/>
      <c r="D172" s="202" t="s">
        <v>132</v>
      </c>
      <c r="E172" s="213" t="s">
        <v>1</v>
      </c>
      <c r="F172" s="214" t="s">
        <v>1486</v>
      </c>
      <c r="G172" s="212"/>
      <c r="H172" s="215">
        <v>70.5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132</v>
      </c>
      <c r="AU172" s="221" t="s">
        <v>85</v>
      </c>
      <c r="AV172" s="14" t="s">
        <v>85</v>
      </c>
      <c r="AW172" s="14" t="s">
        <v>134</v>
      </c>
      <c r="AX172" s="14" t="s">
        <v>75</v>
      </c>
      <c r="AY172" s="221" t="s">
        <v>123</v>
      </c>
    </row>
    <row r="173" spans="2:51" s="15" customFormat="1" ht="11.25">
      <c r="B173" s="222"/>
      <c r="C173" s="223"/>
      <c r="D173" s="202" t="s">
        <v>132</v>
      </c>
      <c r="E173" s="224" t="s">
        <v>1</v>
      </c>
      <c r="F173" s="225" t="s">
        <v>137</v>
      </c>
      <c r="G173" s="223"/>
      <c r="H173" s="226">
        <v>130.6984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132</v>
      </c>
      <c r="AU173" s="232" t="s">
        <v>85</v>
      </c>
      <c r="AV173" s="15" t="s">
        <v>131</v>
      </c>
      <c r="AW173" s="15" t="s">
        <v>134</v>
      </c>
      <c r="AX173" s="15" t="s">
        <v>83</v>
      </c>
      <c r="AY173" s="232" t="s">
        <v>123</v>
      </c>
    </row>
    <row r="174" spans="1:65" s="2" customFormat="1" ht="24.2" customHeight="1">
      <c r="A174" s="35"/>
      <c r="B174" s="36"/>
      <c r="C174" s="187" t="s">
        <v>160</v>
      </c>
      <c r="D174" s="187" t="s">
        <v>126</v>
      </c>
      <c r="E174" s="188" t="s">
        <v>1487</v>
      </c>
      <c r="F174" s="189" t="s">
        <v>1488</v>
      </c>
      <c r="G174" s="190" t="s">
        <v>192</v>
      </c>
      <c r="H174" s="191">
        <v>130.698</v>
      </c>
      <c r="I174" s="192"/>
      <c r="J174" s="193">
        <f>ROUND(I174*H174,2)</f>
        <v>0</v>
      </c>
      <c r="K174" s="189" t="s">
        <v>130</v>
      </c>
      <c r="L174" s="40"/>
      <c r="M174" s="194" t="s">
        <v>1</v>
      </c>
      <c r="N174" s="195" t="s">
        <v>40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131</v>
      </c>
      <c r="AT174" s="198" t="s">
        <v>126</v>
      </c>
      <c r="AU174" s="198" t="s">
        <v>85</v>
      </c>
      <c r="AY174" s="18" t="s">
        <v>123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131</v>
      </c>
      <c r="BM174" s="198" t="s">
        <v>240</v>
      </c>
    </row>
    <row r="175" spans="2:51" s="14" customFormat="1" ht="11.25">
      <c r="B175" s="211"/>
      <c r="C175" s="212"/>
      <c r="D175" s="202" t="s">
        <v>132</v>
      </c>
      <c r="E175" s="213" t="s">
        <v>1</v>
      </c>
      <c r="F175" s="214" t="s">
        <v>1489</v>
      </c>
      <c r="G175" s="212"/>
      <c r="H175" s="215">
        <v>130.698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132</v>
      </c>
      <c r="AU175" s="221" t="s">
        <v>85</v>
      </c>
      <c r="AV175" s="14" t="s">
        <v>85</v>
      </c>
      <c r="AW175" s="14" t="s">
        <v>134</v>
      </c>
      <c r="AX175" s="14" t="s">
        <v>75</v>
      </c>
      <c r="AY175" s="221" t="s">
        <v>123</v>
      </c>
    </row>
    <row r="176" spans="2:51" s="15" customFormat="1" ht="11.25">
      <c r="B176" s="222"/>
      <c r="C176" s="223"/>
      <c r="D176" s="202" t="s">
        <v>132</v>
      </c>
      <c r="E176" s="224" t="s">
        <v>1</v>
      </c>
      <c r="F176" s="225" t="s">
        <v>137</v>
      </c>
      <c r="G176" s="223"/>
      <c r="H176" s="226">
        <v>130.698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132</v>
      </c>
      <c r="AU176" s="232" t="s">
        <v>85</v>
      </c>
      <c r="AV176" s="15" t="s">
        <v>131</v>
      </c>
      <c r="AW176" s="15" t="s">
        <v>134</v>
      </c>
      <c r="AX176" s="15" t="s">
        <v>83</v>
      </c>
      <c r="AY176" s="232" t="s">
        <v>123</v>
      </c>
    </row>
    <row r="177" spans="1:65" s="2" customFormat="1" ht="16.5" customHeight="1">
      <c r="A177" s="35"/>
      <c r="B177" s="36"/>
      <c r="C177" s="187" t="s">
        <v>207</v>
      </c>
      <c r="D177" s="187" t="s">
        <v>126</v>
      </c>
      <c r="E177" s="188" t="s">
        <v>1490</v>
      </c>
      <c r="F177" s="189" t="s">
        <v>1491</v>
      </c>
      <c r="G177" s="190" t="s">
        <v>192</v>
      </c>
      <c r="H177" s="191">
        <v>45</v>
      </c>
      <c r="I177" s="192"/>
      <c r="J177" s="193">
        <f>ROUND(I177*H177,2)</f>
        <v>0</v>
      </c>
      <c r="K177" s="189" t="s">
        <v>130</v>
      </c>
      <c r="L177" s="40"/>
      <c r="M177" s="194" t="s">
        <v>1</v>
      </c>
      <c r="N177" s="195" t="s">
        <v>40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131</v>
      </c>
      <c r="AT177" s="198" t="s">
        <v>126</v>
      </c>
      <c r="AU177" s="198" t="s">
        <v>85</v>
      </c>
      <c r="AY177" s="18" t="s">
        <v>123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83</v>
      </c>
      <c r="BK177" s="199">
        <f>ROUND(I177*H177,2)</f>
        <v>0</v>
      </c>
      <c r="BL177" s="18" t="s">
        <v>131</v>
      </c>
      <c r="BM177" s="198" t="s">
        <v>244</v>
      </c>
    </row>
    <row r="178" spans="2:51" s="14" customFormat="1" ht="11.25">
      <c r="B178" s="211"/>
      <c r="C178" s="212"/>
      <c r="D178" s="202" t="s">
        <v>132</v>
      </c>
      <c r="E178" s="213" t="s">
        <v>1</v>
      </c>
      <c r="F178" s="214" t="s">
        <v>1492</v>
      </c>
      <c r="G178" s="212"/>
      <c r="H178" s="215">
        <v>45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132</v>
      </c>
      <c r="AU178" s="221" t="s">
        <v>85</v>
      </c>
      <c r="AV178" s="14" t="s">
        <v>85</v>
      </c>
      <c r="AW178" s="14" t="s">
        <v>134</v>
      </c>
      <c r="AX178" s="14" t="s">
        <v>75</v>
      </c>
      <c r="AY178" s="221" t="s">
        <v>123</v>
      </c>
    </row>
    <row r="179" spans="2:51" s="15" customFormat="1" ht="11.25">
      <c r="B179" s="222"/>
      <c r="C179" s="223"/>
      <c r="D179" s="202" t="s">
        <v>132</v>
      </c>
      <c r="E179" s="224" t="s">
        <v>1</v>
      </c>
      <c r="F179" s="225" t="s">
        <v>137</v>
      </c>
      <c r="G179" s="223"/>
      <c r="H179" s="226">
        <v>45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132</v>
      </c>
      <c r="AU179" s="232" t="s">
        <v>85</v>
      </c>
      <c r="AV179" s="15" t="s">
        <v>131</v>
      </c>
      <c r="AW179" s="15" t="s">
        <v>134</v>
      </c>
      <c r="AX179" s="15" t="s">
        <v>83</v>
      </c>
      <c r="AY179" s="232" t="s">
        <v>123</v>
      </c>
    </row>
    <row r="180" spans="1:65" s="2" customFormat="1" ht="16.5" customHeight="1">
      <c r="A180" s="35"/>
      <c r="B180" s="36"/>
      <c r="C180" s="187" t="s">
        <v>166</v>
      </c>
      <c r="D180" s="187" t="s">
        <v>126</v>
      </c>
      <c r="E180" s="188" t="s">
        <v>1493</v>
      </c>
      <c r="F180" s="189" t="s">
        <v>1494</v>
      </c>
      <c r="G180" s="190" t="s">
        <v>192</v>
      </c>
      <c r="H180" s="191">
        <v>56.4</v>
      </c>
      <c r="I180" s="192"/>
      <c r="J180" s="193">
        <f>ROUND(I180*H180,2)</f>
        <v>0</v>
      </c>
      <c r="K180" s="189" t="s">
        <v>130</v>
      </c>
      <c r="L180" s="40"/>
      <c r="M180" s="194" t="s">
        <v>1</v>
      </c>
      <c r="N180" s="195" t="s">
        <v>40</v>
      </c>
      <c r="O180" s="72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131</v>
      </c>
      <c r="AT180" s="198" t="s">
        <v>126</v>
      </c>
      <c r="AU180" s="198" t="s">
        <v>85</v>
      </c>
      <c r="AY180" s="18" t="s">
        <v>123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83</v>
      </c>
      <c r="BK180" s="199">
        <f>ROUND(I180*H180,2)</f>
        <v>0</v>
      </c>
      <c r="BL180" s="18" t="s">
        <v>131</v>
      </c>
      <c r="BM180" s="198" t="s">
        <v>249</v>
      </c>
    </row>
    <row r="181" spans="2:51" s="14" customFormat="1" ht="11.25">
      <c r="B181" s="211"/>
      <c r="C181" s="212"/>
      <c r="D181" s="202" t="s">
        <v>132</v>
      </c>
      <c r="E181" s="213" t="s">
        <v>1</v>
      </c>
      <c r="F181" s="214" t="s">
        <v>1495</v>
      </c>
      <c r="G181" s="212"/>
      <c r="H181" s="215">
        <v>56.400000000000006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132</v>
      </c>
      <c r="AU181" s="221" t="s">
        <v>85</v>
      </c>
      <c r="AV181" s="14" t="s">
        <v>85</v>
      </c>
      <c r="AW181" s="14" t="s">
        <v>134</v>
      </c>
      <c r="AX181" s="14" t="s">
        <v>75</v>
      </c>
      <c r="AY181" s="221" t="s">
        <v>123</v>
      </c>
    </row>
    <row r="182" spans="2:51" s="15" customFormat="1" ht="11.25">
      <c r="B182" s="222"/>
      <c r="C182" s="223"/>
      <c r="D182" s="202" t="s">
        <v>132</v>
      </c>
      <c r="E182" s="224" t="s">
        <v>1</v>
      </c>
      <c r="F182" s="225" t="s">
        <v>137</v>
      </c>
      <c r="G182" s="223"/>
      <c r="H182" s="226">
        <v>56.400000000000006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132</v>
      </c>
      <c r="AU182" s="232" t="s">
        <v>85</v>
      </c>
      <c r="AV182" s="15" t="s">
        <v>131</v>
      </c>
      <c r="AW182" s="15" t="s">
        <v>134</v>
      </c>
      <c r="AX182" s="15" t="s">
        <v>83</v>
      </c>
      <c r="AY182" s="232" t="s">
        <v>123</v>
      </c>
    </row>
    <row r="183" spans="1:65" s="2" customFormat="1" ht="16.5" customHeight="1">
      <c r="A183" s="35"/>
      <c r="B183" s="36"/>
      <c r="C183" s="187" t="s">
        <v>8</v>
      </c>
      <c r="D183" s="187" t="s">
        <v>126</v>
      </c>
      <c r="E183" s="188" t="s">
        <v>1496</v>
      </c>
      <c r="F183" s="189" t="s">
        <v>1497</v>
      </c>
      <c r="G183" s="190" t="s">
        <v>192</v>
      </c>
      <c r="H183" s="191">
        <v>45</v>
      </c>
      <c r="I183" s="192"/>
      <c r="J183" s="193">
        <f>ROUND(I183*H183,2)</f>
        <v>0</v>
      </c>
      <c r="K183" s="189" t="s">
        <v>130</v>
      </c>
      <c r="L183" s="40"/>
      <c r="M183" s="194" t="s">
        <v>1</v>
      </c>
      <c r="N183" s="195" t="s">
        <v>40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131</v>
      </c>
      <c r="AT183" s="198" t="s">
        <v>126</v>
      </c>
      <c r="AU183" s="198" t="s">
        <v>85</v>
      </c>
      <c r="AY183" s="18" t="s">
        <v>123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83</v>
      </c>
      <c r="BK183" s="199">
        <f>ROUND(I183*H183,2)</f>
        <v>0</v>
      </c>
      <c r="BL183" s="18" t="s">
        <v>131</v>
      </c>
      <c r="BM183" s="198" t="s">
        <v>253</v>
      </c>
    </row>
    <row r="184" spans="2:51" s="14" customFormat="1" ht="11.25">
      <c r="B184" s="211"/>
      <c r="C184" s="212"/>
      <c r="D184" s="202" t="s">
        <v>132</v>
      </c>
      <c r="E184" s="213" t="s">
        <v>1</v>
      </c>
      <c r="F184" s="214" t="s">
        <v>1498</v>
      </c>
      <c r="G184" s="212"/>
      <c r="H184" s="215">
        <v>45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132</v>
      </c>
      <c r="AU184" s="221" t="s">
        <v>85</v>
      </c>
      <c r="AV184" s="14" t="s">
        <v>85</v>
      </c>
      <c r="AW184" s="14" t="s">
        <v>134</v>
      </c>
      <c r="AX184" s="14" t="s">
        <v>75</v>
      </c>
      <c r="AY184" s="221" t="s">
        <v>123</v>
      </c>
    </row>
    <row r="185" spans="2:51" s="15" customFormat="1" ht="11.25">
      <c r="B185" s="222"/>
      <c r="C185" s="223"/>
      <c r="D185" s="202" t="s">
        <v>132</v>
      </c>
      <c r="E185" s="224" t="s">
        <v>1</v>
      </c>
      <c r="F185" s="225" t="s">
        <v>137</v>
      </c>
      <c r="G185" s="223"/>
      <c r="H185" s="226">
        <v>45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132</v>
      </c>
      <c r="AU185" s="232" t="s">
        <v>85</v>
      </c>
      <c r="AV185" s="15" t="s">
        <v>131</v>
      </c>
      <c r="AW185" s="15" t="s">
        <v>134</v>
      </c>
      <c r="AX185" s="15" t="s">
        <v>83</v>
      </c>
      <c r="AY185" s="232" t="s">
        <v>123</v>
      </c>
    </row>
    <row r="186" spans="1:65" s="2" customFormat="1" ht="16.5" customHeight="1">
      <c r="A186" s="35"/>
      <c r="B186" s="36"/>
      <c r="C186" s="187" t="s">
        <v>169</v>
      </c>
      <c r="D186" s="187" t="s">
        <v>126</v>
      </c>
      <c r="E186" s="188" t="s">
        <v>1499</v>
      </c>
      <c r="F186" s="189" t="s">
        <v>1500</v>
      </c>
      <c r="G186" s="190" t="s">
        <v>192</v>
      </c>
      <c r="H186" s="191">
        <v>56.4</v>
      </c>
      <c r="I186" s="192"/>
      <c r="J186" s="193">
        <f>ROUND(I186*H186,2)</f>
        <v>0</v>
      </c>
      <c r="K186" s="189" t="s">
        <v>130</v>
      </c>
      <c r="L186" s="40"/>
      <c r="M186" s="194" t="s">
        <v>1</v>
      </c>
      <c r="N186" s="195" t="s">
        <v>40</v>
      </c>
      <c r="O186" s="72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131</v>
      </c>
      <c r="AT186" s="198" t="s">
        <v>126</v>
      </c>
      <c r="AU186" s="198" t="s">
        <v>85</v>
      </c>
      <c r="AY186" s="18" t="s">
        <v>123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83</v>
      </c>
      <c r="BK186" s="199">
        <f>ROUND(I186*H186,2)</f>
        <v>0</v>
      </c>
      <c r="BL186" s="18" t="s">
        <v>131</v>
      </c>
      <c r="BM186" s="198" t="s">
        <v>259</v>
      </c>
    </row>
    <row r="187" spans="2:51" s="14" customFormat="1" ht="11.25">
      <c r="B187" s="211"/>
      <c r="C187" s="212"/>
      <c r="D187" s="202" t="s">
        <v>132</v>
      </c>
      <c r="E187" s="213" t="s">
        <v>1</v>
      </c>
      <c r="F187" s="214" t="s">
        <v>1501</v>
      </c>
      <c r="G187" s="212"/>
      <c r="H187" s="215">
        <v>56.4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132</v>
      </c>
      <c r="AU187" s="221" t="s">
        <v>85</v>
      </c>
      <c r="AV187" s="14" t="s">
        <v>85</v>
      </c>
      <c r="AW187" s="14" t="s">
        <v>134</v>
      </c>
      <c r="AX187" s="14" t="s">
        <v>75</v>
      </c>
      <c r="AY187" s="221" t="s">
        <v>123</v>
      </c>
    </row>
    <row r="188" spans="2:51" s="15" customFormat="1" ht="11.25">
      <c r="B188" s="222"/>
      <c r="C188" s="223"/>
      <c r="D188" s="202" t="s">
        <v>132</v>
      </c>
      <c r="E188" s="224" t="s">
        <v>1</v>
      </c>
      <c r="F188" s="225" t="s">
        <v>137</v>
      </c>
      <c r="G188" s="223"/>
      <c r="H188" s="226">
        <v>56.4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132</v>
      </c>
      <c r="AU188" s="232" t="s">
        <v>85</v>
      </c>
      <c r="AV188" s="15" t="s">
        <v>131</v>
      </c>
      <c r="AW188" s="15" t="s">
        <v>134</v>
      </c>
      <c r="AX188" s="15" t="s">
        <v>83</v>
      </c>
      <c r="AY188" s="232" t="s">
        <v>123</v>
      </c>
    </row>
    <row r="189" spans="1:65" s="2" customFormat="1" ht="24.2" customHeight="1">
      <c r="A189" s="35"/>
      <c r="B189" s="36"/>
      <c r="C189" s="187" t="s">
        <v>262</v>
      </c>
      <c r="D189" s="187" t="s">
        <v>126</v>
      </c>
      <c r="E189" s="188" t="s">
        <v>1502</v>
      </c>
      <c r="F189" s="189" t="s">
        <v>1503</v>
      </c>
      <c r="G189" s="190" t="s">
        <v>235</v>
      </c>
      <c r="H189" s="191">
        <v>52.279</v>
      </c>
      <c r="I189" s="192"/>
      <c r="J189" s="193">
        <f>ROUND(I189*H189,2)</f>
        <v>0</v>
      </c>
      <c r="K189" s="189" t="s">
        <v>130</v>
      </c>
      <c r="L189" s="40"/>
      <c r="M189" s="194" t="s">
        <v>1</v>
      </c>
      <c r="N189" s="195" t="s">
        <v>40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131</v>
      </c>
      <c r="AT189" s="198" t="s">
        <v>126</v>
      </c>
      <c r="AU189" s="198" t="s">
        <v>85</v>
      </c>
      <c r="AY189" s="18" t="s">
        <v>123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83</v>
      </c>
      <c r="BK189" s="199">
        <f>ROUND(I189*H189,2)</f>
        <v>0</v>
      </c>
      <c r="BL189" s="18" t="s">
        <v>131</v>
      </c>
      <c r="BM189" s="198" t="s">
        <v>265</v>
      </c>
    </row>
    <row r="190" spans="2:51" s="14" customFormat="1" ht="11.25">
      <c r="B190" s="211"/>
      <c r="C190" s="212"/>
      <c r="D190" s="202" t="s">
        <v>132</v>
      </c>
      <c r="E190" s="213" t="s">
        <v>1</v>
      </c>
      <c r="F190" s="214" t="s">
        <v>1504</v>
      </c>
      <c r="G190" s="212"/>
      <c r="H190" s="215">
        <v>52.279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132</v>
      </c>
      <c r="AU190" s="221" t="s">
        <v>85</v>
      </c>
      <c r="AV190" s="14" t="s">
        <v>85</v>
      </c>
      <c r="AW190" s="14" t="s">
        <v>134</v>
      </c>
      <c r="AX190" s="14" t="s">
        <v>75</v>
      </c>
      <c r="AY190" s="221" t="s">
        <v>123</v>
      </c>
    </row>
    <row r="191" spans="2:51" s="15" customFormat="1" ht="11.25">
      <c r="B191" s="222"/>
      <c r="C191" s="223"/>
      <c r="D191" s="202" t="s">
        <v>132</v>
      </c>
      <c r="E191" s="224" t="s">
        <v>1</v>
      </c>
      <c r="F191" s="225" t="s">
        <v>137</v>
      </c>
      <c r="G191" s="223"/>
      <c r="H191" s="226">
        <v>52.279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132</v>
      </c>
      <c r="AU191" s="232" t="s">
        <v>85</v>
      </c>
      <c r="AV191" s="15" t="s">
        <v>131</v>
      </c>
      <c r="AW191" s="15" t="s">
        <v>134</v>
      </c>
      <c r="AX191" s="15" t="s">
        <v>83</v>
      </c>
      <c r="AY191" s="232" t="s">
        <v>123</v>
      </c>
    </row>
    <row r="192" spans="1:65" s="2" customFormat="1" ht="24.2" customHeight="1">
      <c r="A192" s="35"/>
      <c r="B192" s="36"/>
      <c r="C192" s="187" t="s">
        <v>223</v>
      </c>
      <c r="D192" s="187" t="s">
        <v>126</v>
      </c>
      <c r="E192" s="188" t="s">
        <v>1505</v>
      </c>
      <c r="F192" s="189" t="s">
        <v>1506</v>
      </c>
      <c r="G192" s="190" t="s">
        <v>235</v>
      </c>
      <c r="H192" s="191">
        <v>87.3</v>
      </c>
      <c r="I192" s="192"/>
      <c r="J192" s="193">
        <f>ROUND(I192*H192,2)</f>
        <v>0</v>
      </c>
      <c r="K192" s="189" t="s">
        <v>130</v>
      </c>
      <c r="L192" s="40"/>
      <c r="M192" s="194" t="s">
        <v>1</v>
      </c>
      <c r="N192" s="195" t="s">
        <v>40</v>
      </c>
      <c r="O192" s="72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131</v>
      </c>
      <c r="AT192" s="198" t="s">
        <v>126</v>
      </c>
      <c r="AU192" s="198" t="s">
        <v>85</v>
      </c>
      <c r="AY192" s="18" t="s">
        <v>123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83</v>
      </c>
      <c r="BK192" s="199">
        <f>ROUND(I192*H192,2)</f>
        <v>0</v>
      </c>
      <c r="BL192" s="18" t="s">
        <v>131</v>
      </c>
      <c r="BM192" s="198" t="s">
        <v>273</v>
      </c>
    </row>
    <row r="193" spans="2:51" s="14" customFormat="1" ht="11.25">
      <c r="B193" s="211"/>
      <c r="C193" s="212"/>
      <c r="D193" s="202" t="s">
        <v>132</v>
      </c>
      <c r="E193" s="213" t="s">
        <v>1</v>
      </c>
      <c r="F193" s="214" t="s">
        <v>1507</v>
      </c>
      <c r="G193" s="212"/>
      <c r="H193" s="215">
        <v>87.3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132</v>
      </c>
      <c r="AU193" s="221" t="s">
        <v>85</v>
      </c>
      <c r="AV193" s="14" t="s">
        <v>85</v>
      </c>
      <c r="AW193" s="14" t="s">
        <v>134</v>
      </c>
      <c r="AX193" s="14" t="s">
        <v>75</v>
      </c>
      <c r="AY193" s="221" t="s">
        <v>123</v>
      </c>
    </row>
    <row r="194" spans="2:51" s="15" customFormat="1" ht="11.25">
      <c r="B194" s="222"/>
      <c r="C194" s="223"/>
      <c r="D194" s="202" t="s">
        <v>132</v>
      </c>
      <c r="E194" s="224" t="s">
        <v>1</v>
      </c>
      <c r="F194" s="225" t="s">
        <v>137</v>
      </c>
      <c r="G194" s="223"/>
      <c r="H194" s="226">
        <v>87.3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132</v>
      </c>
      <c r="AU194" s="232" t="s">
        <v>85</v>
      </c>
      <c r="AV194" s="15" t="s">
        <v>131</v>
      </c>
      <c r="AW194" s="15" t="s">
        <v>134</v>
      </c>
      <c r="AX194" s="15" t="s">
        <v>83</v>
      </c>
      <c r="AY194" s="232" t="s">
        <v>123</v>
      </c>
    </row>
    <row r="195" spans="1:65" s="2" customFormat="1" ht="24.2" customHeight="1">
      <c r="A195" s="35"/>
      <c r="B195" s="36"/>
      <c r="C195" s="187" t="s">
        <v>275</v>
      </c>
      <c r="D195" s="187" t="s">
        <v>126</v>
      </c>
      <c r="E195" s="188" t="s">
        <v>331</v>
      </c>
      <c r="F195" s="189" t="s">
        <v>332</v>
      </c>
      <c r="G195" s="190" t="s">
        <v>235</v>
      </c>
      <c r="H195" s="191">
        <v>261.926</v>
      </c>
      <c r="I195" s="192"/>
      <c r="J195" s="193">
        <f>ROUND(I195*H195,2)</f>
        <v>0</v>
      </c>
      <c r="K195" s="189" t="s">
        <v>130</v>
      </c>
      <c r="L195" s="40"/>
      <c r="M195" s="194" t="s">
        <v>1</v>
      </c>
      <c r="N195" s="195" t="s">
        <v>40</v>
      </c>
      <c r="O195" s="72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8" t="s">
        <v>131</v>
      </c>
      <c r="AT195" s="198" t="s">
        <v>126</v>
      </c>
      <c r="AU195" s="198" t="s">
        <v>85</v>
      </c>
      <c r="AY195" s="18" t="s">
        <v>123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83</v>
      </c>
      <c r="BK195" s="199">
        <f>ROUND(I195*H195,2)</f>
        <v>0</v>
      </c>
      <c r="BL195" s="18" t="s">
        <v>131</v>
      </c>
      <c r="BM195" s="198" t="s">
        <v>278</v>
      </c>
    </row>
    <row r="196" spans="2:51" s="14" customFormat="1" ht="11.25">
      <c r="B196" s="211"/>
      <c r="C196" s="212"/>
      <c r="D196" s="202" t="s">
        <v>132</v>
      </c>
      <c r="E196" s="213" t="s">
        <v>1</v>
      </c>
      <c r="F196" s="214" t="s">
        <v>1508</v>
      </c>
      <c r="G196" s="212"/>
      <c r="H196" s="215">
        <v>130.963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132</v>
      </c>
      <c r="AU196" s="221" t="s">
        <v>85</v>
      </c>
      <c r="AV196" s="14" t="s">
        <v>85</v>
      </c>
      <c r="AW196" s="14" t="s">
        <v>134</v>
      </c>
      <c r="AX196" s="14" t="s">
        <v>75</v>
      </c>
      <c r="AY196" s="221" t="s">
        <v>123</v>
      </c>
    </row>
    <row r="197" spans="2:51" s="14" customFormat="1" ht="11.25">
      <c r="B197" s="211"/>
      <c r="C197" s="212"/>
      <c r="D197" s="202" t="s">
        <v>132</v>
      </c>
      <c r="E197" s="213" t="s">
        <v>1</v>
      </c>
      <c r="F197" s="214" t="s">
        <v>1509</v>
      </c>
      <c r="G197" s="212"/>
      <c r="H197" s="215">
        <v>130.963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132</v>
      </c>
      <c r="AU197" s="221" t="s">
        <v>85</v>
      </c>
      <c r="AV197" s="14" t="s">
        <v>85</v>
      </c>
      <c r="AW197" s="14" t="s">
        <v>134</v>
      </c>
      <c r="AX197" s="14" t="s">
        <v>75</v>
      </c>
      <c r="AY197" s="221" t="s">
        <v>123</v>
      </c>
    </row>
    <row r="198" spans="2:51" s="15" customFormat="1" ht="11.25">
      <c r="B198" s="222"/>
      <c r="C198" s="223"/>
      <c r="D198" s="202" t="s">
        <v>132</v>
      </c>
      <c r="E198" s="224" t="s">
        <v>1</v>
      </c>
      <c r="F198" s="225" t="s">
        <v>137</v>
      </c>
      <c r="G198" s="223"/>
      <c r="H198" s="226">
        <v>261.926</v>
      </c>
      <c r="I198" s="227"/>
      <c r="J198" s="223"/>
      <c r="K198" s="223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132</v>
      </c>
      <c r="AU198" s="232" t="s">
        <v>85</v>
      </c>
      <c r="AV198" s="15" t="s">
        <v>131</v>
      </c>
      <c r="AW198" s="15" t="s">
        <v>134</v>
      </c>
      <c r="AX198" s="15" t="s">
        <v>83</v>
      </c>
      <c r="AY198" s="232" t="s">
        <v>123</v>
      </c>
    </row>
    <row r="199" spans="1:65" s="2" customFormat="1" ht="24.2" customHeight="1">
      <c r="A199" s="35"/>
      <c r="B199" s="36"/>
      <c r="C199" s="187" t="s">
        <v>229</v>
      </c>
      <c r="D199" s="187" t="s">
        <v>126</v>
      </c>
      <c r="E199" s="188" t="s">
        <v>340</v>
      </c>
      <c r="F199" s="189" t="s">
        <v>341</v>
      </c>
      <c r="G199" s="190" t="s">
        <v>235</v>
      </c>
      <c r="H199" s="191">
        <v>10.004</v>
      </c>
      <c r="I199" s="192"/>
      <c r="J199" s="193">
        <f>ROUND(I199*H199,2)</f>
        <v>0</v>
      </c>
      <c r="K199" s="189" t="s">
        <v>130</v>
      </c>
      <c r="L199" s="40"/>
      <c r="M199" s="194" t="s">
        <v>1</v>
      </c>
      <c r="N199" s="195" t="s">
        <v>40</v>
      </c>
      <c r="O199" s="72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131</v>
      </c>
      <c r="AT199" s="198" t="s">
        <v>126</v>
      </c>
      <c r="AU199" s="198" t="s">
        <v>85</v>
      </c>
      <c r="AY199" s="18" t="s">
        <v>123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83</v>
      </c>
      <c r="BK199" s="199">
        <f>ROUND(I199*H199,2)</f>
        <v>0</v>
      </c>
      <c r="BL199" s="18" t="s">
        <v>131</v>
      </c>
      <c r="BM199" s="198" t="s">
        <v>284</v>
      </c>
    </row>
    <row r="200" spans="2:51" s="14" customFormat="1" ht="11.25">
      <c r="B200" s="211"/>
      <c r="C200" s="212"/>
      <c r="D200" s="202" t="s">
        <v>132</v>
      </c>
      <c r="E200" s="213" t="s">
        <v>1</v>
      </c>
      <c r="F200" s="214" t="s">
        <v>1510</v>
      </c>
      <c r="G200" s="212"/>
      <c r="H200" s="215">
        <v>140.967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132</v>
      </c>
      <c r="AU200" s="221" t="s">
        <v>85</v>
      </c>
      <c r="AV200" s="14" t="s">
        <v>85</v>
      </c>
      <c r="AW200" s="14" t="s">
        <v>134</v>
      </c>
      <c r="AX200" s="14" t="s">
        <v>75</v>
      </c>
      <c r="AY200" s="221" t="s">
        <v>123</v>
      </c>
    </row>
    <row r="201" spans="2:51" s="14" customFormat="1" ht="11.25">
      <c r="B201" s="211"/>
      <c r="C201" s="212"/>
      <c r="D201" s="202" t="s">
        <v>132</v>
      </c>
      <c r="E201" s="213" t="s">
        <v>1</v>
      </c>
      <c r="F201" s="214" t="s">
        <v>1511</v>
      </c>
      <c r="G201" s="212"/>
      <c r="H201" s="215">
        <v>-130.963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132</v>
      </c>
      <c r="AU201" s="221" t="s">
        <v>85</v>
      </c>
      <c r="AV201" s="14" t="s">
        <v>85</v>
      </c>
      <c r="AW201" s="14" t="s">
        <v>134</v>
      </c>
      <c r="AX201" s="14" t="s">
        <v>75</v>
      </c>
      <c r="AY201" s="221" t="s">
        <v>123</v>
      </c>
    </row>
    <row r="202" spans="2:51" s="15" customFormat="1" ht="11.25">
      <c r="B202" s="222"/>
      <c r="C202" s="223"/>
      <c r="D202" s="202" t="s">
        <v>132</v>
      </c>
      <c r="E202" s="224" t="s">
        <v>1</v>
      </c>
      <c r="F202" s="225" t="s">
        <v>137</v>
      </c>
      <c r="G202" s="223"/>
      <c r="H202" s="226">
        <v>10.004000000000019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132</v>
      </c>
      <c r="AU202" s="232" t="s">
        <v>85</v>
      </c>
      <c r="AV202" s="15" t="s">
        <v>131</v>
      </c>
      <c r="AW202" s="15" t="s">
        <v>134</v>
      </c>
      <c r="AX202" s="15" t="s">
        <v>83</v>
      </c>
      <c r="AY202" s="232" t="s">
        <v>123</v>
      </c>
    </row>
    <row r="203" spans="1:65" s="2" customFormat="1" ht="33" customHeight="1">
      <c r="A203" s="35"/>
      <c r="B203" s="36"/>
      <c r="C203" s="187" t="s">
        <v>7</v>
      </c>
      <c r="D203" s="187" t="s">
        <v>126</v>
      </c>
      <c r="E203" s="188" t="s">
        <v>347</v>
      </c>
      <c r="F203" s="189" t="s">
        <v>348</v>
      </c>
      <c r="G203" s="190" t="s">
        <v>235</v>
      </c>
      <c r="H203" s="191">
        <v>100.04</v>
      </c>
      <c r="I203" s="192"/>
      <c r="J203" s="193">
        <f>ROUND(I203*H203,2)</f>
        <v>0</v>
      </c>
      <c r="K203" s="189" t="s">
        <v>130</v>
      </c>
      <c r="L203" s="40"/>
      <c r="M203" s="194" t="s">
        <v>1</v>
      </c>
      <c r="N203" s="195" t="s">
        <v>40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131</v>
      </c>
      <c r="AT203" s="198" t="s">
        <v>126</v>
      </c>
      <c r="AU203" s="198" t="s">
        <v>85</v>
      </c>
      <c r="AY203" s="18" t="s">
        <v>123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83</v>
      </c>
      <c r="BK203" s="199">
        <f>ROUND(I203*H203,2)</f>
        <v>0</v>
      </c>
      <c r="BL203" s="18" t="s">
        <v>131</v>
      </c>
      <c r="BM203" s="198" t="s">
        <v>291</v>
      </c>
    </row>
    <row r="204" spans="2:51" s="14" customFormat="1" ht="11.25">
      <c r="B204" s="211"/>
      <c r="C204" s="212"/>
      <c r="D204" s="202" t="s">
        <v>132</v>
      </c>
      <c r="E204" s="213" t="s">
        <v>1</v>
      </c>
      <c r="F204" s="214" t="s">
        <v>1512</v>
      </c>
      <c r="G204" s="212"/>
      <c r="H204" s="215">
        <v>100.03999999999999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132</v>
      </c>
      <c r="AU204" s="221" t="s">
        <v>85</v>
      </c>
      <c r="AV204" s="14" t="s">
        <v>85</v>
      </c>
      <c r="AW204" s="14" t="s">
        <v>134</v>
      </c>
      <c r="AX204" s="14" t="s">
        <v>75</v>
      </c>
      <c r="AY204" s="221" t="s">
        <v>123</v>
      </c>
    </row>
    <row r="205" spans="2:51" s="13" customFormat="1" ht="22.5">
      <c r="B205" s="200"/>
      <c r="C205" s="201"/>
      <c r="D205" s="202" t="s">
        <v>132</v>
      </c>
      <c r="E205" s="203" t="s">
        <v>1</v>
      </c>
      <c r="F205" s="204" t="s">
        <v>351</v>
      </c>
      <c r="G205" s="201"/>
      <c r="H205" s="203" t="s">
        <v>1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132</v>
      </c>
      <c r="AU205" s="210" t="s">
        <v>85</v>
      </c>
      <c r="AV205" s="13" t="s">
        <v>83</v>
      </c>
      <c r="AW205" s="13" t="s">
        <v>134</v>
      </c>
      <c r="AX205" s="13" t="s">
        <v>75</v>
      </c>
      <c r="AY205" s="210" t="s">
        <v>123</v>
      </c>
    </row>
    <row r="206" spans="2:51" s="15" customFormat="1" ht="11.25">
      <c r="B206" s="222"/>
      <c r="C206" s="223"/>
      <c r="D206" s="202" t="s">
        <v>132</v>
      </c>
      <c r="E206" s="224" t="s">
        <v>1</v>
      </c>
      <c r="F206" s="225" t="s">
        <v>137</v>
      </c>
      <c r="G206" s="223"/>
      <c r="H206" s="226">
        <v>100.03999999999999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132</v>
      </c>
      <c r="AU206" s="232" t="s">
        <v>85</v>
      </c>
      <c r="AV206" s="15" t="s">
        <v>131</v>
      </c>
      <c r="AW206" s="15" t="s">
        <v>134</v>
      </c>
      <c r="AX206" s="15" t="s">
        <v>83</v>
      </c>
      <c r="AY206" s="232" t="s">
        <v>123</v>
      </c>
    </row>
    <row r="207" spans="1:65" s="2" customFormat="1" ht="21.75" customHeight="1">
      <c r="A207" s="35"/>
      <c r="B207" s="36"/>
      <c r="C207" s="187" t="s">
        <v>236</v>
      </c>
      <c r="D207" s="187" t="s">
        <v>126</v>
      </c>
      <c r="E207" s="188" t="s">
        <v>1513</v>
      </c>
      <c r="F207" s="189" t="s">
        <v>1514</v>
      </c>
      <c r="G207" s="190" t="s">
        <v>235</v>
      </c>
      <c r="H207" s="191">
        <v>130.963</v>
      </c>
      <c r="I207" s="192"/>
      <c r="J207" s="193">
        <f>ROUND(I207*H207,2)</f>
        <v>0</v>
      </c>
      <c r="K207" s="189" t="s">
        <v>130</v>
      </c>
      <c r="L207" s="40"/>
      <c r="M207" s="194" t="s">
        <v>1</v>
      </c>
      <c r="N207" s="195" t="s">
        <v>40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131</v>
      </c>
      <c r="AT207" s="198" t="s">
        <v>126</v>
      </c>
      <c r="AU207" s="198" t="s">
        <v>85</v>
      </c>
      <c r="AY207" s="18" t="s">
        <v>123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83</v>
      </c>
      <c r="BK207" s="199">
        <f>ROUND(I207*H207,2)</f>
        <v>0</v>
      </c>
      <c r="BL207" s="18" t="s">
        <v>131</v>
      </c>
      <c r="BM207" s="198" t="s">
        <v>296</v>
      </c>
    </row>
    <row r="208" spans="2:51" s="14" customFormat="1" ht="11.25">
      <c r="B208" s="211"/>
      <c r="C208" s="212"/>
      <c r="D208" s="202" t="s">
        <v>132</v>
      </c>
      <c r="E208" s="213" t="s">
        <v>1</v>
      </c>
      <c r="F208" s="214" t="s">
        <v>1508</v>
      </c>
      <c r="G208" s="212"/>
      <c r="H208" s="215">
        <v>130.963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132</v>
      </c>
      <c r="AU208" s="221" t="s">
        <v>85</v>
      </c>
      <c r="AV208" s="14" t="s">
        <v>85</v>
      </c>
      <c r="AW208" s="14" t="s">
        <v>134</v>
      </c>
      <c r="AX208" s="14" t="s">
        <v>75</v>
      </c>
      <c r="AY208" s="221" t="s">
        <v>123</v>
      </c>
    </row>
    <row r="209" spans="2:51" s="15" customFormat="1" ht="11.25">
      <c r="B209" s="222"/>
      <c r="C209" s="223"/>
      <c r="D209" s="202" t="s">
        <v>132</v>
      </c>
      <c r="E209" s="224" t="s">
        <v>1</v>
      </c>
      <c r="F209" s="225" t="s">
        <v>137</v>
      </c>
      <c r="G209" s="223"/>
      <c r="H209" s="226">
        <v>130.963</v>
      </c>
      <c r="I209" s="227"/>
      <c r="J209" s="223"/>
      <c r="K209" s="223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132</v>
      </c>
      <c r="AU209" s="232" t="s">
        <v>85</v>
      </c>
      <c r="AV209" s="15" t="s">
        <v>131</v>
      </c>
      <c r="AW209" s="15" t="s">
        <v>134</v>
      </c>
      <c r="AX209" s="15" t="s">
        <v>83</v>
      </c>
      <c r="AY209" s="232" t="s">
        <v>123</v>
      </c>
    </row>
    <row r="210" spans="1:65" s="2" customFormat="1" ht="16.5" customHeight="1">
      <c r="A210" s="35"/>
      <c r="B210" s="36"/>
      <c r="C210" s="187" t="s">
        <v>298</v>
      </c>
      <c r="D210" s="187" t="s">
        <v>126</v>
      </c>
      <c r="E210" s="188" t="s">
        <v>367</v>
      </c>
      <c r="F210" s="189" t="s">
        <v>368</v>
      </c>
      <c r="G210" s="190" t="s">
        <v>235</v>
      </c>
      <c r="H210" s="191">
        <v>140.967</v>
      </c>
      <c r="I210" s="192"/>
      <c r="J210" s="193">
        <f>ROUND(I210*H210,2)</f>
        <v>0</v>
      </c>
      <c r="K210" s="189" t="s">
        <v>130</v>
      </c>
      <c r="L210" s="40"/>
      <c r="M210" s="194" t="s">
        <v>1</v>
      </c>
      <c r="N210" s="195" t="s">
        <v>40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131</v>
      </c>
      <c r="AT210" s="198" t="s">
        <v>126</v>
      </c>
      <c r="AU210" s="198" t="s">
        <v>85</v>
      </c>
      <c r="AY210" s="18" t="s">
        <v>123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83</v>
      </c>
      <c r="BK210" s="199">
        <f>ROUND(I210*H210,2)</f>
        <v>0</v>
      </c>
      <c r="BL210" s="18" t="s">
        <v>131</v>
      </c>
      <c r="BM210" s="198" t="s">
        <v>301</v>
      </c>
    </row>
    <row r="211" spans="2:51" s="14" customFormat="1" ht="11.25">
      <c r="B211" s="211"/>
      <c r="C211" s="212"/>
      <c r="D211" s="202" t="s">
        <v>132</v>
      </c>
      <c r="E211" s="213" t="s">
        <v>1</v>
      </c>
      <c r="F211" s="214" t="s">
        <v>1515</v>
      </c>
      <c r="G211" s="212"/>
      <c r="H211" s="215">
        <v>130.963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132</v>
      </c>
      <c r="AU211" s="221" t="s">
        <v>85</v>
      </c>
      <c r="AV211" s="14" t="s">
        <v>85</v>
      </c>
      <c r="AW211" s="14" t="s">
        <v>134</v>
      </c>
      <c r="AX211" s="14" t="s">
        <v>75</v>
      </c>
      <c r="AY211" s="221" t="s">
        <v>123</v>
      </c>
    </row>
    <row r="212" spans="2:51" s="14" customFormat="1" ht="11.25">
      <c r="B212" s="211"/>
      <c r="C212" s="212"/>
      <c r="D212" s="202" t="s">
        <v>132</v>
      </c>
      <c r="E212" s="213" t="s">
        <v>1</v>
      </c>
      <c r="F212" s="214" t="s">
        <v>1516</v>
      </c>
      <c r="G212" s="212"/>
      <c r="H212" s="215">
        <v>10.004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132</v>
      </c>
      <c r="AU212" s="221" t="s">
        <v>85</v>
      </c>
      <c r="AV212" s="14" t="s">
        <v>85</v>
      </c>
      <c r="AW212" s="14" t="s">
        <v>134</v>
      </c>
      <c r="AX212" s="14" t="s">
        <v>75</v>
      </c>
      <c r="AY212" s="221" t="s">
        <v>123</v>
      </c>
    </row>
    <row r="213" spans="2:51" s="15" customFormat="1" ht="11.25">
      <c r="B213" s="222"/>
      <c r="C213" s="223"/>
      <c r="D213" s="202" t="s">
        <v>132</v>
      </c>
      <c r="E213" s="224" t="s">
        <v>1</v>
      </c>
      <c r="F213" s="225" t="s">
        <v>137</v>
      </c>
      <c r="G213" s="223"/>
      <c r="H213" s="226">
        <v>140.96699999999998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132</v>
      </c>
      <c r="AU213" s="232" t="s">
        <v>85</v>
      </c>
      <c r="AV213" s="15" t="s">
        <v>131</v>
      </c>
      <c r="AW213" s="15" t="s">
        <v>134</v>
      </c>
      <c r="AX213" s="15" t="s">
        <v>83</v>
      </c>
      <c r="AY213" s="232" t="s">
        <v>123</v>
      </c>
    </row>
    <row r="214" spans="1:65" s="2" customFormat="1" ht="24.2" customHeight="1">
      <c r="A214" s="35"/>
      <c r="B214" s="36"/>
      <c r="C214" s="187" t="s">
        <v>240</v>
      </c>
      <c r="D214" s="187" t="s">
        <v>126</v>
      </c>
      <c r="E214" s="188" t="s">
        <v>374</v>
      </c>
      <c r="F214" s="189" t="s">
        <v>375</v>
      </c>
      <c r="G214" s="190" t="s">
        <v>290</v>
      </c>
      <c r="H214" s="191">
        <v>19.008</v>
      </c>
      <c r="I214" s="192"/>
      <c r="J214" s="193">
        <f>ROUND(I214*H214,2)</f>
        <v>0</v>
      </c>
      <c r="K214" s="189" t="s">
        <v>130</v>
      </c>
      <c r="L214" s="40"/>
      <c r="M214" s="194" t="s">
        <v>1</v>
      </c>
      <c r="N214" s="195" t="s">
        <v>40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131</v>
      </c>
      <c r="AT214" s="198" t="s">
        <v>126</v>
      </c>
      <c r="AU214" s="198" t="s">
        <v>85</v>
      </c>
      <c r="AY214" s="18" t="s">
        <v>123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83</v>
      </c>
      <c r="BK214" s="199">
        <f>ROUND(I214*H214,2)</f>
        <v>0</v>
      </c>
      <c r="BL214" s="18" t="s">
        <v>131</v>
      </c>
      <c r="BM214" s="198" t="s">
        <v>305</v>
      </c>
    </row>
    <row r="215" spans="2:51" s="14" customFormat="1" ht="11.25">
      <c r="B215" s="211"/>
      <c r="C215" s="212"/>
      <c r="D215" s="202" t="s">
        <v>132</v>
      </c>
      <c r="E215" s="213" t="s">
        <v>1</v>
      </c>
      <c r="F215" s="214" t="s">
        <v>1517</v>
      </c>
      <c r="G215" s="212"/>
      <c r="H215" s="215">
        <v>19.007599999999996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132</v>
      </c>
      <c r="AU215" s="221" t="s">
        <v>85</v>
      </c>
      <c r="AV215" s="14" t="s">
        <v>85</v>
      </c>
      <c r="AW215" s="14" t="s">
        <v>134</v>
      </c>
      <c r="AX215" s="14" t="s">
        <v>75</v>
      </c>
      <c r="AY215" s="221" t="s">
        <v>123</v>
      </c>
    </row>
    <row r="216" spans="2:51" s="15" customFormat="1" ht="11.25">
      <c r="B216" s="222"/>
      <c r="C216" s="223"/>
      <c r="D216" s="202" t="s">
        <v>132</v>
      </c>
      <c r="E216" s="224" t="s">
        <v>1</v>
      </c>
      <c r="F216" s="225" t="s">
        <v>137</v>
      </c>
      <c r="G216" s="223"/>
      <c r="H216" s="226">
        <v>19.007599999999996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132</v>
      </c>
      <c r="AU216" s="232" t="s">
        <v>85</v>
      </c>
      <c r="AV216" s="15" t="s">
        <v>131</v>
      </c>
      <c r="AW216" s="15" t="s">
        <v>134</v>
      </c>
      <c r="AX216" s="15" t="s">
        <v>83</v>
      </c>
      <c r="AY216" s="232" t="s">
        <v>123</v>
      </c>
    </row>
    <row r="217" spans="1:65" s="2" customFormat="1" ht="24.2" customHeight="1">
      <c r="A217" s="35"/>
      <c r="B217" s="36"/>
      <c r="C217" s="187" t="s">
        <v>307</v>
      </c>
      <c r="D217" s="187" t="s">
        <v>126</v>
      </c>
      <c r="E217" s="188" t="s">
        <v>379</v>
      </c>
      <c r="F217" s="189" t="s">
        <v>380</v>
      </c>
      <c r="G217" s="190" t="s">
        <v>235</v>
      </c>
      <c r="H217" s="191">
        <v>130.963</v>
      </c>
      <c r="I217" s="192"/>
      <c r="J217" s="193">
        <f>ROUND(I217*H217,2)</f>
        <v>0</v>
      </c>
      <c r="K217" s="189" t="s">
        <v>130</v>
      </c>
      <c r="L217" s="40"/>
      <c r="M217" s="194" t="s">
        <v>1</v>
      </c>
      <c r="N217" s="195" t="s">
        <v>40</v>
      </c>
      <c r="O217" s="7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131</v>
      </c>
      <c r="AT217" s="198" t="s">
        <v>126</v>
      </c>
      <c r="AU217" s="198" t="s">
        <v>85</v>
      </c>
      <c r="AY217" s="18" t="s">
        <v>123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83</v>
      </c>
      <c r="BK217" s="199">
        <f>ROUND(I217*H217,2)</f>
        <v>0</v>
      </c>
      <c r="BL217" s="18" t="s">
        <v>131</v>
      </c>
      <c r="BM217" s="198" t="s">
        <v>310</v>
      </c>
    </row>
    <row r="218" spans="2:51" s="13" customFormat="1" ht="22.5">
      <c r="B218" s="200"/>
      <c r="C218" s="201"/>
      <c r="D218" s="202" t="s">
        <v>132</v>
      </c>
      <c r="E218" s="203" t="s">
        <v>1</v>
      </c>
      <c r="F218" s="204" t="s">
        <v>1518</v>
      </c>
      <c r="G218" s="201"/>
      <c r="H218" s="203" t="s">
        <v>1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132</v>
      </c>
      <c r="AU218" s="210" t="s">
        <v>85</v>
      </c>
      <c r="AV218" s="13" t="s">
        <v>83</v>
      </c>
      <c r="AW218" s="13" t="s">
        <v>134</v>
      </c>
      <c r="AX218" s="13" t="s">
        <v>75</v>
      </c>
      <c r="AY218" s="210" t="s">
        <v>123</v>
      </c>
    </row>
    <row r="219" spans="2:51" s="14" customFormat="1" ht="11.25">
      <c r="B219" s="211"/>
      <c r="C219" s="212"/>
      <c r="D219" s="202" t="s">
        <v>132</v>
      </c>
      <c r="E219" s="213" t="s">
        <v>1</v>
      </c>
      <c r="F219" s="214" t="s">
        <v>1519</v>
      </c>
      <c r="G219" s="212"/>
      <c r="H219" s="215">
        <v>15.983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132</v>
      </c>
      <c r="AU219" s="221" t="s">
        <v>85</v>
      </c>
      <c r="AV219" s="14" t="s">
        <v>85</v>
      </c>
      <c r="AW219" s="14" t="s">
        <v>134</v>
      </c>
      <c r="AX219" s="14" t="s">
        <v>75</v>
      </c>
      <c r="AY219" s="221" t="s">
        <v>123</v>
      </c>
    </row>
    <row r="220" spans="2:51" s="13" customFormat="1" ht="11.25">
      <c r="B220" s="200"/>
      <c r="C220" s="201"/>
      <c r="D220" s="202" t="s">
        <v>132</v>
      </c>
      <c r="E220" s="203" t="s">
        <v>1</v>
      </c>
      <c r="F220" s="204" t="s">
        <v>1520</v>
      </c>
      <c r="G220" s="201"/>
      <c r="H220" s="203" t="s">
        <v>1</v>
      </c>
      <c r="I220" s="205"/>
      <c r="J220" s="201"/>
      <c r="K220" s="201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132</v>
      </c>
      <c r="AU220" s="210" t="s">
        <v>85</v>
      </c>
      <c r="AV220" s="13" t="s">
        <v>83</v>
      </c>
      <c r="AW220" s="13" t="s">
        <v>134</v>
      </c>
      <c r="AX220" s="13" t="s">
        <v>75</v>
      </c>
      <c r="AY220" s="210" t="s">
        <v>123</v>
      </c>
    </row>
    <row r="221" spans="2:51" s="14" customFormat="1" ht="11.25">
      <c r="B221" s="211"/>
      <c r="C221" s="212"/>
      <c r="D221" s="202" t="s">
        <v>132</v>
      </c>
      <c r="E221" s="213" t="s">
        <v>1</v>
      </c>
      <c r="F221" s="214" t="s">
        <v>1521</v>
      </c>
      <c r="G221" s="212"/>
      <c r="H221" s="215">
        <v>26.400000000000002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132</v>
      </c>
      <c r="AU221" s="221" t="s">
        <v>85</v>
      </c>
      <c r="AV221" s="14" t="s">
        <v>85</v>
      </c>
      <c r="AW221" s="14" t="s">
        <v>134</v>
      </c>
      <c r="AX221" s="14" t="s">
        <v>75</v>
      </c>
      <c r="AY221" s="221" t="s">
        <v>123</v>
      </c>
    </row>
    <row r="222" spans="2:51" s="16" customFormat="1" ht="11.25">
      <c r="B222" s="246"/>
      <c r="C222" s="247"/>
      <c r="D222" s="202" t="s">
        <v>132</v>
      </c>
      <c r="E222" s="248" t="s">
        <v>1</v>
      </c>
      <c r="F222" s="249" t="s">
        <v>337</v>
      </c>
      <c r="G222" s="247"/>
      <c r="H222" s="250">
        <v>42.383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132</v>
      </c>
      <c r="AU222" s="256" t="s">
        <v>85</v>
      </c>
      <c r="AV222" s="16" t="s">
        <v>142</v>
      </c>
      <c r="AW222" s="16" t="s">
        <v>134</v>
      </c>
      <c r="AX222" s="16" t="s">
        <v>75</v>
      </c>
      <c r="AY222" s="256" t="s">
        <v>123</v>
      </c>
    </row>
    <row r="223" spans="2:51" s="14" customFormat="1" ht="11.25">
      <c r="B223" s="211"/>
      <c r="C223" s="212"/>
      <c r="D223" s="202" t="s">
        <v>132</v>
      </c>
      <c r="E223" s="213" t="s">
        <v>1</v>
      </c>
      <c r="F223" s="214" t="s">
        <v>1522</v>
      </c>
      <c r="G223" s="212"/>
      <c r="H223" s="215">
        <v>87.3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132</v>
      </c>
      <c r="AU223" s="221" t="s">
        <v>85</v>
      </c>
      <c r="AV223" s="14" t="s">
        <v>85</v>
      </c>
      <c r="AW223" s="14" t="s">
        <v>134</v>
      </c>
      <c r="AX223" s="14" t="s">
        <v>75</v>
      </c>
      <c r="AY223" s="221" t="s">
        <v>123</v>
      </c>
    </row>
    <row r="224" spans="2:51" s="14" customFormat="1" ht="11.25">
      <c r="B224" s="211"/>
      <c r="C224" s="212"/>
      <c r="D224" s="202" t="s">
        <v>132</v>
      </c>
      <c r="E224" s="213" t="s">
        <v>1</v>
      </c>
      <c r="F224" s="214" t="s">
        <v>1470</v>
      </c>
      <c r="G224" s="212"/>
      <c r="H224" s="215">
        <v>1.2800000000000002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132</v>
      </c>
      <c r="AU224" s="221" t="s">
        <v>85</v>
      </c>
      <c r="AV224" s="14" t="s">
        <v>85</v>
      </c>
      <c r="AW224" s="14" t="s">
        <v>134</v>
      </c>
      <c r="AX224" s="14" t="s">
        <v>75</v>
      </c>
      <c r="AY224" s="221" t="s">
        <v>123</v>
      </c>
    </row>
    <row r="225" spans="2:51" s="15" customFormat="1" ht="11.25">
      <c r="B225" s="222"/>
      <c r="C225" s="223"/>
      <c r="D225" s="202" t="s">
        <v>132</v>
      </c>
      <c r="E225" s="224" t="s">
        <v>1</v>
      </c>
      <c r="F225" s="225" t="s">
        <v>137</v>
      </c>
      <c r="G225" s="223"/>
      <c r="H225" s="226">
        <v>130.963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132</v>
      </c>
      <c r="AU225" s="232" t="s">
        <v>85</v>
      </c>
      <c r="AV225" s="15" t="s">
        <v>131</v>
      </c>
      <c r="AW225" s="15" t="s">
        <v>134</v>
      </c>
      <c r="AX225" s="15" t="s">
        <v>83</v>
      </c>
      <c r="AY225" s="232" t="s">
        <v>123</v>
      </c>
    </row>
    <row r="226" spans="1:65" s="2" customFormat="1" ht="24.2" customHeight="1">
      <c r="A226" s="35"/>
      <c r="B226" s="36"/>
      <c r="C226" s="187" t="s">
        <v>244</v>
      </c>
      <c r="D226" s="187" t="s">
        <v>126</v>
      </c>
      <c r="E226" s="188" t="s">
        <v>1523</v>
      </c>
      <c r="F226" s="189" t="s">
        <v>1524</v>
      </c>
      <c r="G226" s="190" t="s">
        <v>235</v>
      </c>
      <c r="H226" s="191">
        <v>6.336</v>
      </c>
      <c r="I226" s="192"/>
      <c r="J226" s="193">
        <f>ROUND(I226*H226,2)</f>
        <v>0</v>
      </c>
      <c r="K226" s="189" t="s">
        <v>130</v>
      </c>
      <c r="L226" s="40"/>
      <c r="M226" s="194" t="s">
        <v>1</v>
      </c>
      <c r="N226" s="195" t="s">
        <v>40</v>
      </c>
      <c r="O226" s="72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131</v>
      </c>
      <c r="AT226" s="198" t="s">
        <v>126</v>
      </c>
      <c r="AU226" s="198" t="s">
        <v>85</v>
      </c>
      <c r="AY226" s="18" t="s">
        <v>123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83</v>
      </c>
      <c r="BK226" s="199">
        <f>ROUND(I226*H226,2)</f>
        <v>0</v>
      </c>
      <c r="BL226" s="18" t="s">
        <v>131</v>
      </c>
      <c r="BM226" s="198" t="s">
        <v>314</v>
      </c>
    </row>
    <row r="227" spans="2:51" s="13" customFormat="1" ht="22.5">
      <c r="B227" s="200"/>
      <c r="C227" s="201"/>
      <c r="D227" s="202" t="s">
        <v>132</v>
      </c>
      <c r="E227" s="203" t="s">
        <v>1</v>
      </c>
      <c r="F227" s="204" t="s">
        <v>1525</v>
      </c>
      <c r="G227" s="201"/>
      <c r="H227" s="203" t="s">
        <v>1</v>
      </c>
      <c r="I227" s="205"/>
      <c r="J227" s="201"/>
      <c r="K227" s="201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132</v>
      </c>
      <c r="AU227" s="210" t="s">
        <v>85</v>
      </c>
      <c r="AV227" s="13" t="s">
        <v>83</v>
      </c>
      <c r="AW227" s="13" t="s">
        <v>134</v>
      </c>
      <c r="AX227" s="13" t="s">
        <v>75</v>
      </c>
      <c r="AY227" s="210" t="s">
        <v>123</v>
      </c>
    </row>
    <row r="228" spans="2:51" s="14" customFormat="1" ht="11.25">
      <c r="B228" s="211"/>
      <c r="C228" s="212"/>
      <c r="D228" s="202" t="s">
        <v>132</v>
      </c>
      <c r="E228" s="213" t="s">
        <v>1</v>
      </c>
      <c r="F228" s="214" t="s">
        <v>1526</v>
      </c>
      <c r="G228" s="212"/>
      <c r="H228" s="215">
        <v>6.335999999999999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132</v>
      </c>
      <c r="AU228" s="221" t="s">
        <v>85</v>
      </c>
      <c r="AV228" s="14" t="s">
        <v>85</v>
      </c>
      <c r="AW228" s="14" t="s">
        <v>134</v>
      </c>
      <c r="AX228" s="14" t="s">
        <v>75</v>
      </c>
      <c r="AY228" s="221" t="s">
        <v>123</v>
      </c>
    </row>
    <row r="229" spans="2:51" s="15" customFormat="1" ht="11.25">
      <c r="B229" s="222"/>
      <c r="C229" s="223"/>
      <c r="D229" s="202" t="s">
        <v>132</v>
      </c>
      <c r="E229" s="224" t="s">
        <v>1</v>
      </c>
      <c r="F229" s="225" t="s">
        <v>137</v>
      </c>
      <c r="G229" s="223"/>
      <c r="H229" s="226">
        <v>6.335999999999999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132</v>
      </c>
      <c r="AU229" s="232" t="s">
        <v>85</v>
      </c>
      <c r="AV229" s="15" t="s">
        <v>131</v>
      </c>
      <c r="AW229" s="15" t="s">
        <v>134</v>
      </c>
      <c r="AX229" s="15" t="s">
        <v>83</v>
      </c>
      <c r="AY229" s="232" t="s">
        <v>123</v>
      </c>
    </row>
    <row r="230" spans="1:65" s="2" customFormat="1" ht="16.5" customHeight="1">
      <c r="A230" s="35"/>
      <c r="B230" s="36"/>
      <c r="C230" s="236" t="s">
        <v>315</v>
      </c>
      <c r="D230" s="236" t="s">
        <v>287</v>
      </c>
      <c r="E230" s="237" t="s">
        <v>1527</v>
      </c>
      <c r="F230" s="238" t="s">
        <v>1528</v>
      </c>
      <c r="G230" s="239" t="s">
        <v>290</v>
      </c>
      <c r="H230" s="240">
        <v>12.038</v>
      </c>
      <c r="I230" s="241"/>
      <c r="J230" s="242">
        <f>ROUND(I230*H230,2)</f>
        <v>0</v>
      </c>
      <c r="K230" s="238" t="s">
        <v>130</v>
      </c>
      <c r="L230" s="243"/>
      <c r="M230" s="244" t="s">
        <v>1</v>
      </c>
      <c r="N230" s="245" t="s">
        <v>40</v>
      </c>
      <c r="O230" s="72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151</v>
      </c>
      <c r="AT230" s="198" t="s">
        <v>287</v>
      </c>
      <c r="AU230" s="198" t="s">
        <v>85</v>
      </c>
      <c r="AY230" s="18" t="s">
        <v>123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83</v>
      </c>
      <c r="BK230" s="199">
        <f>ROUND(I230*H230,2)</f>
        <v>0</v>
      </c>
      <c r="BL230" s="18" t="s">
        <v>131</v>
      </c>
      <c r="BM230" s="198" t="s">
        <v>318</v>
      </c>
    </row>
    <row r="231" spans="2:51" s="14" customFormat="1" ht="11.25">
      <c r="B231" s="211"/>
      <c r="C231" s="212"/>
      <c r="D231" s="202" t="s">
        <v>132</v>
      </c>
      <c r="E231" s="213" t="s">
        <v>1</v>
      </c>
      <c r="F231" s="214" t="s">
        <v>1529</v>
      </c>
      <c r="G231" s="212"/>
      <c r="H231" s="215">
        <v>12.0384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132</v>
      </c>
      <c r="AU231" s="221" t="s">
        <v>85</v>
      </c>
      <c r="AV231" s="14" t="s">
        <v>85</v>
      </c>
      <c r="AW231" s="14" t="s">
        <v>134</v>
      </c>
      <c r="AX231" s="14" t="s">
        <v>75</v>
      </c>
      <c r="AY231" s="221" t="s">
        <v>123</v>
      </c>
    </row>
    <row r="232" spans="2:51" s="15" customFormat="1" ht="11.25">
      <c r="B232" s="222"/>
      <c r="C232" s="223"/>
      <c r="D232" s="202" t="s">
        <v>132</v>
      </c>
      <c r="E232" s="224" t="s">
        <v>1</v>
      </c>
      <c r="F232" s="225" t="s">
        <v>137</v>
      </c>
      <c r="G232" s="223"/>
      <c r="H232" s="226">
        <v>12.0384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132</v>
      </c>
      <c r="AU232" s="232" t="s">
        <v>85</v>
      </c>
      <c r="AV232" s="15" t="s">
        <v>131</v>
      </c>
      <c r="AW232" s="15" t="s">
        <v>134</v>
      </c>
      <c r="AX232" s="15" t="s">
        <v>83</v>
      </c>
      <c r="AY232" s="232" t="s">
        <v>123</v>
      </c>
    </row>
    <row r="233" spans="2:63" s="12" customFormat="1" ht="22.9" customHeight="1">
      <c r="B233" s="171"/>
      <c r="C233" s="172"/>
      <c r="D233" s="173" t="s">
        <v>74</v>
      </c>
      <c r="E233" s="185" t="s">
        <v>131</v>
      </c>
      <c r="F233" s="185" t="s">
        <v>578</v>
      </c>
      <c r="G233" s="172"/>
      <c r="H233" s="172"/>
      <c r="I233" s="175"/>
      <c r="J233" s="186">
        <f>BK233</f>
        <v>0</v>
      </c>
      <c r="K233" s="172"/>
      <c r="L233" s="177"/>
      <c r="M233" s="178"/>
      <c r="N233" s="179"/>
      <c r="O233" s="179"/>
      <c r="P233" s="180">
        <f>SUM(P234:P239)</f>
        <v>0</v>
      </c>
      <c r="Q233" s="179"/>
      <c r="R233" s="180">
        <f>SUM(R234:R239)</f>
        <v>0</v>
      </c>
      <c r="S233" s="179"/>
      <c r="T233" s="181">
        <f>SUM(T234:T239)</f>
        <v>0</v>
      </c>
      <c r="AR233" s="182" t="s">
        <v>83</v>
      </c>
      <c r="AT233" s="183" t="s">
        <v>74</v>
      </c>
      <c r="AU233" s="183" t="s">
        <v>83</v>
      </c>
      <c r="AY233" s="182" t="s">
        <v>123</v>
      </c>
      <c r="BK233" s="184">
        <f>SUM(BK234:BK239)</f>
        <v>0</v>
      </c>
    </row>
    <row r="234" spans="1:65" s="2" customFormat="1" ht="24.2" customHeight="1">
      <c r="A234" s="35"/>
      <c r="B234" s="36"/>
      <c r="C234" s="187" t="s">
        <v>249</v>
      </c>
      <c r="D234" s="187" t="s">
        <v>126</v>
      </c>
      <c r="E234" s="188" t="s">
        <v>1530</v>
      </c>
      <c r="F234" s="189" t="s">
        <v>1531</v>
      </c>
      <c r="G234" s="190" t="s">
        <v>235</v>
      </c>
      <c r="H234" s="191">
        <v>4.46</v>
      </c>
      <c r="I234" s="192"/>
      <c r="J234" s="193">
        <f>ROUND(I234*H234,2)</f>
        <v>0</v>
      </c>
      <c r="K234" s="189" t="s">
        <v>130</v>
      </c>
      <c r="L234" s="40"/>
      <c r="M234" s="194" t="s">
        <v>1</v>
      </c>
      <c r="N234" s="195" t="s">
        <v>40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131</v>
      </c>
      <c r="AT234" s="198" t="s">
        <v>126</v>
      </c>
      <c r="AU234" s="198" t="s">
        <v>85</v>
      </c>
      <c r="AY234" s="18" t="s">
        <v>123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83</v>
      </c>
      <c r="BK234" s="199">
        <f>ROUND(I234*H234,2)</f>
        <v>0</v>
      </c>
      <c r="BL234" s="18" t="s">
        <v>131</v>
      </c>
      <c r="BM234" s="198" t="s">
        <v>322</v>
      </c>
    </row>
    <row r="235" spans="2:51" s="13" customFormat="1" ht="11.25">
      <c r="B235" s="200"/>
      <c r="C235" s="201"/>
      <c r="D235" s="202" t="s">
        <v>132</v>
      </c>
      <c r="E235" s="203" t="s">
        <v>1</v>
      </c>
      <c r="F235" s="204" t="s">
        <v>1532</v>
      </c>
      <c r="G235" s="201"/>
      <c r="H235" s="203" t="s">
        <v>1</v>
      </c>
      <c r="I235" s="205"/>
      <c r="J235" s="201"/>
      <c r="K235" s="201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132</v>
      </c>
      <c r="AU235" s="210" t="s">
        <v>85</v>
      </c>
      <c r="AV235" s="13" t="s">
        <v>83</v>
      </c>
      <c r="AW235" s="13" t="s">
        <v>134</v>
      </c>
      <c r="AX235" s="13" t="s">
        <v>75</v>
      </c>
      <c r="AY235" s="210" t="s">
        <v>123</v>
      </c>
    </row>
    <row r="236" spans="2:51" s="14" customFormat="1" ht="11.25">
      <c r="B236" s="211"/>
      <c r="C236" s="212"/>
      <c r="D236" s="202" t="s">
        <v>132</v>
      </c>
      <c r="E236" s="213" t="s">
        <v>1</v>
      </c>
      <c r="F236" s="214" t="s">
        <v>1533</v>
      </c>
      <c r="G236" s="212"/>
      <c r="H236" s="215">
        <v>1.7600000000000002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132</v>
      </c>
      <c r="AU236" s="221" t="s">
        <v>85</v>
      </c>
      <c r="AV236" s="14" t="s">
        <v>85</v>
      </c>
      <c r="AW236" s="14" t="s">
        <v>134</v>
      </c>
      <c r="AX236" s="14" t="s">
        <v>75</v>
      </c>
      <c r="AY236" s="221" t="s">
        <v>123</v>
      </c>
    </row>
    <row r="237" spans="2:51" s="13" customFormat="1" ht="11.25">
      <c r="B237" s="200"/>
      <c r="C237" s="201"/>
      <c r="D237" s="202" t="s">
        <v>132</v>
      </c>
      <c r="E237" s="203" t="s">
        <v>1</v>
      </c>
      <c r="F237" s="204" t="s">
        <v>1534</v>
      </c>
      <c r="G237" s="201"/>
      <c r="H237" s="203" t="s">
        <v>1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132</v>
      </c>
      <c r="AU237" s="210" t="s">
        <v>85</v>
      </c>
      <c r="AV237" s="13" t="s">
        <v>83</v>
      </c>
      <c r="AW237" s="13" t="s">
        <v>134</v>
      </c>
      <c r="AX237" s="13" t="s">
        <v>75</v>
      </c>
      <c r="AY237" s="210" t="s">
        <v>123</v>
      </c>
    </row>
    <row r="238" spans="2:51" s="14" customFormat="1" ht="11.25">
      <c r="B238" s="211"/>
      <c r="C238" s="212"/>
      <c r="D238" s="202" t="s">
        <v>132</v>
      </c>
      <c r="E238" s="213" t="s">
        <v>1</v>
      </c>
      <c r="F238" s="214" t="s">
        <v>1535</v>
      </c>
      <c r="G238" s="212"/>
      <c r="H238" s="215">
        <v>2.7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132</v>
      </c>
      <c r="AU238" s="221" t="s">
        <v>85</v>
      </c>
      <c r="AV238" s="14" t="s">
        <v>85</v>
      </c>
      <c r="AW238" s="14" t="s">
        <v>134</v>
      </c>
      <c r="AX238" s="14" t="s">
        <v>75</v>
      </c>
      <c r="AY238" s="221" t="s">
        <v>123</v>
      </c>
    </row>
    <row r="239" spans="2:51" s="15" customFormat="1" ht="11.25">
      <c r="B239" s="222"/>
      <c r="C239" s="223"/>
      <c r="D239" s="202" t="s">
        <v>132</v>
      </c>
      <c r="E239" s="224" t="s">
        <v>1</v>
      </c>
      <c r="F239" s="225" t="s">
        <v>137</v>
      </c>
      <c r="G239" s="223"/>
      <c r="H239" s="226">
        <v>4.460000000000001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132</v>
      </c>
      <c r="AU239" s="232" t="s">
        <v>85</v>
      </c>
      <c r="AV239" s="15" t="s">
        <v>131</v>
      </c>
      <c r="AW239" s="15" t="s">
        <v>134</v>
      </c>
      <c r="AX239" s="15" t="s">
        <v>83</v>
      </c>
      <c r="AY239" s="232" t="s">
        <v>123</v>
      </c>
    </row>
    <row r="240" spans="2:63" s="12" customFormat="1" ht="22.9" customHeight="1">
      <c r="B240" s="171"/>
      <c r="C240" s="172"/>
      <c r="D240" s="173" t="s">
        <v>74</v>
      </c>
      <c r="E240" s="185" t="s">
        <v>151</v>
      </c>
      <c r="F240" s="185" t="s">
        <v>1536</v>
      </c>
      <c r="G240" s="172"/>
      <c r="H240" s="172"/>
      <c r="I240" s="175"/>
      <c r="J240" s="186">
        <f>BK240</f>
        <v>0</v>
      </c>
      <c r="K240" s="172"/>
      <c r="L240" s="177"/>
      <c r="M240" s="178"/>
      <c r="N240" s="179"/>
      <c r="O240" s="179"/>
      <c r="P240" s="180">
        <f>SUM(P241:P299)</f>
        <v>0</v>
      </c>
      <c r="Q240" s="179"/>
      <c r="R240" s="180">
        <f>SUM(R241:R299)</f>
        <v>0</v>
      </c>
      <c r="S240" s="179"/>
      <c r="T240" s="181">
        <f>SUM(T241:T299)</f>
        <v>0</v>
      </c>
      <c r="AR240" s="182" t="s">
        <v>83</v>
      </c>
      <c r="AT240" s="183" t="s">
        <v>74</v>
      </c>
      <c r="AU240" s="183" t="s">
        <v>83</v>
      </c>
      <c r="AY240" s="182" t="s">
        <v>123</v>
      </c>
      <c r="BK240" s="184">
        <f>SUM(BK241:BK299)</f>
        <v>0</v>
      </c>
    </row>
    <row r="241" spans="1:65" s="2" customFormat="1" ht="24.2" customHeight="1">
      <c r="A241" s="35"/>
      <c r="B241" s="36"/>
      <c r="C241" s="187" t="s">
        <v>323</v>
      </c>
      <c r="D241" s="187" t="s">
        <v>126</v>
      </c>
      <c r="E241" s="188" t="s">
        <v>1537</v>
      </c>
      <c r="F241" s="189" t="s">
        <v>1538</v>
      </c>
      <c r="G241" s="190" t="s">
        <v>129</v>
      </c>
      <c r="H241" s="191">
        <v>2</v>
      </c>
      <c r="I241" s="192"/>
      <c r="J241" s="193">
        <f>ROUND(I241*H241,2)</f>
        <v>0</v>
      </c>
      <c r="K241" s="189" t="s">
        <v>130</v>
      </c>
      <c r="L241" s="40"/>
      <c r="M241" s="194" t="s">
        <v>1</v>
      </c>
      <c r="N241" s="195" t="s">
        <v>40</v>
      </c>
      <c r="O241" s="72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131</v>
      </c>
      <c r="AT241" s="198" t="s">
        <v>126</v>
      </c>
      <c r="AU241" s="198" t="s">
        <v>85</v>
      </c>
      <c r="AY241" s="18" t="s">
        <v>123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83</v>
      </c>
      <c r="BK241" s="199">
        <f>ROUND(I241*H241,2)</f>
        <v>0</v>
      </c>
      <c r="BL241" s="18" t="s">
        <v>131</v>
      </c>
      <c r="BM241" s="198" t="s">
        <v>326</v>
      </c>
    </row>
    <row r="242" spans="2:51" s="14" customFormat="1" ht="11.25">
      <c r="B242" s="211"/>
      <c r="C242" s="212"/>
      <c r="D242" s="202" t="s">
        <v>132</v>
      </c>
      <c r="E242" s="213" t="s">
        <v>1</v>
      </c>
      <c r="F242" s="214" t="s">
        <v>1539</v>
      </c>
      <c r="G242" s="212"/>
      <c r="H242" s="215">
        <v>2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132</v>
      </c>
      <c r="AU242" s="221" t="s">
        <v>85</v>
      </c>
      <c r="AV242" s="14" t="s">
        <v>85</v>
      </c>
      <c r="AW242" s="14" t="s">
        <v>134</v>
      </c>
      <c r="AX242" s="14" t="s">
        <v>75</v>
      </c>
      <c r="AY242" s="221" t="s">
        <v>123</v>
      </c>
    </row>
    <row r="243" spans="2:51" s="15" customFormat="1" ht="11.25">
      <c r="B243" s="222"/>
      <c r="C243" s="223"/>
      <c r="D243" s="202" t="s">
        <v>132</v>
      </c>
      <c r="E243" s="224" t="s">
        <v>1</v>
      </c>
      <c r="F243" s="225" t="s">
        <v>137</v>
      </c>
      <c r="G243" s="223"/>
      <c r="H243" s="226">
        <v>2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132</v>
      </c>
      <c r="AU243" s="232" t="s">
        <v>85</v>
      </c>
      <c r="AV243" s="15" t="s">
        <v>131</v>
      </c>
      <c r="AW243" s="15" t="s">
        <v>134</v>
      </c>
      <c r="AX243" s="15" t="s">
        <v>83</v>
      </c>
      <c r="AY243" s="232" t="s">
        <v>123</v>
      </c>
    </row>
    <row r="244" spans="1:65" s="2" customFormat="1" ht="24.2" customHeight="1">
      <c r="A244" s="35"/>
      <c r="B244" s="36"/>
      <c r="C244" s="187" t="s">
        <v>253</v>
      </c>
      <c r="D244" s="187" t="s">
        <v>126</v>
      </c>
      <c r="E244" s="188" t="s">
        <v>1540</v>
      </c>
      <c r="F244" s="189" t="s">
        <v>1541</v>
      </c>
      <c r="G244" s="190" t="s">
        <v>129</v>
      </c>
      <c r="H244" s="191">
        <v>2</v>
      </c>
      <c r="I244" s="192"/>
      <c r="J244" s="193">
        <f>ROUND(I244*H244,2)</f>
        <v>0</v>
      </c>
      <c r="K244" s="189" t="s">
        <v>130</v>
      </c>
      <c r="L244" s="40"/>
      <c r="M244" s="194" t="s">
        <v>1</v>
      </c>
      <c r="N244" s="195" t="s">
        <v>40</v>
      </c>
      <c r="O244" s="72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131</v>
      </c>
      <c r="AT244" s="198" t="s">
        <v>126</v>
      </c>
      <c r="AU244" s="198" t="s">
        <v>85</v>
      </c>
      <c r="AY244" s="18" t="s">
        <v>123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83</v>
      </c>
      <c r="BK244" s="199">
        <f>ROUND(I244*H244,2)</f>
        <v>0</v>
      </c>
      <c r="BL244" s="18" t="s">
        <v>131</v>
      </c>
      <c r="BM244" s="198" t="s">
        <v>329</v>
      </c>
    </row>
    <row r="245" spans="2:51" s="14" customFormat="1" ht="11.25">
      <c r="B245" s="211"/>
      <c r="C245" s="212"/>
      <c r="D245" s="202" t="s">
        <v>132</v>
      </c>
      <c r="E245" s="213" t="s">
        <v>1</v>
      </c>
      <c r="F245" s="214" t="s">
        <v>1542</v>
      </c>
      <c r="G245" s="212"/>
      <c r="H245" s="215">
        <v>2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132</v>
      </c>
      <c r="AU245" s="221" t="s">
        <v>85</v>
      </c>
      <c r="AV245" s="14" t="s">
        <v>85</v>
      </c>
      <c r="AW245" s="14" t="s">
        <v>134</v>
      </c>
      <c r="AX245" s="14" t="s">
        <v>75</v>
      </c>
      <c r="AY245" s="221" t="s">
        <v>123</v>
      </c>
    </row>
    <row r="246" spans="2:51" s="15" customFormat="1" ht="11.25">
      <c r="B246" s="222"/>
      <c r="C246" s="223"/>
      <c r="D246" s="202" t="s">
        <v>132</v>
      </c>
      <c r="E246" s="224" t="s">
        <v>1</v>
      </c>
      <c r="F246" s="225" t="s">
        <v>137</v>
      </c>
      <c r="G246" s="223"/>
      <c r="H246" s="226">
        <v>2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132</v>
      </c>
      <c r="AU246" s="232" t="s">
        <v>85</v>
      </c>
      <c r="AV246" s="15" t="s">
        <v>131</v>
      </c>
      <c r="AW246" s="15" t="s">
        <v>134</v>
      </c>
      <c r="AX246" s="15" t="s">
        <v>83</v>
      </c>
      <c r="AY246" s="232" t="s">
        <v>123</v>
      </c>
    </row>
    <row r="247" spans="1:65" s="2" customFormat="1" ht="16.5" customHeight="1">
      <c r="A247" s="35"/>
      <c r="B247" s="36"/>
      <c r="C247" s="236" t="s">
        <v>330</v>
      </c>
      <c r="D247" s="236" t="s">
        <v>287</v>
      </c>
      <c r="E247" s="237" t="s">
        <v>1543</v>
      </c>
      <c r="F247" s="238" t="s">
        <v>1544</v>
      </c>
      <c r="G247" s="239" t="s">
        <v>129</v>
      </c>
      <c r="H247" s="240">
        <v>2</v>
      </c>
      <c r="I247" s="241"/>
      <c r="J247" s="242">
        <f>ROUND(I247*H247,2)</f>
        <v>0</v>
      </c>
      <c r="K247" s="238" t="s">
        <v>130</v>
      </c>
      <c r="L247" s="243"/>
      <c r="M247" s="244" t="s">
        <v>1</v>
      </c>
      <c r="N247" s="245" t="s">
        <v>40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151</v>
      </c>
      <c r="AT247" s="198" t="s">
        <v>287</v>
      </c>
      <c r="AU247" s="198" t="s">
        <v>85</v>
      </c>
      <c r="AY247" s="18" t="s">
        <v>123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83</v>
      </c>
      <c r="BK247" s="199">
        <f>ROUND(I247*H247,2)</f>
        <v>0</v>
      </c>
      <c r="BL247" s="18" t="s">
        <v>131</v>
      </c>
      <c r="BM247" s="198" t="s">
        <v>333</v>
      </c>
    </row>
    <row r="248" spans="2:51" s="14" customFormat="1" ht="22.5">
      <c r="B248" s="211"/>
      <c r="C248" s="212"/>
      <c r="D248" s="202" t="s">
        <v>132</v>
      </c>
      <c r="E248" s="213" t="s">
        <v>1</v>
      </c>
      <c r="F248" s="214" t="s">
        <v>1545</v>
      </c>
      <c r="G248" s="212"/>
      <c r="H248" s="215">
        <v>2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132</v>
      </c>
      <c r="AU248" s="221" t="s">
        <v>85</v>
      </c>
      <c r="AV248" s="14" t="s">
        <v>85</v>
      </c>
      <c r="AW248" s="14" t="s">
        <v>134</v>
      </c>
      <c r="AX248" s="14" t="s">
        <v>75</v>
      </c>
      <c r="AY248" s="221" t="s">
        <v>123</v>
      </c>
    </row>
    <row r="249" spans="2:51" s="15" customFormat="1" ht="11.25">
      <c r="B249" s="222"/>
      <c r="C249" s="223"/>
      <c r="D249" s="202" t="s">
        <v>132</v>
      </c>
      <c r="E249" s="224" t="s">
        <v>1</v>
      </c>
      <c r="F249" s="225" t="s">
        <v>137</v>
      </c>
      <c r="G249" s="223"/>
      <c r="H249" s="226">
        <v>2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132</v>
      </c>
      <c r="AU249" s="232" t="s">
        <v>85</v>
      </c>
      <c r="AV249" s="15" t="s">
        <v>131</v>
      </c>
      <c r="AW249" s="15" t="s">
        <v>134</v>
      </c>
      <c r="AX249" s="15" t="s">
        <v>83</v>
      </c>
      <c r="AY249" s="232" t="s">
        <v>123</v>
      </c>
    </row>
    <row r="250" spans="1:65" s="2" customFormat="1" ht="24.2" customHeight="1">
      <c r="A250" s="35"/>
      <c r="B250" s="36"/>
      <c r="C250" s="187" t="s">
        <v>259</v>
      </c>
      <c r="D250" s="187" t="s">
        <v>126</v>
      </c>
      <c r="E250" s="188" t="s">
        <v>1546</v>
      </c>
      <c r="F250" s="189" t="s">
        <v>1547</v>
      </c>
      <c r="G250" s="190" t="s">
        <v>129</v>
      </c>
      <c r="H250" s="191">
        <v>1</v>
      </c>
      <c r="I250" s="192"/>
      <c r="J250" s="193">
        <f>ROUND(I250*H250,2)</f>
        <v>0</v>
      </c>
      <c r="K250" s="189" t="s">
        <v>130</v>
      </c>
      <c r="L250" s="40"/>
      <c r="M250" s="194" t="s">
        <v>1</v>
      </c>
      <c r="N250" s="195" t="s">
        <v>40</v>
      </c>
      <c r="O250" s="72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131</v>
      </c>
      <c r="AT250" s="198" t="s">
        <v>126</v>
      </c>
      <c r="AU250" s="198" t="s">
        <v>85</v>
      </c>
      <c r="AY250" s="18" t="s">
        <v>123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83</v>
      </c>
      <c r="BK250" s="199">
        <f>ROUND(I250*H250,2)</f>
        <v>0</v>
      </c>
      <c r="BL250" s="18" t="s">
        <v>131</v>
      </c>
      <c r="BM250" s="198" t="s">
        <v>342</v>
      </c>
    </row>
    <row r="251" spans="2:51" s="14" customFormat="1" ht="11.25">
      <c r="B251" s="211"/>
      <c r="C251" s="212"/>
      <c r="D251" s="202" t="s">
        <v>132</v>
      </c>
      <c r="E251" s="213" t="s">
        <v>1</v>
      </c>
      <c r="F251" s="214" t="s">
        <v>1548</v>
      </c>
      <c r="G251" s="212"/>
      <c r="H251" s="215">
        <v>1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132</v>
      </c>
      <c r="AU251" s="221" t="s">
        <v>85</v>
      </c>
      <c r="AV251" s="14" t="s">
        <v>85</v>
      </c>
      <c r="AW251" s="14" t="s">
        <v>134</v>
      </c>
      <c r="AX251" s="14" t="s">
        <v>75</v>
      </c>
      <c r="AY251" s="221" t="s">
        <v>123</v>
      </c>
    </row>
    <row r="252" spans="2:51" s="15" customFormat="1" ht="11.25">
      <c r="B252" s="222"/>
      <c r="C252" s="223"/>
      <c r="D252" s="202" t="s">
        <v>132</v>
      </c>
      <c r="E252" s="224" t="s">
        <v>1</v>
      </c>
      <c r="F252" s="225" t="s">
        <v>137</v>
      </c>
      <c r="G252" s="223"/>
      <c r="H252" s="226">
        <v>1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132</v>
      </c>
      <c r="AU252" s="232" t="s">
        <v>85</v>
      </c>
      <c r="AV252" s="15" t="s">
        <v>131</v>
      </c>
      <c r="AW252" s="15" t="s">
        <v>134</v>
      </c>
      <c r="AX252" s="15" t="s">
        <v>83</v>
      </c>
      <c r="AY252" s="232" t="s">
        <v>123</v>
      </c>
    </row>
    <row r="253" spans="1:65" s="2" customFormat="1" ht="24.2" customHeight="1">
      <c r="A253" s="35"/>
      <c r="B253" s="36"/>
      <c r="C253" s="236" t="s">
        <v>346</v>
      </c>
      <c r="D253" s="236" t="s">
        <v>287</v>
      </c>
      <c r="E253" s="237" t="s">
        <v>1549</v>
      </c>
      <c r="F253" s="238" t="s">
        <v>1550</v>
      </c>
      <c r="G253" s="239" t="s">
        <v>129</v>
      </c>
      <c r="H253" s="240">
        <v>1</v>
      </c>
      <c r="I253" s="241"/>
      <c r="J253" s="242">
        <f>ROUND(I253*H253,2)</f>
        <v>0</v>
      </c>
      <c r="K253" s="238" t="s">
        <v>130</v>
      </c>
      <c r="L253" s="243"/>
      <c r="M253" s="244" t="s">
        <v>1</v>
      </c>
      <c r="N253" s="245" t="s">
        <v>40</v>
      </c>
      <c r="O253" s="72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151</v>
      </c>
      <c r="AT253" s="198" t="s">
        <v>287</v>
      </c>
      <c r="AU253" s="198" t="s">
        <v>85</v>
      </c>
      <c r="AY253" s="18" t="s">
        <v>123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83</v>
      </c>
      <c r="BK253" s="199">
        <f>ROUND(I253*H253,2)</f>
        <v>0</v>
      </c>
      <c r="BL253" s="18" t="s">
        <v>131</v>
      </c>
      <c r="BM253" s="198" t="s">
        <v>349</v>
      </c>
    </row>
    <row r="254" spans="2:51" s="14" customFormat="1" ht="11.25">
      <c r="B254" s="211"/>
      <c r="C254" s="212"/>
      <c r="D254" s="202" t="s">
        <v>132</v>
      </c>
      <c r="E254" s="213" t="s">
        <v>1</v>
      </c>
      <c r="F254" s="214" t="s">
        <v>1551</v>
      </c>
      <c r="G254" s="212"/>
      <c r="H254" s="215">
        <v>1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132</v>
      </c>
      <c r="AU254" s="221" t="s">
        <v>85</v>
      </c>
      <c r="AV254" s="14" t="s">
        <v>85</v>
      </c>
      <c r="AW254" s="14" t="s">
        <v>134</v>
      </c>
      <c r="AX254" s="14" t="s">
        <v>75</v>
      </c>
      <c r="AY254" s="221" t="s">
        <v>123</v>
      </c>
    </row>
    <row r="255" spans="2:51" s="15" customFormat="1" ht="11.25">
      <c r="B255" s="222"/>
      <c r="C255" s="223"/>
      <c r="D255" s="202" t="s">
        <v>132</v>
      </c>
      <c r="E255" s="224" t="s">
        <v>1</v>
      </c>
      <c r="F255" s="225" t="s">
        <v>137</v>
      </c>
      <c r="G255" s="223"/>
      <c r="H255" s="226">
        <v>1</v>
      </c>
      <c r="I255" s="227"/>
      <c r="J255" s="223"/>
      <c r="K255" s="223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132</v>
      </c>
      <c r="AU255" s="232" t="s">
        <v>85</v>
      </c>
      <c r="AV255" s="15" t="s">
        <v>131</v>
      </c>
      <c r="AW255" s="15" t="s">
        <v>134</v>
      </c>
      <c r="AX255" s="15" t="s">
        <v>83</v>
      </c>
      <c r="AY255" s="232" t="s">
        <v>123</v>
      </c>
    </row>
    <row r="256" spans="1:65" s="2" customFormat="1" ht="24.2" customHeight="1">
      <c r="A256" s="35"/>
      <c r="B256" s="36"/>
      <c r="C256" s="187" t="s">
        <v>265</v>
      </c>
      <c r="D256" s="187" t="s">
        <v>126</v>
      </c>
      <c r="E256" s="188" t="s">
        <v>1552</v>
      </c>
      <c r="F256" s="189" t="s">
        <v>1553</v>
      </c>
      <c r="G256" s="190" t="s">
        <v>228</v>
      </c>
      <c r="H256" s="191">
        <v>35</v>
      </c>
      <c r="I256" s="192"/>
      <c r="J256" s="193">
        <f>ROUND(I256*H256,2)</f>
        <v>0</v>
      </c>
      <c r="K256" s="189" t="s">
        <v>130</v>
      </c>
      <c r="L256" s="40"/>
      <c r="M256" s="194" t="s">
        <v>1</v>
      </c>
      <c r="N256" s="195" t="s">
        <v>40</v>
      </c>
      <c r="O256" s="72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131</v>
      </c>
      <c r="AT256" s="198" t="s">
        <v>126</v>
      </c>
      <c r="AU256" s="198" t="s">
        <v>85</v>
      </c>
      <c r="AY256" s="18" t="s">
        <v>123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83</v>
      </c>
      <c r="BK256" s="199">
        <f>ROUND(I256*H256,2)</f>
        <v>0</v>
      </c>
      <c r="BL256" s="18" t="s">
        <v>131</v>
      </c>
      <c r="BM256" s="198" t="s">
        <v>354</v>
      </c>
    </row>
    <row r="257" spans="2:51" s="14" customFormat="1" ht="11.25">
      <c r="B257" s="211"/>
      <c r="C257" s="212"/>
      <c r="D257" s="202" t="s">
        <v>132</v>
      </c>
      <c r="E257" s="213" t="s">
        <v>1</v>
      </c>
      <c r="F257" s="214" t="s">
        <v>1554</v>
      </c>
      <c r="G257" s="212"/>
      <c r="H257" s="215">
        <v>35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132</v>
      </c>
      <c r="AU257" s="221" t="s">
        <v>85</v>
      </c>
      <c r="AV257" s="14" t="s">
        <v>85</v>
      </c>
      <c r="AW257" s="14" t="s">
        <v>134</v>
      </c>
      <c r="AX257" s="14" t="s">
        <v>75</v>
      </c>
      <c r="AY257" s="221" t="s">
        <v>123</v>
      </c>
    </row>
    <row r="258" spans="2:51" s="15" customFormat="1" ht="11.25">
      <c r="B258" s="222"/>
      <c r="C258" s="223"/>
      <c r="D258" s="202" t="s">
        <v>132</v>
      </c>
      <c r="E258" s="224" t="s">
        <v>1</v>
      </c>
      <c r="F258" s="225" t="s">
        <v>137</v>
      </c>
      <c r="G258" s="223"/>
      <c r="H258" s="226">
        <v>35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132</v>
      </c>
      <c r="AU258" s="232" t="s">
        <v>85</v>
      </c>
      <c r="AV258" s="15" t="s">
        <v>131</v>
      </c>
      <c r="AW258" s="15" t="s">
        <v>134</v>
      </c>
      <c r="AX258" s="15" t="s">
        <v>83</v>
      </c>
      <c r="AY258" s="232" t="s">
        <v>123</v>
      </c>
    </row>
    <row r="259" spans="1:65" s="2" customFormat="1" ht="24.2" customHeight="1">
      <c r="A259" s="35"/>
      <c r="B259" s="36"/>
      <c r="C259" s="236" t="s">
        <v>356</v>
      </c>
      <c r="D259" s="236" t="s">
        <v>287</v>
      </c>
      <c r="E259" s="237" t="s">
        <v>1555</v>
      </c>
      <c r="F259" s="238" t="s">
        <v>1556</v>
      </c>
      <c r="G259" s="239" t="s">
        <v>228</v>
      </c>
      <c r="H259" s="240">
        <v>36.75</v>
      </c>
      <c r="I259" s="241"/>
      <c r="J259" s="242">
        <f>ROUND(I259*H259,2)</f>
        <v>0</v>
      </c>
      <c r="K259" s="238" t="s">
        <v>130</v>
      </c>
      <c r="L259" s="243"/>
      <c r="M259" s="244" t="s">
        <v>1</v>
      </c>
      <c r="N259" s="245" t="s">
        <v>40</v>
      </c>
      <c r="O259" s="72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151</v>
      </c>
      <c r="AT259" s="198" t="s">
        <v>287</v>
      </c>
      <c r="AU259" s="198" t="s">
        <v>85</v>
      </c>
      <c r="AY259" s="18" t="s">
        <v>123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83</v>
      </c>
      <c r="BK259" s="199">
        <f>ROUND(I259*H259,2)</f>
        <v>0</v>
      </c>
      <c r="BL259" s="18" t="s">
        <v>131</v>
      </c>
      <c r="BM259" s="198" t="s">
        <v>359</v>
      </c>
    </row>
    <row r="260" spans="2:51" s="14" customFormat="1" ht="11.25">
      <c r="B260" s="211"/>
      <c r="C260" s="212"/>
      <c r="D260" s="202" t="s">
        <v>132</v>
      </c>
      <c r="E260" s="213" t="s">
        <v>1</v>
      </c>
      <c r="F260" s="214" t="s">
        <v>1557</v>
      </c>
      <c r="G260" s="212"/>
      <c r="H260" s="215">
        <v>36.75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132</v>
      </c>
      <c r="AU260" s="221" t="s">
        <v>85</v>
      </c>
      <c r="AV260" s="14" t="s">
        <v>85</v>
      </c>
      <c r="AW260" s="14" t="s">
        <v>134</v>
      </c>
      <c r="AX260" s="14" t="s">
        <v>75</v>
      </c>
      <c r="AY260" s="221" t="s">
        <v>123</v>
      </c>
    </row>
    <row r="261" spans="2:51" s="15" customFormat="1" ht="11.25">
      <c r="B261" s="222"/>
      <c r="C261" s="223"/>
      <c r="D261" s="202" t="s">
        <v>132</v>
      </c>
      <c r="E261" s="224" t="s">
        <v>1</v>
      </c>
      <c r="F261" s="225" t="s">
        <v>137</v>
      </c>
      <c r="G261" s="223"/>
      <c r="H261" s="226">
        <v>36.75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132</v>
      </c>
      <c r="AU261" s="232" t="s">
        <v>85</v>
      </c>
      <c r="AV261" s="15" t="s">
        <v>131</v>
      </c>
      <c r="AW261" s="15" t="s">
        <v>134</v>
      </c>
      <c r="AX261" s="15" t="s">
        <v>83</v>
      </c>
      <c r="AY261" s="232" t="s">
        <v>123</v>
      </c>
    </row>
    <row r="262" spans="1:65" s="2" customFormat="1" ht="21.75" customHeight="1">
      <c r="A262" s="35"/>
      <c r="B262" s="36"/>
      <c r="C262" s="187" t="s">
        <v>273</v>
      </c>
      <c r="D262" s="187" t="s">
        <v>126</v>
      </c>
      <c r="E262" s="188" t="s">
        <v>1558</v>
      </c>
      <c r="F262" s="189" t="s">
        <v>1559</v>
      </c>
      <c r="G262" s="190" t="s">
        <v>129</v>
      </c>
      <c r="H262" s="191">
        <v>4</v>
      </c>
      <c r="I262" s="192"/>
      <c r="J262" s="193">
        <f>ROUND(I262*H262,2)</f>
        <v>0</v>
      </c>
      <c r="K262" s="189" t="s">
        <v>130</v>
      </c>
      <c r="L262" s="40"/>
      <c r="M262" s="194" t="s">
        <v>1</v>
      </c>
      <c r="N262" s="195" t="s">
        <v>40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131</v>
      </c>
      <c r="AT262" s="198" t="s">
        <v>126</v>
      </c>
      <c r="AU262" s="198" t="s">
        <v>85</v>
      </c>
      <c r="AY262" s="18" t="s">
        <v>123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83</v>
      </c>
      <c r="BK262" s="199">
        <f>ROUND(I262*H262,2)</f>
        <v>0</v>
      </c>
      <c r="BL262" s="18" t="s">
        <v>131</v>
      </c>
      <c r="BM262" s="198" t="s">
        <v>363</v>
      </c>
    </row>
    <row r="263" spans="1:65" s="2" customFormat="1" ht="16.5" customHeight="1">
      <c r="A263" s="35"/>
      <c r="B263" s="36"/>
      <c r="C263" s="236" t="s">
        <v>366</v>
      </c>
      <c r="D263" s="236" t="s">
        <v>287</v>
      </c>
      <c r="E263" s="237" t="s">
        <v>1560</v>
      </c>
      <c r="F263" s="238" t="s">
        <v>1561</v>
      </c>
      <c r="G263" s="239" t="s">
        <v>129</v>
      </c>
      <c r="H263" s="240">
        <v>4</v>
      </c>
      <c r="I263" s="241"/>
      <c r="J263" s="242">
        <f>ROUND(I263*H263,2)</f>
        <v>0</v>
      </c>
      <c r="K263" s="238" t="s">
        <v>130</v>
      </c>
      <c r="L263" s="243"/>
      <c r="M263" s="244" t="s">
        <v>1</v>
      </c>
      <c r="N263" s="245" t="s">
        <v>40</v>
      </c>
      <c r="O263" s="72"/>
      <c r="P263" s="196">
        <f>O263*H263</f>
        <v>0</v>
      </c>
      <c r="Q263" s="196">
        <v>0</v>
      </c>
      <c r="R263" s="196">
        <f>Q263*H263</f>
        <v>0</v>
      </c>
      <c r="S263" s="196">
        <v>0</v>
      </c>
      <c r="T263" s="19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8" t="s">
        <v>151</v>
      </c>
      <c r="AT263" s="198" t="s">
        <v>287</v>
      </c>
      <c r="AU263" s="198" t="s">
        <v>85</v>
      </c>
      <c r="AY263" s="18" t="s">
        <v>123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8" t="s">
        <v>83</v>
      </c>
      <c r="BK263" s="199">
        <f>ROUND(I263*H263,2)</f>
        <v>0</v>
      </c>
      <c r="BL263" s="18" t="s">
        <v>131</v>
      </c>
      <c r="BM263" s="198" t="s">
        <v>369</v>
      </c>
    </row>
    <row r="264" spans="1:65" s="2" customFormat="1" ht="21.75" customHeight="1">
      <c r="A264" s="35"/>
      <c r="B264" s="36"/>
      <c r="C264" s="187" t="s">
        <v>278</v>
      </c>
      <c r="D264" s="187" t="s">
        <v>126</v>
      </c>
      <c r="E264" s="188" t="s">
        <v>1562</v>
      </c>
      <c r="F264" s="189" t="s">
        <v>1563</v>
      </c>
      <c r="G264" s="190" t="s">
        <v>129</v>
      </c>
      <c r="H264" s="191">
        <v>1</v>
      </c>
      <c r="I264" s="192"/>
      <c r="J264" s="193">
        <f>ROUND(I264*H264,2)</f>
        <v>0</v>
      </c>
      <c r="K264" s="189" t="s">
        <v>130</v>
      </c>
      <c r="L264" s="40"/>
      <c r="M264" s="194" t="s">
        <v>1</v>
      </c>
      <c r="N264" s="195" t="s">
        <v>40</v>
      </c>
      <c r="O264" s="72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131</v>
      </c>
      <c r="AT264" s="198" t="s">
        <v>126</v>
      </c>
      <c r="AU264" s="198" t="s">
        <v>85</v>
      </c>
      <c r="AY264" s="18" t="s">
        <v>123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83</v>
      </c>
      <c r="BK264" s="199">
        <f>ROUND(I264*H264,2)</f>
        <v>0</v>
      </c>
      <c r="BL264" s="18" t="s">
        <v>131</v>
      </c>
      <c r="BM264" s="198" t="s">
        <v>376</v>
      </c>
    </row>
    <row r="265" spans="2:51" s="14" customFormat="1" ht="11.25">
      <c r="B265" s="211"/>
      <c r="C265" s="212"/>
      <c r="D265" s="202" t="s">
        <v>132</v>
      </c>
      <c r="E265" s="213" t="s">
        <v>1</v>
      </c>
      <c r="F265" s="214" t="s">
        <v>1564</v>
      </c>
      <c r="G265" s="212"/>
      <c r="H265" s="215">
        <v>1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132</v>
      </c>
      <c r="AU265" s="221" t="s">
        <v>85</v>
      </c>
      <c r="AV265" s="14" t="s">
        <v>85</v>
      </c>
      <c r="AW265" s="14" t="s">
        <v>134</v>
      </c>
      <c r="AX265" s="14" t="s">
        <v>75</v>
      </c>
      <c r="AY265" s="221" t="s">
        <v>123</v>
      </c>
    </row>
    <row r="266" spans="2:51" s="15" customFormat="1" ht="11.25">
      <c r="B266" s="222"/>
      <c r="C266" s="223"/>
      <c r="D266" s="202" t="s">
        <v>132</v>
      </c>
      <c r="E266" s="224" t="s">
        <v>1</v>
      </c>
      <c r="F266" s="225" t="s">
        <v>137</v>
      </c>
      <c r="G266" s="223"/>
      <c r="H266" s="226">
        <v>1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132</v>
      </c>
      <c r="AU266" s="232" t="s">
        <v>85</v>
      </c>
      <c r="AV266" s="15" t="s">
        <v>131</v>
      </c>
      <c r="AW266" s="15" t="s">
        <v>134</v>
      </c>
      <c r="AX266" s="15" t="s">
        <v>83</v>
      </c>
      <c r="AY266" s="232" t="s">
        <v>123</v>
      </c>
    </row>
    <row r="267" spans="1:65" s="2" customFormat="1" ht="24.2" customHeight="1">
      <c r="A267" s="35"/>
      <c r="B267" s="36"/>
      <c r="C267" s="236" t="s">
        <v>378</v>
      </c>
      <c r="D267" s="236" t="s">
        <v>287</v>
      </c>
      <c r="E267" s="237" t="s">
        <v>1565</v>
      </c>
      <c r="F267" s="238" t="s">
        <v>1566</v>
      </c>
      <c r="G267" s="239" t="s">
        <v>129</v>
      </c>
      <c r="H267" s="240">
        <v>1</v>
      </c>
      <c r="I267" s="241"/>
      <c r="J267" s="242">
        <f>ROUND(I267*H267,2)</f>
        <v>0</v>
      </c>
      <c r="K267" s="238" t="s">
        <v>130</v>
      </c>
      <c r="L267" s="243"/>
      <c r="M267" s="244" t="s">
        <v>1</v>
      </c>
      <c r="N267" s="245" t="s">
        <v>40</v>
      </c>
      <c r="O267" s="72"/>
      <c r="P267" s="196">
        <f>O267*H267</f>
        <v>0</v>
      </c>
      <c r="Q267" s="196">
        <v>0</v>
      </c>
      <c r="R267" s="196">
        <f>Q267*H267</f>
        <v>0</v>
      </c>
      <c r="S267" s="196">
        <v>0</v>
      </c>
      <c r="T267" s="19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151</v>
      </c>
      <c r="AT267" s="198" t="s">
        <v>287</v>
      </c>
      <c r="AU267" s="198" t="s">
        <v>85</v>
      </c>
      <c r="AY267" s="18" t="s">
        <v>123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18" t="s">
        <v>83</v>
      </c>
      <c r="BK267" s="199">
        <f>ROUND(I267*H267,2)</f>
        <v>0</v>
      </c>
      <c r="BL267" s="18" t="s">
        <v>131</v>
      </c>
      <c r="BM267" s="198" t="s">
        <v>381</v>
      </c>
    </row>
    <row r="268" spans="2:51" s="14" customFormat="1" ht="11.25">
      <c r="B268" s="211"/>
      <c r="C268" s="212"/>
      <c r="D268" s="202" t="s">
        <v>132</v>
      </c>
      <c r="E268" s="213" t="s">
        <v>1</v>
      </c>
      <c r="F268" s="214" t="s">
        <v>1567</v>
      </c>
      <c r="G268" s="212"/>
      <c r="H268" s="215">
        <v>1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132</v>
      </c>
      <c r="AU268" s="221" t="s">
        <v>85</v>
      </c>
      <c r="AV268" s="14" t="s">
        <v>85</v>
      </c>
      <c r="AW268" s="14" t="s">
        <v>134</v>
      </c>
      <c r="AX268" s="14" t="s">
        <v>75</v>
      </c>
      <c r="AY268" s="221" t="s">
        <v>123</v>
      </c>
    </row>
    <row r="269" spans="2:51" s="15" customFormat="1" ht="11.25">
      <c r="B269" s="222"/>
      <c r="C269" s="223"/>
      <c r="D269" s="202" t="s">
        <v>132</v>
      </c>
      <c r="E269" s="224" t="s">
        <v>1</v>
      </c>
      <c r="F269" s="225" t="s">
        <v>137</v>
      </c>
      <c r="G269" s="223"/>
      <c r="H269" s="226">
        <v>1</v>
      </c>
      <c r="I269" s="227"/>
      <c r="J269" s="223"/>
      <c r="K269" s="223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132</v>
      </c>
      <c r="AU269" s="232" t="s">
        <v>85</v>
      </c>
      <c r="AV269" s="15" t="s">
        <v>131</v>
      </c>
      <c r="AW269" s="15" t="s">
        <v>134</v>
      </c>
      <c r="AX269" s="15" t="s">
        <v>83</v>
      </c>
      <c r="AY269" s="232" t="s">
        <v>123</v>
      </c>
    </row>
    <row r="270" spans="1:65" s="2" customFormat="1" ht="24.2" customHeight="1">
      <c r="A270" s="35"/>
      <c r="B270" s="36"/>
      <c r="C270" s="187" t="s">
        <v>284</v>
      </c>
      <c r="D270" s="187" t="s">
        <v>126</v>
      </c>
      <c r="E270" s="188" t="s">
        <v>1568</v>
      </c>
      <c r="F270" s="189" t="s">
        <v>1569</v>
      </c>
      <c r="G270" s="190" t="s">
        <v>228</v>
      </c>
      <c r="H270" s="191">
        <v>35</v>
      </c>
      <c r="I270" s="192"/>
      <c r="J270" s="193">
        <f>ROUND(I270*H270,2)</f>
        <v>0</v>
      </c>
      <c r="K270" s="189" t="s">
        <v>130</v>
      </c>
      <c r="L270" s="40"/>
      <c r="M270" s="194" t="s">
        <v>1</v>
      </c>
      <c r="N270" s="195" t="s">
        <v>40</v>
      </c>
      <c r="O270" s="72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8" t="s">
        <v>131</v>
      </c>
      <c r="AT270" s="198" t="s">
        <v>126</v>
      </c>
      <c r="AU270" s="198" t="s">
        <v>85</v>
      </c>
      <c r="AY270" s="18" t="s">
        <v>123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83</v>
      </c>
      <c r="BK270" s="199">
        <f>ROUND(I270*H270,2)</f>
        <v>0</v>
      </c>
      <c r="BL270" s="18" t="s">
        <v>131</v>
      </c>
      <c r="BM270" s="198" t="s">
        <v>394</v>
      </c>
    </row>
    <row r="271" spans="2:51" s="14" customFormat="1" ht="11.25">
      <c r="B271" s="211"/>
      <c r="C271" s="212"/>
      <c r="D271" s="202" t="s">
        <v>132</v>
      </c>
      <c r="E271" s="213" t="s">
        <v>1</v>
      </c>
      <c r="F271" s="214" t="s">
        <v>1554</v>
      </c>
      <c r="G271" s="212"/>
      <c r="H271" s="215">
        <v>35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132</v>
      </c>
      <c r="AU271" s="221" t="s">
        <v>85</v>
      </c>
      <c r="AV271" s="14" t="s">
        <v>85</v>
      </c>
      <c r="AW271" s="14" t="s">
        <v>134</v>
      </c>
      <c r="AX271" s="14" t="s">
        <v>75</v>
      </c>
      <c r="AY271" s="221" t="s">
        <v>123</v>
      </c>
    </row>
    <row r="272" spans="2:51" s="15" customFormat="1" ht="11.25">
      <c r="B272" s="222"/>
      <c r="C272" s="223"/>
      <c r="D272" s="202" t="s">
        <v>132</v>
      </c>
      <c r="E272" s="224" t="s">
        <v>1</v>
      </c>
      <c r="F272" s="225" t="s">
        <v>137</v>
      </c>
      <c r="G272" s="223"/>
      <c r="H272" s="226">
        <v>35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132</v>
      </c>
      <c r="AU272" s="232" t="s">
        <v>85</v>
      </c>
      <c r="AV272" s="15" t="s">
        <v>131</v>
      </c>
      <c r="AW272" s="15" t="s">
        <v>134</v>
      </c>
      <c r="AX272" s="15" t="s">
        <v>83</v>
      </c>
      <c r="AY272" s="232" t="s">
        <v>123</v>
      </c>
    </row>
    <row r="273" spans="1:65" s="2" customFormat="1" ht="16.5" customHeight="1">
      <c r="A273" s="35"/>
      <c r="B273" s="36"/>
      <c r="C273" s="187" t="s">
        <v>397</v>
      </c>
      <c r="D273" s="187" t="s">
        <v>126</v>
      </c>
      <c r="E273" s="188" t="s">
        <v>1570</v>
      </c>
      <c r="F273" s="189" t="s">
        <v>1571</v>
      </c>
      <c r="G273" s="190" t="s">
        <v>228</v>
      </c>
      <c r="H273" s="191">
        <v>35</v>
      </c>
      <c r="I273" s="192"/>
      <c r="J273" s="193">
        <f>ROUND(I273*H273,2)</f>
        <v>0</v>
      </c>
      <c r="K273" s="189" t="s">
        <v>130</v>
      </c>
      <c r="L273" s="40"/>
      <c r="M273" s="194" t="s">
        <v>1</v>
      </c>
      <c r="N273" s="195" t="s">
        <v>40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131</v>
      </c>
      <c r="AT273" s="198" t="s">
        <v>126</v>
      </c>
      <c r="AU273" s="198" t="s">
        <v>85</v>
      </c>
      <c r="AY273" s="18" t="s">
        <v>123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83</v>
      </c>
      <c r="BK273" s="199">
        <f>ROUND(I273*H273,2)</f>
        <v>0</v>
      </c>
      <c r="BL273" s="18" t="s">
        <v>131</v>
      </c>
      <c r="BM273" s="198" t="s">
        <v>400</v>
      </c>
    </row>
    <row r="274" spans="2:51" s="14" customFormat="1" ht="11.25">
      <c r="B274" s="211"/>
      <c r="C274" s="212"/>
      <c r="D274" s="202" t="s">
        <v>132</v>
      </c>
      <c r="E274" s="213" t="s">
        <v>1</v>
      </c>
      <c r="F274" s="214" t="s">
        <v>1554</v>
      </c>
      <c r="G274" s="212"/>
      <c r="H274" s="215">
        <v>35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132</v>
      </c>
      <c r="AU274" s="221" t="s">
        <v>85</v>
      </c>
      <c r="AV274" s="14" t="s">
        <v>85</v>
      </c>
      <c r="AW274" s="14" t="s">
        <v>134</v>
      </c>
      <c r="AX274" s="14" t="s">
        <v>75</v>
      </c>
      <c r="AY274" s="221" t="s">
        <v>123</v>
      </c>
    </row>
    <row r="275" spans="2:51" s="15" customFormat="1" ht="11.25">
      <c r="B275" s="222"/>
      <c r="C275" s="223"/>
      <c r="D275" s="202" t="s">
        <v>132</v>
      </c>
      <c r="E275" s="224" t="s">
        <v>1</v>
      </c>
      <c r="F275" s="225" t="s">
        <v>137</v>
      </c>
      <c r="G275" s="223"/>
      <c r="H275" s="226">
        <v>35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132</v>
      </c>
      <c r="AU275" s="232" t="s">
        <v>85</v>
      </c>
      <c r="AV275" s="15" t="s">
        <v>131</v>
      </c>
      <c r="AW275" s="15" t="s">
        <v>134</v>
      </c>
      <c r="AX275" s="15" t="s">
        <v>83</v>
      </c>
      <c r="AY275" s="232" t="s">
        <v>123</v>
      </c>
    </row>
    <row r="276" spans="1:65" s="2" customFormat="1" ht="24.2" customHeight="1">
      <c r="A276" s="35"/>
      <c r="B276" s="36"/>
      <c r="C276" s="187" t="s">
        <v>291</v>
      </c>
      <c r="D276" s="187" t="s">
        <v>126</v>
      </c>
      <c r="E276" s="188" t="s">
        <v>1572</v>
      </c>
      <c r="F276" s="189" t="s">
        <v>1573</v>
      </c>
      <c r="G276" s="190" t="s">
        <v>129</v>
      </c>
      <c r="H276" s="191">
        <v>2</v>
      </c>
      <c r="I276" s="192"/>
      <c r="J276" s="193">
        <f>ROUND(I276*H276,2)</f>
        <v>0</v>
      </c>
      <c r="K276" s="189" t="s">
        <v>130</v>
      </c>
      <c r="L276" s="40"/>
      <c r="M276" s="194" t="s">
        <v>1</v>
      </c>
      <c r="N276" s="195" t="s">
        <v>40</v>
      </c>
      <c r="O276" s="72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131</v>
      </c>
      <c r="AT276" s="198" t="s">
        <v>126</v>
      </c>
      <c r="AU276" s="198" t="s">
        <v>85</v>
      </c>
      <c r="AY276" s="18" t="s">
        <v>123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83</v>
      </c>
      <c r="BK276" s="199">
        <f>ROUND(I276*H276,2)</f>
        <v>0</v>
      </c>
      <c r="BL276" s="18" t="s">
        <v>131</v>
      </c>
      <c r="BM276" s="198" t="s">
        <v>412</v>
      </c>
    </row>
    <row r="277" spans="1:65" s="2" customFormat="1" ht="24.2" customHeight="1">
      <c r="A277" s="35"/>
      <c r="B277" s="36"/>
      <c r="C277" s="187" t="s">
        <v>414</v>
      </c>
      <c r="D277" s="187" t="s">
        <v>126</v>
      </c>
      <c r="E277" s="188" t="s">
        <v>1574</v>
      </c>
      <c r="F277" s="189" t="s">
        <v>1575</v>
      </c>
      <c r="G277" s="190" t="s">
        <v>129</v>
      </c>
      <c r="H277" s="191">
        <v>4</v>
      </c>
      <c r="I277" s="192"/>
      <c r="J277" s="193">
        <f>ROUND(I277*H277,2)</f>
        <v>0</v>
      </c>
      <c r="K277" s="189" t="s">
        <v>130</v>
      </c>
      <c r="L277" s="40"/>
      <c r="M277" s="194" t="s">
        <v>1</v>
      </c>
      <c r="N277" s="195" t="s">
        <v>40</v>
      </c>
      <c r="O277" s="72"/>
      <c r="P277" s="196">
        <f>O277*H277</f>
        <v>0</v>
      </c>
      <c r="Q277" s="196">
        <v>0</v>
      </c>
      <c r="R277" s="196">
        <f>Q277*H277</f>
        <v>0</v>
      </c>
      <c r="S277" s="196">
        <v>0</v>
      </c>
      <c r="T277" s="19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8" t="s">
        <v>131</v>
      </c>
      <c r="AT277" s="198" t="s">
        <v>126</v>
      </c>
      <c r="AU277" s="198" t="s">
        <v>85</v>
      </c>
      <c r="AY277" s="18" t="s">
        <v>123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8" t="s">
        <v>83</v>
      </c>
      <c r="BK277" s="199">
        <f>ROUND(I277*H277,2)</f>
        <v>0</v>
      </c>
      <c r="BL277" s="18" t="s">
        <v>131</v>
      </c>
      <c r="BM277" s="198" t="s">
        <v>417</v>
      </c>
    </row>
    <row r="278" spans="2:51" s="14" customFormat="1" ht="11.25">
      <c r="B278" s="211"/>
      <c r="C278" s="212"/>
      <c r="D278" s="202" t="s">
        <v>132</v>
      </c>
      <c r="E278" s="213" t="s">
        <v>1</v>
      </c>
      <c r="F278" s="214" t="s">
        <v>1576</v>
      </c>
      <c r="G278" s="212"/>
      <c r="H278" s="215">
        <v>2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132</v>
      </c>
      <c r="AU278" s="221" t="s">
        <v>85</v>
      </c>
      <c r="AV278" s="14" t="s">
        <v>85</v>
      </c>
      <c r="AW278" s="14" t="s">
        <v>134</v>
      </c>
      <c r="AX278" s="14" t="s">
        <v>75</v>
      </c>
      <c r="AY278" s="221" t="s">
        <v>123</v>
      </c>
    </row>
    <row r="279" spans="2:51" s="14" customFormat="1" ht="11.25">
      <c r="B279" s="211"/>
      <c r="C279" s="212"/>
      <c r="D279" s="202" t="s">
        <v>132</v>
      </c>
      <c r="E279" s="213" t="s">
        <v>1</v>
      </c>
      <c r="F279" s="214" t="s">
        <v>1577</v>
      </c>
      <c r="G279" s="212"/>
      <c r="H279" s="215">
        <v>2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132</v>
      </c>
      <c r="AU279" s="221" t="s">
        <v>85</v>
      </c>
      <c r="AV279" s="14" t="s">
        <v>85</v>
      </c>
      <c r="AW279" s="14" t="s">
        <v>134</v>
      </c>
      <c r="AX279" s="14" t="s">
        <v>75</v>
      </c>
      <c r="AY279" s="221" t="s">
        <v>123</v>
      </c>
    </row>
    <row r="280" spans="2:51" s="15" customFormat="1" ht="11.25">
      <c r="B280" s="222"/>
      <c r="C280" s="223"/>
      <c r="D280" s="202" t="s">
        <v>132</v>
      </c>
      <c r="E280" s="224" t="s">
        <v>1</v>
      </c>
      <c r="F280" s="225" t="s">
        <v>137</v>
      </c>
      <c r="G280" s="223"/>
      <c r="H280" s="226">
        <v>4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132</v>
      </c>
      <c r="AU280" s="232" t="s">
        <v>85</v>
      </c>
      <c r="AV280" s="15" t="s">
        <v>131</v>
      </c>
      <c r="AW280" s="15" t="s">
        <v>134</v>
      </c>
      <c r="AX280" s="15" t="s">
        <v>83</v>
      </c>
      <c r="AY280" s="232" t="s">
        <v>123</v>
      </c>
    </row>
    <row r="281" spans="1:65" s="2" customFormat="1" ht="16.5" customHeight="1">
      <c r="A281" s="35"/>
      <c r="B281" s="36"/>
      <c r="C281" s="236" t="s">
        <v>296</v>
      </c>
      <c r="D281" s="236" t="s">
        <v>287</v>
      </c>
      <c r="E281" s="237" t="s">
        <v>1578</v>
      </c>
      <c r="F281" s="238" t="s">
        <v>1579</v>
      </c>
      <c r="G281" s="239" t="s">
        <v>129</v>
      </c>
      <c r="H281" s="240">
        <v>2</v>
      </c>
      <c r="I281" s="241"/>
      <c r="J281" s="242">
        <f>ROUND(I281*H281,2)</f>
        <v>0</v>
      </c>
      <c r="K281" s="238" t="s">
        <v>130</v>
      </c>
      <c r="L281" s="243"/>
      <c r="M281" s="244" t="s">
        <v>1</v>
      </c>
      <c r="N281" s="245" t="s">
        <v>40</v>
      </c>
      <c r="O281" s="72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8" t="s">
        <v>151</v>
      </c>
      <c r="AT281" s="198" t="s">
        <v>287</v>
      </c>
      <c r="AU281" s="198" t="s">
        <v>85</v>
      </c>
      <c r="AY281" s="18" t="s">
        <v>123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83</v>
      </c>
      <c r="BK281" s="199">
        <f>ROUND(I281*H281,2)</f>
        <v>0</v>
      </c>
      <c r="BL281" s="18" t="s">
        <v>131</v>
      </c>
      <c r="BM281" s="198" t="s">
        <v>420</v>
      </c>
    </row>
    <row r="282" spans="2:51" s="14" customFormat="1" ht="11.25">
      <c r="B282" s="211"/>
      <c r="C282" s="212"/>
      <c r="D282" s="202" t="s">
        <v>132</v>
      </c>
      <c r="E282" s="213" t="s">
        <v>1</v>
      </c>
      <c r="F282" s="214" t="s">
        <v>1576</v>
      </c>
      <c r="G282" s="212"/>
      <c r="H282" s="215">
        <v>2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132</v>
      </c>
      <c r="AU282" s="221" t="s">
        <v>85</v>
      </c>
      <c r="AV282" s="14" t="s">
        <v>85</v>
      </c>
      <c r="AW282" s="14" t="s">
        <v>134</v>
      </c>
      <c r="AX282" s="14" t="s">
        <v>75</v>
      </c>
      <c r="AY282" s="221" t="s">
        <v>123</v>
      </c>
    </row>
    <row r="283" spans="2:51" s="15" customFormat="1" ht="11.25">
      <c r="B283" s="222"/>
      <c r="C283" s="223"/>
      <c r="D283" s="202" t="s">
        <v>132</v>
      </c>
      <c r="E283" s="224" t="s">
        <v>1</v>
      </c>
      <c r="F283" s="225" t="s">
        <v>137</v>
      </c>
      <c r="G283" s="223"/>
      <c r="H283" s="226">
        <v>2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132</v>
      </c>
      <c r="AU283" s="232" t="s">
        <v>85</v>
      </c>
      <c r="AV283" s="15" t="s">
        <v>131</v>
      </c>
      <c r="AW283" s="15" t="s">
        <v>134</v>
      </c>
      <c r="AX283" s="15" t="s">
        <v>83</v>
      </c>
      <c r="AY283" s="232" t="s">
        <v>123</v>
      </c>
    </row>
    <row r="284" spans="1:65" s="2" customFormat="1" ht="16.5" customHeight="1">
      <c r="A284" s="35"/>
      <c r="B284" s="36"/>
      <c r="C284" s="236" t="s">
        <v>423</v>
      </c>
      <c r="D284" s="236" t="s">
        <v>287</v>
      </c>
      <c r="E284" s="237" t="s">
        <v>1580</v>
      </c>
      <c r="F284" s="238" t="s">
        <v>1581</v>
      </c>
      <c r="G284" s="239" t="s">
        <v>129</v>
      </c>
      <c r="H284" s="240">
        <v>2</v>
      </c>
      <c r="I284" s="241"/>
      <c r="J284" s="242">
        <f>ROUND(I284*H284,2)</f>
        <v>0</v>
      </c>
      <c r="K284" s="238" t="s">
        <v>130</v>
      </c>
      <c r="L284" s="243"/>
      <c r="M284" s="244" t="s">
        <v>1</v>
      </c>
      <c r="N284" s="245" t="s">
        <v>40</v>
      </c>
      <c r="O284" s="72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151</v>
      </c>
      <c r="AT284" s="198" t="s">
        <v>287</v>
      </c>
      <c r="AU284" s="198" t="s">
        <v>85</v>
      </c>
      <c r="AY284" s="18" t="s">
        <v>123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83</v>
      </c>
      <c r="BK284" s="199">
        <f>ROUND(I284*H284,2)</f>
        <v>0</v>
      </c>
      <c r="BL284" s="18" t="s">
        <v>131</v>
      </c>
      <c r="BM284" s="198" t="s">
        <v>426</v>
      </c>
    </row>
    <row r="285" spans="2:51" s="14" customFormat="1" ht="11.25">
      <c r="B285" s="211"/>
      <c r="C285" s="212"/>
      <c r="D285" s="202" t="s">
        <v>132</v>
      </c>
      <c r="E285" s="213" t="s">
        <v>1</v>
      </c>
      <c r="F285" s="214" t="s">
        <v>1577</v>
      </c>
      <c r="G285" s="212"/>
      <c r="H285" s="215">
        <v>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132</v>
      </c>
      <c r="AU285" s="221" t="s">
        <v>85</v>
      </c>
      <c r="AV285" s="14" t="s">
        <v>85</v>
      </c>
      <c r="AW285" s="14" t="s">
        <v>134</v>
      </c>
      <c r="AX285" s="14" t="s">
        <v>75</v>
      </c>
      <c r="AY285" s="221" t="s">
        <v>123</v>
      </c>
    </row>
    <row r="286" spans="2:51" s="15" customFormat="1" ht="11.25">
      <c r="B286" s="222"/>
      <c r="C286" s="223"/>
      <c r="D286" s="202" t="s">
        <v>132</v>
      </c>
      <c r="E286" s="224" t="s">
        <v>1</v>
      </c>
      <c r="F286" s="225" t="s">
        <v>137</v>
      </c>
      <c r="G286" s="223"/>
      <c r="H286" s="226">
        <v>2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132</v>
      </c>
      <c r="AU286" s="232" t="s">
        <v>85</v>
      </c>
      <c r="AV286" s="15" t="s">
        <v>131</v>
      </c>
      <c r="AW286" s="15" t="s">
        <v>134</v>
      </c>
      <c r="AX286" s="15" t="s">
        <v>83</v>
      </c>
      <c r="AY286" s="232" t="s">
        <v>123</v>
      </c>
    </row>
    <row r="287" spans="1:65" s="2" customFormat="1" ht="16.5" customHeight="1">
      <c r="A287" s="35"/>
      <c r="B287" s="36"/>
      <c r="C287" s="187" t="s">
        <v>301</v>
      </c>
      <c r="D287" s="187" t="s">
        <v>126</v>
      </c>
      <c r="E287" s="188" t="s">
        <v>1582</v>
      </c>
      <c r="F287" s="189" t="s">
        <v>1583</v>
      </c>
      <c r="G287" s="190" t="s">
        <v>129</v>
      </c>
      <c r="H287" s="191">
        <v>1</v>
      </c>
      <c r="I287" s="192"/>
      <c r="J287" s="193">
        <f>ROUND(I287*H287,2)</f>
        <v>0</v>
      </c>
      <c r="K287" s="189" t="s">
        <v>130</v>
      </c>
      <c r="L287" s="40"/>
      <c r="M287" s="194" t="s">
        <v>1</v>
      </c>
      <c r="N287" s="195" t="s">
        <v>40</v>
      </c>
      <c r="O287" s="72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131</v>
      </c>
      <c r="AT287" s="198" t="s">
        <v>126</v>
      </c>
      <c r="AU287" s="198" t="s">
        <v>85</v>
      </c>
      <c r="AY287" s="18" t="s">
        <v>123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83</v>
      </c>
      <c r="BK287" s="199">
        <f>ROUND(I287*H287,2)</f>
        <v>0</v>
      </c>
      <c r="BL287" s="18" t="s">
        <v>131</v>
      </c>
      <c r="BM287" s="198" t="s">
        <v>431</v>
      </c>
    </row>
    <row r="288" spans="2:51" s="14" customFormat="1" ht="11.25">
      <c r="B288" s="211"/>
      <c r="C288" s="212"/>
      <c r="D288" s="202" t="s">
        <v>132</v>
      </c>
      <c r="E288" s="213" t="s">
        <v>1</v>
      </c>
      <c r="F288" s="214" t="s">
        <v>83</v>
      </c>
      <c r="G288" s="212"/>
      <c r="H288" s="215">
        <v>1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132</v>
      </c>
      <c r="AU288" s="221" t="s">
        <v>85</v>
      </c>
      <c r="AV288" s="14" t="s">
        <v>85</v>
      </c>
      <c r="AW288" s="14" t="s">
        <v>134</v>
      </c>
      <c r="AX288" s="14" t="s">
        <v>75</v>
      </c>
      <c r="AY288" s="221" t="s">
        <v>123</v>
      </c>
    </row>
    <row r="289" spans="2:51" s="15" customFormat="1" ht="11.25">
      <c r="B289" s="222"/>
      <c r="C289" s="223"/>
      <c r="D289" s="202" t="s">
        <v>132</v>
      </c>
      <c r="E289" s="224" t="s">
        <v>1</v>
      </c>
      <c r="F289" s="225" t="s">
        <v>137</v>
      </c>
      <c r="G289" s="223"/>
      <c r="H289" s="226">
        <v>1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132</v>
      </c>
      <c r="AU289" s="232" t="s">
        <v>85</v>
      </c>
      <c r="AV289" s="15" t="s">
        <v>131</v>
      </c>
      <c r="AW289" s="15" t="s">
        <v>134</v>
      </c>
      <c r="AX289" s="15" t="s">
        <v>83</v>
      </c>
      <c r="AY289" s="232" t="s">
        <v>123</v>
      </c>
    </row>
    <row r="290" spans="1:65" s="2" customFormat="1" ht="16.5" customHeight="1">
      <c r="A290" s="35"/>
      <c r="B290" s="36"/>
      <c r="C290" s="236" t="s">
        <v>433</v>
      </c>
      <c r="D290" s="236" t="s">
        <v>287</v>
      </c>
      <c r="E290" s="237" t="s">
        <v>1584</v>
      </c>
      <c r="F290" s="238" t="s">
        <v>1585</v>
      </c>
      <c r="G290" s="239" t="s">
        <v>129</v>
      </c>
      <c r="H290" s="240">
        <v>1</v>
      </c>
      <c r="I290" s="241"/>
      <c r="J290" s="242">
        <f>ROUND(I290*H290,2)</f>
        <v>0</v>
      </c>
      <c r="K290" s="238" t="s">
        <v>130</v>
      </c>
      <c r="L290" s="243"/>
      <c r="M290" s="244" t="s">
        <v>1</v>
      </c>
      <c r="N290" s="245" t="s">
        <v>40</v>
      </c>
      <c r="O290" s="72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151</v>
      </c>
      <c r="AT290" s="198" t="s">
        <v>287</v>
      </c>
      <c r="AU290" s="198" t="s">
        <v>85</v>
      </c>
      <c r="AY290" s="18" t="s">
        <v>123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83</v>
      </c>
      <c r="BK290" s="199">
        <f>ROUND(I290*H290,2)</f>
        <v>0</v>
      </c>
      <c r="BL290" s="18" t="s">
        <v>131</v>
      </c>
      <c r="BM290" s="198" t="s">
        <v>436</v>
      </c>
    </row>
    <row r="291" spans="2:51" s="14" customFormat="1" ht="11.25">
      <c r="B291" s="211"/>
      <c r="C291" s="212"/>
      <c r="D291" s="202" t="s">
        <v>132</v>
      </c>
      <c r="E291" s="213" t="s">
        <v>1</v>
      </c>
      <c r="F291" s="214" t="s">
        <v>83</v>
      </c>
      <c r="G291" s="212"/>
      <c r="H291" s="215">
        <v>1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132</v>
      </c>
      <c r="AU291" s="221" t="s">
        <v>85</v>
      </c>
      <c r="AV291" s="14" t="s">
        <v>85</v>
      </c>
      <c r="AW291" s="14" t="s">
        <v>134</v>
      </c>
      <c r="AX291" s="14" t="s">
        <v>75</v>
      </c>
      <c r="AY291" s="221" t="s">
        <v>123</v>
      </c>
    </row>
    <row r="292" spans="2:51" s="15" customFormat="1" ht="11.25">
      <c r="B292" s="222"/>
      <c r="C292" s="223"/>
      <c r="D292" s="202" t="s">
        <v>132</v>
      </c>
      <c r="E292" s="224" t="s">
        <v>1</v>
      </c>
      <c r="F292" s="225" t="s">
        <v>137</v>
      </c>
      <c r="G292" s="223"/>
      <c r="H292" s="226">
        <v>1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132</v>
      </c>
      <c r="AU292" s="232" t="s">
        <v>85</v>
      </c>
      <c r="AV292" s="15" t="s">
        <v>131</v>
      </c>
      <c r="AW292" s="15" t="s">
        <v>134</v>
      </c>
      <c r="AX292" s="15" t="s">
        <v>83</v>
      </c>
      <c r="AY292" s="232" t="s">
        <v>123</v>
      </c>
    </row>
    <row r="293" spans="1:65" s="2" customFormat="1" ht="21.75" customHeight="1">
      <c r="A293" s="35"/>
      <c r="B293" s="36"/>
      <c r="C293" s="187" t="s">
        <v>305</v>
      </c>
      <c r="D293" s="187" t="s">
        <v>126</v>
      </c>
      <c r="E293" s="188" t="s">
        <v>1586</v>
      </c>
      <c r="F293" s="189" t="s">
        <v>1587</v>
      </c>
      <c r="G293" s="190" t="s">
        <v>228</v>
      </c>
      <c r="H293" s="191">
        <v>35</v>
      </c>
      <c r="I293" s="192"/>
      <c r="J293" s="193">
        <f>ROUND(I293*H293,2)</f>
        <v>0</v>
      </c>
      <c r="K293" s="189" t="s">
        <v>130</v>
      </c>
      <c r="L293" s="40"/>
      <c r="M293" s="194" t="s">
        <v>1</v>
      </c>
      <c r="N293" s="195" t="s">
        <v>40</v>
      </c>
      <c r="O293" s="72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8" t="s">
        <v>131</v>
      </c>
      <c r="AT293" s="198" t="s">
        <v>126</v>
      </c>
      <c r="AU293" s="198" t="s">
        <v>85</v>
      </c>
      <c r="AY293" s="18" t="s">
        <v>123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83</v>
      </c>
      <c r="BK293" s="199">
        <f>ROUND(I293*H293,2)</f>
        <v>0</v>
      </c>
      <c r="BL293" s="18" t="s">
        <v>131</v>
      </c>
      <c r="BM293" s="198" t="s">
        <v>440</v>
      </c>
    </row>
    <row r="294" spans="2:51" s="14" customFormat="1" ht="11.25">
      <c r="B294" s="211"/>
      <c r="C294" s="212"/>
      <c r="D294" s="202" t="s">
        <v>132</v>
      </c>
      <c r="E294" s="213" t="s">
        <v>1</v>
      </c>
      <c r="F294" s="214" t="s">
        <v>1554</v>
      </c>
      <c r="G294" s="212"/>
      <c r="H294" s="215">
        <v>35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132</v>
      </c>
      <c r="AU294" s="221" t="s">
        <v>85</v>
      </c>
      <c r="AV294" s="14" t="s">
        <v>85</v>
      </c>
      <c r="AW294" s="14" t="s">
        <v>134</v>
      </c>
      <c r="AX294" s="14" t="s">
        <v>75</v>
      </c>
      <c r="AY294" s="221" t="s">
        <v>123</v>
      </c>
    </row>
    <row r="295" spans="2:51" s="15" customFormat="1" ht="11.25">
      <c r="B295" s="222"/>
      <c r="C295" s="223"/>
      <c r="D295" s="202" t="s">
        <v>132</v>
      </c>
      <c r="E295" s="224" t="s">
        <v>1</v>
      </c>
      <c r="F295" s="225" t="s">
        <v>137</v>
      </c>
      <c r="G295" s="223"/>
      <c r="H295" s="226">
        <v>35</v>
      </c>
      <c r="I295" s="227"/>
      <c r="J295" s="223"/>
      <c r="K295" s="223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132</v>
      </c>
      <c r="AU295" s="232" t="s">
        <v>85</v>
      </c>
      <c r="AV295" s="15" t="s">
        <v>131</v>
      </c>
      <c r="AW295" s="15" t="s">
        <v>134</v>
      </c>
      <c r="AX295" s="15" t="s">
        <v>83</v>
      </c>
      <c r="AY295" s="232" t="s">
        <v>123</v>
      </c>
    </row>
    <row r="296" spans="1:65" s="2" customFormat="1" ht="21.75" customHeight="1">
      <c r="A296" s="35"/>
      <c r="B296" s="36"/>
      <c r="C296" s="187" t="s">
        <v>442</v>
      </c>
      <c r="D296" s="187" t="s">
        <v>126</v>
      </c>
      <c r="E296" s="188" t="s">
        <v>1588</v>
      </c>
      <c r="F296" s="189" t="s">
        <v>1589</v>
      </c>
      <c r="G296" s="190" t="s">
        <v>228</v>
      </c>
      <c r="H296" s="191">
        <v>22</v>
      </c>
      <c r="I296" s="192"/>
      <c r="J296" s="193">
        <f>ROUND(I296*H296,2)</f>
        <v>0</v>
      </c>
      <c r="K296" s="189" t="s">
        <v>130</v>
      </c>
      <c r="L296" s="40"/>
      <c r="M296" s="194" t="s">
        <v>1</v>
      </c>
      <c r="N296" s="195" t="s">
        <v>40</v>
      </c>
      <c r="O296" s="72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8" t="s">
        <v>131</v>
      </c>
      <c r="AT296" s="198" t="s">
        <v>126</v>
      </c>
      <c r="AU296" s="198" t="s">
        <v>85</v>
      </c>
      <c r="AY296" s="18" t="s">
        <v>123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8" t="s">
        <v>83</v>
      </c>
      <c r="BK296" s="199">
        <f>ROUND(I296*H296,2)</f>
        <v>0</v>
      </c>
      <c r="BL296" s="18" t="s">
        <v>131</v>
      </c>
      <c r="BM296" s="198" t="s">
        <v>445</v>
      </c>
    </row>
    <row r="297" spans="2:51" s="13" customFormat="1" ht="11.25">
      <c r="B297" s="200"/>
      <c r="C297" s="201"/>
      <c r="D297" s="202" t="s">
        <v>132</v>
      </c>
      <c r="E297" s="203" t="s">
        <v>1</v>
      </c>
      <c r="F297" s="204" t="s">
        <v>1590</v>
      </c>
      <c r="G297" s="201"/>
      <c r="H297" s="203" t="s">
        <v>1</v>
      </c>
      <c r="I297" s="205"/>
      <c r="J297" s="201"/>
      <c r="K297" s="201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132</v>
      </c>
      <c r="AU297" s="210" t="s">
        <v>85</v>
      </c>
      <c r="AV297" s="13" t="s">
        <v>83</v>
      </c>
      <c r="AW297" s="13" t="s">
        <v>134</v>
      </c>
      <c r="AX297" s="13" t="s">
        <v>75</v>
      </c>
      <c r="AY297" s="210" t="s">
        <v>123</v>
      </c>
    </row>
    <row r="298" spans="2:51" s="14" customFormat="1" ht="11.25">
      <c r="B298" s="211"/>
      <c r="C298" s="212"/>
      <c r="D298" s="202" t="s">
        <v>132</v>
      </c>
      <c r="E298" s="213" t="s">
        <v>1</v>
      </c>
      <c r="F298" s="214" t="s">
        <v>1591</v>
      </c>
      <c r="G298" s="212"/>
      <c r="H298" s="215">
        <v>22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132</v>
      </c>
      <c r="AU298" s="221" t="s">
        <v>85</v>
      </c>
      <c r="AV298" s="14" t="s">
        <v>85</v>
      </c>
      <c r="AW298" s="14" t="s">
        <v>134</v>
      </c>
      <c r="AX298" s="14" t="s">
        <v>75</v>
      </c>
      <c r="AY298" s="221" t="s">
        <v>123</v>
      </c>
    </row>
    <row r="299" spans="2:51" s="15" customFormat="1" ht="11.25">
      <c r="B299" s="222"/>
      <c r="C299" s="223"/>
      <c r="D299" s="202" t="s">
        <v>132</v>
      </c>
      <c r="E299" s="224" t="s">
        <v>1</v>
      </c>
      <c r="F299" s="225" t="s">
        <v>137</v>
      </c>
      <c r="G299" s="223"/>
      <c r="H299" s="226">
        <v>22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132</v>
      </c>
      <c r="AU299" s="232" t="s">
        <v>85</v>
      </c>
      <c r="AV299" s="15" t="s">
        <v>131</v>
      </c>
      <c r="AW299" s="15" t="s">
        <v>134</v>
      </c>
      <c r="AX299" s="15" t="s">
        <v>83</v>
      </c>
      <c r="AY299" s="232" t="s">
        <v>123</v>
      </c>
    </row>
    <row r="300" spans="2:63" s="12" customFormat="1" ht="22.9" customHeight="1">
      <c r="B300" s="171"/>
      <c r="C300" s="172"/>
      <c r="D300" s="173" t="s">
        <v>74</v>
      </c>
      <c r="E300" s="185" t="s">
        <v>124</v>
      </c>
      <c r="F300" s="185" t="s">
        <v>815</v>
      </c>
      <c r="G300" s="172"/>
      <c r="H300" s="172"/>
      <c r="I300" s="175"/>
      <c r="J300" s="186">
        <f>BK300</f>
        <v>0</v>
      </c>
      <c r="K300" s="172"/>
      <c r="L300" s="177"/>
      <c r="M300" s="178"/>
      <c r="N300" s="179"/>
      <c r="O300" s="179"/>
      <c r="P300" s="180">
        <f>SUM(P301:P303)</f>
        <v>0</v>
      </c>
      <c r="Q300" s="179"/>
      <c r="R300" s="180">
        <f>SUM(R301:R303)</f>
        <v>0</v>
      </c>
      <c r="S300" s="179"/>
      <c r="T300" s="181">
        <f>SUM(T301:T303)</f>
        <v>0</v>
      </c>
      <c r="AR300" s="182" t="s">
        <v>83</v>
      </c>
      <c r="AT300" s="183" t="s">
        <v>74</v>
      </c>
      <c r="AU300" s="183" t="s">
        <v>83</v>
      </c>
      <c r="AY300" s="182" t="s">
        <v>123</v>
      </c>
      <c r="BK300" s="184">
        <f>SUM(BK301:BK303)</f>
        <v>0</v>
      </c>
    </row>
    <row r="301" spans="1:65" s="2" customFormat="1" ht="24.2" customHeight="1">
      <c r="A301" s="35"/>
      <c r="B301" s="36"/>
      <c r="C301" s="187" t="s">
        <v>310</v>
      </c>
      <c r="D301" s="187" t="s">
        <v>126</v>
      </c>
      <c r="E301" s="188" t="s">
        <v>1592</v>
      </c>
      <c r="F301" s="189" t="s">
        <v>1593</v>
      </c>
      <c r="G301" s="190" t="s">
        <v>228</v>
      </c>
      <c r="H301" s="191">
        <v>26.5</v>
      </c>
      <c r="I301" s="192"/>
      <c r="J301" s="193">
        <f>ROUND(I301*H301,2)</f>
        <v>0</v>
      </c>
      <c r="K301" s="189" t="s">
        <v>130</v>
      </c>
      <c r="L301" s="40"/>
      <c r="M301" s="194" t="s">
        <v>1</v>
      </c>
      <c r="N301" s="195" t="s">
        <v>40</v>
      </c>
      <c r="O301" s="72"/>
      <c r="P301" s="196">
        <f>O301*H301</f>
        <v>0</v>
      </c>
      <c r="Q301" s="196">
        <v>0</v>
      </c>
      <c r="R301" s="196">
        <f>Q301*H301</f>
        <v>0</v>
      </c>
      <c r="S301" s="196">
        <v>0</v>
      </c>
      <c r="T301" s="19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131</v>
      </c>
      <c r="AT301" s="198" t="s">
        <v>126</v>
      </c>
      <c r="AU301" s="198" t="s">
        <v>85</v>
      </c>
      <c r="AY301" s="18" t="s">
        <v>123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8" t="s">
        <v>83</v>
      </c>
      <c r="BK301" s="199">
        <f>ROUND(I301*H301,2)</f>
        <v>0</v>
      </c>
      <c r="BL301" s="18" t="s">
        <v>131</v>
      </c>
      <c r="BM301" s="198" t="s">
        <v>250</v>
      </c>
    </row>
    <row r="302" spans="2:51" s="14" customFormat="1" ht="11.25">
      <c r="B302" s="211"/>
      <c r="C302" s="212"/>
      <c r="D302" s="202" t="s">
        <v>132</v>
      </c>
      <c r="E302" s="213" t="s">
        <v>1</v>
      </c>
      <c r="F302" s="214" t="s">
        <v>1594</v>
      </c>
      <c r="G302" s="212"/>
      <c r="H302" s="215">
        <v>26.5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132</v>
      </c>
      <c r="AU302" s="221" t="s">
        <v>85</v>
      </c>
      <c r="AV302" s="14" t="s">
        <v>85</v>
      </c>
      <c r="AW302" s="14" t="s">
        <v>134</v>
      </c>
      <c r="AX302" s="14" t="s">
        <v>75</v>
      </c>
      <c r="AY302" s="221" t="s">
        <v>123</v>
      </c>
    </row>
    <row r="303" spans="2:51" s="15" customFormat="1" ht="11.25">
      <c r="B303" s="222"/>
      <c r="C303" s="223"/>
      <c r="D303" s="202" t="s">
        <v>132</v>
      </c>
      <c r="E303" s="224" t="s">
        <v>1</v>
      </c>
      <c r="F303" s="225" t="s">
        <v>137</v>
      </c>
      <c r="G303" s="223"/>
      <c r="H303" s="226">
        <v>26.5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132</v>
      </c>
      <c r="AU303" s="232" t="s">
        <v>85</v>
      </c>
      <c r="AV303" s="15" t="s">
        <v>131</v>
      </c>
      <c r="AW303" s="15" t="s">
        <v>134</v>
      </c>
      <c r="AX303" s="15" t="s">
        <v>83</v>
      </c>
      <c r="AY303" s="232" t="s">
        <v>123</v>
      </c>
    </row>
    <row r="304" spans="2:63" s="12" customFormat="1" ht="22.9" customHeight="1">
      <c r="B304" s="171"/>
      <c r="C304" s="172"/>
      <c r="D304" s="173" t="s">
        <v>74</v>
      </c>
      <c r="E304" s="185" t="s">
        <v>1050</v>
      </c>
      <c r="F304" s="185" t="s">
        <v>1051</v>
      </c>
      <c r="G304" s="172"/>
      <c r="H304" s="172"/>
      <c r="I304" s="175"/>
      <c r="J304" s="186">
        <f>BK304</f>
        <v>0</v>
      </c>
      <c r="K304" s="172"/>
      <c r="L304" s="177"/>
      <c r="M304" s="178"/>
      <c r="N304" s="179"/>
      <c r="O304" s="179"/>
      <c r="P304" s="180">
        <f>SUM(P305:P318)</f>
        <v>0</v>
      </c>
      <c r="Q304" s="179"/>
      <c r="R304" s="180">
        <f>SUM(R305:R318)</f>
        <v>0</v>
      </c>
      <c r="S304" s="179"/>
      <c r="T304" s="181">
        <f>SUM(T305:T318)</f>
        <v>0</v>
      </c>
      <c r="AR304" s="182" t="s">
        <v>83</v>
      </c>
      <c r="AT304" s="183" t="s">
        <v>74</v>
      </c>
      <c r="AU304" s="183" t="s">
        <v>83</v>
      </c>
      <c r="AY304" s="182" t="s">
        <v>123</v>
      </c>
      <c r="BK304" s="184">
        <f>SUM(BK305:BK318)</f>
        <v>0</v>
      </c>
    </row>
    <row r="305" spans="1:65" s="2" customFormat="1" ht="24.2" customHeight="1">
      <c r="A305" s="35"/>
      <c r="B305" s="36"/>
      <c r="C305" s="187" t="s">
        <v>450</v>
      </c>
      <c r="D305" s="187" t="s">
        <v>126</v>
      </c>
      <c r="E305" s="188" t="s">
        <v>1595</v>
      </c>
      <c r="F305" s="189" t="s">
        <v>1596</v>
      </c>
      <c r="G305" s="190" t="s">
        <v>290</v>
      </c>
      <c r="H305" s="191">
        <v>0.981</v>
      </c>
      <c r="I305" s="192"/>
      <c r="J305" s="193">
        <f>ROUND(I305*H305,2)</f>
        <v>0</v>
      </c>
      <c r="K305" s="189" t="s">
        <v>130</v>
      </c>
      <c r="L305" s="40"/>
      <c r="M305" s="194" t="s">
        <v>1</v>
      </c>
      <c r="N305" s="195" t="s">
        <v>40</v>
      </c>
      <c r="O305" s="72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8" t="s">
        <v>131</v>
      </c>
      <c r="AT305" s="198" t="s">
        <v>126</v>
      </c>
      <c r="AU305" s="198" t="s">
        <v>85</v>
      </c>
      <c r="AY305" s="18" t="s">
        <v>123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83</v>
      </c>
      <c r="BK305" s="199">
        <f>ROUND(I305*H305,2)</f>
        <v>0</v>
      </c>
      <c r="BL305" s="18" t="s">
        <v>131</v>
      </c>
      <c r="BM305" s="198" t="s">
        <v>453</v>
      </c>
    </row>
    <row r="306" spans="2:51" s="14" customFormat="1" ht="11.25">
      <c r="B306" s="211"/>
      <c r="C306" s="212"/>
      <c r="D306" s="202" t="s">
        <v>132</v>
      </c>
      <c r="E306" s="213" t="s">
        <v>1</v>
      </c>
      <c r="F306" s="214" t="s">
        <v>1597</v>
      </c>
      <c r="G306" s="212"/>
      <c r="H306" s="215">
        <v>0.9804999999999999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132</v>
      </c>
      <c r="AU306" s="221" t="s">
        <v>85</v>
      </c>
      <c r="AV306" s="14" t="s">
        <v>85</v>
      </c>
      <c r="AW306" s="14" t="s">
        <v>134</v>
      </c>
      <c r="AX306" s="14" t="s">
        <v>75</v>
      </c>
      <c r="AY306" s="221" t="s">
        <v>123</v>
      </c>
    </row>
    <row r="307" spans="2:51" s="15" customFormat="1" ht="11.25">
      <c r="B307" s="222"/>
      <c r="C307" s="223"/>
      <c r="D307" s="202" t="s">
        <v>132</v>
      </c>
      <c r="E307" s="224" t="s">
        <v>1</v>
      </c>
      <c r="F307" s="225" t="s">
        <v>137</v>
      </c>
      <c r="G307" s="223"/>
      <c r="H307" s="226">
        <v>0.9804999999999999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132</v>
      </c>
      <c r="AU307" s="232" t="s">
        <v>85</v>
      </c>
      <c r="AV307" s="15" t="s">
        <v>131</v>
      </c>
      <c r="AW307" s="15" t="s">
        <v>134</v>
      </c>
      <c r="AX307" s="15" t="s">
        <v>83</v>
      </c>
      <c r="AY307" s="232" t="s">
        <v>123</v>
      </c>
    </row>
    <row r="308" spans="1:65" s="2" customFormat="1" ht="24.2" customHeight="1">
      <c r="A308" s="35"/>
      <c r="B308" s="36"/>
      <c r="C308" s="187" t="s">
        <v>314</v>
      </c>
      <c r="D308" s="187" t="s">
        <v>126</v>
      </c>
      <c r="E308" s="188" t="s">
        <v>1079</v>
      </c>
      <c r="F308" s="189" t="s">
        <v>1080</v>
      </c>
      <c r="G308" s="190" t="s">
        <v>290</v>
      </c>
      <c r="H308" s="191">
        <v>0.981</v>
      </c>
      <c r="I308" s="192"/>
      <c r="J308" s="193">
        <f>ROUND(I308*H308,2)</f>
        <v>0</v>
      </c>
      <c r="K308" s="189" t="s">
        <v>130</v>
      </c>
      <c r="L308" s="40"/>
      <c r="M308" s="194" t="s">
        <v>1</v>
      </c>
      <c r="N308" s="195" t="s">
        <v>40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131</v>
      </c>
      <c r="AT308" s="198" t="s">
        <v>126</v>
      </c>
      <c r="AU308" s="198" t="s">
        <v>85</v>
      </c>
      <c r="AY308" s="18" t="s">
        <v>123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83</v>
      </c>
      <c r="BK308" s="199">
        <f>ROUND(I308*H308,2)</f>
        <v>0</v>
      </c>
      <c r="BL308" s="18" t="s">
        <v>131</v>
      </c>
      <c r="BM308" s="198" t="s">
        <v>457</v>
      </c>
    </row>
    <row r="309" spans="2:51" s="13" customFormat="1" ht="11.25">
      <c r="B309" s="200"/>
      <c r="C309" s="201"/>
      <c r="D309" s="202" t="s">
        <v>132</v>
      </c>
      <c r="E309" s="203" t="s">
        <v>1</v>
      </c>
      <c r="F309" s="204" t="s">
        <v>1598</v>
      </c>
      <c r="G309" s="201"/>
      <c r="H309" s="203" t="s">
        <v>1</v>
      </c>
      <c r="I309" s="205"/>
      <c r="J309" s="201"/>
      <c r="K309" s="201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132</v>
      </c>
      <c r="AU309" s="210" t="s">
        <v>85</v>
      </c>
      <c r="AV309" s="13" t="s">
        <v>83</v>
      </c>
      <c r="AW309" s="13" t="s">
        <v>134</v>
      </c>
      <c r="AX309" s="13" t="s">
        <v>75</v>
      </c>
      <c r="AY309" s="210" t="s">
        <v>123</v>
      </c>
    </row>
    <row r="310" spans="2:51" s="14" customFormat="1" ht="11.25">
      <c r="B310" s="211"/>
      <c r="C310" s="212"/>
      <c r="D310" s="202" t="s">
        <v>132</v>
      </c>
      <c r="E310" s="213" t="s">
        <v>1</v>
      </c>
      <c r="F310" s="214" t="s">
        <v>1597</v>
      </c>
      <c r="G310" s="212"/>
      <c r="H310" s="215">
        <v>0.9804999999999999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132</v>
      </c>
      <c r="AU310" s="221" t="s">
        <v>85</v>
      </c>
      <c r="AV310" s="14" t="s">
        <v>85</v>
      </c>
      <c r="AW310" s="14" t="s">
        <v>134</v>
      </c>
      <c r="AX310" s="14" t="s">
        <v>75</v>
      </c>
      <c r="AY310" s="221" t="s">
        <v>123</v>
      </c>
    </row>
    <row r="311" spans="2:51" s="15" customFormat="1" ht="11.25">
      <c r="B311" s="222"/>
      <c r="C311" s="223"/>
      <c r="D311" s="202" t="s">
        <v>132</v>
      </c>
      <c r="E311" s="224" t="s">
        <v>1</v>
      </c>
      <c r="F311" s="225" t="s">
        <v>137</v>
      </c>
      <c r="G311" s="223"/>
      <c r="H311" s="226">
        <v>0.9804999999999999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132</v>
      </c>
      <c r="AU311" s="232" t="s">
        <v>85</v>
      </c>
      <c r="AV311" s="15" t="s">
        <v>131</v>
      </c>
      <c r="AW311" s="15" t="s">
        <v>134</v>
      </c>
      <c r="AX311" s="15" t="s">
        <v>83</v>
      </c>
      <c r="AY311" s="232" t="s">
        <v>123</v>
      </c>
    </row>
    <row r="312" spans="1:65" s="2" customFormat="1" ht="24.2" customHeight="1">
      <c r="A312" s="35"/>
      <c r="B312" s="36"/>
      <c r="C312" s="187" t="s">
        <v>460</v>
      </c>
      <c r="D312" s="187" t="s">
        <v>126</v>
      </c>
      <c r="E312" s="188" t="s">
        <v>1091</v>
      </c>
      <c r="F312" s="189" t="s">
        <v>1092</v>
      </c>
      <c r="G312" s="190" t="s">
        <v>290</v>
      </c>
      <c r="H312" s="191">
        <v>18.639</v>
      </c>
      <c r="I312" s="192"/>
      <c r="J312" s="193">
        <f>ROUND(I312*H312,2)</f>
        <v>0</v>
      </c>
      <c r="K312" s="189" t="s">
        <v>130</v>
      </c>
      <c r="L312" s="40"/>
      <c r="M312" s="194" t="s">
        <v>1</v>
      </c>
      <c r="N312" s="195" t="s">
        <v>40</v>
      </c>
      <c r="O312" s="72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131</v>
      </c>
      <c r="AT312" s="198" t="s">
        <v>126</v>
      </c>
      <c r="AU312" s="198" t="s">
        <v>85</v>
      </c>
      <c r="AY312" s="18" t="s">
        <v>123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83</v>
      </c>
      <c r="BK312" s="199">
        <f>ROUND(I312*H312,2)</f>
        <v>0</v>
      </c>
      <c r="BL312" s="18" t="s">
        <v>131</v>
      </c>
      <c r="BM312" s="198" t="s">
        <v>463</v>
      </c>
    </row>
    <row r="313" spans="2:51" s="14" customFormat="1" ht="11.25">
      <c r="B313" s="211"/>
      <c r="C313" s="212"/>
      <c r="D313" s="202" t="s">
        <v>132</v>
      </c>
      <c r="E313" s="213" t="s">
        <v>1</v>
      </c>
      <c r="F313" s="214" t="s">
        <v>1599</v>
      </c>
      <c r="G313" s="212"/>
      <c r="H313" s="215">
        <v>18.639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132</v>
      </c>
      <c r="AU313" s="221" t="s">
        <v>85</v>
      </c>
      <c r="AV313" s="14" t="s">
        <v>85</v>
      </c>
      <c r="AW313" s="14" t="s">
        <v>134</v>
      </c>
      <c r="AX313" s="14" t="s">
        <v>75</v>
      </c>
      <c r="AY313" s="221" t="s">
        <v>123</v>
      </c>
    </row>
    <row r="314" spans="2:51" s="13" customFormat="1" ht="22.5">
      <c r="B314" s="200"/>
      <c r="C314" s="201"/>
      <c r="D314" s="202" t="s">
        <v>132</v>
      </c>
      <c r="E314" s="203" t="s">
        <v>1</v>
      </c>
      <c r="F314" s="204" t="s">
        <v>1078</v>
      </c>
      <c r="G314" s="201"/>
      <c r="H314" s="203" t="s">
        <v>1</v>
      </c>
      <c r="I314" s="205"/>
      <c r="J314" s="201"/>
      <c r="K314" s="201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132</v>
      </c>
      <c r="AU314" s="210" t="s">
        <v>85</v>
      </c>
      <c r="AV314" s="13" t="s">
        <v>83</v>
      </c>
      <c r="AW314" s="13" t="s">
        <v>134</v>
      </c>
      <c r="AX314" s="13" t="s">
        <v>75</v>
      </c>
      <c r="AY314" s="210" t="s">
        <v>123</v>
      </c>
    </row>
    <row r="315" spans="2:51" s="15" customFormat="1" ht="11.25">
      <c r="B315" s="222"/>
      <c r="C315" s="223"/>
      <c r="D315" s="202" t="s">
        <v>132</v>
      </c>
      <c r="E315" s="224" t="s">
        <v>1</v>
      </c>
      <c r="F315" s="225" t="s">
        <v>137</v>
      </c>
      <c r="G315" s="223"/>
      <c r="H315" s="226">
        <v>18.639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132</v>
      </c>
      <c r="AU315" s="232" t="s">
        <v>85</v>
      </c>
      <c r="AV315" s="15" t="s">
        <v>131</v>
      </c>
      <c r="AW315" s="15" t="s">
        <v>134</v>
      </c>
      <c r="AX315" s="15" t="s">
        <v>83</v>
      </c>
      <c r="AY315" s="232" t="s">
        <v>123</v>
      </c>
    </row>
    <row r="316" spans="1:65" s="2" customFormat="1" ht="24.2" customHeight="1">
      <c r="A316" s="35"/>
      <c r="B316" s="36"/>
      <c r="C316" s="187" t="s">
        <v>318</v>
      </c>
      <c r="D316" s="187" t="s">
        <v>126</v>
      </c>
      <c r="E316" s="188" t="s">
        <v>1095</v>
      </c>
      <c r="F316" s="189" t="s">
        <v>1096</v>
      </c>
      <c r="G316" s="190" t="s">
        <v>290</v>
      </c>
      <c r="H316" s="191">
        <v>0.981</v>
      </c>
      <c r="I316" s="192"/>
      <c r="J316" s="193">
        <f>ROUND(I316*H316,2)</f>
        <v>0</v>
      </c>
      <c r="K316" s="189" t="s">
        <v>130</v>
      </c>
      <c r="L316" s="40"/>
      <c r="M316" s="194" t="s">
        <v>1</v>
      </c>
      <c r="N316" s="195" t="s">
        <v>40</v>
      </c>
      <c r="O316" s="72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8" t="s">
        <v>131</v>
      </c>
      <c r="AT316" s="198" t="s">
        <v>126</v>
      </c>
      <c r="AU316" s="198" t="s">
        <v>85</v>
      </c>
      <c r="AY316" s="18" t="s">
        <v>123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8" t="s">
        <v>83</v>
      </c>
      <c r="BK316" s="199">
        <f>ROUND(I316*H316,2)</f>
        <v>0</v>
      </c>
      <c r="BL316" s="18" t="s">
        <v>131</v>
      </c>
      <c r="BM316" s="198" t="s">
        <v>466</v>
      </c>
    </row>
    <row r="317" spans="2:51" s="14" customFormat="1" ht="11.25">
      <c r="B317" s="211"/>
      <c r="C317" s="212"/>
      <c r="D317" s="202" t="s">
        <v>132</v>
      </c>
      <c r="E317" s="213" t="s">
        <v>1</v>
      </c>
      <c r="F317" s="214" t="s">
        <v>1600</v>
      </c>
      <c r="G317" s="212"/>
      <c r="H317" s="215">
        <v>0.981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132</v>
      </c>
      <c r="AU317" s="221" t="s">
        <v>85</v>
      </c>
      <c r="AV317" s="14" t="s">
        <v>85</v>
      </c>
      <c r="AW317" s="14" t="s">
        <v>134</v>
      </c>
      <c r="AX317" s="14" t="s">
        <v>75</v>
      </c>
      <c r="AY317" s="221" t="s">
        <v>123</v>
      </c>
    </row>
    <row r="318" spans="2:51" s="15" customFormat="1" ht="11.25">
      <c r="B318" s="222"/>
      <c r="C318" s="223"/>
      <c r="D318" s="202" t="s">
        <v>132</v>
      </c>
      <c r="E318" s="224" t="s">
        <v>1</v>
      </c>
      <c r="F318" s="225" t="s">
        <v>137</v>
      </c>
      <c r="G318" s="223"/>
      <c r="H318" s="226">
        <v>0.981</v>
      </c>
      <c r="I318" s="227"/>
      <c r="J318" s="223"/>
      <c r="K318" s="223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132</v>
      </c>
      <c r="AU318" s="232" t="s">
        <v>85</v>
      </c>
      <c r="AV318" s="15" t="s">
        <v>131</v>
      </c>
      <c r="AW318" s="15" t="s">
        <v>134</v>
      </c>
      <c r="AX318" s="15" t="s">
        <v>83</v>
      </c>
      <c r="AY318" s="232" t="s">
        <v>123</v>
      </c>
    </row>
    <row r="319" spans="2:63" s="12" customFormat="1" ht="22.9" customHeight="1">
      <c r="B319" s="171"/>
      <c r="C319" s="172"/>
      <c r="D319" s="173" t="s">
        <v>74</v>
      </c>
      <c r="E319" s="185" t="s">
        <v>1103</v>
      </c>
      <c r="F319" s="185" t="s">
        <v>1104</v>
      </c>
      <c r="G319" s="172"/>
      <c r="H319" s="172"/>
      <c r="I319" s="175"/>
      <c r="J319" s="186">
        <f>BK319</f>
        <v>0</v>
      </c>
      <c r="K319" s="172"/>
      <c r="L319" s="177"/>
      <c r="M319" s="178"/>
      <c r="N319" s="179"/>
      <c r="O319" s="179"/>
      <c r="P319" s="180">
        <f>P320</f>
        <v>0</v>
      </c>
      <c r="Q319" s="179"/>
      <c r="R319" s="180">
        <f>R320</f>
        <v>0</v>
      </c>
      <c r="S319" s="179"/>
      <c r="T319" s="181">
        <f>T320</f>
        <v>0</v>
      </c>
      <c r="AR319" s="182" t="s">
        <v>83</v>
      </c>
      <c r="AT319" s="183" t="s">
        <v>74</v>
      </c>
      <c r="AU319" s="183" t="s">
        <v>83</v>
      </c>
      <c r="AY319" s="182" t="s">
        <v>123</v>
      </c>
      <c r="BK319" s="184">
        <f>BK320</f>
        <v>0</v>
      </c>
    </row>
    <row r="320" spans="1:65" s="2" customFormat="1" ht="24.2" customHeight="1">
      <c r="A320" s="35"/>
      <c r="B320" s="36"/>
      <c r="C320" s="187" t="s">
        <v>471</v>
      </c>
      <c r="D320" s="187" t="s">
        <v>126</v>
      </c>
      <c r="E320" s="188" t="s">
        <v>1601</v>
      </c>
      <c r="F320" s="189" t="s">
        <v>1602</v>
      </c>
      <c r="G320" s="190" t="s">
        <v>290</v>
      </c>
      <c r="H320" s="191">
        <v>24.252</v>
      </c>
      <c r="I320" s="192"/>
      <c r="J320" s="193">
        <f>ROUND(I320*H320,2)</f>
        <v>0</v>
      </c>
      <c r="K320" s="189" t="s">
        <v>130</v>
      </c>
      <c r="L320" s="40"/>
      <c r="M320" s="194" t="s">
        <v>1</v>
      </c>
      <c r="N320" s="195" t="s">
        <v>40</v>
      </c>
      <c r="O320" s="72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131</v>
      </c>
      <c r="AT320" s="198" t="s">
        <v>126</v>
      </c>
      <c r="AU320" s="198" t="s">
        <v>85</v>
      </c>
      <c r="AY320" s="18" t="s">
        <v>123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83</v>
      </c>
      <c r="BK320" s="199">
        <f>ROUND(I320*H320,2)</f>
        <v>0</v>
      </c>
      <c r="BL320" s="18" t="s">
        <v>131</v>
      </c>
      <c r="BM320" s="198" t="s">
        <v>474</v>
      </c>
    </row>
    <row r="321" spans="2:63" s="12" customFormat="1" ht="25.9" customHeight="1">
      <c r="B321" s="171"/>
      <c r="C321" s="172"/>
      <c r="D321" s="173" t="s">
        <v>74</v>
      </c>
      <c r="E321" s="174" t="s">
        <v>1108</v>
      </c>
      <c r="F321" s="174" t="s">
        <v>1109</v>
      </c>
      <c r="G321" s="172"/>
      <c r="H321" s="172"/>
      <c r="I321" s="175"/>
      <c r="J321" s="176">
        <f>BK321</f>
        <v>0</v>
      </c>
      <c r="K321" s="172"/>
      <c r="L321" s="177"/>
      <c r="M321" s="178"/>
      <c r="N321" s="179"/>
      <c r="O321" s="179"/>
      <c r="P321" s="180">
        <f>P322</f>
        <v>0</v>
      </c>
      <c r="Q321" s="179"/>
      <c r="R321" s="180">
        <f>R322</f>
        <v>0</v>
      </c>
      <c r="S321" s="179"/>
      <c r="T321" s="181">
        <f>T322</f>
        <v>0</v>
      </c>
      <c r="AR321" s="182" t="s">
        <v>85</v>
      </c>
      <c r="AT321" s="183" t="s">
        <v>74</v>
      </c>
      <c r="AU321" s="183" t="s">
        <v>75</v>
      </c>
      <c r="AY321" s="182" t="s">
        <v>123</v>
      </c>
      <c r="BK321" s="184">
        <f>BK322</f>
        <v>0</v>
      </c>
    </row>
    <row r="322" spans="2:63" s="12" customFormat="1" ht="22.9" customHeight="1">
      <c r="B322" s="171"/>
      <c r="C322" s="172"/>
      <c r="D322" s="173" t="s">
        <v>74</v>
      </c>
      <c r="E322" s="185" t="s">
        <v>1603</v>
      </c>
      <c r="F322" s="185" t="s">
        <v>1604</v>
      </c>
      <c r="G322" s="172"/>
      <c r="H322" s="172"/>
      <c r="I322" s="175"/>
      <c r="J322" s="186">
        <f>BK322</f>
        <v>0</v>
      </c>
      <c r="K322" s="172"/>
      <c r="L322" s="177"/>
      <c r="M322" s="178"/>
      <c r="N322" s="179"/>
      <c r="O322" s="179"/>
      <c r="P322" s="180">
        <f>SUM(P323:P325)</f>
        <v>0</v>
      </c>
      <c r="Q322" s="179"/>
      <c r="R322" s="180">
        <f>SUM(R323:R325)</f>
        <v>0</v>
      </c>
      <c r="S322" s="179"/>
      <c r="T322" s="181">
        <f>SUM(T323:T325)</f>
        <v>0</v>
      </c>
      <c r="AR322" s="182" t="s">
        <v>85</v>
      </c>
      <c r="AT322" s="183" t="s">
        <v>74</v>
      </c>
      <c r="AU322" s="183" t="s">
        <v>83</v>
      </c>
      <c r="AY322" s="182" t="s">
        <v>123</v>
      </c>
      <c r="BK322" s="184">
        <f>SUM(BK323:BK325)</f>
        <v>0</v>
      </c>
    </row>
    <row r="323" spans="1:65" s="2" customFormat="1" ht="16.5" customHeight="1">
      <c r="A323" s="35"/>
      <c r="B323" s="36"/>
      <c r="C323" s="187" t="s">
        <v>322</v>
      </c>
      <c r="D323" s="187" t="s">
        <v>126</v>
      </c>
      <c r="E323" s="188" t="s">
        <v>1605</v>
      </c>
      <c r="F323" s="189" t="s">
        <v>1606</v>
      </c>
      <c r="G323" s="190" t="s">
        <v>1607</v>
      </c>
      <c r="H323" s="191">
        <v>2</v>
      </c>
      <c r="I323" s="192"/>
      <c r="J323" s="193">
        <f>ROUND(I323*H323,2)</f>
        <v>0</v>
      </c>
      <c r="K323" s="189" t="s">
        <v>130</v>
      </c>
      <c r="L323" s="40"/>
      <c r="M323" s="194" t="s">
        <v>1</v>
      </c>
      <c r="N323" s="195" t="s">
        <v>40</v>
      </c>
      <c r="O323" s="72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169</v>
      </c>
      <c r="AT323" s="198" t="s">
        <v>126</v>
      </c>
      <c r="AU323" s="198" t="s">
        <v>85</v>
      </c>
      <c r="AY323" s="18" t="s">
        <v>123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83</v>
      </c>
      <c r="BK323" s="199">
        <f>ROUND(I323*H323,2)</f>
        <v>0</v>
      </c>
      <c r="BL323" s="18" t="s">
        <v>169</v>
      </c>
      <c r="BM323" s="198" t="s">
        <v>478</v>
      </c>
    </row>
    <row r="324" spans="2:51" s="14" customFormat="1" ht="11.25">
      <c r="B324" s="211"/>
      <c r="C324" s="212"/>
      <c r="D324" s="202" t="s">
        <v>132</v>
      </c>
      <c r="E324" s="213" t="s">
        <v>1</v>
      </c>
      <c r="F324" s="214" t="s">
        <v>1608</v>
      </c>
      <c r="G324" s="212"/>
      <c r="H324" s="215">
        <v>2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132</v>
      </c>
      <c r="AU324" s="221" t="s">
        <v>85</v>
      </c>
      <c r="AV324" s="14" t="s">
        <v>85</v>
      </c>
      <c r="AW324" s="14" t="s">
        <v>134</v>
      </c>
      <c r="AX324" s="14" t="s">
        <v>75</v>
      </c>
      <c r="AY324" s="221" t="s">
        <v>123</v>
      </c>
    </row>
    <row r="325" spans="2:51" s="15" customFormat="1" ht="11.25">
      <c r="B325" s="222"/>
      <c r="C325" s="223"/>
      <c r="D325" s="202" t="s">
        <v>132</v>
      </c>
      <c r="E325" s="224" t="s">
        <v>1</v>
      </c>
      <c r="F325" s="225" t="s">
        <v>137</v>
      </c>
      <c r="G325" s="223"/>
      <c r="H325" s="226">
        <v>2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132</v>
      </c>
      <c r="AU325" s="232" t="s">
        <v>85</v>
      </c>
      <c r="AV325" s="15" t="s">
        <v>131</v>
      </c>
      <c r="AW325" s="15" t="s">
        <v>134</v>
      </c>
      <c r="AX325" s="15" t="s">
        <v>83</v>
      </c>
      <c r="AY325" s="232" t="s">
        <v>123</v>
      </c>
    </row>
    <row r="326" spans="2:63" s="12" customFormat="1" ht="25.9" customHeight="1">
      <c r="B326" s="171"/>
      <c r="C326" s="172"/>
      <c r="D326" s="173" t="s">
        <v>74</v>
      </c>
      <c r="E326" s="174" t="s">
        <v>287</v>
      </c>
      <c r="F326" s="174" t="s">
        <v>1176</v>
      </c>
      <c r="G326" s="172"/>
      <c r="H326" s="172"/>
      <c r="I326" s="175"/>
      <c r="J326" s="176">
        <f>BK326</f>
        <v>0</v>
      </c>
      <c r="K326" s="172"/>
      <c r="L326" s="177"/>
      <c r="M326" s="178"/>
      <c r="N326" s="179"/>
      <c r="O326" s="179"/>
      <c r="P326" s="180">
        <f>P327</f>
        <v>0</v>
      </c>
      <c r="Q326" s="179"/>
      <c r="R326" s="180">
        <f>R327</f>
        <v>0</v>
      </c>
      <c r="S326" s="179"/>
      <c r="T326" s="181">
        <f>T327</f>
        <v>0</v>
      </c>
      <c r="AR326" s="182" t="s">
        <v>142</v>
      </c>
      <c r="AT326" s="183" t="s">
        <v>74</v>
      </c>
      <c r="AU326" s="183" t="s">
        <v>75</v>
      </c>
      <c r="AY326" s="182" t="s">
        <v>123</v>
      </c>
      <c r="BK326" s="184">
        <f>BK327</f>
        <v>0</v>
      </c>
    </row>
    <row r="327" spans="2:63" s="12" customFormat="1" ht="22.9" customHeight="1">
      <c r="B327" s="171"/>
      <c r="C327" s="172"/>
      <c r="D327" s="173" t="s">
        <v>74</v>
      </c>
      <c r="E327" s="185" t="s">
        <v>1609</v>
      </c>
      <c r="F327" s="185" t="s">
        <v>1610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SUM(P328:P340)</f>
        <v>0</v>
      </c>
      <c r="Q327" s="179"/>
      <c r="R327" s="180">
        <f>SUM(R328:R340)</f>
        <v>0</v>
      </c>
      <c r="S327" s="179"/>
      <c r="T327" s="181">
        <f>SUM(T328:T340)</f>
        <v>0</v>
      </c>
      <c r="AR327" s="182" t="s">
        <v>142</v>
      </c>
      <c r="AT327" s="183" t="s">
        <v>74</v>
      </c>
      <c r="AU327" s="183" t="s">
        <v>83</v>
      </c>
      <c r="AY327" s="182" t="s">
        <v>123</v>
      </c>
      <c r="BK327" s="184">
        <f>SUM(BK328:BK340)</f>
        <v>0</v>
      </c>
    </row>
    <row r="328" spans="1:65" s="2" customFormat="1" ht="16.5" customHeight="1">
      <c r="A328" s="35"/>
      <c r="B328" s="36"/>
      <c r="C328" s="187" t="s">
        <v>482</v>
      </c>
      <c r="D328" s="187" t="s">
        <v>126</v>
      </c>
      <c r="E328" s="188" t="s">
        <v>1611</v>
      </c>
      <c r="F328" s="189" t="s">
        <v>1612</v>
      </c>
      <c r="G328" s="190" t="s">
        <v>228</v>
      </c>
      <c r="H328" s="191">
        <v>13</v>
      </c>
      <c r="I328" s="192"/>
      <c r="J328" s="193">
        <f>ROUND(I328*H328,2)</f>
        <v>0</v>
      </c>
      <c r="K328" s="189" t="s">
        <v>130</v>
      </c>
      <c r="L328" s="40"/>
      <c r="M328" s="194" t="s">
        <v>1</v>
      </c>
      <c r="N328" s="195" t="s">
        <v>40</v>
      </c>
      <c r="O328" s="72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342</v>
      </c>
      <c r="AT328" s="198" t="s">
        <v>126</v>
      </c>
      <c r="AU328" s="198" t="s">
        <v>85</v>
      </c>
      <c r="AY328" s="18" t="s">
        <v>123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8" t="s">
        <v>83</v>
      </c>
      <c r="BK328" s="199">
        <f>ROUND(I328*H328,2)</f>
        <v>0</v>
      </c>
      <c r="BL328" s="18" t="s">
        <v>342</v>
      </c>
      <c r="BM328" s="198" t="s">
        <v>485</v>
      </c>
    </row>
    <row r="329" spans="2:51" s="14" customFormat="1" ht="11.25">
      <c r="B329" s="211"/>
      <c r="C329" s="212"/>
      <c r="D329" s="202" t="s">
        <v>132</v>
      </c>
      <c r="E329" s="213" t="s">
        <v>1</v>
      </c>
      <c r="F329" s="214" t="s">
        <v>207</v>
      </c>
      <c r="G329" s="212"/>
      <c r="H329" s="215">
        <v>13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132</v>
      </c>
      <c r="AU329" s="221" t="s">
        <v>85</v>
      </c>
      <c r="AV329" s="14" t="s">
        <v>85</v>
      </c>
      <c r="AW329" s="14" t="s">
        <v>134</v>
      </c>
      <c r="AX329" s="14" t="s">
        <v>75</v>
      </c>
      <c r="AY329" s="221" t="s">
        <v>123</v>
      </c>
    </row>
    <row r="330" spans="2:51" s="15" customFormat="1" ht="11.25">
      <c r="B330" s="222"/>
      <c r="C330" s="223"/>
      <c r="D330" s="202" t="s">
        <v>132</v>
      </c>
      <c r="E330" s="224" t="s">
        <v>1</v>
      </c>
      <c r="F330" s="225" t="s">
        <v>137</v>
      </c>
      <c r="G330" s="223"/>
      <c r="H330" s="226">
        <v>13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132</v>
      </c>
      <c r="AU330" s="232" t="s">
        <v>85</v>
      </c>
      <c r="AV330" s="15" t="s">
        <v>131</v>
      </c>
      <c r="AW330" s="15" t="s">
        <v>134</v>
      </c>
      <c r="AX330" s="15" t="s">
        <v>83</v>
      </c>
      <c r="AY330" s="232" t="s">
        <v>123</v>
      </c>
    </row>
    <row r="331" spans="1:65" s="2" customFormat="1" ht="16.5" customHeight="1">
      <c r="A331" s="35"/>
      <c r="B331" s="36"/>
      <c r="C331" s="236" t="s">
        <v>326</v>
      </c>
      <c r="D331" s="236" t="s">
        <v>287</v>
      </c>
      <c r="E331" s="237" t="s">
        <v>1613</v>
      </c>
      <c r="F331" s="238" t="s">
        <v>1614</v>
      </c>
      <c r="G331" s="239" t="s">
        <v>129</v>
      </c>
      <c r="H331" s="240">
        <v>2</v>
      </c>
      <c r="I331" s="241"/>
      <c r="J331" s="242">
        <f>ROUND(I331*H331,2)</f>
        <v>0</v>
      </c>
      <c r="K331" s="238" t="s">
        <v>130</v>
      </c>
      <c r="L331" s="243"/>
      <c r="M331" s="244" t="s">
        <v>1</v>
      </c>
      <c r="N331" s="245" t="s">
        <v>40</v>
      </c>
      <c r="O331" s="72"/>
      <c r="P331" s="196">
        <f>O331*H331</f>
        <v>0</v>
      </c>
      <c r="Q331" s="196">
        <v>0</v>
      </c>
      <c r="R331" s="196">
        <f>Q331*H331</f>
        <v>0</v>
      </c>
      <c r="S331" s="196">
        <v>0</v>
      </c>
      <c r="T331" s="19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899</v>
      </c>
      <c r="AT331" s="198" t="s">
        <v>287</v>
      </c>
      <c r="AU331" s="198" t="s">
        <v>85</v>
      </c>
      <c r="AY331" s="18" t="s">
        <v>123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8" t="s">
        <v>83</v>
      </c>
      <c r="BK331" s="199">
        <f>ROUND(I331*H331,2)</f>
        <v>0</v>
      </c>
      <c r="BL331" s="18" t="s">
        <v>342</v>
      </c>
      <c r="BM331" s="198" t="s">
        <v>490</v>
      </c>
    </row>
    <row r="332" spans="2:51" s="14" customFormat="1" ht="11.25">
      <c r="B332" s="211"/>
      <c r="C332" s="212"/>
      <c r="D332" s="202" t="s">
        <v>132</v>
      </c>
      <c r="E332" s="213" t="s">
        <v>1</v>
      </c>
      <c r="F332" s="214" t="s">
        <v>85</v>
      </c>
      <c r="G332" s="212"/>
      <c r="H332" s="215">
        <v>2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132</v>
      </c>
      <c r="AU332" s="221" t="s">
        <v>85</v>
      </c>
      <c r="AV332" s="14" t="s">
        <v>85</v>
      </c>
      <c r="AW332" s="14" t="s">
        <v>134</v>
      </c>
      <c r="AX332" s="14" t="s">
        <v>75</v>
      </c>
      <c r="AY332" s="221" t="s">
        <v>123</v>
      </c>
    </row>
    <row r="333" spans="2:51" s="15" customFormat="1" ht="11.25">
      <c r="B333" s="222"/>
      <c r="C333" s="223"/>
      <c r="D333" s="202" t="s">
        <v>132</v>
      </c>
      <c r="E333" s="224" t="s">
        <v>1</v>
      </c>
      <c r="F333" s="225" t="s">
        <v>137</v>
      </c>
      <c r="G333" s="223"/>
      <c r="H333" s="226">
        <v>2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132</v>
      </c>
      <c r="AU333" s="232" t="s">
        <v>85</v>
      </c>
      <c r="AV333" s="15" t="s">
        <v>131</v>
      </c>
      <c r="AW333" s="15" t="s">
        <v>134</v>
      </c>
      <c r="AX333" s="15" t="s">
        <v>83</v>
      </c>
      <c r="AY333" s="232" t="s">
        <v>123</v>
      </c>
    </row>
    <row r="334" spans="1:65" s="2" customFormat="1" ht="16.5" customHeight="1">
      <c r="A334" s="35"/>
      <c r="B334" s="36"/>
      <c r="C334" s="187" t="s">
        <v>491</v>
      </c>
      <c r="D334" s="187" t="s">
        <v>126</v>
      </c>
      <c r="E334" s="188" t="s">
        <v>1615</v>
      </c>
      <c r="F334" s="189" t="s">
        <v>1616</v>
      </c>
      <c r="G334" s="190" t="s">
        <v>129</v>
      </c>
      <c r="H334" s="191">
        <v>2</v>
      </c>
      <c r="I334" s="192"/>
      <c r="J334" s="193">
        <f>ROUND(I334*H334,2)</f>
        <v>0</v>
      </c>
      <c r="K334" s="189" t="s">
        <v>130</v>
      </c>
      <c r="L334" s="40"/>
      <c r="M334" s="194" t="s">
        <v>1</v>
      </c>
      <c r="N334" s="195" t="s">
        <v>40</v>
      </c>
      <c r="O334" s="72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342</v>
      </c>
      <c r="AT334" s="198" t="s">
        <v>126</v>
      </c>
      <c r="AU334" s="198" t="s">
        <v>85</v>
      </c>
      <c r="AY334" s="18" t="s">
        <v>123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8" t="s">
        <v>83</v>
      </c>
      <c r="BK334" s="199">
        <f>ROUND(I334*H334,2)</f>
        <v>0</v>
      </c>
      <c r="BL334" s="18" t="s">
        <v>342</v>
      </c>
      <c r="BM334" s="198" t="s">
        <v>494</v>
      </c>
    </row>
    <row r="335" spans="2:51" s="14" customFormat="1" ht="11.25">
      <c r="B335" s="211"/>
      <c r="C335" s="212"/>
      <c r="D335" s="202" t="s">
        <v>132</v>
      </c>
      <c r="E335" s="213" t="s">
        <v>1</v>
      </c>
      <c r="F335" s="214" t="s">
        <v>1617</v>
      </c>
      <c r="G335" s="212"/>
      <c r="H335" s="215">
        <v>2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132</v>
      </c>
      <c r="AU335" s="221" t="s">
        <v>85</v>
      </c>
      <c r="AV335" s="14" t="s">
        <v>85</v>
      </c>
      <c r="AW335" s="14" t="s">
        <v>134</v>
      </c>
      <c r="AX335" s="14" t="s">
        <v>75</v>
      </c>
      <c r="AY335" s="221" t="s">
        <v>123</v>
      </c>
    </row>
    <row r="336" spans="2:51" s="13" customFormat="1" ht="11.25">
      <c r="B336" s="200"/>
      <c r="C336" s="201"/>
      <c r="D336" s="202" t="s">
        <v>132</v>
      </c>
      <c r="E336" s="203" t="s">
        <v>1</v>
      </c>
      <c r="F336" s="204" t="s">
        <v>1618</v>
      </c>
      <c r="G336" s="201"/>
      <c r="H336" s="203" t="s">
        <v>1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132</v>
      </c>
      <c r="AU336" s="210" t="s">
        <v>85</v>
      </c>
      <c r="AV336" s="13" t="s">
        <v>83</v>
      </c>
      <c r="AW336" s="13" t="s">
        <v>134</v>
      </c>
      <c r="AX336" s="13" t="s">
        <v>75</v>
      </c>
      <c r="AY336" s="210" t="s">
        <v>123</v>
      </c>
    </row>
    <row r="337" spans="2:51" s="15" customFormat="1" ht="11.25">
      <c r="B337" s="222"/>
      <c r="C337" s="223"/>
      <c r="D337" s="202" t="s">
        <v>132</v>
      </c>
      <c r="E337" s="224" t="s">
        <v>1</v>
      </c>
      <c r="F337" s="225" t="s">
        <v>137</v>
      </c>
      <c r="G337" s="223"/>
      <c r="H337" s="226">
        <v>2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132</v>
      </c>
      <c r="AU337" s="232" t="s">
        <v>85</v>
      </c>
      <c r="AV337" s="15" t="s">
        <v>131</v>
      </c>
      <c r="AW337" s="15" t="s">
        <v>134</v>
      </c>
      <c r="AX337" s="15" t="s">
        <v>83</v>
      </c>
      <c r="AY337" s="232" t="s">
        <v>123</v>
      </c>
    </row>
    <row r="338" spans="1:65" s="2" customFormat="1" ht="16.5" customHeight="1">
      <c r="A338" s="35"/>
      <c r="B338" s="36"/>
      <c r="C338" s="236" t="s">
        <v>329</v>
      </c>
      <c r="D338" s="236" t="s">
        <v>287</v>
      </c>
      <c r="E338" s="237" t="s">
        <v>1619</v>
      </c>
      <c r="F338" s="238" t="s">
        <v>1620</v>
      </c>
      <c r="G338" s="239" t="s">
        <v>129</v>
      </c>
      <c r="H338" s="240">
        <v>2</v>
      </c>
      <c r="I338" s="241"/>
      <c r="J338" s="242">
        <f>ROUND(I338*H338,2)</f>
        <v>0</v>
      </c>
      <c r="K338" s="238" t="s">
        <v>130</v>
      </c>
      <c r="L338" s="243"/>
      <c r="M338" s="244" t="s">
        <v>1</v>
      </c>
      <c r="N338" s="245" t="s">
        <v>40</v>
      </c>
      <c r="O338" s="72"/>
      <c r="P338" s="196">
        <f>O338*H338</f>
        <v>0</v>
      </c>
      <c r="Q338" s="196">
        <v>0</v>
      </c>
      <c r="R338" s="196">
        <f>Q338*H338</f>
        <v>0</v>
      </c>
      <c r="S338" s="196">
        <v>0</v>
      </c>
      <c r="T338" s="197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8" t="s">
        <v>899</v>
      </c>
      <c r="AT338" s="198" t="s">
        <v>287</v>
      </c>
      <c r="AU338" s="198" t="s">
        <v>85</v>
      </c>
      <c r="AY338" s="18" t="s">
        <v>123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8" t="s">
        <v>83</v>
      </c>
      <c r="BK338" s="199">
        <f>ROUND(I338*H338,2)</f>
        <v>0</v>
      </c>
      <c r="BL338" s="18" t="s">
        <v>342</v>
      </c>
      <c r="BM338" s="198" t="s">
        <v>497</v>
      </c>
    </row>
    <row r="339" spans="2:51" s="14" customFormat="1" ht="11.25">
      <c r="B339" s="211"/>
      <c r="C339" s="212"/>
      <c r="D339" s="202" t="s">
        <v>132</v>
      </c>
      <c r="E339" s="213" t="s">
        <v>1</v>
      </c>
      <c r="F339" s="214" t="s">
        <v>85</v>
      </c>
      <c r="G339" s="212"/>
      <c r="H339" s="215">
        <v>2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132</v>
      </c>
      <c r="AU339" s="221" t="s">
        <v>85</v>
      </c>
      <c r="AV339" s="14" t="s">
        <v>85</v>
      </c>
      <c r="AW339" s="14" t="s">
        <v>134</v>
      </c>
      <c r="AX339" s="14" t="s">
        <v>75</v>
      </c>
      <c r="AY339" s="221" t="s">
        <v>123</v>
      </c>
    </row>
    <row r="340" spans="2:51" s="15" customFormat="1" ht="11.25">
      <c r="B340" s="222"/>
      <c r="C340" s="223"/>
      <c r="D340" s="202" t="s">
        <v>132</v>
      </c>
      <c r="E340" s="224" t="s">
        <v>1</v>
      </c>
      <c r="F340" s="225" t="s">
        <v>137</v>
      </c>
      <c r="G340" s="223"/>
      <c r="H340" s="226">
        <v>2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132</v>
      </c>
      <c r="AU340" s="232" t="s">
        <v>85</v>
      </c>
      <c r="AV340" s="15" t="s">
        <v>131</v>
      </c>
      <c r="AW340" s="15" t="s">
        <v>134</v>
      </c>
      <c r="AX340" s="15" t="s">
        <v>83</v>
      </c>
      <c r="AY340" s="232" t="s">
        <v>123</v>
      </c>
    </row>
    <row r="341" spans="2:63" s="12" customFormat="1" ht="25.9" customHeight="1">
      <c r="B341" s="171"/>
      <c r="C341" s="172"/>
      <c r="D341" s="173" t="s">
        <v>74</v>
      </c>
      <c r="E341" s="174" t="s">
        <v>1199</v>
      </c>
      <c r="F341" s="174" t="s">
        <v>1200</v>
      </c>
      <c r="G341" s="172"/>
      <c r="H341" s="172"/>
      <c r="I341" s="175"/>
      <c r="J341" s="176">
        <f>BK341</f>
        <v>0</v>
      </c>
      <c r="K341" s="172"/>
      <c r="L341" s="177"/>
      <c r="M341" s="178"/>
      <c r="N341" s="179"/>
      <c r="O341" s="179"/>
      <c r="P341" s="180">
        <f>P342</f>
        <v>0</v>
      </c>
      <c r="Q341" s="179"/>
      <c r="R341" s="180">
        <f>R342</f>
        <v>0</v>
      </c>
      <c r="S341" s="179"/>
      <c r="T341" s="181">
        <f>T342</f>
        <v>0</v>
      </c>
      <c r="AR341" s="182" t="s">
        <v>153</v>
      </c>
      <c r="AT341" s="183" t="s">
        <v>74</v>
      </c>
      <c r="AU341" s="183" t="s">
        <v>75</v>
      </c>
      <c r="AY341" s="182" t="s">
        <v>123</v>
      </c>
      <c r="BK341" s="184">
        <f>BK342</f>
        <v>0</v>
      </c>
    </row>
    <row r="342" spans="2:63" s="12" customFormat="1" ht="22.9" customHeight="1">
      <c r="B342" s="171"/>
      <c r="C342" s="172"/>
      <c r="D342" s="173" t="s">
        <v>74</v>
      </c>
      <c r="E342" s="185" t="s">
        <v>1621</v>
      </c>
      <c r="F342" s="185" t="s">
        <v>1622</v>
      </c>
      <c r="G342" s="172"/>
      <c r="H342" s="172"/>
      <c r="I342" s="175"/>
      <c r="J342" s="186">
        <f>BK342</f>
        <v>0</v>
      </c>
      <c r="K342" s="172"/>
      <c r="L342" s="177"/>
      <c r="M342" s="178"/>
      <c r="N342" s="179"/>
      <c r="O342" s="179"/>
      <c r="P342" s="180">
        <f>SUM(P343:P346)</f>
        <v>0</v>
      </c>
      <c r="Q342" s="179"/>
      <c r="R342" s="180">
        <f>SUM(R343:R346)</f>
        <v>0</v>
      </c>
      <c r="S342" s="179"/>
      <c r="T342" s="181">
        <f>SUM(T343:T346)</f>
        <v>0</v>
      </c>
      <c r="AR342" s="182" t="s">
        <v>153</v>
      </c>
      <c r="AT342" s="183" t="s">
        <v>74</v>
      </c>
      <c r="AU342" s="183" t="s">
        <v>83</v>
      </c>
      <c r="AY342" s="182" t="s">
        <v>123</v>
      </c>
      <c r="BK342" s="184">
        <f>SUM(BK343:BK346)</f>
        <v>0</v>
      </c>
    </row>
    <row r="343" spans="1:65" s="2" customFormat="1" ht="16.5" customHeight="1">
      <c r="A343" s="35"/>
      <c r="B343" s="36"/>
      <c r="C343" s="187" t="s">
        <v>502</v>
      </c>
      <c r="D343" s="187" t="s">
        <v>126</v>
      </c>
      <c r="E343" s="188" t="s">
        <v>1623</v>
      </c>
      <c r="F343" s="189" t="s">
        <v>1624</v>
      </c>
      <c r="G343" s="190" t="s">
        <v>974</v>
      </c>
      <c r="H343" s="191">
        <v>1</v>
      </c>
      <c r="I343" s="192"/>
      <c r="J343" s="193">
        <f>ROUND(I343*H343,2)</f>
        <v>0</v>
      </c>
      <c r="K343" s="189" t="s">
        <v>130</v>
      </c>
      <c r="L343" s="40"/>
      <c r="M343" s="194" t="s">
        <v>1</v>
      </c>
      <c r="N343" s="195" t="s">
        <v>40</v>
      </c>
      <c r="O343" s="72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8" t="s">
        <v>131</v>
      </c>
      <c r="AT343" s="198" t="s">
        <v>126</v>
      </c>
      <c r="AU343" s="198" t="s">
        <v>85</v>
      </c>
      <c r="AY343" s="18" t="s">
        <v>123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83</v>
      </c>
      <c r="BK343" s="199">
        <f>ROUND(I343*H343,2)</f>
        <v>0</v>
      </c>
      <c r="BL343" s="18" t="s">
        <v>131</v>
      </c>
      <c r="BM343" s="198" t="s">
        <v>505</v>
      </c>
    </row>
    <row r="344" spans="2:51" s="13" customFormat="1" ht="22.5">
      <c r="B344" s="200"/>
      <c r="C344" s="201"/>
      <c r="D344" s="202" t="s">
        <v>132</v>
      </c>
      <c r="E344" s="203" t="s">
        <v>1</v>
      </c>
      <c r="F344" s="204" t="s">
        <v>1625</v>
      </c>
      <c r="G344" s="201"/>
      <c r="H344" s="203" t="s">
        <v>1</v>
      </c>
      <c r="I344" s="205"/>
      <c r="J344" s="201"/>
      <c r="K344" s="201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132</v>
      </c>
      <c r="AU344" s="210" t="s">
        <v>85</v>
      </c>
      <c r="AV344" s="13" t="s">
        <v>83</v>
      </c>
      <c r="AW344" s="13" t="s">
        <v>134</v>
      </c>
      <c r="AX344" s="13" t="s">
        <v>75</v>
      </c>
      <c r="AY344" s="210" t="s">
        <v>123</v>
      </c>
    </row>
    <row r="345" spans="2:51" s="14" customFormat="1" ht="11.25">
      <c r="B345" s="211"/>
      <c r="C345" s="212"/>
      <c r="D345" s="202" t="s">
        <v>132</v>
      </c>
      <c r="E345" s="213" t="s">
        <v>1</v>
      </c>
      <c r="F345" s="214" t="s">
        <v>83</v>
      </c>
      <c r="G345" s="212"/>
      <c r="H345" s="215">
        <v>1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132</v>
      </c>
      <c r="AU345" s="221" t="s">
        <v>85</v>
      </c>
      <c r="AV345" s="14" t="s">
        <v>85</v>
      </c>
      <c r="AW345" s="14" t="s">
        <v>134</v>
      </c>
      <c r="AX345" s="14" t="s">
        <v>75</v>
      </c>
      <c r="AY345" s="221" t="s">
        <v>123</v>
      </c>
    </row>
    <row r="346" spans="2:51" s="15" customFormat="1" ht="11.25">
      <c r="B346" s="222"/>
      <c r="C346" s="223"/>
      <c r="D346" s="202" t="s">
        <v>132</v>
      </c>
      <c r="E346" s="224" t="s">
        <v>1</v>
      </c>
      <c r="F346" s="225" t="s">
        <v>137</v>
      </c>
      <c r="G346" s="223"/>
      <c r="H346" s="226">
        <v>1</v>
      </c>
      <c r="I346" s="227"/>
      <c r="J346" s="223"/>
      <c r="K346" s="223"/>
      <c r="L346" s="228"/>
      <c r="M346" s="233"/>
      <c r="N346" s="234"/>
      <c r="O346" s="234"/>
      <c r="P346" s="234"/>
      <c r="Q346" s="234"/>
      <c r="R346" s="234"/>
      <c r="S346" s="234"/>
      <c r="T346" s="235"/>
      <c r="AT346" s="232" t="s">
        <v>132</v>
      </c>
      <c r="AU346" s="232" t="s">
        <v>85</v>
      </c>
      <c r="AV346" s="15" t="s">
        <v>131</v>
      </c>
      <c r="AW346" s="15" t="s">
        <v>134</v>
      </c>
      <c r="AX346" s="15" t="s">
        <v>83</v>
      </c>
      <c r="AY346" s="232" t="s">
        <v>123</v>
      </c>
    </row>
    <row r="347" spans="1:31" s="2" customFormat="1" ht="6.95" customHeight="1">
      <c r="A347" s="35"/>
      <c r="B347" s="55"/>
      <c r="C347" s="56"/>
      <c r="D347" s="56"/>
      <c r="E347" s="56"/>
      <c r="F347" s="56"/>
      <c r="G347" s="56"/>
      <c r="H347" s="56"/>
      <c r="I347" s="56"/>
      <c r="J347" s="56"/>
      <c r="K347" s="56"/>
      <c r="L347" s="40"/>
      <c r="M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</row>
  </sheetData>
  <sheetProtection algorithmName="SHA-512" hashValue="LOfNxX/BO9FIofxuvkH2TPgsP3kvnpYHRzMMJhuG9qqYa4UpFWRHkGfbM4IfjcTwS7ZWBI/zY7ZslyD+vBY2MA==" saltValue="UdH6othX6M8cXjmQ3M5viWVnRdBtMw3vv/7/w5+/NEP8jEbJvqaQpggSySghAhSbJDUW5JsTS9Wl7C52eQuWTg==" spinCount="100000" sheet="1" objects="1" scenarios="1" formatColumns="0" formatRows="0" autoFilter="0"/>
  <autoFilter ref="C128:K34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85</v>
      </c>
    </row>
    <row r="4" spans="2:46" s="1" customFormat="1" ht="24.95" customHeight="1">
      <c r="B4" s="21"/>
      <c r="D4" s="111" t="s">
        <v>98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3" t="str">
        <f>'Rekapitulace stavby'!K6</f>
        <v>III/23726 Kokovice, most ev.č.23726-1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99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1626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20. 10. 2017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35</v>
      </c>
      <c r="E30" s="35"/>
      <c r="F30" s="35"/>
      <c r="G30" s="35"/>
      <c r="H30" s="35"/>
      <c r="I30" s="35"/>
      <c r="J30" s="121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37</v>
      </c>
      <c r="G32" s="35"/>
      <c r="H32" s="35"/>
      <c r="I32" s="122" t="s">
        <v>36</v>
      </c>
      <c r="J32" s="122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39</v>
      </c>
      <c r="E33" s="113" t="s">
        <v>40</v>
      </c>
      <c r="F33" s="124">
        <f>ROUND((SUM(BE120:BE181)),2)</f>
        <v>0</v>
      </c>
      <c r="G33" s="35"/>
      <c r="H33" s="35"/>
      <c r="I33" s="125">
        <v>0.21</v>
      </c>
      <c r="J33" s="124">
        <f>ROUND(((SUM(BE120:BE181))*I33),2)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41</v>
      </c>
      <c r="F34" s="124">
        <f>ROUND((SUM(BF120:BF181)),2)</f>
        <v>0</v>
      </c>
      <c r="G34" s="35"/>
      <c r="H34" s="35"/>
      <c r="I34" s="125">
        <v>0.15</v>
      </c>
      <c r="J34" s="124">
        <f>ROUND(((SUM(BF120:BF181))*I34),2)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42</v>
      </c>
      <c r="F35" s="124">
        <f>ROUND((SUM(BG120:BG181)),2)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43</v>
      </c>
      <c r="F36" s="124">
        <f>ROUND((SUM(BH120:BH181)),2)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44</v>
      </c>
      <c r="F37" s="124">
        <f>ROUND((SUM(BI120:BI181)),2)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48</v>
      </c>
      <c r="E50" s="134"/>
      <c r="F50" s="134"/>
      <c r="G50" s="133" t="s">
        <v>49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50</v>
      </c>
      <c r="E61" s="136"/>
      <c r="F61" s="137" t="s">
        <v>51</v>
      </c>
      <c r="G61" s="135" t="s">
        <v>50</v>
      </c>
      <c r="H61" s="136"/>
      <c r="I61" s="136"/>
      <c r="J61" s="138" t="s">
        <v>51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52</v>
      </c>
      <c r="E65" s="139"/>
      <c r="F65" s="139"/>
      <c r="G65" s="133" t="s">
        <v>53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50</v>
      </c>
      <c r="E76" s="136"/>
      <c r="F76" s="137" t="s">
        <v>51</v>
      </c>
      <c r="G76" s="135" t="s">
        <v>50</v>
      </c>
      <c r="H76" s="136"/>
      <c r="I76" s="136"/>
      <c r="J76" s="138" t="s">
        <v>51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0" t="str">
        <f>E7</f>
        <v>III/23726 Kokovice, most ev.č.23726-1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99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62" t="str">
        <f>E9</f>
        <v>431 - Přeložka veřejného osvětlení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20. 10. 2017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24</v>
      </c>
      <c r="D91" s="37"/>
      <c r="E91" s="37"/>
      <c r="F91" s="28" t="str">
        <f>E15</f>
        <v>Středočeský kraj</v>
      </c>
      <c r="G91" s="37"/>
      <c r="H91" s="37"/>
      <c r="I91" s="30" t="s">
        <v>30</v>
      </c>
      <c r="J91" s="33" t="str">
        <f>E21</f>
        <v>PRAGOPROJEKT, a.s.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102</v>
      </c>
      <c r="D94" s="145"/>
      <c r="E94" s="145"/>
      <c r="F94" s="145"/>
      <c r="G94" s="145"/>
      <c r="H94" s="145"/>
      <c r="I94" s="145"/>
      <c r="J94" s="146" t="s">
        <v>103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104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48"/>
      <c r="C97" s="149"/>
      <c r="D97" s="150" t="s">
        <v>180</v>
      </c>
      <c r="E97" s="151"/>
      <c r="F97" s="151"/>
      <c r="G97" s="151"/>
      <c r="H97" s="151"/>
      <c r="I97" s="151"/>
      <c r="J97" s="152">
        <f>J121</f>
        <v>0</v>
      </c>
      <c r="K97" s="149"/>
      <c r="L97" s="153"/>
    </row>
    <row r="98" spans="2:12" s="10" customFormat="1" ht="19.9" customHeight="1">
      <c r="B98" s="154"/>
      <c r="C98" s="155"/>
      <c r="D98" s="156" t="s">
        <v>1627</v>
      </c>
      <c r="E98" s="157"/>
      <c r="F98" s="157"/>
      <c r="G98" s="157"/>
      <c r="H98" s="157"/>
      <c r="I98" s="157"/>
      <c r="J98" s="158">
        <f>J122</f>
        <v>0</v>
      </c>
      <c r="K98" s="155"/>
      <c r="L98" s="159"/>
    </row>
    <row r="99" spans="2:12" s="9" customFormat="1" ht="24.95" customHeight="1">
      <c r="B99" s="148"/>
      <c r="C99" s="149"/>
      <c r="D99" s="150" t="s">
        <v>185</v>
      </c>
      <c r="E99" s="151"/>
      <c r="F99" s="151"/>
      <c r="G99" s="151"/>
      <c r="H99" s="151"/>
      <c r="I99" s="151"/>
      <c r="J99" s="152">
        <f>J168</f>
        <v>0</v>
      </c>
      <c r="K99" s="149"/>
      <c r="L99" s="153"/>
    </row>
    <row r="100" spans="2:12" s="10" customFormat="1" ht="19.9" customHeight="1">
      <c r="B100" s="154"/>
      <c r="C100" s="155"/>
      <c r="D100" s="156" t="s">
        <v>188</v>
      </c>
      <c r="E100" s="157"/>
      <c r="F100" s="157"/>
      <c r="G100" s="157"/>
      <c r="H100" s="157"/>
      <c r="I100" s="157"/>
      <c r="J100" s="158">
        <f>J169</f>
        <v>0</v>
      </c>
      <c r="K100" s="155"/>
      <c r="L100" s="159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108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10" t="str">
        <f>E7</f>
        <v>III/23726 Kokovice, most ev.č.23726-1</v>
      </c>
      <c r="F110" s="311"/>
      <c r="G110" s="311"/>
      <c r="H110" s="311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99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62" t="str">
        <f>E9</f>
        <v>431 - Přeložka veřejného osvětlení</v>
      </c>
      <c r="F112" s="312"/>
      <c r="G112" s="312"/>
      <c r="H112" s="312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20</v>
      </c>
      <c r="D114" s="37"/>
      <c r="E114" s="37"/>
      <c r="F114" s="28" t="str">
        <f>F12</f>
        <v xml:space="preserve"> </v>
      </c>
      <c r="G114" s="37"/>
      <c r="H114" s="37"/>
      <c r="I114" s="30" t="s">
        <v>22</v>
      </c>
      <c r="J114" s="67" t="str">
        <f>IF(J12="","",J12)</f>
        <v>20. 10. 2017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5.7" customHeight="1">
      <c r="A116" s="35"/>
      <c r="B116" s="36"/>
      <c r="C116" s="30" t="s">
        <v>24</v>
      </c>
      <c r="D116" s="37"/>
      <c r="E116" s="37"/>
      <c r="F116" s="28" t="str">
        <f>E15</f>
        <v>Středočeský kraj</v>
      </c>
      <c r="G116" s="37"/>
      <c r="H116" s="37"/>
      <c r="I116" s="30" t="s">
        <v>30</v>
      </c>
      <c r="J116" s="33" t="str">
        <f>E21</f>
        <v>PRAGOPROJEKT, a.s.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28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0"/>
      <c r="B119" s="161"/>
      <c r="C119" s="162" t="s">
        <v>109</v>
      </c>
      <c r="D119" s="163" t="s">
        <v>60</v>
      </c>
      <c r="E119" s="163" t="s">
        <v>56</v>
      </c>
      <c r="F119" s="163" t="s">
        <v>57</v>
      </c>
      <c r="G119" s="163" t="s">
        <v>110</v>
      </c>
      <c r="H119" s="163" t="s">
        <v>111</v>
      </c>
      <c r="I119" s="163" t="s">
        <v>112</v>
      </c>
      <c r="J119" s="163" t="s">
        <v>103</v>
      </c>
      <c r="K119" s="164" t="s">
        <v>113</v>
      </c>
      <c r="L119" s="165"/>
      <c r="M119" s="76" t="s">
        <v>1</v>
      </c>
      <c r="N119" s="77" t="s">
        <v>39</v>
      </c>
      <c r="O119" s="77" t="s">
        <v>114</v>
      </c>
      <c r="P119" s="77" t="s">
        <v>115</v>
      </c>
      <c r="Q119" s="77" t="s">
        <v>116</v>
      </c>
      <c r="R119" s="77" t="s">
        <v>117</v>
      </c>
      <c r="S119" s="77" t="s">
        <v>118</v>
      </c>
      <c r="T119" s="78" t="s">
        <v>119</v>
      </c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</row>
    <row r="120" spans="1:63" s="2" customFormat="1" ht="22.9" customHeight="1">
      <c r="A120" s="35"/>
      <c r="B120" s="36"/>
      <c r="C120" s="83" t="s">
        <v>120</v>
      </c>
      <c r="D120" s="37"/>
      <c r="E120" s="37"/>
      <c r="F120" s="37"/>
      <c r="G120" s="37"/>
      <c r="H120" s="37"/>
      <c r="I120" s="37"/>
      <c r="J120" s="166">
        <f>BK120</f>
        <v>0</v>
      </c>
      <c r="K120" s="37"/>
      <c r="L120" s="40"/>
      <c r="M120" s="79"/>
      <c r="N120" s="167"/>
      <c r="O120" s="80"/>
      <c r="P120" s="168">
        <f>P121+P168</f>
        <v>0</v>
      </c>
      <c r="Q120" s="80"/>
      <c r="R120" s="168">
        <f>R121+R168</f>
        <v>0</v>
      </c>
      <c r="S120" s="80"/>
      <c r="T120" s="169">
        <f>T121+T168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74</v>
      </c>
      <c r="AU120" s="18" t="s">
        <v>105</v>
      </c>
      <c r="BK120" s="170">
        <f>BK121+BK168</f>
        <v>0</v>
      </c>
    </row>
    <row r="121" spans="2:63" s="12" customFormat="1" ht="25.9" customHeight="1">
      <c r="B121" s="171"/>
      <c r="C121" s="172"/>
      <c r="D121" s="173" t="s">
        <v>74</v>
      </c>
      <c r="E121" s="174" t="s">
        <v>1108</v>
      </c>
      <c r="F121" s="174" t="s">
        <v>1109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85</v>
      </c>
      <c r="AT121" s="183" t="s">
        <v>74</v>
      </c>
      <c r="AU121" s="183" t="s">
        <v>75</v>
      </c>
      <c r="AY121" s="182" t="s">
        <v>123</v>
      </c>
      <c r="BK121" s="184">
        <f>BK122</f>
        <v>0</v>
      </c>
    </row>
    <row r="122" spans="2:63" s="12" customFormat="1" ht="22.9" customHeight="1">
      <c r="B122" s="171"/>
      <c r="C122" s="172"/>
      <c r="D122" s="173" t="s">
        <v>74</v>
      </c>
      <c r="E122" s="185" t="s">
        <v>1628</v>
      </c>
      <c r="F122" s="185" t="s">
        <v>1629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SUM(P123:P167)</f>
        <v>0</v>
      </c>
      <c r="Q122" s="179"/>
      <c r="R122" s="180">
        <f>SUM(R123:R167)</f>
        <v>0</v>
      </c>
      <c r="S122" s="179"/>
      <c r="T122" s="181">
        <f>SUM(T123:T167)</f>
        <v>0</v>
      </c>
      <c r="AR122" s="182" t="s">
        <v>85</v>
      </c>
      <c r="AT122" s="183" t="s">
        <v>74</v>
      </c>
      <c r="AU122" s="183" t="s">
        <v>83</v>
      </c>
      <c r="AY122" s="182" t="s">
        <v>123</v>
      </c>
      <c r="BK122" s="184">
        <f>SUM(BK123:BK167)</f>
        <v>0</v>
      </c>
    </row>
    <row r="123" spans="1:65" s="2" customFormat="1" ht="24.2" customHeight="1">
      <c r="A123" s="35"/>
      <c r="B123" s="36"/>
      <c r="C123" s="187" t="s">
        <v>153</v>
      </c>
      <c r="D123" s="187" t="s">
        <v>126</v>
      </c>
      <c r="E123" s="188" t="s">
        <v>1630</v>
      </c>
      <c r="F123" s="189" t="s">
        <v>1631</v>
      </c>
      <c r="G123" s="190" t="s">
        <v>287</v>
      </c>
      <c r="H123" s="191">
        <v>134.01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40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169</v>
      </c>
      <c r="AT123" s="198" t="s">
        <v>126</v>
      </c>
      <c r="AU123" s="198" t="s">
        <v>85</v>
      </c>
      <c r="AY123" s="18" t="s">
        <v>123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83</v>
      </c>
      <c r="BK123" s="199">
        <f>ROUND(I123*H123,2)</f>
        <v>0</v>
      </c>
      <c r="BL123" s="18" t="s">
        <v>169</v>
      </c>
      <c r="BM123" s="198" t="s">
        <v>85</v>
      </c>
    </row>
    <row r="124" spans="2:51" s="13" customFormat="1" ht="11.25">
      <c r="B124" s="200"/>
      <c r="C124" s="201"/>
      <c r="D124" s="202" t="s">
        <v>132</v>
      </c>
      <c r="E124" s="203" t="s">
        <v>1</v>
      </c>
      <c r="F124" s="204" t="s">
        <v>1632</v>
      </c>
      <c r="G124" s="201"/>
      <c r="H124" s="203" t="s">
        <v>1</v>
      </c>
      <c r="I124" s="205"/>
      <c r="J124" s="201"/>
      <c r="K124" s="201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132</v>
      </c>
      <c r="AU124" s="210" t="s">
        <v>85</v>
      </c>
      <c r="AV124" s="13" t="s">
        <v>83</v>
      </c>
      <c r="AW124" s="13" t="s">
        <v>134</v>
      </c>
      <c r="AX124" s="13" t="s">
        <v>75</v>
      </c>
      <c r="AY124" s="210" t="s">
        <v>123</v>
      </c>
    </row>
    <row r="125" spans="2:51" s="14" customFormat="1" ht="11.25">
      <c r="B125" s="211"/>
      <c r="C125" s="212"/>
      <c r="D125" s="202" t="s">
        <v>132</v>
      </c>
      <c r="E125" s="213" t="s">
        <v>1</v>
      </c>
      <c r="F125" s="214" t="s">
        <v>1633</v>
      </c>
      <c r="G125" s="212"/>
      <c r="H125" s="215">
        <v>134.0102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132</v>
      </c>
      <c r="AU125" s="221" t="s">
        <v>85</v>
      </c>
      <c r="AV125" s="14" t="s">
        <v>85</v>
      </c>
      <c r="AW125" s="14" t="s">
        <v>134</v>
      </c>
      <c r="AX125" s="14" t="s">
        <v>75</v>
      </c>
      <c r="AY125" s="221" t="s">
        <v>123</v>
      </c>
    </row>
    <row r="126" spans="2:51" s="13" customFormat="1" ht="22.5">
      <c r="B126" s="200"/>
      <c r="C126" s="201"/>
      <c r="D126" s="202" t="s">
        <v>132</v>
      </c>
      <c r="E126" s="203" t="s">
        <v>1</v>
      </c>
      <c r="F126" s="204" t="s">
        <v>1634</v>
      </c>
      <c r="G126" s="201"/>
      <c r="H126" s="203" t="s">
        <v>1</v>
      </c>
      <c r="I126" s="205"/>
      <c r="J126" s="201"/>
      <c r="K126" s="201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132</v>
      </c>
      <c r="AU126" s="210" t="s">
        <v>85</v>
      </c>
      <c r="AV126" s="13" t="s">
        <v>83</v>
      </c>
      <c r="AW126" s="13" t="s">
        <v>134</v>
      </c>
      <c r="AX126" s="13" t="s">
        <v>75</v>
      </c>
      <c r="AY126" s="210" t="s">
        <v>123</v>
      </c>
    </row>
    <row r="127" spans="2:51" s="15" customFormat="1" ht="11.25">
      <c r="B127" s="222"/>
      <c r="C127" s="223"/>
      <c r="D127" s="202" t="s">
        <v>132</v>
      </c>
      <c r="E127" s="224" t="s">
        <v>1</v>
      </c>
      <c r="F127" s="225" t="s">
        <v>137</v>
      </c>
      <c r="G127" s="223"/>
      <c r="H127" s="226">
        <v>134.0102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132</v>
      </c>
      <c r="AU127" s="232" t="s">
        <v>85</v>
      </c>
      <c r="AV127" s="15" t="s">
        <v>131</v>
      </c>
      <c r="AW127" s="15" t="s">
        <v>134</v>
      </c>
      <c r="AX127" s="15" t="s">
        <v>83</v>
      </c>
      <c r="AY127" s="232" t="s">
        <v>123</v>
      </c>
    </row>
    <row r="128" spans="1:65" s="2" customFormat="1" ht="21.75" customHeight="1">
      <c r="A128" s="35"/>
      <c r="B128" s="36"/>
      <c r="C128" s="187" t="s">
        <v>145</v>
      </c>
      <c r="D128" s="187" t="s">
        <v>126</v>
      </c>
      <c r="E128" s="188" t="s">
        <v>1635</v>
      </c>
      <c r="F128" s="189" t="s">
        <v>1636</v>
      </c>
      <c r="G128" s="190" t="s">
        <v>827</v>
      </c>
      <c r="H128" s="191">
        <v>6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40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169</v>
      </c>
      <c r="AT128" s="198" t="s">
        <v>126</v>
      </c>
      <c r="AU128" s="198" t="s">
        <v>85</v>
      </c>
      <c r="AY128" s="18" t="s">
        <v>123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83</v>
      </c>
      <c r="BK128" s="199">
        <f>ROUND(I128*H128,2)</f>
        <v>0</v>
      </c>
      <c r="BL128" s="18" t="s">
        <v>169</v>
      </c>
      <c r="BM128" s="198" t="s">
        <v>131</v>
      </c>
    </row>
    <row r="129" spans="2:51" s="13" customFormat="1" ht="11.25">
      <c r="B129" s="200"/>
      <c r="C129" s="201"/>
      <c r="D129" s="202" t="s">
        <v>132</v>
      </c>
      <c r="E129" s="203" t="s">
        <v>1</v>
      </c>
      <c r="F129" s="204" t="s">
        <v>1637</v>
      </c>
      <c r="G129" s="201"/>
      <c r="H129" s="203" t="s">
        <v>1</v>
      </c>
      <c r="I129" s="205"/>
      <c r="J129" s="201"/>
      <c r="K129" s="201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132</v>
      </c>
      <c r="AU129" s="210" t="s">
        <v>85</v>
      </c>
      <c r="AV129" s="13" t="s">
        <v>83</v>
      </c>
      <c r="AW129" s="13" t="s">
        <v>134</v>
      </c>
      <c r="AX129" s="13" t="s">
        <v>75</v>
      </c>
      <c r="AY129" s="210" t="s">
        <v>123</v>
      </c>
    </row>
    <row r="130" spans="2:51" s="13" customFormat="1" ht="11.25">
      <c r="B130" s="200"/>
      <c r="C130" s="201"/>
      <c r="D130" s="202" t="s">
        <v>132</v>
      </c>
      <c r="E130" s="203" t="s">
        <v>1</v>
      </c>
      <c r="F130" s="204" t="s">
        <v>1638</v>
      </c>
      <c r="G130" s="201"/>
      <c r="H130" s="203" t="s">
        <v>1</v>
      </c>
      <c r="I130" s="205"/>
      <c r="J130" s="201"/>
      <c r="K130" s="201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132</v>
      </c>
      <c r="AU130" s="210" t="s">
        <v>85</v>
      </c>
      <c r="AV130" s="13" t="s">
        <v>83</v>
      </c>
      <c r="AW130" s="13" t="s">
        <v>134</v>
      </c>
      <c r="AX130" s="13" t="s">
        <v>75</v>
      </c>
      <c r="AY130" s="210" t="s">
        <v>123</v>
      </c>
    </row>
    <row r="131" spans="2:51" s="14" customFormat="1" ht="11.25">
      <c r="B131" s="211"/>
      <c r="C131" s="212"/>
      <c r="D131" s="202" t="s">
        <v>132</v>
      </c>
      <c r="E131" s="213" t="s">
        <v>1</v>
      </c>
      <c r="F131" s="214" t="s">
        <v>145</v>
      </c>
      <c r="G131" s="212"/>
      <c r="H131" s="215">
        <v>6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132</v>
      </c>
      <c r="AU131" s="221" t="s">
        <v>85</v>
      </c>
      <c r="AV131" s="14" t="s">
        <v>85</v>
      </c>
      <c r="AW131" s="14" t="s">
        <v>134</v>
      </c>
      <c r="AX131" s="14" t="s">
        <v>75</v>
      </c>
      <c r="AY131" s="221" t="s">
        <v>123</v>
      </c>
    </row>
    <row r="132" spans="2:51" s="15" customFormat="1" ht="11.25">
      <c r="B132" s="222"/>
      <c r="C132" s="223"/>
      <c r="D132" s="202" t="s">
        <v>132</v>
      </c>
      <c r="E132" s="224" t="s">
        <v>1</v>
      </c>
      <c r="F132" s="225" t="s">
        <v>137</v>
      </c>
      <c r="G132" s="223"/>
      <c r="H132" s="226">
        <v>6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132</v>
      </c>
      <c r="AU132" s="232" t="s">
        <v>85</v>
      </c>
      <c r="AV132" s="15" t="s">
        <v>131</v>
      </c>
      <c r="AW132" s="15" t="s">
        <v>134</v>
      </c>
      <c r="AX132" s="15" t="s">
        <v>83</v>
      </c>
      <c r="AY132" s="232" t="s">
        <v>123</v>
      </c>
    </row>
    <row r="133" spans="1:65" s="2" customFormat="1" ht="16.5" customHeight="1">
      <c r="A133" s="35"/>
      <c r="B133" s="36"/>
      <c r="C133" s="187" t="s">
        <v>163</v>
      </c>
      <c r="D133" s="187" t="s">
        <v>126</v>
      </c>
      <c r="E133" s="188" t="s">
        <v>1639</v>
      </c>
      <c r="F133" s="189" t="s">
        <v>1640</v>
      </c>
      <c r="G133" s="190" t="s">
        <v>827</v>
      </c>
      <c r="H133" s="191">
        <v>16</v>
      </c>
      <c r="I133" s="192"/>
      <c r="J133" s="193">
        <f>ROUND(I133*H133,2)</f>
        <v>0</v>
      </c>
      <c r="K133" s="189" t="s">
        <v>1</v>
      </c>
      <c r="L133" s="40"/>
      <c r="M133" s="194" t="s">
        <v>1</v>
      </c>
      <c r="N133" s="195" t="s">
        <v>40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169</v>
      </c>
      <c r="AT133" s="198" t="s">
        <v>126</v>
      </c>
      <c r="AU133" s="198" t="s">
        <v>85</v>
      </c>
      <c r="AY133" s="18" t="s">
        <v>123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83</v>
      </c>
      <c r="BK133" s="199">
        <f>ROUND(I133*H133,2)</f>
        <v>0</v>
      </c>
      <c r="BL133" s="18" t="s">
        <v>169</v>
      </c>
      <c r="BM133" s="198" t="s">
        <v>145</v>
      </c>
    </row>
    <row r="134" spans="2:51" s="13" customFormat="1" ht="11.25">
      <c r="B134" s="200"/>
      <c r="C134" s="201"/>
      <c r="D134" s="202" t="s">
        <v>132</v>
      </c>
      <c r="E134" s="203" t="s">
        <v>1</v>
      </c>
      <c r="F134" s="204" t="s">
        <v>1641</v>
      </c>
      <c r="G134" s="201"/>
      <c r="H134" s="203" t="s">
        <v>1</v>
      </c>
      <c r="I134" s="205"/>
      <c r="J134" s="201"/>
      <c r="K134" s="201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132</v>
      </c>
      <c r="AU134" s="210" t="s">
        <v>85</v>
      </c>
      <c r="AV134" s="13" t="s">
        <v>83</v>
      </c>
      <c r="AW134" s="13" t="s">
        <v>134</v>
      </c>
      <c r="AX134" s="13" t="s">
        <v>75</v>
      </c>
      <c r="AY134" s="210" t="s">
        <v>123</v>
      </c>
    </row>
    <row r="135" spans="2:51" s="14" customFormat="1" ht="11.25">
      <c r="B135" s="211"/>
      <c r="C135" s="212"/>
      <c r="D135" s="202" t="s">
        <v>132</v>
      </c>
      <c r="E135" s="213" t="s">
        <v>1</v>
      </c>
      <c r="F135" s="214" t="s">
        <v>169</v>
      </c>
      <c r="G135" s="212"/>
      <c r="H135" s="215">
        <v>16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132</v>
      </c>
      <c r="AU135" s="221" t="s">
        <v>85</v>
      </c>
      <c r="AV135" s="14" t="s">
        <v>85</v>
      </c>
      <c r="AW135" s="14" t="s">
        <v>134</v>
      </c>
      <c r="AX135" s="14" t="s">
        <v>75</v>
      </c>
      <c r="AY135" s="221" t="s">
        <v>123</v>
      </c>
    </row>
    <row r="136" spans="2:51" s="15" customFormat="1" ht="11.25">
      <c r="B136" s="222"/>
      <c r="C136" s="223"/>
      <c r="D136" s="202" t="s">
        <v>132</v>
      </c>
      <c r="E136" s="224" t="s">
        <v>1</v>
      </c>
      <c r="F136" s="225" t="s">
        <v>137</v>
      </c>
      <c r="G136" s="223"/>
      <c r="H136" s="226">
        <v>16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132</v>
      </c>
      <c r="AU136" s="232" t="s">
        <v>85</v>
      </c>
      <c r="AV136" s="15" t="s">
        <v>131</v>
      </c>
      <c r="AW136" s="15" t="s">
        <v>134</v>
      </c>
      <c r="AX136" s="15" t="s">
        <v>83</v>
      </c>
      <c r="AY136" s="232" t="s">
        <v>123</v>
      </c>
    </row>
    <row r="137" spans="1:65" s="2" customFormat="1" ht="24.2" customHeight="1">
      <c r="A137" s="35"/>
      <c r="B137" s="36"/>
      <c r="C137" s="187" t="s">
        <v>151</v>
      </c>
      <c r="D137" s="187" t="s">
        <v>126</v>
      </c>
      <c r="E137" s="188" t="s">
        <v>1642</v>
      </c>
      <c r="F137" s="189" t="s">
        <v>1643</v>
      </c>
      <c r="G137" s="190" t="s">
        <v>827</v>
      </c>
      <c r="H137" s="191">
        <v>6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40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169</v>
      </c>
      <c r="AT137" s="198" t="s">
        <v>126</v>
      </c>
      <c r="AU137" s="198" t="s">
        <v>85</v>
      </c>
      <c r="AY137" s="18" t="s">
        <v>123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83</v>
      </c>
      <c r="BK137" s="199">
        <f>ROUND(I137*H137,2)</f>
        <v>0</v>
      </c>
      <c r="BL137" s="18" t="s">
        <v>169</v>
      </c>
      <c r="BM137" s="198" t="s">
        <v>151</v>
      </c>
    </row>
    <row r="138" spans="2:51" s="13" customFormat="1" ht="11.25">
      <c r="B138" s="200"/>
      <c r="C138" s="201"/>
      <c r="D138" s="202" t="s">
        <v>132</v>
      </c>
      <c r="E138" s="203" t="s">
        <v>1</v>
      </c>
      <c r="F138" s="204" t="s">
        <v>1644</v>
      </c>
      <c r="G138" s="201"/>
      <c r="H138" s="203" t="s">
        <v>1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132</v>
      </c>
      <c r="AU138" s="210" t="s">
        <v>85</v>
      </c>
      <c r="AV138" s="13" t="s">
        <v>83</v>
      </c>
      <c r="AW138" s="13" t="s">
        <v>134</v>
      </c>
      <c r="AX138" s="13" t="s">
        <v>75</v>
      </c>
      <c r="AY138" s="210" t="s">
        <v>123</v>
      </c>
    </row>
    <row r="139" spans="2:51" s="13" customFormat="1" ht="11.25">
      <c r="B139" s="200"/>
      <c r="C139" s="201"/>
      <c r="D139" s="202" t="s">
        <v>132</v>
      </c>
      <c r="E139" s="203" t="s">
        <v>1</v>
      </c>
      <c r="F139" s="204" t="s">
        <v>1645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132</v>
      </c>
      <c r="AU139" s="210" t="s">
        <v>85</v>
      </c>
      <c r="AV139" s="13" t="s">
        <v>83</v>
      </c>
      <c r="AW139" s="13" t="s">
        <v>134</v>
      </c>
      <c r="AX139" s="13" t="s">
        <v>75</v>
      </c>
      <c r="AY139" s="210" t="s">
        <v>123</v>
      </c>
    </row>
    <row r="140" spans="2:51" s="14" customFormat="1" ht="11.25">
      <c r="B140" s="211"/>
      <c r="C140" s="212"/>
      <c r="D140" s="202" t="s">
        <v>132</v>
      </c>
      <c r="E140" s="213" t="s">
        <v>1</v>
      </c>
      <c r="F140" s="214" t="s">
        <v>145</v>
      </c>
      <c r="G140" s="212"/>
      <c r="H140" s="215">
        <v>6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132</v>
      </c>
      <c r="AU140" s="221" t="s">
        <v>85</v>
      </c>
      <c r="AV140" s="14" t="s">
        <v>85</v>
      </c>
      <c r="AW140" s="14" t="s">
        <v>134</v>
      </c>
      <c r="AX140" s="14" t="s">
        <v>75</v>
      </c>
      <c r="AY140" s="221" t="s">
        <v>123</v>
      </c>
    </row>
    <row r="141" spans="2:51" s="15" customFormat="1" ht="11.25">
      <c r="B141" s="222"/>
      <c r="C141" s="223"/>
      <c r="D141" s="202" t="s">
        <v>132</v>
      </c>
      <c r="E141" s="224" t="s">
        <v>1</v>
      </c>
      <c r="F141" s="225" t="s">
        <v>137</v>
      </c>
      <c r="G141" s="223"/>
      <c r="H141" s="226">
        <v>6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132</v>
      </c>
      <c r="AU141" s="232" t="s">
        <v>85</v>
      </c>
      <c r="AV141" s="15" t="s">
        <v>131</v>
      </c>
      <c r="AW141" s="15" t="s">
        <v>134</v>
      </c>
      <c r="AX141" s="15" t="s">
        <v>83</v>
      </c>
      <c r="AY141" s="232" t="s">
        <v>123</v>
      </c>
    </row>
    <row r="142" spans="1:65" s="2" customFormat="1" ht="24.2" customHeight="1">
      <c r="A142" s="35"/>
      <c r="B142" s="36"/>
      <c r="C142" s="187" t="s">
        <v>124</v>
      </c>
      <c r="D142" s="187" t="s">
        <v>126</v>
      </c>
      <c r="E142" s="188" t="s">
        <v>1646</v>
      </c>
      <c r="F142" s="189" t="s">
        <v>1647</v>
      </c>
      <c r="G142" s="190" t="s">
        <v>827</v>
      </c>
      <c r="H142" s="191">
        <v>2</v>
      </c>
      <c r="I142" s="192"/>
      <c r="J142" s="193">
        <f>ROUND(I142*H142,2)</f>
        <v>0</v>
      </c>
      <c r="K142" s="189" t="s">
        <v>1</v>
      </c>
      <c r="L142" s="40"/>
      <c r="M142" s="194" t="s">
        <v>1</v>
      </c>
      <c r="N142" s="195" t="s">
        <v>40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169</v>
      </c>
      <c r="AT142" s="198" t="s">
        <v>126</v>
      </c>
      <c r="AU142" s="198" t="s">
        <v>85</v>
      </c>
      <c r="AY142" s="18" t="s">
        <v>123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83</v>
      </c>
      <c r="BK142" s="199">
        <f>ROUND(I142*H142,2)</f>
        <v>0</v>
      </c>
      <c r="BL142" s="18" t="s">
        <v>169</v>
      </c>
      <c r="BM142" s="198" t="s">
        <v>156</v>
      </c>
    </row>
    <row r="143" spans="2:51" s="13" customFormat="1" ht="11.25">
      <c r="B143" s="200"/>
      <c r="C143" s="201"/>
      <c r="D143" s="202" t="s">
        <v>132</v>
      </c>
      <c r="E143" s="203" t="s">
        <v>1</v>
      </c>
      <c r="F143" s="204" t="s">
        <v>1648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132</v>
      </c>
      <c r="AU143" s="210" t="s">
        <v>85</v>
      </c>
      <c r="AV143" s="13" t="s">
        <v>83</v>
      </c>
      <c r="AW143" s="13" t="s">
        <v>134</v>
      </c>
      <c r="AX143" s="13" t="s">
        <v>75</v>
      </c>
      <c r="AY143" s="210" t="s">
        <v>123</v>
      </c>
    </row>
    <row r="144" spans="2:51" s="13" customFormat="1" ht="11.25">
      <c r="B144" s="200"/>
      <c r="C144" s="201"/>
      <c r="D144" s="202" t="s">
        <v>132</v>
      </c>
      <c r="E144" s="203" t="s">
        <v>1</v>
      </c>
      <c r="F144" s="204" t="s">
        <v>1644</v>
      </c>
      <c r="G144" s="201"/>
      <c r="H144" s="203" t="s">
        <v>1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132</v>
      </c>
      <c r="AU144" s="210" t="s">
        <v>85</v>
      </c>
      <c r="AV144" s="13" t="s">
        <v>83</v>
      </c>
      <c r="AW144" s="13" t="s">
        <v>134</v>
      </c>
      <c r="AX144" s="13" t="s">
        <v>75</v>
      </c>
      <c r="AY144" s="210" t="s">
        <v>123</v>
      </c>
    </row>
    <row r="145" spans="2:51" s="13" customFormat="1" ht="11.25">
      <c r="B145" s="200"/>
      <c r="C145" s="201"/>
      <c r="D145" s="202" t="s">
        <v>132</v>
      </c>
      <c r="E145" s="203" t="s">
        <v>1</v>
      </c>
      <c r="F145" s="204" t="s">
        <v>1645</v>
      </c>
      <c r="G145" s="201"/>
      <c r="H145" s="203" t="s">
        <v>1</v>
      </c>
      <c r="I145" s="205"/>
      <c r="J145" s="201"/>
      <c r="K145" s="201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132</v>
      </c>
      <c r="AU145" s="210" t="s">
        <v>85</v>
      </c>
      <c r="AV145" s="13" t="s">
        <v>83</v>
      </c>
      <c r="AW145" s="13" t="s">
        <v>134</v>
      </c>
      <c r="AX145" s="13" t="s">
        <v>75</v>
      </c>
      <c r="AY145" s="210" t="s">
        <v>123</v>
      </c>
    </row>
    <row r="146" spans="2:51" s="14" customFormat="1" ht="11.25">
      <c r="B146" s="211"/>
      <c r="C146" s="212"/>
      <c r="D146" s="202" t="s">
        <v>132</v>
      </c>
      <c r="E146" s="213" t="s">
        <v>1</v>
      </c>
      <c r="F146" s="214" t="s">
        <v>85</v>
      </c>
      <c r="G146" s="212"/>
      <c r="H146" s="215">
        <v>2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132</v>
      </c>
      <c r="AU146" s="221" t="s">
        <v>85</v>
      </c>
      <c r="AV146" s="14" t="s">
        <v>85</v>
      </c>
      <c r="AW146" s="14" t="s">
        <v>134</v>
      </c>
      <c r="AX146" s="14" t="s">
        <v>75</v>
      </c>
      <c r="AY146" s="221" t="s">
        <v>123</v>
      </c>
    </row>
    <row r="147" spans="2:51" s="15" customFormat="1" ht="11.25">
      <c r="B147" s="222"/>
      <c r="C147" s="223"/>
      <c r="D147" s="202" t="s">
        <v>132</v>
      </c>
      <c r="E147" s="224" t="s">
        <v>1</v>
      </c>
      <c r="F147" s="225" t="s">
        <v>137</v>
      </c>
      <c r="G147" s="223"/>
      <c r="H147" s="226">
        <v>2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132</v>
      </c>
      <c r="AU147" s="232" t="s">
        <v>85</v>
      </c>
      <c r="AV147" s="15" t="s">
        <v>131</v>
      </c>
      <c r="AW147" s="15" t="s">
        <v>134</v>
      </c>
      <c r="AX147" s="15" t="s">
        <v>83</v>
      </c>
      <c r="AY147" s="232" t="s">
        <v>123</v>
      </c>
    </row>
    <row r="148" spans="1:65" s="2" customFormat="1" ht="24.2" customHeight="1">
      <c r="A148" s="35"/>
      <c r="B148" s="36"/>
      <c r="C148" s="187" t="s">
        <v>156</v>
      </c>
      <c r="D148" s="187" t="s">
        <v>126</v>
      </c>
      <c r="E148" s="188" t="s">
        <v>1649</v>
      </c>
      <c r="F148" s="189" t="s">
        <v>1647</v>
      </c>
      <c r="G148" s="190" t="s">
        <v>827</v>
      </c>
      <c r="H148" s="191">
        <v>4</v>
      </c>
      <c r="I148" s="192"/>
      <c r="J148" s="193">
        <f>ROUND(I148*H148,2)</f>
        <v>0</v>
      </c>
      <c r="K148" s="189" t="s">
        <v>1</v>
      </c>
      <c r="L148" s="40"/>
      <c r="M148" s="194" t="s">
        <v>1</v>
      </c>
      <c r="N148" s="195" t="s">
        <v>40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169</v>
      </c>
      <c r="AT148" s="198" t="s">
        <v>126</v>
      </c>
      <c r="AU148" s="198" t="s">
        <v>85</v>
      </c>
      <c r="AY148" s="18" t="s">
        <v>123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83</v>
      </c>
      <c r="BK148" s="199">
        <f>ROUND(I148*H148,2)</f>
        <v>0</v>
      </c>
      <c r="BL148" s="18" t="s">
        <v>169</v>
      </c>
      <c r="BM148" s="198" t="s">
        <v>160</v>
      </c>
    </row>
    <row r="149" spans="2:51" s="13" customFormat="1" ht="11.25">
      <c r="B149" s="200"/>
      <c r="C149" s="201"/>
      <c r="D149" s="202" t="s">
        <v>132</v>
      </c>
      <c r="E149" s="203" t="s">
        <v>1</v>
      </c>
      <c r="F149" s="204" t="s">
        <v>1650</v>
      </c>
      <c r="G149" s="201"/>
      <c r="H149" s="203" t="s">
        <v>1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132</v>
      </c>
      <c r="AU149" s="210" t="s">
        <v>85</v>
      </c>
      <c r="AV149" s="13" t="s">
        <v>83</v>
      </c>
      <c r="AW149" s="13" t="s">
        <v>134</v>
      </c>
      <c r="AX149" s="13" t="s">
        <v>75</v>
      </c>
      <c r="AY149" s="210" t="s">
        <v>123</v>
      </c>
    </row>
    <row r="150" spans="2:51" s="13" customFormat="1" ht="11.25">
      <c r="B150" s="200"/>
      <c r="C150" s="201"/>
      <c r="D150" s="202" t="s">
        <v>132</v>
      </c>
      <c r="E150" s="203" t="s">
        <v>1</v>
      </c>
      <c r="F150" s="204" t="s">
        <v>1644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132</v>
      </c>
      <c r="AU150" s="210" t="s">
        <v>85</v>
      </c>
      <c r="AV150" s="13" t="s">
        <v>83</v>
      </c>
      <c r="AW150" s="13" t="s">
        <v>134</v>
      </c>
      <c r="AX150" s="13" t="s">
        <v>75</v>
      </c>
      <c r="AY150" s="210" t="s">
        <v>123</v>
      </c>
    </row>
    <row r="151" spans="2:51" s="13" customFormat="1" ht="11.25">
      <c r="B151" s="200"/>
      <c r="C151" s="201"/>
      <c r="D151" s="202" t="s">
        <v>132</v>
      </c>
      <c r="E151" s="203" t="s">
        <v>1</v>
      </c>
      <c r="F151" s="204" t="s">
        <v>1645</v>
      </c>
      <c r="G151" s="201"/>
      <c r="H151" s="203" t="s">
        <v>1</v>
      </c>
      <c r="I151" s="205"/>
      <c r="J151" s="201"/>
      <c r="K151" s="201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132</v>
      </c>
      <c r="AU151" s="210" t="s">
        <v>85</v>
      </c>
      <c r="AV151" s="13" t="s">
        <v>83</v>
      </c>
      <c r="AW151" s="13" t="s">
        <v>134</v>
      </c>
      <c r="AX151" s="13" t="s">
        <v>75</v>
      </c>
      <c r="AY151" s="210" t="s">
        <v>123</v>
      </c>
    </row>
    <row r="152" spans="2:51" s="14" customFormat="1" ht="11.25">
      <c r="B152" s="211"/>
      <c r="C152" s="212"/>
      <c r="D152" s="202" t="s">
        <v>132</v>
      </c>
      <c r="E152" s="213" t="s">
        <v>1</v>
      </c>
      <c r="F152" s="214" t="s">
        <v>131</v>
      </c>
      <c r="G152" s="212"/>
      <c r="H152" s="215">
        <v>4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132</v>
      </c>
      <c r="AU152" s="221" t="s">
        <v>85</v>
      </c>
      <c r="AV152" s="14" t="s">
        <v>85</v>
      </c>
      <c r="AW152" s="14" t="s">
        <v>134</v>
      </c>
      <c r="AX152" s="14" t="s">
        <v>75</v>
      </c>
      <c r="AY152" s="221" t="s">
        <v>123</v>
      </c>
    </row>
    <row r="153" spans="2:51" s="15" customFormat="1" ht="11.25">
      <c r="B153" s="222"/>
      <c r="C153" s="223"/>
      <c r="D153" s="202" t="s">
        <v>132</v>
      </c>
      <c r="E153" s="224" t="s">
        <v>1</v>
      </c>
      <c r="F153" s="225" t="s">
        <v>137</v>
      </c>
      <c r="G153" s="223"/>
      <c r="H153" s="226">
        <v>4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132</v>
      </c>
      <c r="AU153" s="232" t="s">
        <v>85</v>
      </c>
      <c r="AV153" s="15" t="s">
        <v>131</v>
      </c>
      <c r="AW153" s="15" t="s">
        <v>134</v>
      </c>
      <c r="AX153" s="15" t="s">
        <v>83</v>
      </c>
      <c r="AY153" s="232" t="s">
        <v>123</v>
      </c>
    </row>
    <row r="154" spans="1:65" s="2" customFormat="1" ht="16.5" customHeight="1">
      <c r="A154" s="35"/>
      <c r="B154" s="36"/>
      <c r="C154" s="187" t="s">
        <v>232</v>
      </c>
      <c r="D154" s="187" t="s">
        <v>126</v>
      </c>
      <c r="E154" s="188" t="s">
        <v>1651</v>
      </c>
      <c r="F154" s="189" t="s">
        <v>1652</v>
      </c>
      <c r="G154" s="190" t="s">
        <v>287</v>
      </c>
      <c r="H154" s="191">
        <v>122.34</v>
      </c>
      <c r="I154" s="192"/>
      <c r="J154" s="193">
        <f>ROUND(I154*H154,2)</f>
        <v>0</v>
      </c>
      <c r="K154" s="189" t="s">
        <v>1</v>
      </c>
      <c r="L154" s="40"/>
      <c r="M154" s="194" t="s">
        <v>1</v>
      </c>
      <c r="N154" s="195" t="s">
        <v>40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169</v>
      </c>
      <c r="AT154" s="198" t="s">
        <v>126</v>
      </c>
      <c r="AU154" s="198" t="s">
        <v>85</v>
      </c>
      <c r="AY154" s="18" t="s">
        <v>123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83</v>
      </c>
      <c r="BK154" s="199">
        <f>ROUND(I154*H154,2)</f>
        <v>0</v>
      </c>
      <c r="BL154" s="18" t="s">
        <v>169</v>
      </c>
      <c r="BM154" s="198" t="s">
        <v>166</v>
      </c>
    </row>
    <row r="155" spans="2:51" s="13" customFormat="1" ht="11.25">
      <c r="B155" s="200"/>
      <c r="C155" s="201"/>
      <c r="D155" s="202" t="s">
        <v>132</v>
      </c>
      <c r="E155" s="203" t="s">
        <v>1</v>
      </c>
      <c r="F155" s="204" t="s">
        <v>1653</v>
      </c>
      <c r="G155" s="201"/>
      <c r="H155" s="203" t="s">
        <v>1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132</v>
      </c>
      <c r="AU155" s="210" t="s">
        <v>85</v>
      </c>
      <c r="AV155" s="13" t="s">
        <v>83</v>
      </c>
      <c r="AW155" s="13" t="s">
        <v>134</v>
      </c>
      <c r="AX155" s="13" t="s">
        <v>75</v>
      </c>
      <c r="AY155" s="210" t="s">
        <v>123</v>
      </c>
    </row>
    <row r="156" spans="2:51" s="14" customFormat="1" ht="11.25">
      <c r="B156" s="211"/>
      <c r="C156" s="212"/>
      <c r="D156" s="202" t="s">
        <v>132</v>
      </c>
      <c r="E156" s="213" t="s">
        <v>1</v>
      </c>
      <c r="F156" s="214" t="s">
        <v>1654</v>
      </c>
      <c r="G156" s="212"/>
      <c r="H156" s="215">
        <v>122.34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132</v>
      </c>
      <c r="AU156" s="221" t="s">
        <v>85</v>
      </c>
      <c r="AV156" s="14" t="s">
        <v>85</v>
      </c>
      <c r="AW156" s="14" t="s">
        <v>134</v>
      </c>
      <c r="AX156" s="14" t="s">
        <v>75</v>
      </c>
      <c r="AY156" s="221" t="s">
        <v>123</v>
      </c>
    </row>
    <row r="157" spans="2:51" s="15" customFormat="1" ht="11.25">
      <c r="B157" s="222"/>
      <c r="C157" s="223"/>
      <c r="D157" s="202" t="s">
        <v>132</v>
      </c>
      <c r="E157" s="224" t="s">
        <v>1</v>
      </c>
      <c r="F157" s="225" t="s">
        <v>137</v>
      </c>
      <c r="G157" s="223"/>
      <c r="H157" s="226">
        <v>122.34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132</v>
      </c>
      <c r="AU157" s="232" t="s">
        <v>85</v>
      </c>
      <c r="AV157" s="15" t="s">
        <v>131</v>
      </c>
      <c r="AW157" s="15" t="s">
        <v>134</v>
      </c>
      <c r="AX157" s="15" t="s">
        <v>83</v>
      </c>
      <c r="AY157" s="232" t="s">
        <v>123</v>
      </c>
    </row>
    <row r="158" spans="1:65" s="2" customFormat="1" ht="24.2" customHeight="1">
      <c r="A158" s="35"/>
      <c r="B158" s="36"/>
      <c r="C158" s="187" t="s">
        <v>160</v>
      </c>
      <c r="D158" s="187" t="s">
        <v>126</v>
      </c>
      <c r="E158" s="188" t="s">
        <v>1655</v>
      </c>
      <c r="F158" s="189" t="s">
        <v>1656</v>
      </c>
      <c r="G158" s="190" t="s">
        <v>827</v>
      </c>
      <c r="H158" s="191">
        <v>3</v>
      </c>
      <c r="I158" s="192"/>
      <c r="J158" s="193">
        <f>ROUND(I158*H158,2)</f>
        <v>0</v>
      </c>
      <c r="K158" s="189" t="s">
        <v>1</v>
      </c>
      <c r="L158" s="40"/>
      <c r="M158" s="194" t="s">
        <v>1</v>
      </c>
      <c r="N158" s="195" t="s">
        <v>40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169</v>
      </c>
      <c r="AT158" s="198" t="s">
        <v>126</v>
      </c>
      <c r="AU158" s="198" t="s">
        <v>85</v>
      </c>
      <c r="AY158" s="18" t="s">
        <v>123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83</v>
      </c>
      <c r="BK158" s="199">
        <f>ROUND(I158*H158,2)</f>
        <v>0</v>
      </c>
      <c r="BL158" s="18" t="s">
        <v>169</v>
      </c>
      <c r="BM158" s="198" t="s">
        <v>169</v>
      </c>
    </row>
    <row r="159" spans="2:51" s="13" customFormat="1" ht="11.25">
      <c r="B159" s="200"/>
      <c r="C159" s="201"/>
      <c r="D159" s="202" t="s">
        <v>132</v>
      </c>
      <c r="E159" s="203" t="s">
        <v>1</v>
      </c>
      <c r="F159" s="204" t="s">
        <v>1657</v>
      </c>
      <c r="G159" s="201"/>
      <c r="H159" s="203" t="s">
        <v>1</v>
      </c>
      <c r="I159" s="205"/>
      <c r="J159" s="201"/>
      <c r="K159" s="201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132</v>
      </c>
      <c r="AU159" s="210" t="s">
        <v>85</v>
      </c>
      <c r="AV159" s="13" t="s">
        <v>83</v>
      </c>
      <c r="AW159" s="13" t="s">
        <v>134</v>
      </c>
      <c r="AX159" s="13" t="s">
        <v>75</v>
      </c>
      <c r="AY159" s="210" t="s">
        <v>123</v>
      </c>
    </row>
    <row r="160" spans="2:51" s="14" customFormat="1" ht="11.25">
      <c r="B160" s="211"/>
      <c r="C160" s="212"/>
      <c r="D160" s="202" t="s">
        <v>132</v>
      </c>
      <c r="E160" s="213" t="s">
        <v>1</v>
      </c>
      <c r="F160" s="214" t="s">
        <v>142</v>
      </c>
      <c r="G160" s="212"/>
      <c r="H160" s="215">
        <v>3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132</v>
      </c>
      <c r="AU160" s="221" t="s">
        <v>85</v>
      </c>
      <c r="AV160" s="14" t="s">
        <v>85</v>
      </c>
      <c r="AW160" s="14" t="s">
        <v>134</v>
      </c>
      <c r="AX160" s="14" t="s">
        <v>75</v>
      </c>
      <c r="AY160" s="221" t="s">
        <v>123</v>
      </c>
    </row>
    <row r="161" spans="2:51" s="15" customFormat="1" ht="11.25">
      <c r="B161" s="222"/>
      <c r="C161" s="223"/>
      <c r="D161" s="202" t="s">
        <v>132</v>
      </c>
      <c r="E161" s="224" t="s">
        <v>1</v>
      </c>
      <c r="F161" s="225" t="s">
        <v>137</v>
      </c>
      <c r="G161" s="223"/>
      <c r="H161" s="226">
        <v>3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132</v>
      </c>
      <c r="AU161" s="232" t="s">
        <v>85</v>
      </c>
      <c r="AV161" s="15" t="s">
        <v>131</v>
      </c>
      <c r="AW161" s="15" t="s">
        <v>134</v>
      </c>
      <c r="AX161" s="15" t="s">
        <v>83</v>
      </c>
      <c r="AY161" s="232" t="s">
        <v>123</v>
      </c>
    </row>
    <row r="162" spans="1:65" s="2" customFormat="1" ht="24.2" customHeight="1">
      <c r="A162" s="35"/>
      <c r="B162" s="36"/>
      <c r="C162" s="187" t="s">
        <v>207</v>
      </c>
      <c r="D162" s="187" t="s">
        <v>126</v>
      </c>
      <c r="E162" s="188" t="s">
        <v>1658</v>
      </c>
      <c r="F162" s="189" t="s">
        <v>1659</v>
      </c>
      <c r="G162" s="190" t="s">
        <v>827</v>
      </c>
      <c r="H162" s="191">
        <v>3</v>
      </c>
      <c r="I162" s="192"/>
      <c r="J162" s="193">
        <f>ROUND(I162*H162,2)</f>
        <v>0</v>
      </c>
      <c r="K162" s="189" t="s">
        <v>1</v>
      </c>
      <c r="L162" s="40"/>
      <c r="M162" s="194" t="s">
        <v>1</v>
      </c>
      <c r="N162" s="195" t="s">
        <v>40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169</v>
      </c>
      <c r="AT162" s="198" t="s">
        <v>126</v>
      </c>
      <c r="AU162" s="198" t="s">
        <v>85</v>
      </c>
      <c r="AY162" s="18" t="s">
        <v>123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83</v>
      </c>
      <c r="BK162" s="199">
        <f>ROUND(I162*H162,2)</f>
        <v>0</v>
      </c>
      <c r="BL162" s="18" t="s">
        <v>169</v>
      </c>
      <c r="BM162" s="198" t="s">
        <v>223</v>
      </c>
    </row>
    <row r="163" spans="2:51" s="14" customFormat="1" ht="11.25">
      <c r="B163" s="211"/>
      <c r="C163" s="212"/>
      <c r="D163" s="202" t="s">
        <v>132</v>
      </c>
      <c r="E163" s="213" t="s">
        <v>1</v>
      </c>
      <c r="F163" s="214" t="s">
        <v>142</v>
      </c>
      <c r="G163" s="212"/>
      <c r="H163" s="215">
        <v>3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132</v>
      </c>
      <c r="AU163" s="221" t="s">
        <v>85</v>
      </c>
      <c r="AV163" s="14" t="s">
        <v>85</v>
      </c>
      <c r="AW163" s="14" t="s">
        <v>134</v>
      </c>
      <c r="AX163" s="14" t="s">
        <v>75</v>
      </c>
      <c r="AY163" s="221" t="s">
        <v>123</v>
      </c>
    </row>
    <row r="164" spans="2:51" s="15" customFormat="1" ht="11.25">
      <c r="B164" s="222"/>
      <c r="C164" s="223"/>
      <c r="D164" s="202" t="s">
        <v>132</v>
      </c>
      <c r="E164" s="224" t="s">
        <v>1</v>
      </c>
      <c r="F164" s="225" t="s">
        <v>137</v>
      </c>
      <c r="G164" s="223"/>
      <c r="H164" s="226">
        <v>3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132</v>
      </c>
      <c r="AU164" s="232" t="s">
        <v>85</v>
      </c>
      <c r="AV164" s="15" t="s">
        <v>131</v>
      </c>
      <c r="AW164" s="15" t="s">
        <v>134</v>
      </c>
      <c r="AX164" s="15" t="s">
        <v>83</v>
      </c>
      <c r="AY164" s="232" t="s">
        <v>123</v>
      </c>
    </row>
    <row r="165" spans="1:65" s="2" customFormat="1" ht="24.2" customHeight="1">
      <c r="A165" s="35"/>
      <c r="B165" s="36"/>
      <c r="C165" s="187" t="s">
        <v>166</v>
      </c>
      <c r="D165" s="187" t="s">
        <v>126</v>
      </c>
      <c r="E165" s="188" t="s">
        <v>1660</v>
      </c>
      <c r="F165" s="189" t="s">
        <v>1661</v>
      </c>
      <c r="G165" s="190" t="s">
        <v>827</v>
      </c>
      <c r="H165" s="191">
        <v>3</v>
      </c>
      <c r="I165" s="192"/>
      <c r="J165" s="193">
        <f>ROUND(I165*H165,2)</f>
        <v>0</v>
      </c>
      <c r="K165" s="189" t="s">
        <v>1</v>
      </c>
      <c r="L165" s="40"/>
      <c r="M165" s="194" t="s">
        <v>1</v>
      </c>
      <c r="N165" s="195" t="s">
        <v>40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169</v>
      </c>
      <c r="AT165" s="198" t="s">
        <v>126</v>
      </c>
      <c r="AU165" s="198" t="s">
        <v>85</v>
      </c>
      <c r="AY165" s="18" t="s">
        <v>123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83</v>
      </c>
      <c r="BK165" s="199">
        <f>ROUND(I165*H165,2)</f>
        <v>0</v>
      </c>
      <c r="BL165" s="18" t="s">
        <v>169</v>
      </c>
      <c r="BM165" s="198" t="s">
        <v>229</v>
      </c>
    </row>
    <row r="166" spans="2:51" s="14" customFormat="1" ht="11.25">
      <c r="B166" s="211"/>
      <c r="C166" s="212"/>
      <c r="D166" s="202" t="s">
        <v>132</v>
      </c>
      <c r="E166" s="213" t="s">
        <v>1</v>
      </c>
      <c r="F166" s="214" t="s">
        <v>142</v>
      </c>
      <c r="G166" s="212"/>
      <c r="H166" s="215">
        <v>3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132</v>
      </c>
      <c r="AU166" s="221" t="s">
        <v>85</v>
      </c>
      <c r="AV166" s="14" t="s">
        <v>85</v>
      </c>
      <c r="AW166" s="14" t="s">
        <v>134</v>
      </c>
      <c r="AX166" s="14" t="s">
        <v>75</v>
      </c>
      <c r="AY166" s="221" t="s">
        <v>123</v>
      </c>
    </row>
    <row r="167" spans="2:51" s="15" customFormat="1" ht="11.25">
      <c r="B167" s="222"/>
      <c r="C167" s="223"/>
      <c r="D167" s="202" t="s">
        <v>132</v>
      </c>
      <c r="E167" s="224" t="s">
        <v>1</v>
      </c>
      <c r="F167" s="225" t="s">
        <v>137</v>
      </c>
      <c r="G167" s="223"/>
      <c r="H167" s="226">
        <v>3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132</v>
      </c>
      <c r="AU167" s="232" t="s">
        <v>85</v>
      </c>
      <c r="AV167" s="15" t="s">
        <v>131</v>
      </c>
      <c r="AW167" s="15" t="s">
        <v>134</v>
      </c>
      <c r="AX167" s="15" t="s">
        <v>83</v>
      </c>
      <c r="AY167" s="232" t="s">
        <v>123</v>
      </c>
    </row>
    <row r="168" spans="2:63" s="12" customFormat="1" ht="25.9" customHeight="1">
      <c r="B168" s="171"/>
      <c r="C168" s="172"/>
      <c r="D168" s="173" t="s">
        <v>74</v>
      </c>
      <c r="E168" s="174" t="s">
        <v>1199</v>
      </c>
      <c r="F168" s="174" t="s">
        <v>1200</v>
      </c>
      <c r="G168" s="172"/>
      <c r="H168" s="172"/>
      <c r="I168" s="175"/>
      <c r="J168" s="176">
        <f>BK168</f>
        <v>0</v>
      </c>
      <c r="K168" s="172"/>
      <c r="L168" s="177"/>
      <c r="M168" s="178"/>
      <c r="N168" s="179"/>
      <c r="O168" s="179"/>
      <c r="P168" s="180">
        <f>P169</f>
        <v>0</v>
      </c>
      <c r="Q168" s="179"/>
      <c r="R168" s="180">
        <f>R169</f>
        <v>0</v>
      </c>
      <c r="S168" s="179"/>
      <c r="T168" s="181">
        <f>T169</f>
        <v>0</v>
      </c>
      <c r="AR168" s="182" t="s">
        <v>153</v>
      </c>
      <c r="AT168" s="183" t="s">
        <v>74</v>
      </c>
      <c r="AU168" s="183" t="s">
        <v>75</v>
      </c>
      <c r="AY168" s="182" t="s">
        <v>123</v>
      </c>
      <c r="BK168" s="184">
        <f>BK169</f>
        <v>0</v>
      </c>
    </row>
    <row r="169" spans="2:63" s="12" customFormat="1" ht="22.9" customHeight="1">
      <c r="B169" s="171"/>
      <c r="C169" s="172"/>
      <c r="D169" s="173" t="s">
        <v>74</v>
      </c>
      <c r="E169" s="185" t="s">
        <v>1266</v>
      </c>
      <c r="F169" s="185" t="s">
        <v>1267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SUM(P170:P181)</f>
        <v>0</v>
      </c>
      <c r="Q169" s="179"/>
      <c r="R169" s="180">
        <f>SUM(R170:R181)</f>
        <v>0</v>
      </c>
      <c r="S169" s="179"/>
      <c r="T169" s="181">
        <f>SUM(T170:T181)</f>
        <v>0</v>
      </c>
      <c r="AR169" s="182" t="s">
        <v>153</v>
      </c>
      <c r="AT169" s="183" t="s">
        <v>74</v>
      </c>
      <c r="AU169" s="183" t="s">
        <v>83</v>
      </c>
      <c r="AY169" s="182" t="s">
        <v>123</v>
      </c>
      <c r="BK169" s="184">
        <f>SUM(BK170:BK181)</f>
        <v>0</v>
      </c>
    </row>
    <row r="170" spans="1:65" s="2" customFormat="1" ht="16.5" customHeight="1">
      <c r="A170" s="35"/>
      <c r="B170" s="36"/>
      <c r="C170" s="187" t="s">
        <v>262</v>
      </c>
      <c r="D170" s="187" t="s">
        <v>126</v>
      </c>
      <c r="E170" s="188" t="s">
        <v>1662</v>
      </c>
      <c r="F170" s="189" t="s">
        <v>1663</v>
      </c>
      <c r="G170" s="190" t="s">
        <v>827</v>
      </c>
      <c r="H170" s="191">
        <v>1</v>
      </c>
      <c r="I170" s="192"/>
      <c r="J170" s="193">
        <f>ROUND(I170*H170,2)</f>
        <v>0</v>
      </c>
      <c r="K170" s="189" t="s">
        <v>1</v>
      </c>
      <c r="L170" s="40"/>
      <c r="M170" s="194" t="s">
        <v>1</v>
      </c>
      <c r="N170" s="195" t="s">
        <v>40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131</v>
      </c>
      <c r="AT170" s="198" t="s">
        <v>126</v>
      </c>
      <c r="AU170" s="198" t="s">
        <v>85</v>
      </c>
      <c r="AY170" s="18" t="s">
        <v>123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83</v>
      </c>
      <c r="BK170" s="199">
        <f>ROUND(I170*H170,2)</f>
        <v>0</v>
      </c>
      <c r="BL170" s="18" t="s">
        <v>131</v>
      </c>
      <c r="BM170" s="198" t="s">
        <v>236</v>
      </c>
    </row>
    <row r="171" spans="2:51" s="13" customFormat="1" ht="11.25">
      <c r="B171" s="200"/>
      <c r="C171" s="201"/>
      <c r="D171" s="202" t="s">
        <v>132</v>
      </c>
      <c r="E171" s="203" t="s">
        <v>1</v>
      </c>
      <c r="F171" s="204" t="s">
        <v>1664</v>
      </c>
      <c r="G171" s="201"/>
      <c r="H171" s="203" t="s">
        <v>1</v>
      </c>
      <c r="I171" s="205"/>
      <c r="J171" s="201"/>
      <c r="K171" s="201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132</v>
      </c>
      <c r="AU171" s="210" t="s">
        <v>85</v>
      </c>
      <c r="AV171" s="13" t="s">
        <v>83</v>
      </c>
      <c r="AW171" s="13" t="s">
        <v>134</v>
      </c>
      <c r="AX171" s="13" t="s">
        <v>75</v>
      </c>
      <c r="AY171" s="210" t="s">
        <v>123</v>
      </c>
    </row>
    <row r="172" spans="2:51" s="14" customFormat="1" ht="11.25">
      <c r="B172" s="211"/>
      <c r="C172" s="212"/>
      <c r="D172" s="202" t="s">
        <v>132</v>
      </c>
      <c r="E172" s="213" t="s">
        <v>1</v>
      </c>
      <c r="F172" s="214" t="s">
        <v>83</v>
      </c>
      <c r="G172" s="212"/>
      <c r="H172" s="215">
        <v>1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132</v>
      </c>
      <c r="AU172" s="221" t="s">
        <v>85</v>
      </c>
      <c r="AV172" s="14" t="s">
        <v>85</v>
      </c>
      <c r="AW172" s="14" t="s">
        <v>134</v>
      </c>
      <c r="AX172" s="14" t="s">
        <v>75</v>
      </c>
      <c r="AY172" s="221" t="s">
        <v>123</v>
      </c>
    </row>
    <row r="173" spans="2:51" s="15" customFormat="1" ht="11.25">
      <c r="B173" s="222"/>
      <c r="C173" s="223"/>
      <c r="D173" s="202" t="s">
        <v>132</v>
      </c>
      <c r="E173" s="224" t="s">
        <v>1</v>
      </c>
      <c r="F173" s="225" t="s">
        <v>137</v>
      </c>
      <c r="G173" s="223"/>
      <c r="H173" s="226">
        <v>1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132</v>
      </c>
      <c r="AU173" s="232" t="s">
        <v>85</v>
      </c>
      <c r="AV173" s="15" t="s">
        <v>131</v>
      </c>
      <c r="AW173" s="15" t="s">
        <v>134</v>
      </c>
      <c r="AX173" s="15" t="s">
        <v>83</v>
      </c>
      <c r="AY173" s="232" t="s">
        <v>123</v>
      </c>
    </row>
    <row r="174" spans="1:65" s="2" customFormat="1" ht="16.5" customHeight="1">
      <c r="A174" s="35"/>
      <c r="B174" s="36"/>
      <c r="C174" s="187" t="s">
        <v>223</v>
      </c>
      <c r="D174" s="187" t="s">
        <v>126</v>
      </c>
      <c r="E174" s="188" t="s">
        <v>1665</v>
      </c>
      <c r="F174" s="189" t="s">
        <v>1663</v>
      </c>
      <c r="G174" s="190" t="s">
        <v>827</v>
      </c>
      <c r="H174" s="191">
        <v>1</v>
      </c>
      <c r="I174" s="192"/>
      <c r="J174" s="193">
        <f>ROUND(I174*H174,2)</f>
        <v>0</v>
      </c>
      <c r="K174" s="189" t="s">
        <v>1</v>
      </c>
      <c r="L174" s="40"/>
      <c r="M174" s="194" t="s">
        <v>1</v>
      </c>
      <c r="N174" s="195" t="s">
        <v>40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131</v>
      </c>
      <c r="AT174" s="198" t="s">
        <v>126</v>
      </c>
      <c r="AU174" s="198" t="s">
        <v>85</v>
      </c>
      <c r="AY174" s="18" t="s">
        <v>123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83</v>
      </c>
      <c r="BK174" s="199">
        <f>ROUND(I174*H174,2)</f>
        <v>0</v>
      </c>
      <c r="BL174" s="18" t="s">
        <v>131</v>
      </c>
      <c r="BM174" s="198" t="s">
        <v>240</v>
      </c>
    </row>
    <row r="175" spans="2:51" s="13" customFormat="1" ht="11.25">
      <c r="B175" s="200"/>
      <c r="C175" s="201"/>
      <c r="D175" s="202" t="s">
        <v>132</v>
      </c>
      <c r="E175" s="203" t="s">
        <v>1</v>
      </c>
      <c r="F175" s="204" t="s">
        <v>1666</v>
      </c>
      <c r="G175" s="201"/>
      <c r="H175" s="203" t="s">
        <v>1</v>
      </c>
      <c r="I175" s="205"/>
      <c r="J175" s="201"/>
      <c r="K175" s="201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132</v>
      </c>
      <c r="AU175" s="210" t="s">
        <v>85</v>
      </c>
      <c r="AV175" s="13" t="s">
        <v>83</v>
      </c>
      <c r="AW175" s="13" t="s">
        <v>134</v>
      </c>
      <c r="AX175" s="13" t="s">
        <v>75</v>
      </c>
      <c r="AY175" s="210" t="s">
        <v>123</v>
      </c>
    </row>
    <row r="176" spans="2:51" s="14" customFormat="1" ht="11.25">
      <c r="B176" s="211"/>
      <c r="C176" s="212"/>
      <c r="D176" s="202" t="s">
        <v>132</v>
      </c>
      <c r="E176" s="213" t="s">
        <v>1</v>
      </c>
      <c r="F176" s="214" t="s">
        <v>83</v>
      </c>
      <c r="G176" s="212"/>
      <c r="H176" s="215">
        <v>1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132</v>
      </c>
      <c r="AU176" s="221" t="s">
        <v>85</v>
      </c>
      <c r="AV176" s="14" t="s">
        <v>85</v>
      </c>
      <c r="AW176" s="14" t="s">
        <v>134</v>
      </c>
      <c r="AX176" s="14" t="s">
        <v>75</v>
      </c>
      <c r="AY176" s="221" t="s">
        <v>123</v>
      </c>
    </row>
    <row r="177" spans="2:51" s="15" customFormat="1" ht="11.25">
      <c r="B177" s="222"/>
      <c r="C177" s="223"/>
      <c r="D177" s="202" t="s">
        <v>132</v>
      </c>
      <c r="E177" s="224" t="s">
        <v>1</v>
      </c>
      <c r="F177" s="225" t="s">
        <v>137</v>
      </c>
      <c r="G177" s="223"/>
      <c r="H177" s="226">
        <v>1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132</v>
      </c>
      <c r="AU177" s="232" t="s">
        <v>85</v>
      </c>
      <c r="AV177" s="15" t="s">
        <v>131</v>
      </c>
      <c r="AW177" s="15" t="s">
        <v>134</v>
      </c>
      <c r="AX177" s="15" t="s">
        <v>83</v>
      </c>
      <c r="AY177" s="232" t="s">
        <v>123</v>
      </c>
    </row>
    <row r="178" spans="1:65" s="2" customFormat="1" ht="16.5" customHeight="1">
      <c r="A178" s="35"/>
      <c r="B178" s="36"/>
      <c r="C178" s="187" t="s">
        <v>275</v>
      </c>
      <c r="D178" s="187" t="s">
        <v>126</v>
      </c>
      <c r="E178" s="188" t="s">
        <v>1667</v>
      </c>
      <c r="F178" s="189" t="s">
        <v>1668</v>
      </c>
      <c r="G178" s="190" t="s">
        <v>1669</v>
      </c>
      <c r="H178" s="191">
        <v>1</v>
      </c>
      <c r="I178" s="192"/>
      <c r="J178" s="193">
        <f>ROUND(I178*H178,2)</f>
        <v>0</v>
      </c>
      <c r="K178" s="189" t="s">
        <v>1</v>
      </c>
      <c r="L178" s="40"/>
      <c r="M178" s="194" t="s">
        <v>1</v>
      </c>
      <c r="N178" s="195" t="s">
        <v>40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131</v>
      </c>
      <c r="AT178" s="198" t="s">
        <v>126</v>
      </c>
      <c r="AU178" s="198" t="s">
        <v>85</v>
      </c>
      <c r="AY178" s="18" t="s">
        <v>123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83</v>
      </c>
      <c r="BK178" s="199">
        <f>ROUND(I178*H178,2)</f>
        <v>0</v>
      </c>
      <c r="BL178" s="18" t="s">
        <v>131</v>
      </c>
      <c r="BM178" s="198" t="s">
        <v>244</v>
      </c>
    </row>
    <row r="179" spans="2:51" s="13" customFormat="1" ht="11.25">
      <c r="B179" s="200"/>
      <c r="C179" s="201"/>
      <c r="D179" s="202" t="s">
        <v>132</v>
      </c>
      <c r="E179" s="203" t="s">
        <v>1</v>
      </c>
      <c r="F179" s="204" t="s">
        <v>1670</v>
      </c>
      <c r="G179" s="201"/>
      <c r="H179" s="203" t="s">
        <v>1</v>
      </c>
      <c r="I179" s="205"/>
      <c r="J179" s="201"/>
      <c r="K179" s="201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132</v>
      </c>
      <c r="AU179" s="210" t="s">
        <v>85</v>
      </c>
      <c r="AV179" s="13" t="s">
        <v>83</v>
      </c>
      <c r="AW179" s="13" t="s">
        <v>134</v>
      </c>
      <c r="AX179" s="13" t="s">
        <v>75</v>
      </c>
      <c r="AY179" s="210" t="s">
        <v>123</v>
      </c>
    </row>
    <row r="180" spans="2:51" s="14" customFormat="1" ht="11.25">
      <c r="B180" s="211"/>
      <c r="C180" s="212"/>
      <c r="D180" s="202" t="s">
        <v>132</v>
      </c>
      <c r="E180" s="213" t="s">
        <v>1</v>
      </c>
      <c r="F180" s="214" t="s">
        <v>83</v>
      </c>
      <c r="G180" s="212"/>
      <c r="H180" s="215">
        <v>1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132</v>
      </c>
      <c r="AU180" s="221" t="s">
        <v>85</v>
      </c>
      <c r="AV180" s="14" t="s">
        <v>85</v>
      </c>
      <c r="AW180" s="14" t="s">
        <v>134</v>
      </c>
      <c r="AX180" s="14" t="s">
        <v>75</v>
      </c>
      <c r="AY180" s="221" t="s">
        <v>123</v>
      </c>
    </row>
    <row r="181" spans="2:51" s="15" customFormat="1" ht="11.25">
      <c r="B181" s="222"/>
      <c r="C181" s="223"/>
      <c r="D181" s="202" t="s">
        <v>132</v>
      </c>
      <c r="E181" s="224" t="s">
        <v>1</v>
      </c>
      <c r="F181" s="225" t="s">
        <v>137</v>
      </c>
      <c r="G181" s="223"/>
      <c r="H181" s="226">
        <v>1</v>
      </c>
      <c r="I181" s="227"/>
      <c r="J181" s="223"/>
      <c r="K181" s="223"/>
      <c r="L181" s="228"/>
      <c r="M181" s="233"/>
      <c r="N181" s="234"/>
      <c r="O181" s="234"/>
      <c r="P181" s="234"/>
      <c r="Q181" s="234"/>
      <c r="R181" s="234"/>
      <c r="S181" s="234"/>
      <c r="T181" s="235"/>
      <c r="AT181" s="232" t="s">
        <v>132</v>
      </c>
      <c r="AU181" s="232" t="s">
        <v>85</v>
      </c>
      <c r="AV181" s="15" t="s">
        <v>131</v>
      </c>
      <c r="AW181" s="15" t="s">
        <v>134</v>
      </c>
      <c r="AX181" s="15" t="s">
        <v>83</v>
      </c>
      <c r="AY181" s="232" t="s">
        <v>123</v>
      </c>
    </row>
    <row r="182" spans="1:31" s="2" customFormat="1" ht="6.95" customHeight="1">
      <c r="A182" s="35"/>
      <c r="B182" s="55"/>
      <c r="C182" s="56"/>
      <c r="D182" s="56"/>
      <c r="E182" s="56"/>
      <c r="F182" s="56"/>
      <c r="G182" s="56"/>
      <c r="H182" s="56"/>
      <c r="I182" s="56"/>
      <c r="J182" s="56"/>
      <c r="K182" s="56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algorithmName="SHA-512" hashValue="fyj2fCxmnNBg9Ou8LfOSbkxRf3fwAxkqIPZzPj+fUsnaz08N9jD8V0i8p/nXQxcDpibqDPmQCsXCnQlSHWMPZw==" saltValue="RAqCXc2nq8poP7pzsZXdwj/nQ0P1FyTQxoibe1rqtfSTtz396cUNjE5hvQUuJCVcGqo0zNetb0Y2qwF5tgIITA==" spinCount="100000" sheet="1" objects="1" scenarios="1" formatColumns="0" formatRows="0" autoFilter="0"/>
  <autoFilter ref="C119:K18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Václav Jůzko</cp:lastModifiedBy>
  <cp:lastPrinted>2022-02-24T06:47:32Z</cp:lastPrinted>
  <dcterms:created xsi:type="dcterms:W3CDTF">2022-02-24T06:46:20Z</dcterms:created>
  <dcterms:modified xsi:type="dcterms:W3CDTF">2022-02-24T06:47:56Z</dcterms:modified>
  <cp:category/>
  <cp:version/>
  <cp:contentType/>
  <cp:contentStatus/>
</cp:coreProperties>
</file>