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134" sheetId="3" r:id="rId3"/>
    <sheet name="400" sheetId="4" r:id="rId4"/>
  </sheets>
  <definedNames/>
  <calcPr fullCalcOnLoad="1"/>
</workbook>
</file>

<file path=xl/sharedStrings.xml><?xml version="1.0" encoding="utf-8"?>
<sst xmlns="http://schemas.openxmlformats.org/spreadsheetml/2006/main" count="1021" uniqueCount="336">
  <si>
    <t>Firma: 4roads s.r.o.</t>
  </si>
  <si>
    <t>Soupis objektů s DPH</t>
  </si>
  <si>
    <t>Stavba: 04-2021 - Chodník-Bezno, ul. Chotětovská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</si>
  <si>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</si>
  <si>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</si>
  <si>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</si>
  <si>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</si>
  <si>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</si>
  <si>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</si>
  <si>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</si>
  <si>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</si>
  <si>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</si>
  <si>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</si>
  <si>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</si>
  <si>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</si>
  <si>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04-2021</t>
  </si>
  <si>
    <t>Chodník-Bezno, ul. Chotětovská</t>
  </si>
  <si>
    <t>O</t>
  </si>
  <si>
    <t>Rozpočet:</t>
  </si>
  <si>
    <t>Zatřídění JKSO:</t>
  </si>
  <si>
    <t>0,00</t>
  </si>
  <si>
    <t>15,00</t>
  </si>
  <si>
    <t>21,00</t>
  </si>
  <si>
    <t>3</t>
  </si>
  <si>
    <t>2</t>
  </si>
  <si>
    <t>001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</si>
  <si>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</si>
  <si>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</si>
  <si>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</si>
  <si>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</si>
  <si>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</si>
  <si>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</si>
  <si>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</si>
  <si>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</si>
  <si>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</si>
  <si>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</si>
  <si>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</si>
  <si>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</si>
  <si>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</si>
  <si>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</si>
  <si>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</si>
  <si>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</si>
  <si>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</si>
  <si>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</si>
  <si>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</si>
  <si>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</si>
  <si>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</si>
  <si>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02510</t>
  </si>
  <si>
    <t/>
  </si>
  <si>
    <t>ZKOUŠENÍ MATERIÁLŮ ZKUŠEBNOU ZHOTOVITELE</t>
  </si>
  <si>
    <t>KPL</t>
  </si>
  <si>
    <t>PP</t>
  </si>
  <si>
    <t>VV</t>
  </si>
  <si>
    <t>1=1,000 [A]</t>
  </si>
  <si>
    <t>TS</t>
  </si>
  <si>
    <t>zahrnuje veškeré náklady spojené s objednatelem požadovanými zkouškami</t>
  </si>
  <si>
    <t>02720</t>
  </si>
  <si>
    <t>POMOC PRÁCE ZŘÍZ NEBO ZAJIŠŤ REGULACI A OCHRANU DOPRAVY</t>
  </si>
  <si>
    <t>DIO</t>
  </si>
  <si>
    <t>zahrnuje veškeré náklady spojené s objednatelem požadovanými zařízeními</t>
  </si>
  <si>
    <t>02821</t>
  </si>
  <si>
    <t>PRŮZKUMNÉ PRÁCE ARCHEOLOGICKÉ NA POVRCHU</t>
  </si>
  <si>
    <t>archeologický dozor 
Preliminářová položka se souhlasem investora</t>
  </si>
  <si>
    <t>3000=3 000,000 [A]</t>
  </si>
  <si>
    <t>zahrnuje veškeré náklady spojené s objednatelem požadovanými pracemi</t>
  </si>
  <si>
    <t>02910</t>
  </si>
  <si>
    <t>OSTATNÍ POŽADAVKY - ZEMĚMĚŘIČSKÁ MĚŘENÍ</t>
  </si>
  <si>
    <t>zaměření skutečného provedení stavby</t>
  </si>
  <si>
    <t>zahrnuje veškeré náklady spojené s objednatelem požadovanými pracemi,   
- pro stanovení orientační investorské ceny určete jednotkovou cenu jako 1% odhadované ceny stavby</t>
  </si>
  <si>
    <t>02943</t>
  </si>
  <si>
    <t>OSTATNÍ POŽADAVKY - VYPRACOVÁNÍ RDS</t>
  </si>
  <si>
    <t>02944</t>
  </si>
  <si>
    <t>OSTAT POŽADAVKY - DOKUMENTACE SKUTEČ PROVEDENÍ V DIGIT FORMĚ</t>
  </si>
  <si>
    <t>4 vyhotovení</t>
  </si>
  <si>
    <t>7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</si>
  <si>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</si>
  <si>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</si>
  <si>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</si>
  <si>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822 29</t>
  </si>
  <si>
    <t>Komunikace pozemní ostatní</t>
  </si>
  <si>
    <t>c_jkso</t>
  </si>
  <si>
    <t>134</t>
  </si>
  <si>
    <t>Chodník</t>
  </si>
  <si>
    <t>014101</t>
  </si>
  <si>
    <t>POPLATKY ZA SKLÁDKU</t>
  </si>
  <si>
    <t>M3</t>
  </si>
  <si>
    <t>zemina</t>
  </si>
  <si>
    <t>dle položky 11130  575=575,000 [B] 
dle položky 12273  267=267,000 [C] 
Celkem: B+C=842,000 [D]</t>
  </si>
  <si>
    <t>zahrnuje veškeré poplatky provozovateli skládky související s uložením odpadu na skládce.</t>
  </si>
  <si>
    <t>014102</t>
  </si>
  <si>
    <t>T</t>
  </si>
  <si>
    <t>suť 
a) dle položky 11352 - betonové obruby 
b) dle položky 11348 -  betonová a zámková dlažba 
c) dle položky 11315 - betonová plocha sjezdů</t>
  </si>
  <si>
    <t>a) 6,0m*0,290t/m=1,740 [A] 
b) (14,0m2+7,0m2)*0,266t/m2=5,586 [B] 
c)  2,0m3*2,1t/m3=4,200 [D] 
Celkem: A+B+D=11,526 [E]</t>
  </si>
  <si>
    <t>a</t>
  </si>
  <si>
    <t>suť - plast</t>
  </si>
  <si>
    <t>dle položky 912283  3*0,0021=0,006 [A]</t>
  </si>
  <si>
    <t>b</t>
  </si>
  <si>
    <t>suť- ocel</t>
  </si>
  <si>
    <t>dle položky 96718  0,678=0,678 [A]</t>
  </si>
  <si>
    <t>Zemní práce</t>
  </si>
  <si>
    <t>11130</t>
  </si>
  <si>
    <t>SEJMUTÍ DRNU</t>
  </si>
  <si>
    <t>M2</t>
  </si>
  <si>
    <t>sejmutí  drnu tl. 0,10 m, včetně odvozu na skládku, poplatek za skládku položka 014101</t>
  </si>
  <si>
    <t>57/0,1=570,000 [A]</t>
  </si>
  <si>
    <t>včetně vodorovné dopravy  a uložení na skládku</t>
  </si>
  <si>
    <t>11315</t>
  </si>
  <si>
    <t>ODSTRANĚNÍ KRYTU ZPEVNĚNÝCH PLOCH Z BETONU</t>
  </si>
  <si>
    <t>odstranění betonové plochy sjezdů 
včetně odvozu na skládku, poplatek za skládku položka 014102</t>
  </si>
  <si>
    <t>2=2,000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</si>
  <si>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</si>
  <si>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11348</t>
  </si>
  <si>
    <t>ODSTRANĚNÍ KRYTU ZPEVNĚNÝCH PLOCH Z DLAŽDIC VČETNĚ PODKLADU</t>
  </si>
  <si>
    <t>a) odstranění betonové dlažby 0,6/0,6 
b) odstranění zámkové dlažby tl. 0,1 
včetně odvozu na skládku, poplatek za skládku položka 014102</t>
  </si>
  <si>
    <t>a)   14*0,1=1,400 [A] 
b)   7,0*0,1=0,700 [B] 
Celkem: A+B=2,100 [C]</t>
  </si>
  <si>
    <t>8</t>
  </si>
  <si>
    <t>11352</t>
  </si>
  <si>
    <t>ODSTRANĚNÍ CHODNÍKOVÝCH A SILNIČNÍCH OBRUBNÍKŮ BETONOVÝCH</t>
  </si>
  <si>
    <t>M</t>
  </si>
  <si>
    <t>včetně odvozu, poplatek za skládku viz položka 014102</t>
  </si>
  <si>
    <t>6=6,000 [A]</t>
  </si>
  <si>
    <t>12273</t>
  </si>
  <si>
    <t>ODKOPÁVKY A PROKOPÁVKY OBECNÉ TŘ. I</t>
  </si>
  <si>
    <t>odkop zeminy pro AZ a skladbu chodníku - zemina s odvozem na skládku, poplatek za skládku položka 014101</t>
  </si>
  <si>
    <t>267=267,000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</si>
  <si>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</si>
  <si>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</si>
  <si>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</si>
  <si>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dovoz+nákup zeminy pro položku 17180</t>
  </si>
  <si>
    <t>10,0=10,000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</si>
  <si>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</si>
  <si>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11</t>
  </si>
  <si>
    <t>12583</t>
  </si>
  <si>
    <t>VYKOPÁVKY ZE ZEMNÍKŮ A SKLÁDEK TŘ. II</t>
  </si>
  <si>
    <t>dovoz+nákup zeminy pro položku 17130 ( nová AZ z vhodného materiálu)</t>
  </si>
  <si>
    <t>205=205,000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</si>
  <si>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</si>
  <si>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</t>
  </si>
  <si>
    <t>VYKOPÁVKY ZE ZEMNÍKŮ A SKLÁDEK</t>
  </si>
  <si>
    <t>ornice - dovoz včetně nákupu 
ohumusování tl. 0,15 m</t>
  </si>
  <si>
    <t>20*0,15=3,000 [A]</t>
  </si>
  <si>
    <t>13</t>
  </si>
  <si>
    <t>17130</t>
  </si>
  <si>
    <t>ULOŽENÍ SYPANINY DO NÁSYPŮ V AKTIVNÍ ZÓNĚ SE ZHUTNĚNÍM</t>
  </si>
  <si>
    <t>nová AZ z vhodného materiálu tl. 0,3 m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</si>
  <si>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</si>
  <si>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14</t>
  </si>
  <si>
    <t>17180</t>
  </si>
  <si>
    <t>ULOŽENÍ SYPANINY DO NÁSYPŮ Z NAKUPOVANÝCH MATERIÁLŮ</t>
  </si>
  <si>
    <t>dosyp vhodnou zeminou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</si>
  <si>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</si>
  <si>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15</t>
  </si>
  <si>
    <t>18232</t>
  </si>
  <si>
    <t>ROZPROSTŘENÍ ORNICE V ROVINĚ V TL DO 0,15M</t>
  </si>
  <si>
    <t>20=20,000 [A]</t>
  </si>
  <si>
    <t>položka zahrnuje:  
nutné přemístění ornice z dočasných skládek vzdálených do 50m  
rozprostření ornice v předepsané tloušťce v rovině a ve svahu do 1:5</t>
  </si>
  <si>
    <t>16</t>
  </si>
  <si>
    <t>18241</t>
  </si>
  <si>
    <t>ZALOŽENÍ TRÁVNÍKU RUČNÍM VÝSEVEM</t>
  </si>
  <si>
    <t>zeleň + následná péče</t>
  </si>
  <si>
    <t>Zahrnuje dodání předepsané travní směsi, její výsev na ornici, zalévání, první pokosení, to vše  
bez ohledu na sklon terénu</t>
  </si>
  <si>
    <t>Vodorovné konstrukce</t>
  </si>
  <si>
    <t>17</t>
  </si>
  <si>
    <t>45152</t>
  </si>
  <si>
    <t>PODKLADNÍ A VÝPLŇOVÉ VRSTVY Z KAMENIVA DRCENÉHO</t>
  </si>
  <si>
    <t>štěrkodrť ŠDb 0/32 Gf</t>
  </si>
  <si>
    <t>178=178,000 [A]</t>
  </si>
  <si>
    <t>položka zahrnuje dodávku předepsaného kameniva, mimostaveništní a vnitrostaveništní dopravu a jeho uložení  
není-li v zadávací dokumentaci uvedeno jinak, jedná se o nakupovaný materiál</t>
  </si>
  <si>
    <t>18</t>
  </si>
  <si>
    <t>lože fr. 2/5 40 mm</t>
  </si>
  <si>
    <t>24=24,000 [A]</t>
  </si>
  <si>
    <t>19</t>
  </si>
  <si>
    <t>465921</t>
  </si>
  <si>
    <t>DLAŽBY Z BETONOVÝCH DLAŽDIC NA SUCHO</t>
  </si>
  <si>
    <t>podklad pod dlažbu - lože viz položka 45152.a 
betonová dlažba tl.6 cm přírodní</t>
  </si>
  <si>
    <t>405=405,000 [A] 
Celkem: A=405,000 [B]</t>
  </si>
  <si>
    <t>položka zahrnuje:  
- nutné zemní práce (svahování, úpravu pláně a pod.)  
- úpravu podkladu  
- dodávku a uložení dlažby z předepsaných dlaždic do předepsaného tvaru  
- spárování, těsnění, tmelení a vyplnění spar případně s vyklínováním  
- úprava povrchu pro odvedení srážkové vody  
- nezahrnuje podklad pod dlažbu, vykazuje se samostatně položkami SD 45</t>
  </si>
  <si>
    <t>20</t>
  </si>
  <si>
    <t>podklad pod dlažbu - lože viz položka 45152.a 
betonová dlažba tl.8 cm červená</t>
  </si>
  <si>
    <t>104=104,000 [A]</t>
  </si>
  <si>
    <t>21</t>
  </si>
  <si>
    <t>podklad pod dlažbu - lože viz položka 45152.a 
dlažba s hmatovou úpravou tl. 6 cm červená</t>
  </si>
  <si>
    <t>7=7,000 [A]</t>
  </si>
  <si>
    <t>22</t>
  </si>
  <si>
    <t>c</t>
  </si>
  <si>
    <t>podklad pod dlažbu - lože viz položka 45152.a 
dlažba s hmatovou úpravou tl. 8 cm přírodní</t>
  </si>
  <si>
    <t>Přidružená stavební výroba</t>
  </si>
  <si>
    <t>23</t>
  </si>
  <si>
    <t>71150</t>
  </si>
  <si>
    <t>OCHRANA IZOLACE NA POVRCHU</t>
  </si>
  <si>
    <t>nopová folie</t>
  </si>
  <si>
    <t>146=146,000 [A]</t>
  </si>
  <si>
    <t>položka zahrnuje:  
- dodání  předepsaného ochranného materiálu  
- zřízení ochrany izolace</t>
  </si>
  <si>
    <t>Potrubí</t>
  </si>
  <si>
    <t>24</t>
  </si>
  <si>
    <t>89911G</t>
  </si>
  <si>
    <t>LITINOVÝ POKLOP D400</t>
  </si>
  <si>
    <t>KUS</t>
  </si>
  <si>
    <t>výměna poklopu včetně prstence</t>
  </si>
  <si>
    <t>Položka zahrnuje dodávku a osazení materiálu</t>
  </si>
  <si>
    <t>25</t>
  </si>
  <si>
    <t>89921</t>
  </si>
  <si>
    <t>VÝŠKOVÁ ÚPRAVA POKLOPŮ</t>
  </si>
  <si>
    <t>rektifikace poklopu kanalizace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</si>
  <si>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</si>
  <si>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</si>
  <si>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26</t>
  </si>
  <si>
    <t>912283</t>
  </si>
  <si>
    <t>SMĚROVÉ SLOUPKY Z PLAST HMOT - DEMONTÁŽ A ODVOZ</t>
  </si>
  <si>
    <t>včetěn odvozu na skládku, poplatek za skldáku položka 014102.a</t>
  </si>
  <si>
    <t>3=3,000 [A]</t>
  </si>
  <si>
    <t>položka zahrnuje demontáž stávajícího sloupku, jeho odvoz do skladu nebo na skládku</t>
  </si>
  <si>
    <t>27</t>
  </si>
  <si>
    <t>91710</t>
  </si>
  <si>
    <t>OBRUBY Z BETONOVÝCH PALISÁD</t>
  </si>
  <si>
    <t>palisáda do betonového lože C20/25n XF3</t>
  </si>
  <si>
    <t>65*0,110*0,6=4,290 [A]</t>
  </si>
  <si>
    <t>Položka zahrnuje:  
dodání a pokládku betonových palisád o rozměrech předepsaných zadávací dokumentací betonové lože i boční betonovou opěrku.</t>
  </si>
  <si>
    <t>28</t>
  </si>
  <si>
    <t>917223</t>
  </si>
  <si>
    <t>SILNIČNÍ A CHODNÍKOVÉ OBRUBY Z BETONOVÝCH OBRUBNÍKŮ ŠÍŘ 100MM</t>
  </si>
  <si>
    <t>obruba zahradní 250/100/1000 do lože C20/25n XF3</t>
  </si>
  <si>
    <t>261=261,000 [A]</t>
  </si>
  <si>
    <t>Položka zahrnuje:  
dodání a pokládku betonových obrubníků o rozměrech předepsaných zadávací dokumentací betonové lože i boční betonovou opěrku.</t>
  </si>
  <si>
    <t>29</t>
  </si>
  <si>
    <t>917224</t>
  </si>
  <si>
    <t>SILNIČNÍ A CHODNÍKOVÉ OBRUBY Z BETONOVÝCH OBRUBNÍKŮ ŠÍŘ 150MM</t>
  </si>
  <si>
    <t>obruba silniční 250/150/1000 do lože C20/25n XF3</t>
  </si>
  <si>
    <t>188=188,000 [A]</t>
  </si>
  <si>
    <t>30</t>
  </si>
  <si>
    <t>917224 R</t>
  </si>
  <si>
    <t>OBRUBA SILNIČNÍ PŘEJÍZDNÁ</t>
  </si>
  <si>
    <t>obruba silniční přejízdná 250/150/1000 do lože C20/25n XF3</t>
  </si>
  <si>
    <t>62=62,000 [A]</t>
  </si>
  <si>
    <t>31</t>
  </si>
  <si>
    <t>96718</t>
  </si>
  <si>
    <t>VYBOURÁNÍ ČÁSTÍ KONSTRUKCÍ KOVOVÝCH</t>
  </si>
  <si>
    <t>demontáž stávajícího poklopu, včetně odvozu na skládku, poplatek za skládku položka 014102b</t>
  </si>
  <si>
    <t>1kus*0,678t/kus=0,678 [A]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</si>
  <si>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</si>
  <si>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400</t>
  </si>
  <si>
    <t>Veřejné osvětlení</t>
  </si>
  <si>
    <t>131838</t>
  </si>
  <si>
    <t>HLOUBENÍ JAM ZAPAŽ I NEPAŽ TŘ. II, ODVOZ DO 20KM</t>
  </si>
  <si>
    <t>10*0,6*0,6*0,9=3,240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</si>
  <si>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</si>
  <si>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132838</t>
  </si>
  <si>
    <t>HLOUBENÍ RÝH ŠÍŘ DO 2M PAŽ I NEPAŽ TŘ. II, ODVOZ DO 20KM</t>
  </si>
  <si>
    <t>0,5*0,5*200=50,000 [A]</t>
  </si>
  <si>
    <t>132838-1</t>
  </si>
  <si>
    <t>Výkop pod vjezdy</t>
  </si>
  <si>
    <t>1*0,5*68=34,000 [A]</t>
  </si>
  <si>
    <t>17411</t>
  </si>
  <si>
    <t>ZÁSYP JAM A RÝH ZEMINOU SE ZHUTNĚNÍM</t>
  </si>
  <si>
    <t>50+34=84,000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</si>
  <si>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</si>
  <si>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18214</t>
  </si>
  <si>
    <t>ÚPRAVA POVRCHŮ SROVNÁNÍM ÚZEMÍ V TL DO 0,25M</t>
  </si>
  <si>
    <t>65=65,000 [A]</t>
  </si>
  <si>
    <t>položka zahrnuje srovnání výškových rozdílů terénu</t>
  </si>
  <si>
    <t>Komunikace</t>
  </si>
  <si>
    <t>575A65</t>
  </si>
  <si>
    <t>LITÝ ASFALT MA I (SILNICE, DÁLNICE) 16 TL. 45MM</t>
  </si>
  <si>
    <t>8=8,000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</si>
  <si>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</si>
  <si>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58910</t>
  </si>
  <si>
    <t>VÝPLŇ SPAR ASFALTEM</t>
  </si>
  <si>
    <t>30=30,000 [A]</t>
  </si>
  <si>
    <t>položka zahrnuje:  
- dodávku předepsaného materiálu  
- vyčištění a výplň spar tímto materiálem</t>
  </si>
  <si>
    <t>701001</t>
  </si>
  <si>
    <t>OZNAČOVACÍ ŠTÍTEK KABELOVÉHO VEDENÍ, SPOJKY NEBO KABELOVÉ SKŘÍNĚ (VČETNĚ OBJÍMKY)</t>
  </si>
  <si>
    <t>22=22,000 [A]</t>
  </si>
  <si>
    <t>1. Položka obsahuje:  
 – pomocné mechanismy  
2. Položka neobsahuje:  
 X  
3. Způsob měření:  
Měří se plocha v metrech čtverečných.</t>
  </si>
  <si>
    <t>702312</t>
  </si>
  <si>
    <t>ZAKRYTÍ KABELŮ VÝSTRAŽNOU FÓLIÍ ŠÍŘKY PŘES 20 DO 40 CM</t>
  </si>
  <si>
    <t>300=300,000 [A]</t>
  </si>
  <si>
    <t>1. Položka obsahuje:  
 – kompletní montáž, návrh, rozměření, upevnění, začištění, sváření, vrtání, řezání, spojování a pod.   
 – veškerý spojovací a montážní materiál vč. upevňovacího materiálu  
 – sestavení a upevnění konstrukce na stanovišti  
 – pomocné mechanismy  
2. Položka neobsahuje:  
 X  
3. Způsob měření:  
Udává se počet sad, které se skládají z předepsaných dílů, jež tvoří požadovaný celek, za každý započatý měsíc pronájmu.</t>
  </si>
  <si>
    <t>702332</t>
  </si>
  <si>
    <t>ZAKRYTÍ KABELŮ PLASTOVOU DESKOU/PÁSEM ŠÍŘKY PŘES 20 DO 40 CM</t>
  </si>
  <si>
    <t>741911</t>
  </si>
  <si>
    <t>UZEMŇOVACÍ VODIČ V ZEMI FEZN DO 120 MM2</t>
  </si>
  <si>
    <t>350=350,000 [A]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</si>
  <si>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</si>
  <si>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742G11</t>
  </si>
  <si>
    <t>KABEL NN DVOU- A TŘÍŽÍLOVÝ CU S PLASTOVOU IZOLACÍ DO 2,5 MM2</t>
  </si>
  <si>
    <t>CYKY 3Jx1,5mm2</t>
  </si>
  <si>
    <t>70=70,000 [A]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</si>
  <si>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</si>
  <si>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742G12</t>
  </si>
  <si>
    <t>KABEL NN DVOU- A TŘÍŽÍLOVÝ CU S PLASTOVOU IZOLACÍ OD 4 DO 16 MM2</t>
  </si>
  <si>
    <t>CYKY 4Jx16mm2</t>
  </si>
  <si>
    <t>340=340,000 [A]</t>
  </si>
  <si>
    <t>742G12-1</t>
  </si>
  <si>
    <t>CYKY 4Jx10mm2</t>
  </si>
  <si>
    <t>40=40,000 [A]</t>
  </si>
  <si>
    <t>743121</t>
  </si>
  <si>
    <t>OSVĚTLOVACÍ STOŽÁR PEVNÝ ŽÁROVĚ ZINKOVANÝ DÉLKY DO 6 M</t>
  </si>
  <si>
    <t>10=10,000 [A]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</si>
  <si>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</si>
  <si>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743553</t>
  </si>
  <si>
    <t>SVÍTIDLO VENKOVNÍ VŠEOBECNÉ LED, MIN. IP 44, PŘES 25 DO 45 W</t>
  </si>
  <si>
    <t>Svítidlo Schréder VOLTANA 2 / 5117 / 16 LEDs 500mA WW 73026W / / 424472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</si>
  <si>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</si>
  <si>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743Z11</t>
  </si>
  <si>
    <t>DEMONTÁŽ OSVĚTLOVACÍHO STOŽÁRU ULIČNÍHO VÝŠKY DO 15 M</t>
  </si>
  <si>
    <t>4=4,000 [A]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</si>
  <si>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</si>
  <si>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743Z11-1</t>
  </si>
  <si>
    <t>DEMONTÁŽ A ZPĚTNÁ MONTÁŽ ROZHLASU</t>
  </si>
  <si>
    <t>743Z35</t>
  </si>
  <si>
    <t>DEMONTÁŽ SVÍTIDLA Z OSVĚTLOVACÍHO STOŽÁRU VÝŠKY DO 15 M</t>
  </si>
  <si>
    <t>75IH91</t>
  </si>
  <si>
    <t>OZNAČOVACÍ ŠTÍTEK STOŽÁRU VO</t>
  </si>
  <si>
    <t>1. Položka obsahuje:  
 – dodávku specifikovaného bloku/zařízení včetně potřebného drobného montážního materiálu  
 – dopravu a skladování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a práce.</t>
  </si>
  <si>
    <t>78311</t>
  </si>
  <si>
    <t>PROTIKOROZ OCHRANA OCEL KONSTR NÁTĚREM JEDNOVRST</t>
  </si>
  <si>
    <t>Ochranný asfaltový lak Renolak ALN pro nátěr spodní části samostatného stožáru VO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</si>
  <si>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</si>
  <si>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87633</t>
  </si>
  <si>
    <t>CHRÁNIČKY Z TRUB PLASTOVÝCH DN DO 150MM</t>
  </si>
  <si>
    <t>80=80,000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</si>
  <si>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</si>
  <si>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899523</t>
  </si>
  <si>
    <t>OBETONOVÁNÍ POTRUBÍ Z PROSTÉHO BETONU DO C16/20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</si>
  <si>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</si>
  <si>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919112</t>
  </si>
  <si>
    <t>ŘEZÁNÍ ASFALTOVÉHO KRYTU VOZOVEK TL DO 100MM</t>
  </si>
  <si>
    <t>položka zahrnuje řezání vozovkové vrstvy v předepsané tloušťce, včetně spotřeby vody</t>
  </si>
  <si>
    <t>965321a</t>
  </si>
  <si>
    <t>ROZEBRÁNÍ DLAŽBY VJEZDU NA SOUKR. POZEMEK</t>
  </si>
  <si>
    <t>965321a-1</t>
  </si>
  <si>
    <t>ZPĚTNÁ POKLÁDKA DLAŽBY VJEZDU NA SOUKR. POZEMEK</t>
  </si>
  <si>
    <t>96615</t>
  </si>
  <si>
    <t>BOURÁNÍ KONSTRUKCÍ Z PROSTÉHO BETONU</t>
  </si>
  <si>
    <t>5=5,000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</si>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</sst>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'001'!I3</f>
      </c>
      <c r="D10" s="21">
        <f>'001'!O2</f>
      </c>
      <c r="E10" s="21">
        <f>C10+D10</f>
      </c>
    </row>
    <row r="11" spans="1:5" ht="12.75" customHeight="1">
      <c r="A11" s="20" t="s">
        <v>81</v>
      </c>
      <c r="B11" s="20" t="s">
        <v>82</v>
      </c>
      <c r="C11" s="21">
        <f>'134'!I3</f>
      </c>
      <c r="D11" s="21">
        <f>'134'!O2</f>
      </c>
      <c r="E11" s="21">
        <f>C11+D11</f>
      </c>
    </row>
    <row r="12" spans="1:5" ht="12.75" customHeight="1">
      <c r="A12" s="20" t="s">
        <v>240</v>
      </c>
      <c r="B12" s="20" t="s">
        <v>241</v>
      </c>
      <c r="C12" s="21">
        <f>'400'!I3</f>
      </c>
      <c r="D12" s="21">
        <f>'400'!O2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25</v>
      </c>
      <c r="I3" s="38">
        <f>0+I8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16"/>
      <c r="G4" s="16"/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46</v>
      </c>
      <c r="B9" s="29" t="s">
        <v>30</v>
      </c>
      <c r="C9" s="29" t="s">
        <v>47</v>
      </c>
      <c r="D9" s="25" t="s">
        <v>48</v>
      </c>
      <c r="E9" s="30" t="s">
        <v>49</v>
      </c>
      <c r="F9" s="31" t="s">
        <v>50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48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46</v>
      </c>
      <c r="B13" s="29" t="s">
        <v>24</v>
      </c>
      <c r="C13" s="29" t="s">
        <v>56</v>
      </c>
      <c r="D13" s="25" t="s">
        <v>48</v>
      </c>
      <c r="E13" s="30" t="s">
        <v>57</v>
      </c>
      <c r="F13" s="31" t="s">
        <v>50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12.75">
      <c r="A14" s="34" t="s">
        <v>51</v>
      </c>
      <c r="E14" s="35" t="s">
        <v>58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59</v>
      </c>
    </row>
    <row r="17" spans="1:16" ht="12.75">
      <c r="A17" s="25" t="s">
        <v>46</v>
      </c>
      <c r="B17" s="29" t="s">
        <v>23</v>
      </c>
      <c r="C17" s="29" t="s">
        <v>60</v>
      </c>
      <c r="D17" s="25" t="s">
        <v>48</v>
      </c>
      <c r="E17" s="30" t="s">
        <v>61</v>
      </c>
      <c r="F17" s="31" t="s">
        <v>50</v>
      </c>
      <c r="G17" s="32">
        <v>3000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38.25">
      <c r="A18" s="34" t="s">
        <v>51</v>
      </c>
      <c r="E18" s="35" t="s">
        <v>62</v>
      </c>
    </row>
    <row r="19" spans="1:5" ht="12.75">
      <c r="A19" s="36" t="s">
        <v>52</v>
      </c>
      <c r="E19" s="37" t="s">
        <v>63</v>
      </c>
    </row>
    <row r="20" spans="1:5" ht="12.75">
      <c r="A20" t="s">
        <v>54</v>
      </c>
      <c r="E20" s="35" t="s">
        <v>64</v>
      </c>
    </row>
    <row r="21" spans="1:16" ht="12.75">
      <c r="A21" s="25" t="s">
        <v>46</v>
      </c>
      <c r="B21" s="29" t="s">
        <v>34</v>
      </c>
      <c r="C21" s="29" t="s">
        <v>65</v>
      </c>
      <c r="D21" s="25" t="s">
        <v>48</v>
      </c>
      <c r="E21" s="30" t="s">
        <v>66</v>
      </c>
      <c r="F21" s="31" t="s">
        <v>50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24</v>
      </c>
    </row>
    <row r="22" spans="1:5" ht="12.75">
      <c r="A22" s="34" t="s">
        <v>51</v>
      </c>
      <c r="E22" s="35" t="s">
        <v>67</v>
      </c>
    </row>
    <row r="23" spans="1:5" ht="12.75">
      <c r="A23" s="36" t="s">
        <v>52</v>
      </c>
      <c r="E23" s="37" t="s">
        <v>53</v>
      </c>
    </row>
    <row r="24" spans="1:5" ht="38.25">
      <c r="A24" t="s">
        <v>54</v>
      </c>
      <c r="E24" s="35" t="s">
        <v>68</v>
      </c>
    </row>
    <row r="25" spans="1:16" ht="12.75">
      <c r="A25" s="25" t="s">
        <v>46</v>
      </c>
      <c r="B25" s="29" t="s">
        <v>36</v>
      </c>
      <c r="C25" s="29" t="s">
        <v>69</v>
      </c>
      <c r="D25" s="25" t="s">
        <v>48</v>
      </c>
      <c r="E25" s="30" t="s">
        <v>70</v>
      </c>
      <c r="F25" s="31" t="s">
        <v>50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24</v>
      </c>
    </row>
    <row r="26" spans="1:5" ht="12.75">
      <c r="A26" s="34" t="s">
        <v>51</v>
      </c>
      <c r="E26" s="35" t="s">
        <v>48</v>
      </c>
    </row>
    <row r="27" spans="1:5" ht="12.75">
      <c r="A27" s="36" t="s">
        <v>52</v>
      </c>
      <c r="E27" s="37" t="s">
        <v>53</v>
      </c>
    </row>
    <row r="28" spans="1:5" ht="12.75">
      <c r="A28" t="s">
        <v>54</v>
      </c>
      <c r="E28" s="35" t="s">
        <v>64</v>
      </c>
    </row>
    <row r="29" spans="1:16" ht="12.75">
      <c r="A29" s="25" t="s">
        <v>46</v>
      </c>
      <c r="B29" s="29" t="s">
        <v>38</v>
      </c>
      <c r="C29" s="29" t="s">
        <v>71</v>
      </c>
      <c r="D29" s="25" t="s">
        <v>48</v>
      </c>
      <c r="E29" s="30" t="s">
        <v>72</v>
      </c>
      <c r="F29" s="31" t="s">
        <v>50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24</v>
      </c>
    </row>
    <row r="30" spans="1:5" ht="12.75">
      <c r="A30" s="34" t="s">
        <v>51</v>
      </c>
      <c r="E30" s="35" t="s">
        <v>73</v>
      </c>
    </row>
    <row r="31" spans="1:5" ht="12.75">
      <c r="A31" s="36" t="s">
        <v>52</v>
      </c>
      <c r="E31" s="37" t="s">
        <v>53</v>
      </c>
    </row>
    <row r="32" spans="1:5" ht="12.75">
      <c r="A32" t="s">
        <v>54</v>
      </c>
      <c r="E32" s="35" t="s">
        <v>64</v>
      </c>
    </row>
    <row r="33" spans="1:16" ht="12.75">
      <c r="A33" s="25" t="s">
        <v>46</v>
      </c>
      <c r="B33" s="29" t="s">
        <v>74</v>
      </c>
      <c r="C33" s="29" t="s">
        <v>75</v>
      </c>
      <c r="D33" s="25" t="s">
        <v>48</v>
      </c>
      <c r="E33" s="30" t="s">
        <v>76</v>
      </c>
      <c r="F33" s="31" t="s">
        <v>50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24</v>
      </c>
    </row>
    <row r="34" spans="1:5" ht="12.75">
      <c r="A34" s="34" t="s">
        <v>51</v>
      </c>
      <c r="E34" s="35" t="s">
        <v>48</v>
      </c>
    </row>
    <row r="35" spans="1:5" ht="12.75">
      <c r="A35" s="36" t="s">
        <v>52</v>
      </c>
      <c r="E35" s="37" t="s">
        <v>53</v>
      </c>
    </row>
    <row r="36" spans="1:5" ht="25.5">
      <c r="A36" t="s">
        <v>54</v>
      </c>
      <c r="E36" s="35" t="s">
        <v>77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80</v>
      </c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0+O8+O25+O74+O99+O104+O113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81</v>
      </c>
      <c r="I3" s="38">
        <f>0+I8+I25+I74+I99+I104+I113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81</v>
      </c>
      <c r="D4" s="6"/>
      <c r="E4" s="18" t="s">
        <v>82</v>
      </c>
      <c r="F4" s="16" t="s">
        <v>78</v>
      </c>
      <c r="G4" s="16" t="s">
        <v>79</v>
      </c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46</v>
      </c>
      <c r="B9" s="29" t="s">
        <v>30</v>
      </c>
      <c r="C9" s="29" t="s">
        <v>83</v>
      </c>
      <c r="D9" s="25" t="s">
        <v>48</v>
      </c>
      <c r="E9" s="30" t="s">
        <v>84</v>
      </c>
      <c r="F9" s="31" t="s">
        <v>85</v>
      </c>
      <c r="G9" s="32">
        <v>842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86</v>
      </c>
    </row>
    <row r="11" spans="1:5" ht="63.75">
      <c r="A11" s="36" t="s">
        <v>52</v>
      </c>
      <c r="E11" s="37" t="s">
        <v>87</v>
      </c>
    </row>
    <row r="12" spans="1:5" ht="25.5">
      <c r="A12" t="s">
        <v>54</v>
      </c>
      <c r="E12" s="35" t="s">
        <v>88</v>
      </c>
    </row>
    <row r="13" spans="1:16" ht="12.75">
      <c r="A13" s="25" t="s">
        <v>46</v>
      </c>
      <c r="B13" s="29" t="s">
        <v>24</v>
      </c>
      <c r="C13" s="29" t="s">
        <v>89</v>
      </c>
      <c r="D13" s="25" t="s">
        <v>48</v>
      </c>
      <c r="E13" s="30" t="s">
        <v>84</v>
      </c>
      <c r="F13" s="31" t="s">
        <v>90</v>
      </c>
      <c r="G13" s="32">
        <v>11.526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89.25">
      <c r="A14" s="34" t="s">
        <v>51</v>
      </c>
      <c r="E14" s="35" t="s">
        <v>91</v>
      </c>
    </row>
    <row r="15" spans="1:5" ht="102">
      <c r="A15" s="36" t="s">
        <v>52</v>
      </c>
      <c r="E15" s="37" t="s">
        <v>92</v>
      </c>
    </row>
    <row r="16" spans="1:5" ht="25.5">
      <c r="A16" t="s">
        <v>54</v>
      </c>
      <c r="E16" s="35" t="s">
        <v>88</v>
      </c>
    </row>
    <row r="17" spans="1:16" ht="12.75">
      <c r="A17" s="25" t="s">
        <v>46</v>
      </c>
      <c r="B17" s="29" t="s">
        <v>23</v>
      </c>
      <c r="C17" s="29" t="s">
        <v>89</v>
      </c>
      <c r="D17" s="25" t="s">
        <v>93</v>
      </c>
      <c r="E17" s="30" t="s">
        <v>84</v>
      </c>
      <c r="F17" s="31" t="s">
        <v>90</v>
      </c>
      <c r="G17" s="32">
        <v>0.006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12.75">
      <c r="A18" s="34" t="s">
        <v>51</v>
      </c>
      <c r="E18" s="35" t="s">
        <v>94</v>
      </c>
    </row>
    <row r="19" spans="1:5" ht="12.75">
      <c r="A19" s="36" t="s">
        <v>52</v>
      </c>
      <c r="E19" s="37" t="s">
        <v>95</v>
      </c>
    </row>
    <row r="20" spans="1:5" ht="25.5">
      <c r="A20" t="s">
        <v>54</v>
      </c>
      <c r="E20" s="35" t="s">
        <v>88</v>
      </c>
    </row>
    <row r="21" spans="1:16" ht="12.75">
      <c r="A21" s="25" t="s">
        <v>46</v>
      </c>
      <c r="B21" s="29" t="s">
        <v>34</v>
      </c>
      <c r="C21" s="29" t="s">
        <v>89</v>
      </c>
      <c r="D21" s="25" t="s">
        <v>96</v>
      </c>
      <c r="E21" s="30" t="s">
        <v>84</v>
      </c>
      <c r="F21" s="31" t="s">
        <v>90</v>
      </c>
      <c r="G21" s="32">
        <v>0.678</v>
      </c>
      <c r="H21" s="33">
        <v>0</v>
      </c>
      <c r="I21" s="33">
        <f>ROUND(ROUND(H21,2)*ROUND(G21,3),2)</f>
      </c>
      <c r="O21">
        <f>(I21*21)/100</f>
      </c>
      <c r="P21" t="s">
        <v>24</v>
      </c>
    </row>
    <row r="22" spans="1:5" ht="12.75">
      <c r="A22" s="34" t="s">
        <v>51</v>
      </c>
      <c r="E22" s="35" t="s">
        <v>97</v>
      </c>
    </row>
    <row r="23" spans="1:5" ht="12.75">
      <c r="A23" s="36" t="s">
        <v>52</v>
      </c>
      <c r="E23" s="37" t="s">
        <v>98</v>
      </c>
    </row>
    <row r="24" spans="1:5" ht="25.5">
      <c r="A24" t="s">
        <v>54</v>
      </c>
      <c r="E24" s="35" t="s">
        <v>88</v>
      </c>
    </row>
    <row r="25" spans="1:18" ht="12.75" customHeight="1">
      <c r="A25" s="6" t="s">
        <v>44</v>
      </c>
      <c r="B25" s="6"/>
      <c r="C25" s="40" t="s">
        <v>30</v>
      </c>
      <c r="D25" s="6"/>
      <c r="E25" s="27" t="s">
        <v>99</v>
      </c>
      <c r="F25" s="6"/>
      <c r="G25" s="6"/>
      <c r="H25" s="6"/>
      <c r="I25" s="41">
        <f>0+Q25</f>
      </c>
      <c r="O25">
        <f>0+R25</f>
      </c>
      <c r="Q25">
        <f>0+I26+I30+I34+I38+I42+I46+I50+I54+I58+I62+I66+I70</f>
      </c>
      <c r="R25">
        <f>0+O26+O30+O34+O38+O42+O46+O50+O54+O58+O62+O66+O70</f>
      </c>
    </row>
    <row r="26" spans="1:16" ht="12.75">
      <c r="A26" s="25" t="s">
        <v>46</v>
      </c>
      <c r="B26" s="29" t="s">
        <v>36</v>
      </c>
      <c r="C26" s="29" t="s">
        <v>100</v>
      </c>
      <c r="D26" s="25" t="s">
        <v>48</v>
      </c>
      <c r="E26" s="30" t="s">
        <v>101</v>
      </c>
      <c r="F26" s="31" t="s">
        <v>102</v>
      </c>
      <c r="G26" s="32">
        <v>570</v>
      </c>
      <c r="H26" s="33">
        <v>0</v>
      </c>
      <c r="I26" s="33">
        <f>ROUND(ROUND(H26,2)*ROUND(G26,3),2)</f>
      </c>
      <c r="O26">
        <f>(I26*21)/100</f>
      </c>
      <c r="P26" t="s">
        <v>24</v>
      </c>
    </row>
    <row r="27" spans="1:5" ht="25.5">
      <c r="A27" s="34" t="s">
        <v>51</v>
      </c>
      <c r="E27" s="35" t="s">
        <v>103</v>
      </c>
    </row>
    <row r="28" spans="1:5" ht="12.75">
      <c r="A28" s="36" t="s">
        <v>52</v>
      </c>
      <c r="E28" s="37" t="s">
        <v>104</v>
      </c>
    </row>
    <row r="29" spans="1:5" ht="12.75">
      <c r="A29" t="s">
        <v>54</v>
      </c>
      <c r="E29" s="35" t="s">
        <v>105</v>
      </c>
    </row>
    <row r="30" spans="1:16" ht="12.75">
      <c r="A30" s="25" t="s">
        <v>46</v>
      </c>
      <c r="B30" s="29" t="s">
        <v>38</v>
      </c>
      <c r="C30" s="29" t="s">
        <v>106</v>
      </c>
      <c r="D30" s="25" t="s">
        <v>48</v>
      </c>
      <c r="E30" s="30" t="s">
        <v>107</v>
      </c>
      <c r="F30" s="31" t="s">
        <v>85</v>
      </c>
      <c r="G30" s="32">
        <v>2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38.25">
      <c r="A31" s="34" t="s">
        <v>51</v>
      </c>
      <c r="E31" s="35" t="s">
        <v>108</v>
      </c>
    </row>
    <row r="32" spans="1:5" ht="12.75">
      <c r="A32" s="36" t="s">
        <v>52</v>
      </c>
      <c r="E32" s="37" t="s">
        <v>109</v>
      </c>
    </row>
    <row r="33" spans="1:5" ht="63.75">
      <c r="A33" t="s">
        <v>54</v>
      </c>
      <c r="E33" s="35" t="s">
        <v>110</v>
      </c>
    </row>
    <row r="34" spans="1:16" ht="12.75">
      <c r="A34" s="25" t="s">
        <v>46</v>
      </c>
      <c r="B34" s="29" t="s">
        <v>74</v>
      </c>
      <c r="C34" s="29" t="s">
        <v>111</v>
      </c>
      <c r="D34" s="25" t="s">
        <v>48</v>
      </c>
      <c r="E34" s="30" t="s">
        <v>112</v>
      </c>
      <c r="F34" s="31" t="s">
        <v>85</v>
      </c>
      <c r="G34" s="32">
        <v>2.1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63.75">
      <c r="A35" s="34" t="s">
        <v>51</v>
      </c>
      <c r="E35" s="35" t="s">
        <v>113</v>
      </c>
    </row>
    <row r="36" spans="1:5" ht="63.75">
      <c r="A36" s="36" t="s">
        <v>52</v>
      </c>
      <c r="E36" s="37" t="s">
        <v>114</v>
      </c>
    </row>
    <row r="37" spans="1:5" ht="63.75">
      <c r="A37" t="s">
        <v>54</v>
      </c>
      <c r="E37" s="35" t="s">
        <v>110</v>
      </c>
    </row>
    <row r="38" spans="1:16" ht="12.75">
      <c r="A38" s="25" t="s">
        <v>46</v>
      </c>
      <c r="B38" s="29" t="s">
        <v>115</v>
      </c>
      <c r="C38" s="29" t="s">
        <v>116</v>
      </c>
      <c r="D38" s="25" t="s">
        <v>48</v>
      </c>
      <c r="E38" s="30" t="s">
        <v>117</v>
      </c>
      <c r="F38" s="31" t="s">
        <v>118</v>
      </c>
      <c r="G38" s="32">
        <v>6</v>
      </c>
      <c r="H38" s="33">
        <v>0</v>
      </c>
      <c r="I38" s="33">
        <f>ROUND(ROUND(H38,2)*ROUND(G38,3),2)</f>
      </c>
      <c r="O38">
        <f>(I38*21)/100</f>
      </c>
      <c r="P38" t="s">
        <v>24</v>
      </c>
    </row>
    <row r="39" spans="1:5" ht="12.75">
      <c r="A39" s="34" t="s">
        <v>51</v>
      </c>
      <c r="E39" s="35" t="s">
        <v>119</v>
      </c>
    </row>
    <row r="40" spans="1:5" ht="12.75">
      <c r="A40" s="36" t="s">
        <v>52</v>
      </c>
      <c r="E40" s="37" t="s">
        <v>120</v>
      </c>
    </row>
    <row r="41" spans="1:5" ht="63.75">
      <c r="A41" t="s">
        <v>54</v>
      </c>
      <c r="E41" s="35" t="s">
        <v>110</v>
      </c>
    </row>
    <row r="42" spans="1:16" ht="12.75">
      <c r="A42" s="25" t="s">
        <v>46</v>
      </c>
      <c r="B42" s="29" t="s">
        <v>41</v>
      </c>
      <c r="C42" s="29" t="s">
        <v>121</v>
      </c>
      <c r="D42" s="25" t="s">
        <v>48</v>
      </c>
      <c r="E42" s="30" t="s">
        <v>122</v>
      </c>
      <c r="F42" s="31" t="s">
        <v>85</v>
      </c>
      <c r="G42" s="32">
        <v>267</v>
      </c>
      <c r="H42" s="33">
        <v>0</v>
      </c>
      <c r="I42" s="33">
        <f>ROUND(ROUND(H42,2)*ROUND(G42,3),2)</f>
      </c>
      <c r="O42">
        <f>(I42*21)/100</f>
      </c>
      <c r="P42" t="s">
        <v>24</v>
      </c>
    </row>
    <row r="43" spans="1:5" ht="25.5">
      <c r="A43" s="34" t="s">
        <v>51</v>
      </c>
      <c r="E43" s="35" t="s">
        <v>123</v>
      </c>
    </row>
    <row r="44" spans="1:5" ht="12.75">
      <c r="A44" s="36" t="s">
        <v>52</v>
      </c>
      <c r="E44" s="37" t="s">
        <v>124</v>
      </c>
    </row>
    <row r="45" spans="1:5" ht="369.75">
      <c r="A45" t="s">
        <v>54</v>
      </c>
      <c r="E45" s="35" t="s">
        <v>125</v>
      </c>
    </row>
    <row r="46" spans="1:16" ht="12.75">
      <c r="A46" s="25" t="s">
        <v>46</v>
      </c>
      <c r="B46" s="29" t="s">
        <v>43</v>
      </c>
      <c r="C46" s="29" t="s">
        <v>126</v>
      </c>
      <c r="D46" s="25" t="s">
        <v>93</v>
      </c>
      <c r="E46" s="30" t="s">
        <v>127</v>
      </c>
      <c r="F46" s="31" t="s">
        <v>85</v>
      </c>
      <c r="G46" s="32">
        <v>10</v>
      </c>
      <c r="H46" s="33">
        <v>0</v>
      </c>
      <c r="I46" s="33">
        <f>ROUND(ROUND(H46,2)*ROUND(G46,3),2)</f>
      </c>
      <c r="O46">
        <f>(I46*21)/100</f>
      </c>
      <c r="P46" t="s">
        <v>24</v>
      </c>
    </row>
    <row r="47" spans="1:5" ht="12.75">
      <c r="A47" s="34" t="s">
        <v>51</v>
      </c>
      <c r="E47" s="35" t="s">
        <v>128</v>
      </c>
    </row>
    <row r="48" spans="1:5" ht="12.75">
      <c r="A48" s="36" t="s">
        <v>52</v>
      </c>
      <c r="E48" s="37" t="s">
        <v>129</v>
      </c>
    </row>
    <row r="49" spans="1:5" ht="306">
      <c r="A49" t="s">
        <v>54</v>
      </c>
      <c r="E49" s="35" t="s">
        <v>130</v>
      </c>
    </row>
    <row r="50" spans="1:16" ht="12.75">
      <c r="A50" s="25" t="s">
        <v>46</v>
      </c>
      <c r="B50" s="29" t="s">
        <v>131</v>
      </c>
      <c r="C50" s="29" t="s">
        <v>132</v>
      </c>
      <c r="D50" s="25" t="s">
        <v>93</v>
      </c>
      <c r="E50" s="30" t="s">
        <v>133</v>
      </c>
      <c r="F50" s="31" t="s">
        <v>85</v>
      </c>
      <c r="G50" s="32">
        <v>205</v>
      </c>
      <c r="H50" s="33">
        <v>0</v>
      </c>
      <c r="I50" s="33">
        <f>ROUND(ROUND(H50,2)*ROUND(G50,3),2)</f>
      </c>
      <c r="O50">
        <f>(I50*21)/100</f>
      </c>
      <c r="P50" t="s">
        <v>24</v>
      </c>
    </row>
    <row r="51" spans="1:5" ht="12.75">
      <c r="A51" s="34" t="s">
        <v>51</v>
      </c>
      <c r="E51" s="35" t="s">
        <v>134</v>
      </c>
    </row>
    <row r="52" spans="1:5" ht="12.75">
      <c r="A52" s="36" t="s">
        <v>52</v>
      </c>
      <c r="E52" s="37" t="s">
        <v>135</v>
      </c>
    </row>
    <row r="53" spans="1:5" ht="306">
      <c r="A53" t="s">
        <v>54</v>
      </c>
      <c r="E53" s="35" t="s">
        <v>136</v>
      </c>
    </row>
    <row r="54" spans="1:16" ht="12.75">
      <c r="A54" s="25" t="s">
        <v>46</v>
      </c>
      <c r="B54" s="29" t="s">
        <v>137</v>
      </c>
      <c r="C54" s="29" t="s">
        <v>132</v>
      </c>
      <c r="D54" s="25" t="s">
        <v>96</v>
      </c>
      <c r="E54" s="30" t="s">
        <v>138</v>
      </c>
      <c r="F54" s="31" t="s">
        <v>85</v>
      </c>
      <c r="G54" s="32">
        <v>3</v>
      </c>
      <c r="H54" s="33">
        <v>0</v>
      </c>
      <c r="I54" s="33">
        <f>ROUND(ROUND(H54,2)*ROUND(G54,3),2)</f>
      </c>
      <c r="O54">
        <f>(I54*21)/100</f>
      </c>
      <c r="P54" t="s">
        <v>24</v>
      </c>
    </row>
    <row r="55" spans="1:5" ht="38.25">
      <c r="A55" s="34" t="s">
        <v>51</v>
      </c>
      <c r="E55" s="35" t="s">
        <v>139</v>
      </c>
    </row>
    <row r="56" spans="1:5" ht="12.75">
      <c r="A56" s="36" t="s">
        <v>52</v>
      </c>
      <c r="E56" s="37" t="s">
        <v>140</v>
      </c>
    </row>
    <row r="57" spans="1:5" ht="306">
      <c r="A57" t="s">
        <v>54</v>
      </c>
      <c r="E57" s="35" t="s">
        <v>136</v>
      </c>
    </row>
    <row r="58" spans="1:16" ht="12.75">
      <c r="A58" s="25" t="s">
        <v>46</v>
      </c>
      <c r="B58" s="29" t="s">
        <v>141</v>
      </c>
      <c r="C58" s="29" t="s">
        <v>142</v>
      </c>
      <c r="D58" s="25" t="s">
        <v>48</v>
      </c>
      <c r="E58" s="30" t="s">
        <v>143</v>
      </c>
      <c r="F58" s="31" t="s">
        <v>85</v>
      </c>
      <c r="G58" s="32">
        <v>205</v>
      </c>
      <c r="H58" s="33">
        <v>0</v>
      </c>
      <c r="I58" s="33">
        <f>ROUND(ROUND(H58,2)*ROUND(G58,3),2)</f>
      </c>
      <c r="O58">
        <f>(I58*21)/100</f>
      </c>
      <c r="P58" t="s">
        <v>24</v>
      </c>
    </row>
    <row r="59" spans="1:5" ht="12.75">
      <c r="A59" s="34" t="s">
        <v>51</v>
      </c>
      <c r="E59" s="35" t="s">
        <v>144</v>
      </c>
    </row>
    <row r="60" spans="1:5" ht="12.75">
      <c r="A60" s="36" t="s">
        <v>52</v>
      </c>
      <c r="E60" s="37" t="s">
        <v>135</v>
      </c>
    </row>
    <row r="61" spans="1:5" ht="267.75">
      <c r="A61" t="s">
        <v>54</v>
      </c>
      <c r="E61" s="35" t="s">
        <v>145</v>
      </c>
    </row>
    <row r="62" spans="1:16" ht="12.75">
      <c r="A62" s="25" t="s">
        <v>46</v>
      </c>
      <c r="B62" s="29" t="s">
        <v>146</v>
      </c>
      <c r="C62" s="29" t="s">
        <v>147</v>
      </c>
      <c r="D62" s="25" t="s">
        <v>48</v>
      </c>
      <c r="E62" s="30" t="s">
        <v>148</v>
      </c>
      <c r="F62" s="31" t="s">
        <v>85</v>
      </c>
      <c r="G62" s="32">
        <v>10</v>
      </c>
      <c r="H62" s="33">
        <v>0</v>
      </c>
      <c r="I62" s="33">
        <f>ROUND(ROUND(H62,2)*ROUND(G62,3),2)</f>
      </c>
      <c r="O62">
        <f>(I62*21)/100</f>
      </c>
      <c r="P62" t="s">
        <v>24</v>
      </c>
    </row>
    <row r="63" spans="1:5" ht="12.75">
      <c r="A63" s="34" t="s">
        <v>51</v>
      </c>
      <c r="E63" s="35" t="s">
        <v>149</v>
      </c>
    </row>
    <row r="64" spans="1:5" ht="12.75">
      <c r="A64" s="36" t="s">
        <v>52</v>
      </c>
      <c r="E64" s="37" t="s">
        <v>129</v>
      </c>
    </row>
    <row r="65" spans="1:5" ht="280.5">
      <c r="A65" t="s">
        <v>54</v>
      </c>
      <c r="E65" s="35" t="s">
        <v>150</v>
      </c>
    </row>
    <row r="66" spans="1:16" ht="12.75">
      <c r="A66" s="25" t="s">
        <v>46</v>
      </c>
      <c r="B66" s="29" t="s">
        <v>151</v>
      </c>
      <c r="C66" s="29" t="s">
        <v>152</v>
      </c>
      <c r="D66" s="25" t="s">
        <v>48</v>
      </c>
      <c r="E66" s="30" t="s">
        <v>153</v>
      </c>
      <c r="F66" s="31" t="s">
        <v>102</v>
      </c>
      <c r="G66" s="32">
        <v>20</v>
      </c>
      <c r="H66" s="33">
        <v>0</v>
      </c>
      <c r="I66" s="33">
        <f>ROUND(ROUND(H66,2)*ROUND(G66,3),2)</f>
      </c>
      <c r="O66">
        <f>(I66*21)/100</f>
      </c>
      <c r="P66" t="s">
        <v>24</v>
      </c>
    </row>
    <row r="67" spans="1:5" ht="12.75">
      <c r="A67" s="34" t="s">
        <v>51</v>
      </c>
      <c r="E67" s="35" t="s">
        <v>48</v>
      </c>
    </row>
    <row r="68" spans="1:5" ht="12.75">
      <c r="A68" s="36" t="s">
        <v>52</v>
      </c>
      <c r="E68" s="37" t="s">
        <v>154</v>
      </c>
    </row>
    <row r="69" spans="1:5" ht="38.25">
      <c r="A69" t="s">
        <v>54</v>
      </c>
      <c r="E69" s="35" t="s">
        <v>155</v>
      </c>
    </row>
    <row r="70" spans="1:16" ht="12.75">
      <c r="A70" s="25" t="s">
        <v>46</v>
      </c>
      <c r="B70" s="29" t="s">
        <v>156</v>
      </c>
      <c r="C70" s="29" t="s">
        <v>157</v>
      </c>
      <c r="D70" s="25" t="s">
        <v>48</v>
      </c>
      <c r="E70" s="30" t="s">
        <v>158</v>
      </c>
      <c r="F70" s="31" t="s">
        <v>102</v>
      </c>
      <c r="G70" s="32">
        <v>20</v>
      </c>
      <c r="H70" s="33">
        <v>0</v>
      </c>
      <c r="I70" s="33">
        <f>ROUND(ROUND(H70,2)*ROUND(G70,3),2)</f>
      </c>
      <c r="O70">
        <f>(I70*21)/100</f>
      </c>
      <c r="P70" t="s">
        <v>24</v>
      </c>
    </row>
    <row r="71" spans="1:5" ht="12.75">
      <c r="A71" s="34" t="s">
        <v>51</v>
      </c>
      <c r="E71" s="35" t="s">
        <v>159</v>
      </c>
    </row>
    <row r="72" spans="1:5" ht="12.75">
      <c r="A72" s="36" t="s">
        <v>52</v>
      </c>
      <c r="E72" s="37" t="s">
        <v>154</v>
      </c>
    </row>
    <row r="73" spans="1:5" ht="38.25">
      <c r="A73" t="s">
        <v>54</v>
      </c>
      <c r="E73" s="35" t="s">
        <v>160</v>
      </c>
    </row>
    <row r="74" spans="1:18" ht="12.75" customHeight="1">
      <c r="A74" s="6" t="s">
        <v>44</v>
      </c>
      <c r="B74" s="6"/>
      <c r="C74" s="40" t="s">
        <v>34</v>
      </c>
      <c r="D74" s="6"/>
      <c r="E74" s="27" t="s">
        <v>161</v>
      </c>
      <c r="F74" s="6"/>
      <c r="G74" s="6"/>
      <c r="H74" s="6"/>
      <c r="I74" s="41">
        <f>0+Q74</f>
      </c>
      <c r="O74">
        <f>0+R74</f>
      </c>
      <c r="Q74">
        <f>0+I75+I79+I83+I87+I91+I95</f>
      </c>
      <c r="R74">
        <f>0+O75+O79+O83+O87+O91+O95</f>
      </c>
    </row>
    <row r="75" spans="1:16" ht="12.75">
      <c r="A75" s="25" t="s">
        <v>46</v>
      </c>
      <c r="B75" s="29" t="s">
        <v>162</v>
      </c>
      <c r="C75" s="29" t="s">
        <v>163</v>
      </c>
      <c r="D75" s="25" t="s">
        <v>48</v>
      </c>
      <c r="E75" s="30" t="s">
        <v>164</v>
      </c>
      <c r="F75" s="31" t="s">
        <v>85</v>
      </c>
      <c r="G75" s="32">
        <v>178</v>
      </c>
      <c r="H75" s="33">
        <v>0</v>
      </c>
      <c r="I75" s="33">
        <f>ROUND(ROUND(H75,2)*ROUND(G75,3),2)</f>
      </c>
      <c r="O75">
        <f>(I75*21)/100</f>
      </c>
      <c r="P75" t="s">
        <v>24</v>
      </c>
    </row>
    <row r="76" spans="1:5" ht="12.75">
      <c r="A76" s="34" t="s">
        <v>51</v>
      </c>
      <c r="E76" s="35" t="s">
        <v>165</v>
      </c>
    </row>
    <row r="77" spans="1:5" ht="12.75">
      <c r="A77" s="36" t="s">
        <v>52</v>
      </c>
      <c r="E77" s="37" t="s">
        <v>166</v>
      </c>
    </row>
    <row r="78" spans="1:5" ht="38.25">
      <c r="A78" t="s">
        <v>54</v>
      </c>
      <c r="E78" s="35" t="s">
        <v>167</v>
      </c>
    </row>
    <row r="79" spans="1:16" ht="12.75">
      <c r="A79" s="25" t="s">
        <v>46</v>
      </c>
      <c r="B79" s="29" t="s">
        <v>168</v>
      </c>
      <c r="C79" s="29" t="s">
        <v>163</v>
      </c>
      <c r="D79" s="25" t="s">
        <v>93</v>
      </c>
      <c r="E79" s="30" t="s">
        <v>164</v>
      </c>
      <c r="F79" s="31" t="s">
        <v>85</v>
      </c>
      <c r="G79" s="32">
        <v>24</v>
      </c>
      <c r="H79" s="33">
        <v>0</v>
      </c>
      <c r="I79" s="33">
        <f>ROUND(ROUND(H79,2)*ROUND(G79,3),2)</f>
      </c>
      <c r="O79">
        <f>(I79*21)/100</f>
      </c>
      <c r="P79" t="s">
        <v>24</v>
      </c>
    </row>
    <row r="80" spans="1:5" ht="12.75">
      <c r="A80" s="34" t="s">
        <v>51</v>
      </c>
      <c r="E80" s="35" t="s">
        <v>169</v>
      </c>
    </row>
    <row r="81" spans="1:5" ht="12.75">
      <c r="A81" s="36" t="s">
        <v>52</v>
      </c>
      <c r="E81" s="37" t="s">
        <v>170</v>
      </c>
    </row>
    <row r="82" spans="1:5" ht="38.25">
      <c r="A82" t="s">
        <v>54</v>
      </c>
      <c r="E82" s="35" t="s">
        <v>167</v>
      </c>
    </row>
    <row r="83" spans="1:16" ht="12.75">
      <c r="A83" s="25" t="s">
        <v>46</v>
      </c>
      <c r="B83" s="29" t="s">
        <v>171</v>
      </c>
      <c r="C83" s="29" t="s">
        <v>172</v>
      </c>
      <c r="D83" s="25" t="s">
        <v>48</v>
      </c>
      <c r="E83" s="30" t="s">
        <v>173</v>
      </c>
      <c r="F83" s="31" t="s">
        <v>102</v>
      </c>
      <c r="G83" s="32">
        <v>405</v>
      </c>
      <c r="H83" s="33">
        <v>0</v>
      </c>
      <c r="I83" s="33">
        <f>ROUND(ROUND(H83,2)*ROUND(G83,3),2)</f>
      </c>
      <c r="O83">
        <f>(I83*21)/100</f>
      </c>
      <c r="P83" t="s">
        <v>24</v>
      </c>
    </row>
    <row r="84" spans="1:5" ht="38.25">
      <c r="A84" s="34" t="s">
        <v>51</v>
      </c>
      <c r="E84" s="35" t="s">
        <v>174</v>
      </c>
    </row>
    <row r="85" spans="1:5" ht="38.25">
      <c r="A85" s="36" t="s">
        <v>52</v>
      </c>
      <c r="E85" s="37" t="s">
        <v>175</v>
      </c>
    </row>
    <row r="86" spans="1:5" ht="89.25">
      <c r="A86" t="s">
        <v>54</v>
      </c>
      <c r="E86" s="35" t="s">
        <v>176</v>
      </c>
    </row>
    <row r="87" spans="1:16" ht="12.75">
      <c r="A87" s="25" t="s">
        <v>46</v>
      </c>
      <c r="B87" s="29" t="s">
        <v>177</v>
      </c>
      <c r="C87" s="29" t="s">
        <v>172</v>
      </c>
      <c r="D87" s="25" t="s">
        <v>93</v>
      </c>
      <c r="E87" s="30" t="s">
        <v>173</v>
      </c>
      <c r="F87" s="31" t="s">
        <v>102</v>
      </c>
      <c r="G87" s="32">
        <v>104</v>
      </c>
      <c r="H87" s="33">
        <v>0</v>
      </c>
      <c r="I87" s="33">
        <f>ROUND(ROUND(H87,2)*ROUND(G87,3),2)</f>
      </c>
      <c r="O87">
        <f>(I87*21)/100</f>
      </c>
      <c r="P87" t="s">
        <v>24</v>
      </c>
    </row>
    <row r="88" spans="1:5" ht="38.25">
      <c r="A88" s="34" t="s">
        <v>51</v>
      </c>
      <c r="E88" s="35" t="s">
        <v>178</v>
      </c>
    </row>
    <row r="89" spans="1:5" ht="12.75">
      <c r="A89" s="36" t="s">
        <v>52</v>
      </c>
      <c r="E89" s="37" t="s">
        <v>179</v>
      </c>
    </row>
    <row r="90" spans="1:5" ht="89.25">
      <c r="A90" t="s">
        <v>54</v>
      </c>
      <c r="E90" s="35" t="s">
        <v>176</v>
      </c>
    </row>
    <row r="91" spans="1:16" ht="12.75">
      <c r="A91" s="25" t="s">
        <v>46</v>
      </c>
      <c r="B91" s="29" t="s">
        <v>180</v>
      </c>
      <c r="C91" s="29" t="s">
        <v>172</v>
      </c>
      <c r="D91" s="25" t="s">
        <v>96</v>
      </c>
      <c r="E91" s="30" t="s">
        <v>173</v>
      </c>
      <c r="F91" s="31" t="s">
        <v>102</v>
      </c>
      <c r="G91" s="32">
        <v>7</v>
      </c>
      <c r="H91" s="33">
        <v>0</v>
      </c>
      <c r="I91" s="33">
        <f>ROUND(ROUND(H91,2)*ROUND(G91,3),2)</f>
      </c>
      <c r="O91">
        <f>(I91*21)/100</f>
      </c>
      <c r="P91" t="s">
        <v>24</v>
      </c>
    </row>
    <row r="92" spans="1:5" ht="38.25">
      <c r="A92" s="34" t="s">
        <v>51</v>
      </c>
      <c r="E92" s="35" t="s">
        <v>181</v>
      </c>
    </row>
    <row r="93" spans="1:5" ht="12.75">
      <c r="A93" s="36" t="s">
        <v>52</v>
      </c>
      <c r="E93" s="37" t="s">
        <v>182</v>
      </c>
    </row>
    <row r="94" spans="1:5" ht="89.25">
      <c r="A94" t="s">
        <v>54</v>
      </c>
      <c r="E94" s="35" t="s">
        <v>176</v>
      </c>
    </row>
    <row r="95" spans="1:16" ht="12.75">
      <c r="A95" s="25" t="s">
        <v>46</v>
      </c>
      <c r="B95" s="29" t="s">
        <v>183</v>
      </c>
      <c r="C95" s="29" t="s">
        <v>172</v>
      </c>
      <c r="D95" s="25" t="s">
        <v>184</v>
      </c>
      <c r="E95" s="30" t="s">
        <v>173</v>
      </c>
      <c r="F95" s="31" t="s">
        <v>102</v>
      </c>
      <c r="G95" s="32">
        <v>24</v>
      </c>
      <c r="H95" s="33">
        <v>0</v>
      </c>
      <c r="I95" s="33">
        <f>ROUND(ROUND(H95,2)*ROUND(G95,3),2)</f>
      </c>
      <c r="O95">
        <f>(I95*21)/100</f>
      </c>
      <c r="P95" t="s">
        <v>24</v>
      </c>
    </row>
    <row r="96" spans="1:5" ht="38.25">
      <c r="A96" s="34" t="s">
        <v>51</v>
      </c>
      <c r="E96" s="35" t="s">
        <v>185</v>
      </c>
    </row>
    <row r="97" spans="1:5" ht="12.75">
      <c r="A97" s="36" t="s">
        <v>52</v>
      </c>
      <c r="E97" s="37" t="s">
        <v>170</v>
      </c>
    </row>
    <row r="98" spans="1:5" ht="89.25">
      <c r="A98" t="s">
        <v>54</v>
      </c>
      <c r="E98" s="35" t="s">
        <v>176</v>
      </c>
    </row>
    <row r="99" spans="1:18" ht="12.75" customHeight="1">
      <c r="A99" s="6" t="s">
        <v>44</v>
      </c>
      <c r="B99" s="6"/>
      <c r="C99" s="40" t="s">
        <v>74</v>
      </c>
      <c r="D99" s="6"/>
      <c r="E99" s="27" t="s">
        <v>186</v>
      </c>
      <c r="F99" s="6"/>
      <c r="G99" s="6"/>
      <c r="H99" s="6"/>
      <c r="I99" s="41">
        <f>0+Q99</f>
      </c>
      <c r="O99">
        <f>0+R99</f>
      </c>
      <c r="Q99">
        <f>0+I100</f>
      </c>
      <c r="R99">
        <f>0+O100</f>
      </c>
    </row>
    <row r="100" spans="1:16" ht="12.75">
      <c r="A100" s="25" t="s">
        <v>46</v>
      </c>
      <c r="B100" s="29" t="s">
        <v>187</v>
      </c>
      <c r="C100" s="29" t="s">
        <v>188</v>
      </c>
      <c r="D100" s="25" t="s">
        <v>48</v>
      </c>
      <c r="E100" s="30" t="s">
        <v>189</v>
      </c>
      <c r="F100" s="31" t="s">
        <v>102</v>
      </c>
      <c r="G100" s="32">
        <v>146</v>
      </c>
      <c r="H100" s="33">
        <v>0</v>
      </c>
      <c r="I100" s="33">
        <f>ROUND(ROUND(H100,2)*ROUND(G100,3),2)</f>
      </c>
      <c r="O100">
        <f>(I100*21)/100</f>
      </c>
      <c r="P100" t="s">
        <v>24</v>
      </c>
    </row>
    <row r="101" spans="1:5" ht="12.75">
      <c r="A101" s="34" t="s">
        <v>51</v>
      </c>
      <c r="E101" s="35" t="s">
        <v>190</v>
      </c>
    </row>
    <row r="102" spans="1:5" ht="12.75">
      <c r="A102" s="36" t="s">
        <v>52</v>
      </c>
      <c r="E102" s="37" t="s">
        <v>191</v>
      </c>
    </row>
    <row r="103" spans="1:5" ht="38.25">
      <c r="A103" t="s">
        <v>54</v>
      </c>
      <c r="E103" s="35" t="s">
        <v>192</v>
      </c>
    </row>
    <row r="104" spans="1:18" ht="12.75" customHeight="1">
      <c r="A104" s="6" t="s">
        <v>44</v>
      </c>
      <c r="B104" s="6"/>
      <c r="C104" s="40" t="s">
        <v>115</v>
      </c>
      <c r="D104" s="6"/>
      <c r="E104" s="27" t="s">
        <v>193</v>
      </c>
      <c r="F104" s="6"/>
      <c r="G104" s="6"/>
      <c r="H104" s="6"/>
      <c r="I104" s="41">
        <f>0+Q104</f>
      </c>
      <c r="O104">
        <f>0+R104</f>
      </c>
      <c r="Q104">
        <f>0+I105+I109</f>
      </c>
      <c r="R104">
        <f>0+O105+O109</f>
      </c>
    </row>
    <row r="105" spans="1:16" ht="12.75">
      <c r="A105" s="25" t="s">
        <v>46</v>
      </c>
      <c r="B105" s="29" t="s">
        <v>194</v>
      </c>
      <c r="C105" s="29" t="s">
        <v>195</v>
      </c>
      <c r="D105" s="25" t="s">
        <v>93</v>
      </c>
      <c r="E105" s="30" t="s">
        <v>196</v>
      </c>
      <c r="F105" s="31" t="s">
        <v>197</v>
      </c>
      <c r="G105" s="32">
        <v>1</v>
      </c>
      <c r="H105" s="33">
        <v>0</v>
      </c>
      <c r="I105" s="33">
        <f>ROUND(ROUND(H105,2)*ROUND(G105,3),2)</f>
      </c>
      <c r="O105">
        <f>(I105*21)/100</f>
      </c>
      <c r="P105" t="s">
        <v>24</v>
      </c>
    </row>
    <row r="106" spans="1:5" ht="12.75">
      <c r="A106" s="34" t="s">
        <v>51</v>
      </c>
      <c r="E106" s="35" t="s">
        <v>198</v>
      </c>
    </row>
    <row r="107" spans="1:5" ht="12.75">
      <c r="A107" s="36" t="s">
        <v>52</v>
      </c>
      <c r="E107" s="37" t="s">
        <v>53</v>
      </c>
    </row>
    <row r="108" spans="1:5" ht="12.75">
      <c r="A108" t="s">
        <v>54</v>
      </c>
      <c r="E108" s="35" t="s">
        <v>199</v>
      </c>
    </row>
    <row r="109" spans="1:16" ht="12.75">
      <c r="A109" s="25" t="s">
        <v>46</v>
      </c>
      <c r="B109" s="29" t="s">
        <v>200</v>
      </c>
      <c r="C109" s="29" t="s">
        <v>201</v>
      </c>
      <c r="D109" s="25" t="s">
        <v>48</v>
      </c>
      <c r="E109" s="30" t="s">
        <v>202</v>
      </c>
      <c r="F109" s="31" t="s">
        <v>197</v>
      </c>
      <c r="G109" s="32">
        <v>1</v>
      </c>
      <c r="H109" s="33">
        <v>0</v>
      </c>
      <c r="I109" s="33">
        <f>ROUND(ROUND(H109,2)*ROUND(G109,3),2)</f>
      </c>
      <c r="O109">
        <f>(I109*21)/100</f>
      </c>
      <c r="P109" t="s">
        <v>24</v>
      </c>
    </row>
    <row r="110" spans="1:5" ht="12.75">
      <c r="A110" s="34" t="s">
        <v>51</v>
      </c>
      <c r="E110" s="35" t="s">
        <v>203</v>
      </c>
    </row>
    <row r="111" spans="1:5" ht="12.75">
      <c r="A111" s="36" t="s">
        <v>52</v>
      </c>
      <c r="E111" s="37" t="s">
        <v>53</v>
      </c>
    </row>
    <row r="112" spans="1:5" ht="25.5">
      <c r="A112" t="s">
        <v>54</v>
      </c>
      <c r="E112" s="35" t="s">
        <v>204</v>
      </c>
    </row>
    <row r="113" spans="1:18" ht="12.75" customHeight="1">
      <c r="A113" s="6" t="s">
        <v>44</v>
      </c>
      <c r="B113" s="6"/>
      <c r="C113" s="40" t="s">
        <v>41</v>
      </c>
      <c r="D113" s="6"/>
      <c r="E113" s="27" t="s">
        <v>205</v>
      </c>
      <c r="F113" s="6"/>
      <c r="G113" s="6"/>
      <c r="H113" s="6"/>
      <c r="I113" s="41">
        <f>0+Q113</f>
      </c>
      <c r="O113">
        <f>0+R113</f>
      </c>
      <c r="Q113">
        <f>0+I114+I118+I122+I126+I130+I134</f>
      </c>
      <c r="R113">
        <f>0+O114+O118+O122+O126+O130+O134</f>
      </c>
    </row>
    <row r="114" spans="1:16" ht="12.75">
      <c r="A114" s="25" t="s">
        <v>46</v>
      </c>
      <c r="B114" s="29" t="s">
        <v>206</v>
      </c>
      <c r="C114" s="29" t="s">
        <v>207</v>
      </c>
      <c r="D114" s="25" t="s">
        <v>48</v>
      </c>
      <c r="E114" s="30" t="s">
        <v>208</v>
      </c>
      <c r="F114" s="31" t="s">
        <v>197</v>
      </c>
      <c r="G114" s="32">
        <v>3</v>
      </c>
      <c r="H114" s="33">
        <v>0</v>
      </c>
      <c r="I114" s="33">
        <f>ROUND(ROUND(H114,2)*ROUND(G114,3),2)</f>
      </c>
      <c r="O114">
        <f>(I114*21)/100</f>
      </c>
      <c r="P114" t="s">
        <v>24</v>
      </c>
    </row>
    <row r="115" spans="1:5" ht="12.75">
      <c r="A115" s="34" t="s">
        <v>51</v>
      </c>
      <c r="E115" s="35" t="s">
        <v>209</v>
      </c>
    </row>
    <row r="116" spans="1:5" ht="12.75">
      <c r="A116" s="36" t="s">
        <v>52</v>
      </c>
      <c r="E116" s="37" t="s">
        <v>210</v>
      </c>
    </row>
    <row r="117" spans="1:5" ht="25.5">
      <c r="A117" t="s">
        <v>54</v>
      </c>
      <c r="E117" s="35" t="s">
        <v>211</v>
      </c>
    </row>
    <row r="118" spans="1:16" ht="12.75">
      <c r="A118" s="25" t="s">
        <v>46</v>
      </c>
      <c r="B118" s="29" t="s">
        <v>212</v>
      </c>
      <c r="C118" s="29" t="s">
        <v>213</v>
      </c>
      <c r="D118" s="25" t="s">
        <v>48</v>
      </c>
      <c r="E118" s="30" t="s">
        <v>214</v>
      </c>
      <c r="F118" s="31" t="s">
        <v>85</v>
      </c>
      <c r="G118" s="32">
        <v>4.29</v>
      </c>
      <c r="H118" s="33">
        <v>0</v>
      </c>
      <c r="I118" s="33">
        <f>ROUND(ROUND(H118,2)*ROUND(G118,3),2)</f>
      </c>
      <c r="O118">
        <f>(I118*21)/100</f>
      </c>
      <c r="P118" t="s">
        <v>24</v>
      </c>
    </row>
    <row r="119" spans="1:5" ht="12.75">
      <c r="A119" s="34" t="s">
        <v>51</v>
      </c>
      <c r="E119" s="35" t="s">
        <v>215</v>
      </c>
    </row>
    <row r="120" spans="1:5" ht="12.75">
      <c r="A120" s="36" t="s">
        <v>52</v>
      </c>
      <c r="E120" s="37" t="s">
        <v>216</v>
      </c>
    </row>
    <row r="121" spans="1:5" ht="38.25">
      <c r="A121" t="s">
        <v>54</v>
      </c>
      <c r="E121" s="35" t="s">
        <v>217</v>
      </c>
    </row>
    <row r="122" spans="1:16" ht="12.75">
      <c r="A122" s="25" t="s">
        <v>46</v>
      </c>
      <c r="B122" s="29" t="s">
        <v>218</v>
      </c>
      <c r="C122" s="29" t="s">
        <v>219</v>
      </c>
      <c r="D122" s="25" t="s">
        <v>48</v>
      </c>
      <c r="E122" s="30" t="s">
        <v>220</v>
      </c>
      <c r="F122" s="31" t="s">
        <v>118</v>
      </c>
      <c r="G122" s="32">
        <v>261</v>
      </c>
      <c r="H122" s="33">
        <v>0</v>
      </c>
      <c r="I122" s="33">
        <f>ROUND(ROUND(H122,2)*ROUND(G122,3),2)</f>
      </c>
      <c r="O122">
        <f>(I122*21)/100</f>
      </c>
      <c r="P122" t="s">
        <v>24</v>
      </c>
    </row>
    <row r="123" spans="1:5" ht="12.75">
      <c r="A123" s="34" t="s">
        <v>51</v>
      </c>
      <c r="E123" s="35" t="s">
        <v>221</v>
      </c>
    </row>
    <row r="124" spans="1:5" ht="12.75">
      <c r="A124" s="36" t="s">
        <v>52</v>
      </c>
      <c r="E124" s="37" t="s">
        <v>222</v>
      </c>
    </row>
    <row r="125" spans="1:5" ht="38.25">
      <c r="A125" t="s">
        <v>54</v>
      </c>
      <c r="E125" s="35" t="s">
        <v>223</v>
      </c>
    </row>
    <row r="126" spans="1:16" ht="12.75">
      <c r="A126" s="25" t="s">
        <v>46</v>
      </c>
      <c r="B126" s="29" t="s">
        <v>224</v>
      </c>
      <c r="C126" s="29" t="s">
        <v>225</v>
      </c>
      <c r="D126" s="25" t="s">
        <v>48</v>
      </c>
      <c r="E126" s="30" t="s">
        <v>226</v>
      </c>
      <c r="F126" s="31" t="s">
        <v>118</v>
      </c>
      <c r="G126" s="32">
        <v>188</v>
      </c>
      <c r="H126" s="33">
        <v>0</v>
      </c>
      <c r="I126" s="33">
        <f>ROUND(ROUND(H126,2)*ROUND(G126,3),2)</f>
      </c>
      <c r="O126">
        <f>(I126*21)/100</f>
      </c>
      <c r="P126" t="s">
        <v>24</v>
      </c>
    </row>
    <row r="127" spans="1:5" ht="12.75">
      <c r="A127" s="34" t="s">
        <v>51</v>
      </c>
      <c r="E127" s="35" t="s">
        <v>227</v>
      </c>
    </row>
    <row r="128" spans="1:5" ht="12.75">
      <c r="A128" s="36" t="s">
        <v>52</v>
      </c>
      <c r="E128" s="37" t="s">
        <v>228</v>
      </c>
    </row>
    <row r="129" spans="1:5" ht="38.25">
      <c r="A129" t="s">
        <v>54</v>
      </c>
      <c r="E129" s="35" t="s">
        <v>223</v>
      </c>
    </row>
    <row r="130" spans="1:16" ht="12.75">
      <c r="A130" s="25" t="s">
        <v>46</v>
      </c>
      <c r="B130" s="29" t="s">
        <v>229</v>
      </c>
      <c r="C130" s="29" t="s">
        <v>230</v>
      </c>
      <c r="D130" s="25" t="s">
        <v>48</v>
      </c>
      <c r="E130" s="30" t="s">
        <v>231</v>
      </c>
      <c r="F130" s="31" t="s">
        <v>118</v>
      </c>
      <c r="G130" s="32">
        <v>62</v>
      </c>
      <c r="H130" s="33">
        <v>0</v>
      </c>
      <c r="I130" s="33">
        <f>ROUND(ROUND(H130,2)*ROUND(G130,3),2)</f>
      </c>
      <c r="O130">
        <f>(I130*21)/100</f>
      </c>
      <c r="P130" t="s">
        <v>24</v>
      </c>
    </row>
    <row r="131" spans="1:5" ht="12.75">
      <c r="A131" s="34" t="s">
        <v>51</v>
      </c>
      <c r="E131" s="35" t="s">
        <v>232</v>
      </c>
    </row>
    <row r="132" spans="1:5" ht="12.75">
      <c r="A132" s="36" t="s">
        <v>52</v>
      </c>
      <c r="E132" s="37" t="s">
        <v>233</v>
      </c>
    </row>
    <row r="133" spans="1:5" ht="12.75">
      <c r="A133" t="s">
        <v>54</v>
      </c>
      <c r="E133" s="35" t="s">
        <v>48</v>
      </c>
    </row>
    <row r="134" spans="1:16" ht="12.75">
      <c r="A134" s="25" t="s">
        <v>46</v>
      </c>
      <c r="B134" s="29" t="s">
        <v>234</v>
      </c>
      <c r="C134" s="29" t="s">
        <v>235</v>
      </c>
      <c r="D134" s="25" t="s">
        <v>48</v>
      </c>
      <c r="E134" s="30" t="s">
        <v>236</v>
      </c>
      <c r="F134" s="31" t="s">
        <v>90</v>
      </c>
      <c r="G134" s="32">
        <v>0.678</v>
      </c>
      <c r="H134" s="33">
        <v>0</v>
      </c>
      <c r="I134" s="33">
        <f>ROUND(ROUND(H134,2)*ROUND(G134,3),2)</f>
      </c>
      <c r="O134">
        <f>(I134*21)/100</f>
      </c>
      <c r="P134" t="s">
        <v>24</v>
      </c>
    </row>
    <row r="135" spans="1:5" ht="25.5">
      <c r="A135" s="34" t="s">
        <v>51</v>
      </c>
      <c r="E135" s="35" t="s">
        <v>237</v>
      </c>
    </row>
    <row r="136" spans="1:5" ht="12.75">
      <c r="A136" s="36" t="s">
        <v>52</v>
      </c>
      <c r="E136" s="37" t="s">
        <v>238</v>
      </c>
    </row>
    <row r="137" spans="1:5" ht="76.5">
      <c r="A137" t="s">
        <v>54</v>
      </c>
      <c r="E137" s="35" t="s">
        <v>239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0+O8+O29+O38+O95+O104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240</v>
      </c>
      <c r="I3" s="38">
        <f>0+I8+I29+I38+I95+I104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240</v>
      </c>
      <c r="D4" s="6"/>
      <c r="E4" s="18" t="s">
        <v>241</v>
      </c>
      <c r="F4" s="16"/>
      <c r="G4" s="16"/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30</v>
      </c>
      <c r="D8" s="19"/>
      <c r="E8" s="27" t="s">
        <v>99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46</v>
      </c>
      <c r="B9" s="29" t="s">
        <v>30</v>
      </c>
      <c r="C9" s="29" t="s">
        <v>242</v>
      </c>
      <c r="D9" s="25" t="s">
        <v>48</v>
      </c>
      <c r="E9" s="30" t="s">
        <v>243</v>
      </c>
      <c r="F9" s="31" t="s">
        <v>85</v>
      </c>
      <c r="G9" s="32">
        <v>3.24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48</v>
      </c>
    </row>
    <row r="11" spans="1:5" ht="12.75">
      <c r="A11" s="36" t="s">
        <v>52</v>
      </c>
      <c r="E11" s="37" t="s">
        <v>244</v>
      </c>
    </row>
    <row r="12" spans="1:5" ht="318.75">
      <c r="A12" t="s">
        <v>54</v>
      </c>
      <c r="E12" s="35" t="s">
        <v>245</v>
      </c>
    </row>
    <row r="13" spans="1:16" ht="12.75">
      <c r="A13" s="25" t="s">
        <v>46</v>
      </c>
      <c r="B13" s="29" t="s">
        <v>24</v>
      </c>
      <c r="C13" s="29" t="s">
        <v>246</v>
      </c>
      <c r="D13" s="25" t="s">
        <v>48</v>
      </c>
      <c r="E13" s="30" t="s">
        <v>247</v>
      </c>
      <c r="F13" s="31" t="s">
        <v>85</v>
      </c>
      <c r="G13" s="32">
        <v>50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12.75">
      <c r="A14" s="34" t="s">
        <v>51</v>
      </c>
      <c r="E14" s="35" t="s">
        <v>48</v>
      </c>
    </row>
    <row r="15" spans="1:5" ht="12.75">
      <c r="A15" s="36" t="s">
        <v>52</v>
      </c>
      <c r="E15" s="37" t="s">
        <v>248</v>
      </c>
    </row>
    <row r="16" spans="1:5" ht="318.75">
      <c r="A16" t="s">
        <v>54</v>
      </c>
      <c r="E16" s="35" t="s">
        <v>245</v>
      </c>
    </row>
    <row r="17" spans="1:16" ht="12.75">
      <c r="A17" s="25" t="s">
        <v>46</v>
      </c>
      <c r="B17" s="29" t="s">
        <v>23</v>
      </c>
      <c r="C17" s="29" t="s">
        <v>249</v>
      </c>
      <c r="D17" s="25" t="s">
        <v>48</v>
      </c>
      <c r="E17" s="30" t="s">
        <v>247</v>
      </c>
      <c r="F17" s="31" t="s">
        <v>85</v>
      </c>
      <c r="G17" s="32">
        <v>34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12.75">
      <c r="A18" s="34" t="s">
        <v>51</v>
      </c>
      <c r="E18" s="35" t="s">
        <v>250</v>
      </c>
    </row>
    <row r="19" spans="1:5" ht="12.75">
      <c r="A19" s="36" t="s">
        <v>52</v>
      </c>
      <c r="E19" s="37" t="s">
        <v>251</v>
      </c>
    </row>
    <row r="20" spans="1:5" ht="318.75">
      <c r="A20" t="s">
        <v>54</v>
      </c>
      <c r="E20" s="35" t="s">
        <v>245</v>
      </c>
    </row>
    <row r="21" spans="1:16" ht="12.75">
      <c r="A21" s="25" t="s">
        <v>46</v>
      </c>
      <c r="B21" s="29" t="s">
        <v>34</v>
      </c>
      <c r="C21" s="29" t="s">
        <v>252</v>
      </c>
      <c r="D21" s="25" t="s">
        <v>48</v>
      </c>
      <c r="E21" s="30" t="s">
        <v>253</v>
      </c>
      <c r="F21" s="31" t="s">
        <v>85</v>
      </c>
      <c r="G21" s="32">
        <v>84</v>
      </c>
      <c r="H21" s="33">
        <v>0</v>
      </c>
      <c r="I21" s="33">
        <f>ROUND(ROUND(H21,2)*ROUND(G21,3),2)</f>
      </c>
      <c r="O21">
        <f>(I21*21)/100</f>
      </c>
      <c r="P21" t="s">
        <v>24</v>
      </c>
    </row>
    <row r="22" spans="1:5" ht="12.75">
      <c r="A22" s="34" t="s">
        <v>51</v>
      </c>
      <c r="E22" s="35" t="s">
        <v>48</v>
      </c>
    </row>
    <row r="23" spans="1:5" ht="12.75">
      <c r="A23" s="36" t="s">
        <v>52</v>
      </c>
      <c r="E23" s="37" t="s">
        <v>254</v>
      </c>
    </row>
    <row r="24" spans="1:5" ht="229.5">
      <c r="A24" t="s">
        <v>54</v>
      </c>
      <c r="E24" s="35" t="s">
        <v>255</v>
      </c>
    </row>
    <row r="25" spans="1:16" ht="12.75">
      <c r="A25" s="25" t="s">
        <v>46</v>
      </c>
      <c r="B25" s="29" t="s">
        <v>36</v>
      </c>
      <c r="C25" s="29" t="s">
        <v>256</v>
      </c>
      <c r="D25" s="25" t="s">
        <v>48</v>
      </c>
      <c r="E25" s="30" t="s">
        <v>257</v>
      </c>
      <c r="F25" s="31" t="s">
        <v>102</v>
      </c>
      <c r="G25" s="32">
        <v>65</v>
      </c>
      <c r="H25" s="33">
        <v>0</v>
      </c>
      <c r="I25" s="33">
        <f>ROUND(ROUND(H25,2)*ROUND(G25,3),2)</f>
      </c>
      <c r="O25">
        <f>(I25*21)/100</f>
      </c>
      <c r="P25" t="s">
        <v>24</v>
      </c>
    </row>
    <row r="26" spans="1:5" ht="12.75">
      <c r="A26" s="34" t="s">
        <v>51</v>
      </c>
      <c r="E26" s="35" t="s">
        <v>48</v>
      </c>
    </row>
    <row r="27" spans="1:5" ht="12.75">
      <c r="A27" s="36" t="s">
        <v>52</v>
      </c>
      <c r="E27" s="37" t="s">
        <v>258</v>
      </c>
    </row>
    <row r="28" spans="1:5" ht="12.75">
      <c r="A28" t="s">
        <v>54</v>
      </c>
      <c r="E28" s="35" t="s">
        <v>259</v>
      </c>
    </row>
    <row r="29" spans="1:18" ht="12.75" customHeight="1">
      <c r="A29" s="6" t="s">
        <v>44</v>
      </c>
      <c r="B29" s="6"/>
      <c r="C29" s="40" t="s">
        <v>36</v>
      </c>
      <c r="D29" s="6"/>
      <c r="E29" s="27" t="s">
        <v>260</v>
      </c>
      <c r="F29" s="6"/>
      <c r="G29" s="6"/>
      <c r="H29" s="6"/>
      <c r="I29" s="41">
        <f>0+Q29</f>
      </c>
      <c r="O29">
        <f>0+R29</f>
      </c>
      <c r="Q29">
        <f>0+I30+I34</f>
      </c>
      <c r="R29">
        <f>0+O30+O34</f>
      </c>
    </row>
    <row r="30" spans="1:16" ht="12.75">
      <c r="A30" s="25" t="s">
        <v>46</v>
      </c>
      <c r="B30" s="29" t="s">
        <v>38</v>
      </c>
      <c r="C30" s="29" t="s">
        <v>261</v>
      </c>
      <c r="D30" s="25" t="s">
        <v>48</v>
      </c>
      <c r="E30" s="30" t="s">
        <v>262</v>
      </c>
      <c r="F30" s="31" t="s">
        <v>102</v>
      </c>
      <c r="G30" s="32">
        <v>8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12.75">
      <c r="A31" s="34" t="s">
        <v>51</v>
      </c>
      <c r="E31" s="35" t="s">
        <v>48</v>
      </c>
    </row>
    <row r="32" spans="1:5" ht="12.75">
      <c r="A32" s="36" t="s">
        <v>52</v>
      </c>
      <c r="E32" s="37" t="s">
        <v>263</v>
      </c>
    </row>
    <row r="33" spans="1:5" ht="140.25">
      <c r="A33" t="s">
        <v>54</v>
      </c>
      <c r="E33" s="35" t="s">
        <v>264</v>
      </c>
    </row>
    <row r="34" spans="1:16" ht="12.75">
      <c r="A34" s="25" t="s">
        <v>46</v>
      </c>
      <c r="B34" s="29" t="s">
        <v>74</v>
      </c>
      <c r="C34" s="29" t="s">
        <v>265</v>
      </c>
      <c r="D34" s="25" t="s">
        <v>48</v>
      </c>
      <c r="E34" s="30" t="s">
        <v>266</v>
      </c>
      <c r="F34" s="31" t="s">
        <v>118</v>
      </c>
      <c r="G34" s="32">
        <v>30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12.75">
      <c r="A35" s="34" t="s">
        <v>51</v>
      </c>
      <c r="E35" s="35" t="s">
        <v>48</v>
      </c>
    </row>
    <row r="36" spans="1:5" ht="12.75">
      <c r="A36" s="36" t="s">
        <v>52</v>
      </c>
      <c r="E36" s="37" t="s">
        <v>267</v>
      </c>
    </row>
    <row r="37" spans="1:5" ht="38.25">
      <c r="A37" t="s">
        <v>54</v>
      </c>
      <c r="E37" s="35" t="s">
        <v>268</v>
      </c>
    </row>
    <row r="38" spans="1:18" ht="12.75" customHeight="1">
      <c r="A38" s="6" t="s">
        <v>44</v>
      </c>
      <c r="B38" s="6"/>
      <c r="C38" s="40" t="s">
        <v>74</v>
      </c>
      <c r="D38" s="6"/>
      <c r="E38" s="27" t="s">
        <v>186</v>
      </c>
      <c r="F38" s="6"/>
      <c r="G38" s="6"/>
      <c r="H38" s="6"/>
      <c r="I38" s="41">
        <f>0+Q38</f>
      </c>
      <c r="O38">
        <f>0+R38</f>
      </c>
      <c r="Q38">
        <f>0+I39+I43+I47+I51+I55+I59+I63+I67+I71+I75+I79+I83+I87+I91</f>
      </c>
      <c r="R38">
        <f>0+O39+O43+O47+O51+O55+O59+O63+O67+O71+O75+O79+O83+O87+O91</f>
      </c>
    </row>
    <row r="39" spans="1:16" ht="25.5">
      <c r="A39" s="25" t="s">
        <v>46</v>
      </c>
      <c r="B39" s="29" t="s">
        <v>115</v>
      </c>
      <c r="C39" s="29" t="s">
        <v>269</v>
      </c>
      <c r="D39" s="25" t="s">
        <v>48</v>
      </c>
      <c r="E39" s="30" t="s">
        <v>270</v>
      </c>
      <c r="F39" s="31" t="s">
        <v>197</v>
      </c>
      <c r="G39" s="32">
        <v>22</v>
      </c>
      <c r="H39" s="33">
        <v>0</v>
      </c>
      <c r="I39" s="33">
        <f>ROUND(ROUND(H39,2)*ROUND(G39,3),2)</f>
      </c>
      <c r="O39">
        <f>(I39*21)/100</f>
      </c>
      <c r="P39" t="s">
        <v>24</v>
      </c>
    </row>
    <row r="40" spans="1:5" ht="12.75">
      <c r="A40" s="34" t="s">
        <v>51</v>
      </c>
      <c r="E40" s="35" t="s">
        <v>48</v>
      </c>
    </row>
    <row r="41" spans="1:5" ht="12.75">
      <c r="A41" s="36" t="s">
        <v>52</v>
      </c>
      <c r="E41" s="37" t="s">
        <v>271</v>
      </c>
    </row>
    <row r="42" spans="1:5" ht="76.5">
      <c r="A42" t="s">
        <v>54</v>
      </c>
      <c r="E42" s="35" t="s">
        <v>272</v>
      </c>
    </row>
    <row r="43" spans="1:16" ht="12.75">
      <c r="A43" s="25" t="s">
        <v>46</v>
      </c>
      <c r="B43" s="29" t="s">
        <v>41</v>
      </c>
      <c r="C43" s="29" t="s">
        <v>273</v>
      </c>
      <c r="D43" s="25" t="s">
        <v>48</v>
      </c>
      <c r="E43" s="30" t="s">
        <v>274</v>
      </c>
      <c r="F43" s="31" t="s">
        <v>118</v>
      </c>
      <c r="G43" s="32">
        <v>300</v>
      </c>
      <c r="H43" s="33">
        <v>0</v>
      </c>
      <c r="I43" s="33">
        <f>ROUND(ROUND(H43,2)*ROUND(G43,3),2)</f>
      </c>
      <c r="O43">
        <f>(I43*21)/100</f>
      </c>
      <c r="P43" t="s">
        <v>24</v>
      </c>
    </row>
    <row r="44" spans="1:5" ht="12.75">
      <c r="A44" s="34" t="s">
        <v>51</v>
      </c>
      <c r="E44" s="35" t="s">
        <v>48</v>
      </c>
    </row>
    <row r="45" spans="1:5" ht="12.75">
      <c r="A45" s="36" t="s">
        <v>52</v>
      </c>
      <c r="E45" s="37" t="s">
        <v>275</v>
      </c>
    </row>
    <row r="46" spans="1:5" ht="140.25">
      <c r="A46" t="s">
        <v>54</v>
      </c>
      <c r="E46" s="35" t="s">
        <v>276</v>
      </c>
    </row>
    <row r="47" spans="1:16" ht="12.75">
      <c r="A47" s="25" t="s">
        <v>46</v>
      </c>
      <c r="B47" s="29" t="s">
        <v>43</v>
      </c>
      <c r="C47" s="29" t="s">
        <v>277</v>
      </c>
      <c r="D47" s="25" t="s">
        <v>48</v>
      </c>
      <c r="E47" s="30" t="s">
        <v>278</v>
      </c>
      <c r="F47" s="31" t="s">
        <v>118</v>
      </c>
      <c r="G47" s="32">
        <v>300</v>
      </c>
      <c r="H47" s="33">
        <v>0</v>
      </c>
      <c r="I47" s="33">
        <f>ROUND(ROUND(H47,2)*ROUND(G47,3),2)</f>
      </c>
      <c r="O47">
        <f>(I47*21)/100</f>
      </c>
      <c r="P47" t="s">
        <v>24</v>
      </c>
    </row>
    <row r="48" spans="1:5" ht="12.75">
      <c r="A48" s="34" t="s">
        <v>51</v>
      </c>
      <c r="E48" s="35" t="s">
        <v>48</v>
      </c>
    </row>
    <row r="49" spans="1:5" ht="12.75">
      <c r="A49" s="36" t="s">
        <v>52</v>
      </c>
      <c r="E49" s="37" t="s">
        <v>275</v>
      </c>
    </row>
    <row r="50" spans="1:5" ht="140.25">
      <c r="A50" t="s">
        <v>54</v>
      </c>
      <c r="E50" s="35" t="s">
        <v>276</v>
      </c>
    </row>
    <row r="51" spans="1:16" ht="12.75">
      <c r="A51" s="25" t="s">
        <v>46</v>
      </c>
      <c r="B51" s="29" t="s">
        <v>131</v>
      </c>
      <c r="C51" s="29" t="s">
        <v>279</v>
      </c>
      <c r="D51" s="25" t="s">
        <v>48</v>
      </c>
      <c r="E51" s="30" t="s">
        <v>280</v>
      </c>
      <c r="F51" s="31" t="s">
        <v>118</v>
      </c>
      <c r="G51" s="32">
        <v>350</v>
      </c>
      <c r="H51" s="33">
        <v>0</v>
      </c>
      <c r="I51" s="33">
        <f>ROUND(ROUND(H51,2)*ROUND(G51,3),2)</f>
      </c>
      <c r="O51">
        <f>(I51*21)/100</f>
      </c>
      <c r="P51" t="s">
        <v>24</v>
      </c>
    </row>
    <row r="52" spans="1:5" ht="12.75">
      <c r="A52" s="34" t="s">
        <v>51</v>
      </c>
      <c r="E52" s="35" t="s">
        <v>48</v>
      </c>
    </row>
    <row r="53" spans="1:5" ht="12.75">
      <c r="A53" s="36" t="s">
        <v>52</v>
      </c>
      <c r="E53" s="37" t="s">
        <v>281</v>
      </c>
    </row>
    <row r="54" spans="1:5" ht="127.5">
      <c r="A54" t="s">
        <v>54</v>
      </c>
      <c r="E54" s="35" t="s">
        <v>282</v>
      </c>
    </row>
    <row r="55" spans="1:16" ht="12.75">
      <c r="A55" s="25" t="s">
        <v>46</v>
      </c>
      <c r="B55" s="29" t="s">
        <v>137</v>
      </c>
      <c r="C55" s="29" t="s">
        <v>283</v>
      </c>
      <c r="D55" s="25" t="s">
        <v>48</v>
      </c>
      <c r="E55" s="30" t="s">
        <v>284</v>
      </c>
      <c r="F55" s="31" t="s">
        <v>118</v>
      </c>
      <c r="G55" s="32">
        <v>70</v>
      </c>
      <c r="H55" s="33">
        <v>0</v>
      </c>
      <c r="I55" s="33">
        <f>ROUND(ROUND(H55,2)*ROUND(G55,3),2)</f>
      </c>
      <c r="O55">
        <f>(I55*21)/100</f>
      </c>
      <c r="P55" t="s">
        <v>24</v>
      </c>
    </row>
    <row r="56" spans="1:5" ht="12.75">
      <c r="A56" s="34" t="s">
        <v>51</v>
      </c>
      <c r="E56" s="35" t="s">
        <v>285</v>
      </c>
    </row>
    <row r="57" spans="1:5" ht="12.75">
      <c r="A57" s="36" t="s">
        <v>52</v>
      </c>
      <c r="E57" s="37" t="s">
        <v>286</v>
      </c>
    </row>
    <row r="58" spans="1:5" ht="89.25">
      <c r="A58" t="s">
        <v>54</v>
      </c>
      <c r="E58" s="35" t="s">
        <v>287</v>
      </c>
    </row>
    <row r="59" spans="1:16" ht="12.75">
      <c r="A59" s="25" t="s">
        <v>46</v>
      </c>
      <c r="B59" s="29" t="s">
        <v>141</v>
      </c>
      <c r="C59" s="29" t="s">
        <v>288</v>
      </c>
      <c r="D59" s="25" t="s">
        <v>48</v>
      </c>
      <c r="E59" s="30" t="s">
        <v>289</v>
      </c>
      <c r="F59" s="31" t="s">
        <v>118</v>
      </c>
      <c r="G59" s="32">
        <v>340</v>
      </c>
      <c r="H59" s="33">
        <v>0</v>
      </c>
      <c r="I59" s="33">
        <f>ROUND(ROUND(H59,2)*ROUND(G59,3),2)</f>
      </c>
      <c r="O59">
        <f>(I59*21)/100</f>
      </c>
      <c r="P59" t="s">
        <v>24</v>
      </c>
    </row>
    <row r="60" spans="1:5" ht="12.75">
      <c r="A60" s="34" t="s">
        <v>51</v>
      </c>
      <c r="E60" s="35" t="s">
        <v>290</v>
      </c>
    </row>
    <row r="61" spans="1:5" ht="12.75">
      <c r="A61" s="36" t="s">
        <v>52</v>
      </c>
      <c r="E61" s="37" t="s">
        <v>291</v>
      </c>
    </row>
    <row r="62" spans="1:5" ht="89.25">
      <c r="A62" t="s">
        <v>54</v>
      </c>
      <c r="E62" s="35" t="s">
        <v>287</v>
      </c>
    </row>
    <row r="63" spans="1:16" ht="12.75">
      <c r="A63" s="25" t="s">
        <v>46</v>
      </c>
      <c r="B63" s="29" t="s">
        <v>146</v>
      </c>
      <c r="C63" s="29" t="s">
        <v>292</v>
      </c>
      <c r="D63" s="25" t="s">
        <v>48</v>
      </c>
      <c r="E63" s="30" t="s">
        <v>289</v>
      </c>
      <c r="F63" s="31" t="s">
        <v>118</v>
      </c>
      <c r="G63" s="32">
        <v>40</v>
      </c>
      <c r="H63" s="33">
        <v>0</v>
      </c>
      <c r="I63" s="33">
        <f>ROUND(ROUND(H63,2)*ROUND(G63,3),2)</f>
      </c>
      <c r="O63">
        <f>(I63*21)/100</f>
      </c>
      <c r="P63" t="s">
        <v>24</v>
      </c>
    </row>
    <row r="64" spans="1:5" ht="12.75">
      <c r="A64" s="34" t="s">
        <v>51</v>
      </c>
      <c r="E64" s="35" t="s">
        <v>293</v>
      </c>
    </row>
    <row r="65" spans="1:5" ht="12.75">
      <c r="A65" s="36" t="s">
        <v>52</v>
      </c>
      <c r="E65" s="37" t="s">
        <v>294</v>
      </c>
    </row>
    <row r="66" spans="1:5" ht="89.25">
      <c r="A66" t="s">
        <v>54</v>
      </c>
      <c r="E66" s="35" t="s">
        <v>287</v>
      </c>
    </row>
    <row r="67" spans="1:16" ht="12.75">
      <c r="A67" s="25" t="s">
        <v>46</v>
      </c>
      <c r="B67" s="29" t="s">
        <v>151</v>
      </c>
      <c r="C67" s="29" t="s">
        <v>295</v>
      </c>
      <c r="D67" s="25" t="s">
        <v>48</v>
      </c>
      <c r="E67" s="30" t="s">
        <v>296</v>
      </c>
      <c r="F67" s="31" t="s">
        <v>197</v>
      </c>
      <c r="G67" s="32">
        <v>10</v>
      </c>
      <c r="H67" s="33">
        <v>0</v>
      </c>
      <c r="I67" s="33">
        <f>ROUND(ROUND(H67,2)*ROUND(G67,3),2)</f>
      </c>
      <c r="O67">
        <f>(I67*21)/100</f>
      </c>
      <c r="P67" t="s">
        <v>24</v>
      </c>
    </row>
    <row r="68" spans="1:5" ht="12.75">
      <c r="A68" s="34" t="s">
        <v>51</v>
      </c>
      <c r="E68" s="35" t="s">
        <v>48</v>
      </c>
    </row>
    <row r="69" spans="1:5" ht="12.75">
      <c r="A69" s="36" t="s">
        <v>52</v>
      </c>
      <c r="E69" s="37" t="s">
        <v>297</v>
      </c>
    </row>
    <row r="70" spans="1:5" ht="114.75">
      <c r="A70" t="s">
        <v>54</v>
      </c>
      <c r="E70" s="35" t="s">
        <v>298</v>
      </c>
    </row>
    <row r="71" spans="1:16" ht="12.75">
      <c r="A71" s="25" t="s">
        <v>46</v>
      </c>
      <c r="B71" s="29" t="s">
        <v>156</v>
      </c>
      <c r="C71" s="29" t="s">
        <v>299</v>
      </c>
      <c r="D71" s="25" t="s">
        <v>48</v>
      </c>
      <c r="E71" s="30" t="s">
        <v>300</v>
      </c>
      <c r="F71" s="31" t="s">
        <v>197</v>
      </c>
      <c r="G71" s="32">
        <v>10</v>
      </c>
      <c r="H71" s="33">
        <v>0</v>
      </c>
      <c r="I71" s="33">
        <f>ROUND(ROUND(H71,2)*ROUND(G71,3),2)</f>
      </c>
      <c r="O71">
        <f>(I71*21)/100</f>
      </c>
      <c r="P71" t="s">
        <v>24</v>
      </c>
    </row>
    <row r="72" spans="1:5" ht="12.75">
      <c r="A72" s="34" t="s">
        <v>51</v>
      </c>
      <c r="E72" s="35" t="s">
        <v>301</v>
      </c>
    </row>
    <row r="73" spans="1:5" ht="12.75">
      <c r="A73" s="36" t="s">
        <v>52</v>
      </c>
      <c r="E73" s="37" t="s">
        <v>297</v>
      </c>
    </row>
    <row r="74" spans="1:5" ht="89.25">
      <c r="A74" t="s">
        <v>54</v>
      </c>
      <c r="E74" s="35" t="s">
        <v>302</v>
      </c>
    </row>
    <row r="75" spans="1:16" ht="12.75">
      <c r="A75" s="25" t="s">
        <v>46</v>
      </c>
      <c r="B75" s="29" t="s">
        <v>162</v>
      </c>
      <c r="C75" s="29" t="s">
        <v>303</v>
      </c>
      <c r="D75" s="25" t="s">
        <v>48</v>
      </c>
      <c r="E75" s="30" t="s">
        <v>304</v>
      </c>
      <c r="F75" s="31" t="s">
        <v>197</v>
      </c>
      <c r="G75" s="32">
        <v>4</v>
      </c>
      <c r="H75" s="33">
        <v>0</v>
      </c>
      <c r="I75" s="33">
        <f>ROUND(ROUND(H75,2)*ROUND(G75,3),2)</f>
      </c>
      <c r="O75">
        <f>(I75*21)/100</f>
      </c>
      <c r="P75" t="s">
        <v>24</v>
      </c>
    </row>
    <row r="76" spans="1:5" ht="12.75">
      <c r="A76" s="34" t="s">
        <v>51</v>
      </c>
      <c r="E76" s="35" t="s">
        <v>48</v>
      </c>
    </row>
    <row r="77" spans="1:5" ht="12.75">
      <c r="A77" s="36" t="s">
        <v>52</v>
      </c>
      <c r="E77" s="37" t="s">
        <v>305</v>
      </c>
    </row>
    <row r="78" spans="1:5" ht="114.75">
      <c r="A78" t="s">
        <v>54</v>
      </c>
      <c r="E78" s="35" t="s">
        <v>306</v>
      </c>
    </row>
    <row r="79" spans="1:16" ht="12.75">
      <c r="A79" s="25" t="s">
        <v>46</v>
      </c>
      <c r="B79" s="29" t="s">
        <v>168</v>
      </c>
      <c r="C79" s="29" t="s">
        <v>307</v>
      </c>
      <c r="D79" s="25" t="s">
        <v>48</v>
      </c>
      <c r="E79" s="30" t="s">
        <v>308</v>
      </c>
      <c r="F79" s="31" t="s">
        <v>50</v>
      </c>
      <c r="G79" s="32">
        <v>1</v>
      </c>
      <c r="H79" s="33">
        <v>0</v>
      </c>
      <c r="I79" s="33">
        <f>ROUND(ROUND(H79,2)*ROUND(G79,3),2)</f>
      </c>
      <c r="O79">
        <f>(I79*21)/100</f>
      </c>
      <c r="P79" t="s">
        <v>24</v>
      </c>
    </row>
    <row r="80" spans="1:5" ht="12.75">
      <c r="A80" s="34" t="s">
        <v>51</v>
      </c>
      <c r="E80" s="35" t="s">
        <v>48</v>
      </c>
    </row>
    <row r="81" spans="1:5" ht="12.75">
      <c r="A81" s="36" t="s">
        <v>52</v>
      </c>
      <c r="E81" s="37" t="s">
        <v>53</v>
      </c>
    </row>
    <row r="82" spans="1:5" ht="12.75">
      <c r="A82" t="s">
        <v>54</v>
      </c>
      <c r="E82" s="35" t="s">
        <v>48</v>
      </c>
    </row>
    <row r="83" spans="1:16" ht="12.75">
      <c r="A83" s="25" t="s">
        <v>46</v>
      </c>
      <c r="B83" s="29" t="s">
        <v>171</v>
      </c>
      <c r="C83" s="29" t="s">
        <v>309</v>
      </c>
      <c r="D83" s="25" t="s">
        <v>48</v>
      </c>
      <c r="E83" s="30" t="s">
        <v>310</v>
      </c>
      <c r="F83" s="31" t="s">
        <v>197</v>
      </c>
      <c r="G83" s="32">
        <v>4</v>
      </c>
      <c r="H83" s="33">
        <v>0</v>
      </c>
      <c r="I83" s="33">
        <f>ROUND(ROUND(H83,2)*ROUND(G83,3),2)</f>
      </c>
      <c r="O83">
        <f>(I83*21)/100</f>
      </c>
      <c r="P83" t="s">
        <v>24</v>
      </c>
    </row>
    <row r="84" spans="1:5" ht="12.75">
      <c r="A84" s="34" t="s">
        <v>51</v>
      </c>
      <c r="E84" s="35" t="s">
        <v>48</v>
      </c>
    </row>
    <row r="85" spans="1:5" ht="12.75">
      <c r="A85" s="36" t="s">
        <v>52</v>
      </c>
      <c r="E85" s="37" t="s">
        <v>305</v>
      </c>
    </row>
    <row r="86" spans="1:5" ht="114.75">
      <c r="A86" t="s">
        <v>54</v>
      </c>
      <c r="E86" s="35" t="s">
        <v>306</v>
      </c>
    </row>
    <row r="87" spans="1:16" ht="12.75">
      <c r="A87" s="25" t="s">
        <v>46</v>
      </c>
      <c r="B87" s="29" t="s">
        <v>177</v>
      </c>
      <c r="C87" s="29" t="s">
        <v>311</v>
      </c>
      <c r="D87" s="25" t="s">
        <v>48</v>
      </c>
      <c r="E87" s="30" t="s">
        <v>312</v>
      </c>
      <c r="F87" s="31" t="s">
        <v>197</v>
      </c>
      <c r="G87" s="32">
        <v>10</v>
      </c>
      <c r="H87" s="33">
        <v>0</v>
      </c>
      <c r="I87" s="33">
        <f>ROUND(ROUND(H87,2)*ROUND(G87,3),2)</f>
      </c>
      <c r="O87">
        <f>(I87*21)/100</f>
      </c>
      <c r="P87" t="s">
        <v>24</v>
      </c>
    </row>
    <row r="88" spans="1:5" ht="12.75">
      <c r="A88" s="34" t="s">
        <v>51</v>
      </c>
      <c r="E88" s="35" t="s">
        <v>48</v>
      </c>
    </row>
    <row r="89" spans="1:5" ht="12.75">
      <c r="A89" s="36" t="s">
        <v>52</v>
      </c>
      <c r="E89" s="37" t="s">
        <v>297</v>
      </c>
    </row>
    <row r="90" spans="1:5" ht="165.75">
      <c r="A90" t="s">
        <v>54</v>
      </c>
      <c r="E90" s="35" t="s">
        <v>313</v>
      </c>
    </row>
    <row r="91" spans="1:16" ht="12.75">
      <c r="A91" s="25" t="s">
        <v>46</v>
      </c>
      <c r="B91" s="29" t="s">
        <v>180</v>
      </c>
      <c r="C91" s="29" t="s">
        <v>314</v>
      </c>
      <c r="D91" s="25" t="s">
        <v>48</v>
      </c>
      <c r="E91" s="30" t="s">
        <v>315</v>
      </c>
      <c r="F91" s="31" t="s">
        <v>197</v>
      </c>
      <c r="G91" s="32">
        <v>10</v>
      </c>
      <c r="H91" s="33">
        <v>0</v>
      </c>
      <c r="I91" s="33">
        <f>ROUND(ROUND(H91,2)*ROUND(G91,3),2)</f>
      </c>
      <c r="O91">
        <f>(I91*21)/100</f>
      </c>
      <c r="P91" t="s">
        <v>24</v>
      </c>
    </row>
    <row r="92" spans="1:5" ht="25.5">
      <c r="A92" s="34" t="s">
        <v>51</v>
      </c>
      <c r="E92" s="35" t="s">
        <v>316</v>
      </c>
    </row>
    <row r="93" spans="1:5" ht="12.75">
      <c r="A93" s="36" t="s">
        <v>52</v>
      </c>
      <c r="E93" s="37" t="s">
        <v>297</v>
      </c>
    </row>
    <row r="94" spans="1:5" ht="51">
      <c r="A94" t="s">
        <v>54</v>
      </c>
      <c r="E94" s="35" t="s">
        <v>317</v>
      </c>
    </row>
    <row r="95" spans="1:18" ht="12.75" customHeight="1">
      <c r="A95" s="6" t="s">
        <v>44</v>
      </c>
      <c r="B95" s="6"/>
      <c r="C95" s="40" t="s">
        <v>115</v>
      </c>
      <c r="D95" s="6"/>
      <c r="E95" s="27" t="s">
        <v>193</v>
      </c>
      <c r="F95" s="6"/>
      <c r="G95" s="6"/>
      <c r="H95" s="6"/>
      <c r="I95" s="41">
        <f>0+Q95</f>
      </c>
      <c r="O95">
        <f>0+R95</f>
      </c>
      <c r="Q95">
        <f>0+I96+I100</f>
      </c>
      <c r="R95">
        <f>0+O96+O100</f>
      </c>
    </row>
    <row r="96" spans="1:16" ht="12.75">
      <c r="A96" s="25" t="s">
        <v>46</v>
      </c>
      <c r="B96" s="29" t="s">
        <v>183</v>
      </c>
      <c r="C96" s="29" t="s">
        <v>318</v>
      </c>
      <c r="D96" s="25" t="s">
        <v>48</v>
      </c>
      <c r="E96" s="30" t="s">
        <v>319</v>
      </c>
      <c r="F96" s="31" t="s">
        <v>118</v>
      </c>
      <c r="G96" s="32">
        <v>80</v>
      </c>
      <c r="H96" s="33">
        <v>0</v>
      </c>
      <c r="I96" s="33">
        <f>ROUND(ROUND(H96,2)*ROUND(G96,3),2)</f>
      </c>
      <c r="O96">
        <f>(I96*21)/100</f>
      </c>
      <c r="P96" t="s">
        <v>24</v>
      </c>
    </row>
    <row r="97" spans="1:5" ht="12.75">
      <c r="A97" s="34" t="s">
        <v>51</v>
      </c>
      <c r="E97" s="35" t="s">
        <v>48</v>
      </c>
    </row>
    <row r="98" spans="1:5" ht="12.75">
      <c r="A98" s="36" t="s">
        <v>52</v>
      </c>
      <c r="E98" s="37" t="s">
        <v>320</v>
      </c>
    </row>
    <row r="99" spans="1:5" ht="242.25">
      <c r="A99" t="s">
        <v>54</v>
      </c>
      <c r="E99" s="35" t="s">
        <v>321</v>
      </c>
    </row>
    <row r="100" spans="1:16" ht="12.75">
      <c r="A100" s="25" t="s">
        <v>46</v>
      </c>
      <c r="B100" s="29" t="s">
        <v>187</v>
      </c>
      <c r="C100" s="29" t="s">
        <v>322</v>
      </c>
      <c r="D100" s="25" t="s">
        <v>48</v>
      </c>
      <c r="E100" s="30" t="s">
        <v>323</v>
      </c>
      <c r="F100" s="31" t="s">
        <v>85</v>
      </c>
      <c r="G100" s="32">
        <v>8</v>
      </c>
      <c r="H100" s="33">
        <v>0</v>
      </c>
      <c r="I100" s="33">
        <f>ROUND(ROUND(H100,2)*ROUND(G100,3),2)</f>
      </c>
      <c r="O100">
        <f>(I100*21)/100</f>
      </c>
      <c r="P100" t="s">
        <v>24</v>
      </c>
    </row>
    <row r="101" spans="1:5" ht="12.75">
      <c r="A101" s="34" t="s">
        <v>51</v>
      </c>
      <c r="E101" s="35" t="s">
        <v>48</v>
      </c>
    </row>
    <row r="102" spans="1:5" ht="12.75">
      <c r="A102" s="36" t="s">
        <v>52</v>
      </c>
      <c r="E102" s="37" t="s">
        <v>263</v>
      </c>
    </row>
    <row r="103" spans="1:5" ht="369.75">
      <c r="A103" t="s">
        <v>54</v>
      </c>
      <c r="E103" s="35" t="s">
        <v>324</v>
      </c>
    </row>
    <row r="104" spans="1:18" ht="12.75" customHeight="1">
      <c r="A104" s="6" t="s">
        <v>44</v>
      </c>
      <c r="B104" s="6"/>
      <c r="C104" s="40" t="s">
        <v>41</v>
      </c>
      <c r="D104" s="6"/>
      <c r="E104" s="27" t="s">
        <v>205</v>
      </c>
      <c r="F104" s="6"/>
      <c r="G104" s="6"/>
      <c r="H104" s="6"/>
      <c r="I104" s="41">
        <f>0+Q104</f>
      </c>
      <c r="O104">
        <f>0+R104</f>
      </c>
      <c r="Q104">
        <f>0+I105+I109+I113+I117</f>
      </c>
      <c r="R104">
        <f>0+O105+O109+O113+O117</f>
      </c>
    </row>
    <row r="105" spans="1:16" ht="12.75">
      <c r="A105" s="25" t="s">
        <v>46</v>
      </c>
      <c r="B105" s="29" t="s">
        <v>194</v>
      </c>
      <c r="C105" s="29" t="s">
        <v>325</v>
      </c>
      <c r="D105" s="25" t="s">
        <v>48</v>
      </c>
      <c r="E105" s="30" t="s">
        <v>326</v>
      </c>
      <c r="F105" s="31" t="s">
        <v>118</v>
      </c>
      <c r="G105" s="32">
        <v>30</v>
      </c>
      <c r="H105" s="33">
        <v>0</v>
      </c>
      <c r="I105" s="33">
        <f>ROUND(ROUND(H105,2)*ROUND(G105,3),2)</f>
      </c>
      <c r="O105">
        <f>(I105*21)/100</f>
      </c>
      <c r="P105" t="s">
        <v>24</v>
      </c>
    </row>
    <row r="106" spans="1:5" ht="12.75">
      <c r="A106" s="34" t="s">
        <v>51</v>
      </c>
      <c r="E106" s="35" t="s">
        <v>48</v>
      </c>
    </row>
    <row r="107" spans="1:5" ht="12.75">
      <c r="A107" s="36" t="s">
        <v>52</v>
      </c>
      <c r="E107" s="37" t="s">
        <v>267</v>
      </c>
    </row>
    <row r="108" spans="1:5" ht="25.5">
      <c r="A108" t="s">
        <v>54</v>
      </c>
      <c r="E108" s="35" t="s">
        <v>327</v>
      </c>
    </row>
    <row r="109" spans="1:16" ht="12.75">
      <c r="A109" s="25" t="s">
        <v>46</v>
      </c>
      <c r="B109" s="29" t="s">
        <v>200</v>
      </c>
      <c r="C109" s="29" t="s">
        <v>328</v>
      </c>
      <c r="D109" s="25" t="s">
        <v>48</v>
      </c>
      <c r="E109" s="30" t="s">
        <v>329</v>
      </c>
      <c r="F109" s="31" t="s">
        <v>102</v>
      </c>
      <c r="G109" s="32">
        <v>6</v>
      </c>
      <c r="H109" s="33">
        <v>0</v>
      </c>
      <c r="I109" s="33">
        <f>ROUND(ROUND(H109,2)*ROUND(G109,3),2)</f>
      </c>
      <c r="O109">
        <f>(I109*21)/100</f>
      </c>
      <c r="P109" t="s">
        <v>24</v>
      </c>
    </row>
    <row r="110" spans="1:5" ht="12.75">
      <c r="A110" s="34" t="s">
        <v>51</v>
      </c>
      <c r="E110" s="35" t="s">
        <v>48</v>
      </c>
    </row>
    <row r="111" spans="1:5" ht="12.75">
      <c r="A111" s="36" t="s">
        <v>52</v>
      </c>
      <c r="E111" s="37" t="s">
        <v>120</v>
      </c>
    </row>
    <row r="112" spans="1:5" ht="12.75">
      <c r="A112" t="s">
        <v>54</v>
      </c>
      <c r="E112" s="35" t="s">
        <v>48</v>
      </c>
    </row>
    <row r="113" spans="1:16" ht="12.75">
      <c r="A113" s="25" t="s">
        <v>46</v>
      </c>
      <c r="B113" s="29" t="s">
        <v>206</v>
      </c>
      <c r="C113" s="29" t="s">
        <v>330</v>
      </c>
      <c r="D113" s="25" t="s">
        <v>48</v>
      </c>
      <c r="E113" s="30" t="s">
        <v>331</v>
      </c>
      <c r="F113" s="31" t="s">
        <v>102</v>
      </c>
      <c r="G113" s="32">
        <v>6</v>
      </c>
      <c r="H113" s="33">
        <v>0</v>
      </c>
      <c r="I113" s="33">
        <f>ROUND(ROUND(H113,2)*ROUND(G113,3),2)</f>
      </c>
      <c r="O113">
        <f>(I113*21)/100</f>
      </c>
      <c r="P113" t="s">
        <v>24</v>
      </c>
    </row>
    <row r="114" spans="1:5" ht="12.75">
      <c r="A114" s="34" t="s">
        <v>51</v>
      </c>
      <c r="E114" s="35" t="s">
        <v>48</v>
      </c>
    </row>
    <row r="115" spans="1:5" ht="12.75">
      <c r="A115" s="36" t="s">
        <v>52</v>
      </c>
      <c r="E115" s="37" t="s">
        <v>120</v>
      </c>
    </row>
    <row r="116" spans="1:5" ht="12.75">
      <c r="A116" t="s">
        <v>54</v>
      </c>
      <c r="E116" s="35" t="s">
        <v>48</v>
      </c>
    </row>
    <row r="117" spans="1:16" ht="12.75">
      <c r="A117" s="25" t="s">
        <v>46</v>
      </c>
      <c r="B117" s="29" t="s">
        <v>212</v>
      </c>
      <c r="C117" s="29" t="s">
        <v>332</v>
      </c>
      <c r="D117" s="25" t="s">
        <v>48</v>
      </c>
      <c r="E117" s="30" t="s">
        <v>333</v>
      </c>
      <c r="F117" s="31" t="s">
        <v>85</v>
      </c>
      <c r="G117" s="32">
        <v>5</v>
      </c>
      <c r="H117" s="33">
        <v>0</v>
      </c>
      <c r="I117" s="33">
        <f>ROUND(ROUND(H117,2)*ROUND(G117,3),2)</f>
      </c>
      <c r="O117">
        <f>(I117*21)/100</f>
      </c>
      <c r="P117" t="s">
        <v>24</v>
      </c>
    </row>
    <row r="118" spans="1:5" ht="12.75">
      <c r="A118" s="34" t="s">
        <v>51</v>
      </c>
      <c r="E118" s="35" t="s">
        <v>48</v>
      </c>
    </row>
    <row r="119" spans="1:5" ht="12.75">
      <c r="A119" s="36" t="s">
        <v>52</v>
      </c>
      <c r="E119" s="37" t="s">
        <v>334</v>
      </c>
    </row>
    <row r="120" spans="1:5" ht="102">
      <c r="A120" t="s">
        <v>54</v>
      </c>
      <c r="E120" s="35" t="s">
        <v>335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