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  <sheet name="102" sheetId="4" r:id="rId4"/>
    <sheet name="103" sheetId="5" r:id="rId5"/>
    <sheet name="104" sheetId="6" r:id="rId6"/>
  </sheets>
  <definedNames/>
  <calcPr fullCalcOnLoad="1"/>
</workbook>
</file>

<file path=xl/sharedStrings.xml><?xml version="1.0" encoding="utf-8"?>
<sst xmlns="http://schemas.openxmlformats.org/spreadsheetml/2006/main" count="2151" uniqueCount="516">
  <si>
    <t>Firma: Pragoprojekt a.s.</t>
  </si>
  <si>
    <t>Soupis objektů s DPH</t>
  </si>
  <si>
    <t>Stavba: 03-2021 - II/272 Chotětov - Bezno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</si>
  <si>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</si>
  <si>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</si>
  <si>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</si>
  <si>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</si>
  <si>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</si>
  <si>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</si>
  <si>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</si>
  <si>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</si>
  <si>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</si>
  <si>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</si>
  <si>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</si>
  <si>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</si>
  <si>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03-2021</t>
  </si>
  <si>
    <t>II/272 Chotětov - Bezno</t>
  </si>
  <si>
    <t>O</t>
  </si>
  <si>
    <t>Rozpočet:</t>
  </si>
  <si>
    <t>Zatřídění JKSO: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</si>
  <si>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</si>
  <si>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</si>
  <si>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</si>
  <si>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</si>
  <si>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</si>
  <si>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</si>
  <si>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</si>
  <si>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</si>
  <si>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</si>
  <si>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</si>
  <si>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</si>
  <si>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</si>
  <si>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</si>
  <si>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</si>
  <si>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</si>
  <si>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</si>
  <si>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</si>
  <si>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</si>
  <si>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</si>
  <si>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</si>
  <si>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</si>
  <si>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</si>
  <si>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</si>
  <si>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</si>
  <si>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</si>
  <si>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</si>
  <si>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</si>
  <si>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</si>
  <si>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</si>
  <si>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</si>
  <si>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</si>
  <si>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</si>
  <si>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</si>
  <si>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</si>
  <si>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</si>
  <si>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</si>
  <si>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a</t>
  </si>
  <si>
    <t>ZKOUŠENÍ MATERIÁLU PŘÍTOMNOSTI PAU</t>
  </si>
  <si>
    <t>02720</t>
  </si>
  <si>
    <t>POMOC PRÁCE ZŘÍZ NEBO ZAJIŠŤ REGULACI A OCHRANU DOPRAVY</t>
  </si>
  <si>
    <t>zahrnuje veškeré náklady spojené s objednatelem požadovanými zařízeními</t>
  </si>
  <si>
    <t>02851</t>
  </si>
  <si>
    <t>PRŮZKUMNÉ PRÁCE DIAGNOSTIKY KONSTRUKCÍ NA POVRCHU</t>
  </si>
  <si>
    <t>Diagnostický průzkum konstrukcí na povrchu (videozáznam a pasportizace objízdných tras)</t>
  </si>
  <si>
    <t>zahrnuje veškeré náklady spojené s objednatelem požadovanými pracemi</t>
  </si>
  <si>
    <t>02910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</si>
  <si>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</si>
  <si>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</si>
  <si>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</si>
  <si>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OPRAVY OBJÍZDNÝCH TRAS</t>
  </si>
  <si>
    <t>- komunikací dotčených stavbou 
Preliminářová položka se souhlasem investora</t>
  </si>
  <si>
    <t>1000000=1 000 000,000 [A]</t>
  </si>
  <si>
    <t>zahrnuje veškeré náklady spojené s objednatelem požadovanými pracemi,</t>
  </si>
  <si>
    <t>7</t>
  </si>
  <si>
    <t>02943</t>
  </si>
  <si>
    <t>OSTATNÍ POŽADAVKY - VYPRACOVÁNÍ RDS</t>
  </si>
  <si>
    <t>8</t>
  </si>
  <si>
    <t>02944</t>
  </si>
  <si>
    <t>OSTAT POŽADAVKY - DOKUMENTACE SKUTEČ PROVEDENÍ V DIGIT FORMĚ</t>
  </si>
  <si>
    <t>4 vyhotovení</t>
  </si>
  <si>
    <t>02960</t>
  </si>
  <si>
    <t>OSTATNÍ POŽADAVKY - ODBORNÝ DOZOR</t>
  </si>
  <si>
    <t>archeologický dozor 
Preliminářová položka se souhlasem investora</t>
  </si>
  <si>
    <t>10000=10 000,000 [A]</t>
  </si>
  <si>
    <t>zahrnuje veškeré náklady spojené s objednatelem požadovaným dozorem</t>
  </si>
  <si>
    <t>02991</t>
  </si>
  <si>
    <t>OSTATNÍ POŽADAVKY - INFORMAČNÍ TABULE</t>
  </si>
  <si>
    <t>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</si>
  <si>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</si>
  <si>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11</t>
  </si>
  <si>
    <t>KUS</t>
  </si>
  <si>
    <t>pamětní deska</t>
  </si>
  <si>
    <t>12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</si>
  <si>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</si>
  <si>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</si>
  <si>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</si>
  <si>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822 23</t>
  </si>
  <si>
    <t>Silnice II. třídy</t>
  </si>
  <si>
    <t>c_jkso</t>
  </si>
  <si>
    <t>101</t>
  </si>
  <si>
    <t>Silnice II/272 v km 0,000 - 2,160</t>
  </si>
  <si>
    <t>014101</t>
  </si>
  <si>
    <t>POPLATKY ZA SKLÁDKU</t>
  </si>
  <si>
    <t>M3</t>
  </si>
  <si>
    <t>zemina</t>
  </si>
  <si>
    <t>dle položky 12273  1045=1 045,000 [A] 
dle položky 11130  575=575,000 [B] 
dle položky 12960   (15,0m*3,14*0,2m*0,2m*0,1m)+(3000m*0,8m*0,1m)=240,188 [F] 
Celkem: A+B+F=1 860,188 [G]</t>
  </si>
  <si>
    <t>zahrnuje veškeré poplatky provozovateli skládky související s uložením odpadu na skládce.</t>
  </si>
  <si>
    <t>014102</t>
  </si>
  <si>
    <t>T</t>
  </si>
  <si>
    <t>suť 
a) kamenivo 
b) beton</t>
  </si>
  <si>
    <t>a) dle položky 11332  (1 284+204)m3*2,0t/m3=2 976,000 [A] 
b) dle položky 96616   4m3*2,2t/m3=8,800 [B] 
Celkem: A+B=2 984,800 [C]</t>
  </si>
  <si>
    <t>014132</t>
  </si>
  <si>
    <t>POPLATKY ZA SKLÁDKU TYP S-NO (NEBEZPEČNÝ ODPAD)</t>
  </si>
  <si>
    <t>odpadní materiál nebezpečný odpad zatřídění do Katalogu odpadů, jedná se o vrstvy obsahující PAU.</t>
  </si>
  <si>
    <t>dle položky 11333     (856+202)m3*1,9t/m3=2 010,200 [A]</t>
  </si>
  <si>
    <t>Zemní práce</t>
  </si>
  <si>
    <t>11120</t>
  </si>
  <si>
    <t>ODSTRANĚNÍ KŘOVIN</t>
  </si>
  <si>
    <t>M2</t>
  </si>
  <si>
    <t>prořezání větví náletu, který zasahuje na komunikaci</t>
  </si>
  <si>
    <t>12636=12 636,000 [A]</t>
  </si>
  <si>
    <t>odstranění křovin a stromů do průměru 100 mm doprava dřevin bez ohledu na vzdálenost  
spálení na hromadách nebo štěpkování</t>
  </si>
  <si>
    <t>11130</t>
  </si>
  <si>
    <t>SEJMUTÍ DRNU</t>
  </si>
  <si>
    <t>skrývka drnu tl. 0,10 m, včetně odvozu na skládku, poplatek za skládku položka 014101</t>
  </si>
  <si>
    <t>575/0,1=5 750,000 [A]</t>
  </si>
  <si>
    <t>včetně vodorovné dopravy  a uložení na skládku</t>
  </si>
  <si>
    <t>11332</t>
  </si>
  <si>
    <t>ODSTRANĚNÍ PODKLADŮ ZPEVNĚNÝCH PLOCH Z KAMENIVA NESTMELENÉHO</t>
  </si>
  <si>
    <t>a) odkop krajnice a kraje vozovky pro sanaci krajnic - podkladní vrstvy 
b) odstranění konstrukčních vrstev v tl. 0,15 m  
včetně odvozu na skládku, poplatek za skládku položka 014102.a</t>
  </si>
  <si>
    <t>a)  1284=1 284,000 [F] 
b) 204=204,000 [G] 
Celkem: F+G=1 488,000 [H]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</si>
  <si>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</si>
  <si>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11333</t>
  </si>
  <si>
    <t>ODSTRANĚNÍ PODKLADU ZPEVNĚNÝCH PLOCH S ASFALT POJIVEM</t>
  </si>
  <si>
    <t>a) odkop krajnice a kraje vozovky pro sanaci krajnic - podkladní vrstvy s odvozem na skládku nebezpečný odpad 
b) odstranění konstrukčních vrstev s PAU tl 0,15 m nebezpečný odpad, včetně odvozu na skládku 
poplatek za skládku položka 014132</t>
  </si>
  <si>
    <t>a) 856=856,000 [A] 
b) 202=202,000 [B] 
Celkem: A+B=1 058,000 [C]</t>
  </si>
  <si>
    <t>11372</t>
  </si>
  <si>
    <t>FRÉZOVÁNÍ ZPEVNĚNÝCH PLOCH ASFALTOVÝCH</t>
  </si>
  <si>
    <t>a) frézování 0,04 m  
Rmat použít do krajnic (přebytek 208 m3 použít do SO 102) 
b) frézování tl 0,04 m,  
Rmat použít do recyklace</t>
  </si>
  <si>
    <t>a) 545=545,000 [A] 
b) 18=18,000 [B] 
Celkem: A+B=563,000 [C]</t>
  </si>
  <si>
    <t>113765</t>
  </si>
  <si>
    <t>FRÉZOVÁNÍ DRÁŽKY PRŮŘEZU DO 600MM2 V ASFALTOVÉ VOZOVCE</t>
  </si>
  <si>
    <t>M</t>
  </si>
  <si>
    <t>43=43,000 [A]</t>
  </si>
  <si>
    <t>Položka zahrnuje veškerou manipulaci s vybouranou sutí a s vybouranými hmotami vč. uložení na skládku.</t>
  </si>
  <si>
    <t>12273</t>
  </si>
  <si>
    <t>ODKOPÁVKY A PROKOPÁVKY OBECNÉ TŘ. I</t>
  </si>
  <si>
    <t>odkop krajnice a kraje vozovky pro sanaci krajnic - zemina s odvozem na skládku, poplatek za skládku položka 014101</t>
  </si>
  <si>
    <t>1045=1 045,000 [A] 
Celkem: A=1 045,000 [B]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</si>
  <si>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</si>
  <si>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</si>
  <si>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</si>
  <si>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dovoz+nákup zeminy pro položku 17180 (násyp z vhodného mat. do násypu se zhutněním nákup)</t>
  </si>
  <si>
    <t>1045=1 045,000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</si>
  <si>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</si>
  <si>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12583</t>
  </si>
  <si>
    <t>VYKOPÁVKY ZE ZEMNÍKŮ A SKLÁDEK TŘ. II</t>
  </si>
  <si>
    <t>a) dovoz+nákup zeminy pro položku 17130 ( nová AZ z vhodného materiálu a materiálu vhodného k recyklaci) 
b) vhodný materiál do AZ a k recyklaci nákup, viz položka 17130 
c) nákup vhodného materiálu k recyklaci doplňkový materiál, viz položka 17180</t>
  </si>
  <si>
    <t>a) 404=404,000 [A] 
b) 1726=1 726,000 [B] 
c)  1151=1 151,000 [D] 
Celkem: A+B+D=3 281,000 [E]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</si>
  <si>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</si>
  <si>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</t>
  </si>
  <si>
    <t>b</t>
  </si>
  <si>
    <t>VYKOPÁVKY ZE ZEMNÍKŮ A SKLÁDEK</t>
  </si>
  <si>
    <t>ornice - dovoz včetně nákupu 
ohumusování tl. 0,10 m</t>
  </si>
  <si>
    <t>2283*0,1=228,300 [A]</t>
  </si>
  <si>
    <t>14</t>
  </si>
  <si>
    <t>12960</t>
  </si>
  <si>
    <t>ČIŠTĚNÍ VODOTEČÍ A MELIORAČ KANÁLŮ OD NÁNOSŮ</t>
  </si>
  <si>
    <t>a) pročištění propustku pod sjezdem DN 400 včetně odvozu na skládku 
b) pročištění příkopů včetně odvozu na skldáku 
poplatek za skládku položka 014101</t>
  </si>
  <si>
    <t>a) 15,0*3,14*0,2*0,2*0,1=0,188 [A] 
b) 3000*0,8*0,1=240,000 [B] 
Celkem: A+B=240,188 [C]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</si>
  <si>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</si>
  <si>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15</t>
  </si>
  <si>
    <t>17130</t>
  </si>
  <si>
    <t>ULOŽENÍ SYPANINY DO NÁSYPŮ V AKTIVNÍ ZÓNĚ SE ZHUTNĚNÍM</t>
  </si>
  <si>
    <t>a) nová AZ z vhodného materiálu a materiálu vhodného k recyklaci 
b) vhodný materiál do AZ a k recyklaci nákup 
nákup+dovoz položka 12583a</t>
  </si>
  <si>
    <t>a) 404=404,000 [A] 
b) 1726=1 726,000 [B] 
Celkem: A+B=2 130,000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</si>
  <si>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</si>
  <si>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</si>
  <si>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17180</t>
  </si>
  <si>
    <t>ULOŽENÍ SYPANINY DO NÁSYPŮ Z NAKUPOVANÝCH MATERIÁLŮ</t>
  </si>
  <si>
    <t>a) násyp z vhodného mat. do násypu se zhutněním nákup - nákup+dovoz položka 12573a 
b) nákup vhodného materiálu k recyklaci doplňkový materiál - položka 12583.a</t>
  </si>
  <si>
    <t>a) 1045=1 045,000 [A] 
b) 1151=1 151,000 [B] 
Celkem: A+B=2 196,000 [C]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</si>
  <si>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</si>
  <si>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</si>
  <si>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17310</t>
  </si>
  <si>
    <t>ZEMNÍ KRAJNICE A DOSYPÁVKY SE ZHUTNĚNÍM</t>
  </si>
  <si>
    <t>dosyp krajnice z min. podm vhodného materiálu</t>
  </si>
  <si>
    <t>653=653,000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</si>
  <si>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</si>
  <si>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18</t>
  </si>
  <si>
    <t>18232</t>
  </si>
  <si>
    <t>ROZPROSTŘENÍ ORNICE V ROVINĚ V TL DO 0,15M</t>
  </si>
  <si>
    <t>2283=2 283,000 [A]</t>
  </si>
  <si>
    <t>položka zahrnuje:  
nutné přemístění ornice z dočasných skládek vzdálených do 50m  
rozprostření ornice v předepsané tloušťce v rovině a ve svahu do 1:5</t>
  </si>
  <si>
    <t>19</t>
  </si>
  <si>
    <t>18241</t>
  </si>
  <si>
    <t>ZALOŽENÍ TRÁVNÍKU RUČNÍM VÝSEVEM</t>
  </si>
  <si>
    <t>zeleň + následná péče</t>
  </si>
  <si>
    <t>Zahrnuje dodání předepsané travní směsi, její výsev na ornici, zalévání, první pokosení, to vše  
bez ohledu na sklon terénu</t>
  </si>
  <si>
    <t>Vodorovné konstrukce</t>
  </si>
  <si>
    <t>20</t>
  </si>
  <si>
    <t>45131A</t>
  </si>
  <si>
    <t>PODKLADNÍ A VÝPLŇOVÉ VRSTVY Z PROSTÉHO BETONU C20/25</t>
  </si>
  <si>
    <t>propust  - podkladní beton C20/25n XF3</t>
  </si>
  <si>
    <t>0,4=0,400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</si>
  <si>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</si>
  <si>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21</t>
  </si>
  <si>
    <t>465512</t>
  </si>
  <si>
    <t>DLAŽBY Z LOMOVÉHO KAMENE NA MC</t>
  </si>
  <si>
    <t>propust - dlažba z lomového kamene tl. 0,15 s vyspárováním MC25-XF4</t>
  </si>
  <si>
    <t>4*0,15=0,600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</si>
  <si>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</si>
  <si>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</si>
  <si>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22</t>
  </si>
  <si>
    <t>567554</t>
  </si>
  <si>
    <t>VRST PRO OBNOVU A OPR RECYK ZA STUD CEM A ASF EM TL DO 250MM</t>
  </si>
  <si>
    <t>rozfrézování konstrukce vozovky na hloubku 0,25 m a urovnání/reprofilování a provedení recyklace za studena na místě se zhutněním, včetně předrcení v mobilním drtiči</t>
  </si>
  <si>
    <t>15211=15 211,000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</si>
  <si>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</si>
  <si>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23</t>
  </si>
  <si>
    <t>56960</t>
  </si>
  <si>
    <t>ZPEVNĚNÍ KRAJNIC Z RECYKLOVANÉHO MATERIÁLU</t>
  </si>
  <si>
    <t>a) dosyp krajnice z  R rmat tl. 0,1m 
b) napojení - dosyp sjezdů nezpevněných z R mat v tl. min 0,15 m</t>
  </si>
  <si>
    <t>a) 340=340,000 [D] 
b) 4=4,000 [E] 
Celkem: D+E=344,000 [F]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</si>
  <si>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</si>
  <si>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24</t>
  </si>
  <si>
    <t>572212</t>
  </si>
  <si>
    <t>SPOJOVACÍ POSTŘIK Z MODIFIK ASFALTU DO 0,5KG/M2</t>
  </si>
  <si>
    <t>a) spojovací postřik PS-CP 0,50kg/m2 modifikovaný 
b) spojovací postřik PS-CP 0,40kg/m2 modifikovaný 
c) napojení - spojovací postřik PS-CP 0,40kg/m2 modifikovaný</t>
  </si>
  <si>
    <t>a) 13986=13 986,000 [K] 
b) 13624=13 624,000 [L] 
c)    452=452,000 [M] 
Celkem: K+L+M=28 062,000 [N]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</si>
  <si>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</si>
  <si>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</si>
  <si>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572221</t>
  </si>
  <si>
    <t>SPOJOVACÍ POSTŘIK Z ASFALTU DO 1,0KG/M2</t>
  </si>
  <si>
    <t>a) spojovací postřik PS-C 0,60 kg/m2 nemodifikovaný 
b) napojení -  spojovací postřik PS-C 0,60 kg/m2 nemodifikovaný</t>
  </si>
  <si>
    <t>a) 14394=14 394,000 [D] 
b)   452=452,000 [E] 
Celkem: D+E=14 846,000 [F]</t>
  </si>
  <si>
    <t>26</t>
  </si>
  <si>
    <t>57475</t>
  </si>
  <si>
    <t>VOZOVKOVÉ VÝZTUŽNÉ VRSTVY Z GEOMŘÍŽOVINY</t>
  </si>
  <si>
    <t>Skelná geomříž s tahovou pevností 100/100 kN se samolepícím podkladem, velikost ok 25/25 mm s polymerním potahem a tepelnou odolností min. 190; C dle TP 115 a 147</t>
  </si>
  <si>
    <t>8899=8 899,000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</si>
  <si>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</si>
  <si>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27</t>
  </si>
  <si>
    <t>574B04</t>
  </si>
  <si>
    <t>ASFALTOVÝ BETON PRO OBRUSNÉ VRSTVY MODIFIK ACO 11+, 11S</t>
  </si>
  <si>
    <t>a) asfaltový beton pro obrusnou vrstvu mod. ACO 11+ PMB 45/80-60 (65) tl. 40 mm 
b) asfaltový beton pro obrusnou vrstvu mod. ACO 11+ PMB 45/80-60 (65) tl. 40 mm</t>
  </si>
  <si>
    <t>a)  545=545,000 [A] 
b)   18=18,000 [B] 
Celkem: A+B=563,000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</si>
  <si>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</si>
  <si>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</si>
  <si>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574C06</t>
  </si>
  <si>
    <t>ASFALTOVÝ BETON PRO LOŽNÍ VRSTVY ACL 16+, 16S</t>
  </si>
  <si>
    <t>a) asfaltový beton pro ložní vrstvy ACL 16+ 50/70, 60 mm 
b) asfaltový beton pro ložní vrstvy ACL 16+ 50/70, 60 mm</t>
  </si>
  <si>
    <t>a) 839=839,000 [A] 
b)   28=28,000 [B] 
Celkem: A+B=867,000 [C]</t>
  </si>
  <si>
    <t>29</t>
  </si>
  <si>
    <t>574E06</t>
  </si>
  <si>
    <t>ASFALTOVÝ BETON PRO PODKLADNÍ VRSTVY ACP 16+, 16S</t>
  </si>
  <si>
    <t>Asfaltový beton podkladní ACP 16+ 50/70, 40 mm</t>
  </si>
  <si>
    <t>575=575,000 [A]</t>
  </si>
  <si>
    <t>Potrubí</t>
  </si>
  <si>
    <t>30</t>
  </si>
  <si>
    <t>89946</t>
  </si>
  <si>
    <t>VÝŘEZ, VÝSEK, ÚTES NA POTRUBÍ DN DO 400MM</t>
  </si>
  <si>
    <t>zkosení trubky DN 400</t>
  </si>
  <si>
    <t>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</si>
  <si>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</si>
  <si>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Ostatní konstrukce a práce</t>
  </si>
  <si>
    <t>31</t>
  </si>
  <si>
    <t>91228</t>
  </si>
  <si>
    <t>SMĚROVÉ SLOUPKY Z PLAST HMOT VČETNĚ ODRAZNÉHO PÁSKU</t>
  </si>
  <si>
    <t>sloupky Z11g červené        34=34,000 [D] 
Sloupky Z11 a,b doplnění chybějících se souhlasem TDS    88=88,000 [E] 
Celkem: D+E=122,000 [F]</t>
  </si>
  <si>
    <t>položka zahrnuje:  
- dodání a osazení sloupku včetně nutných zemních prací  
- vnitrostaveništní a mimostaveništní doprava  
- odrazky plastové nebo z retroreflexní fólie</t>
  </si>
  <si>
    <t>32</t>
  </si>
  <si>
    <t>915111</t>
  </si>
  <si>
    <t>VODOROVNÉ DOPRAVNÍ ZNAČENÍ BARVOU HLADKÉ - DODÁVKA A POKLÁDKA</t>
  </si>
  <si>
    <t>V4 (0,25)    1131=1 131,000 [F] 
V1a 0,125       205=205,000 [B]] 
V2b 3/1,5/0,125  18=18,000 [C]] 
V2b 1,5/1,5/0,25      5=5,000 [D]] 
V2b 3/6/0,125        16=16,000 [G] 
V13 pouze barva 2x   2*18=36,000 [I]   
Celkem: F+B+C+D+G+I=1 411,000 [J]</t>
  </si>
  <si>
    <t>položka zahrnuje:  
- dodání a pokládku nátěrového materiálu (měří se pouze natíraná plocha)  
- předznačení a reflexní úpravu</t>
  </si>
  <si>
    <t>33</t>
  </si>
  <si>
    <t>915231</t>
  </si>
  <si>
    <t>VODOR DOPRAV ZNAČ PLASTEM PROFIL ZVUČÍCÍ - DOD A POKLÁDKA</t>
  </si>
  <si>
    <t>V4 (0,25)    1131=1 131,000 [F] 
V1a 0,125       205=205,000 [B]] 
V2b 3/1,5/0,125  18=18,000 [C]] 
V2b 1,5/1,5/0,25      5=5,000 [D]] 
V2b 3/6/0,125        16=16,000 [G] 
Celkem: F+B+C+D+G=1 375,000 [H]</t>
  </si>
  <si>
    <t>34</t>
  </si>
  <si>
    <t>931315</t>
  </si>
  <si>
    <t>TĚSNĚNÍ DILATAČ SPAR ASF ZÁLIVKOU PRŮŘ DO 600MM2</t>
  </si>
  <si>
    <t>zálivka N2 za horka</t>
  </si>
  <si>
    <t>položka zahrnuje dodávku a osazení předepsaného materiálu, očištění ploch spáry před úpravou, očištění okolí spáry po úpravě  
nezahrnuje těsnící profil</t>
  </si>
  <si>
    <t>35</t>
  </si>
  <si>
    <t>96616</t>
  </si>
  <si>
    <t>BOURÁNÍ KONSTRUKCÍ ZE ŽELEZOBETONU</t>
  </si>
  <si>
    <t>propust - odbourání betonového čela, včetně odvozu na skládku, poplatek za skládku položka 014102.a</t>
  </si>
  <si>
    <t>4=4,000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</si>
  <si>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</si>
  <si>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102</t>
  </si>
  <si>
    <t>Silnice II/272 v km 2,160 - 2,620</t>
  </si>
  <si>
    <t>dle položky 12273  833=833,000 [H] 
dle položky 11130  146=146,000 [B]] 
dle položky 12960  920m*0,8m*0,1m=73,600 [J] 
Celkem: H+B+J=1 052,600 [K]</t>
  </si>
  <si>
    <t>suť - kamenivo</t>
  </si>
  <si>
    <t>dle položky 11332  65m3*2,1t/m3=136,500 [A] 
Celkem: A=136,500 [B]</t>
  </si>
  <si>
    <t>dle položky 11333     86m3*1,9t/m3=163,400 [A]</t>
  </si>
  <si>
    <t>2511=2 511,000 [A]</t>
  </si>
  <si>
    <t>146/0,1=1 460,000 [A]</t>
  </si>
  <si>
    <t>odkop krajnice a kraje vozovky pro sanaci krajnic - odstranění podkladní vrstvy balvanitá sypanina a hrubozrný štěrk  (+hloubková sanace se souhlasem TDS)  
Nevhodný materiá pro drcení a zpětné použití (v položce započítána veškerá doprava), předrcení viz položka 12843 - jedná se o 154 m3 
Odvoz na skládku včetně dopravy - 65,0 m3, poplatek za skládku položka 014102.a</t>
  </si>
  <si>
    <t>216=216,000 [A]</t>
  </si>
  <si>
    <t>odkop krajnice a kraje vozovky pro sanaci krajnic - odstaranění podkladních vrstev s příměsí PAU a odstranění PM s odvozem na skládku (nebezpečný odpad)v průměrné tl. 0,13 m (+hloubková sanace se souhlasem TDS) 
poplatek za skládku položka 014132</t>
  </si>
  <si>
    <t>86=86,000 [A]</t>
  </si>
  <si>
    <t>a) frézování 0,04 m, Rmat použít do krajnic 
b) frézování v průměrné tl. 0,05 m pro sanace krajů 
c) sanace výtluku - frézování 50mm, R mat do krajnic (čerpáno se souhlasem TDS) 
d) napojení - frézování tl 0,04 m, Rmat použít do zásypu</t>
  </si>
  <si>
    <t>a)  118=118,000 [A] 
b)   63=63,000 [B] 
c)    2=2,000 [C] 
d)   1,38=1,380 [D] 
Celkem: A+B+C+D=184,380 [E]</t>
  </si>
  <si>
    <t>a) sanace trhlin 200=200,000 [A] 
b) 21=21,000 [B] 
Celkem: A+B=221,000 [C]</t>
  </si>
  <si>
    <t>Položka zahrnuje veškerou manipulaci s vybouranou sutí a s vybouranými hmotami vč. uložení na skládku a poplatku za skládku</t>
  </si>
  <si>
    <t>odkop krajnice a kraje vozovky pro sanaci krajnic - (+hloubková sanace se souhlasem TDS) - zemina s odvozem na skládku 
poplatek za skládku položka 014101</t>
  </si>
  <si>
    <t>833=833,000 [C]</t>
  </si>
  <si>
    <t>vhodný materiál do AZ a k zásypu sanace krajů - viz položka 17130</t>
  </si>
  <si>
    <t>1405=1 405,000 [A]</t>
  </si>
  <si>
    <t>680*0,1=68,000 [A]</t>
  </si>
  <si>
    <t>12593</t>
  </si>
  <si>
    <t>dokup R mat včetně dopravy (nákup+doprava) - do krajnic</t>
  </si>
  <si>
    <t>230=230,000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</si>
  <si>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</si>
  <si>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12843</t>
  </si>
  <si>
    <t>PŘEDRCENÍ VÝKOPKU TŘ. II</t>
  </si>
  <si>
    <t>předrcení v mobilním drtiči (balvanitá sypanina a hrubozrný štěrk) užití do zásypu sanace krajů  (+hloubková sanace se souhlasem TDS)</t>
  </si>
  <si>
    <t>154=154,000 [A]</t>
  </si>
  <si>
    <t>položka nezahrnuje žádnou manipulaci s výkopkem (nakládání, doprava)</t>
  </si>
  <si>
    <t>pročištění příkopů včetně odvozu na skldáku 
poplatek za skládku položka 014101</t>
  </si>
  <si>
    <t>920*0,8*0,1=73,600 [A]</t>
  </si>
  <si>
    <t>vhodný materiál do AZ a k zásypu sanace krajů 
nákup+dovoz položka 12583a</t>
  </si>
  <si>
    <t>18110</t>
  </si>
  <si>
    <t>ÚPRAVA PLÁNĚ SE ZHUTNĚNÍM V HORNINĚ TŘ. I</t>
  </si>
  <si>
    <t>provedení urovnávek a přehutnění</t>
  </si>
  <si>
    <t>1449=1 449,000 [A]</t>
  </si>
  <si>
    <t>položka zahrnuje úpravu pláně včetně vyrovnání výškových rozdílů. Míru zhutnění určuje  
projekt.</t>
  </si>
  <si>
    <t>680=680,000 [A]</t>
  </si>
  <si>
    <t>56330</t>
  </si>
  <si>
    <t>VOZOVKOVÉ VRSTVY ZE ŠTĚRKODRTI</t>
  </si>
  <si>
    <t>štěrkodrť ŠDa 0/64 tl. 0,25m</t>
  </si>
  <si>
    <t>205=205,000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</si>
  <si>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</si>
  <si>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a) 725=725,000 [G] 
b)    1,50=1,500 [H] 
Celkem: G+H=726,500 [I]</t>
  </si>
  <si>
    <t>a) spojovací postřik PS-CP 0,50kg/m2 modifikovaný 
b) spojovací postřik PS-CP 0,40kg/m2 modifikovaný 
c) sanace výtluků - spojovací postřik PS-CP 0,40 kg/m2 (čerpáno se souhlasem TDS) 
d) napojení - spojovací postřik PS-CP 0,40kg/m2 modifikovaný</t>
  </si>
  <si>
    <t>a) 3088=3 088,000 [O] 
b) 3010=3 010,000 [P] 
c)    32=32,000 [Q] 
d)    34=34,000 [R] 
Celkem: O+P+Q+R=6 164,000 [S]</t>
  </si>
  <si>
    <t>a) 3146=3 146,000 [G] 
b)   34=34,000 [H]    
Celkem: G+H=3 180,000 [I]</t>
  </si>
  <si>
    <t>1895=1 895,000 [A]</t>
  </si>
  <si>
    <t>574A04</t>
  </si>
  <si>
    <t>ASFALTOVÝ BETON PRO OBRUSNÉ VRSTVY ACO 11+, 11S</t>
  </si>
  <si>
    <t>asfaltový beton pro obrusnou vrstvu ACO 11+ 50/70 vyrovnávka v tl. 0,03 m</t>
  </si>
  <si>
    <t>95=95,000 [A]</t>
  </si>
  <si>
    <t>a) asfaltový beton pro obrusnou vrstvu mod. ACO 11S PMB 45/80-60 (65) tl. 40 mm 
b) napojení - asfaltový beton pro obrusnou vrstvu mod. ACO 11S PMB 45/80-60 (65) tl. 40 mm</t>
  </si>
  <si>
    <t>a) 121=121,000 [A] 
b)     2=2,000 [B] 
Celkem: A+B=123,000 [C]</t>
  </si>
  <si>
    <t>a) asfaltový beton pro ložní vrstvy ACL 16+ 50/70, 50 mm 
b) sanace výtluků - pokládka ACL 16+ 50/70 (čerpáno se souhlasem TDS)</t>
  </si>
  <si>
    <t>a) 154=154,000 [D] 
b)     2=2,000 [E] 
Celkem: D+E=156,000 [F]</t>
  </si>
  <si>
    <t>a) Asfaltový beton podkladní ACP 16+ 50/70, 50 mm 
b) Asfaltový beton podkladní ACP 16+ 50/70, 50 mm</t>
  </si>
  <si>
    <t>a) 97=97,000 [A] 
b)   2,0=2,000 [B] 
Celkem: A+B=99,000 [C]</t>
  </si>
  <si>
    <t>sloupky Z11g červené       6=6,000 [G] 
sloupky Z11 a,b doplnění chybějících se souhlasem TDS   22=22,000 [H] 
Celkem: G+H=28,000 [I]</t>
  </si>
  <si>
    <t>V4 (0,25)    242=242,000 [C] 
V1a 0,125      60=60,000 [D] 
Celkem: C+D=302,000 [E]</t>
  </si>
  <si>
    <t>21=21,000 [A]</t>
  </si>
  <si>
    <t>931325</t>
  </si>
  <si>
    <t>TĚSNĚNÍ DILATAČ SPAR ASF ZÁLIVKOU MODIFIK PRŮŘ DO 600MM2</t>
  </si>
  <si>
    <t>ošetření penetračním adhezním nátěrem a vyplnění modifikovanou zálivkou za horka N2 s posypem horkým kamenivem (čerpáno se souhlasem TDS)</t>
  </si>
  <si>
    <t>200=200,000 [A]</t>
  </si>
  <si>
    <t>103</t>
  </si>
  <si>
    <t>Silnice II/272 - Bezno</t>
  </si>
  <si>
    <t>dle položky 12273  1231=1 231,000 [H] 
dle položky 11130  26=26,000 [B]] 
Celkem: H+B=1 257,000 [I]</t>
  </si>
  <si>
    <t>a) suť - kamenivo 
b) suť - kov 
c) suť - kov+beton</t>
  </si>
  <si>
    <t>a) dle položky 11332  240m3*2t/m3=480,000 [A] 
b) dle položky 914127+914137   (5+2)kus*0,03t/kus=0,210 [C] 
c) dle položky 914527+914983 R  (2kus*0,085t/kus+1kus*0,187t/kus)=0,357 [E] 
Celkem: A+C+E=480,567 [F]</t>
  </si>
  <si>
    <t>dle položky 11343     160m3*2,1t/m3=336,000 [A]</t>
  </si>
  <si>
    <t>26/0,1=260,000 [A]</t>
  </si>
  <si>
    <t>Odstranění podkladních vrstev z ŠD v prům. tl. 0,15m včetně odvozu na skládku 
poplatek za skládku položka 014102,a</t>
  </si>
  <si>
    <t>240=240,000 [A]</t>
  </si>
  <si>
    <t>11343</t>
  </si>
  <si>
    <t>ODSTRAN KRYTU ZPEVNĚNÝCH PLOCH S ASFALT POJIVEM VČET PODKLADU</t>
  </si>
  <si>
    <t>odstranění penetračního makadamu s PAU v prům. tl. 0,10 m, včetně odvozu na skládku 
poplatek za skládku položka 014132</t>
  </si>
  <si>
    <t>160=160,000 [A]</t>
  </si>
  <si>
    <t>a) frézování 0,07 m Rmat použít do krajnic (přebytek 85 m3 použít do SO 102) 
b) napojení - frézování tl 0,04 m, Rmat použít do recyklace</t>
  </si>
  <si>
    <t>a)  98=98,000 [A] 
b)   1=1,000 [B] 
Celkem: A+B=99,000 [C]</t>
  </si>
  <si>
    <t>proříznutí spáry a vyplnění zálivkou N2 za horka</t>
  </si>
  <si>
    <t>22=22,000 [A]</t>
  </si>
  <si>
    <t>odstranění zemin v podloží - odkop pro AZ, včetně odvozu na skládku 
poplatek za skládku položka 014101</t>
  </si>
  <si>
    <t>1231=1 231,000 [A]</t>
  </si>
  <si>
    <t>aktivní zóna z vhodného materiálu se zhutněním v tl. 0,5 m - viz položka 17130</t>
  </si>
  <si>
    <t>936=936,000 [A]</t>
  </si>
  <si>
    <t>aktivní zóna z vhodného materiálu se zhutněním v tl. 0,5 m 
nákup+dovoz položka 12583a</t>
  </si>
  <si>
    <t>6=6,000 [A]</t>
  </si>
  <si>
    <t>přehutnění podloží a urovnání</t>
  </si>
  <si>
    <t>1860=1 860,000 [A]</t>
  </si>
  <si>
    <t>Základy</t>
  </si>
  <si>
    <t>21197</t>
  </si>
  <si>
    <t>OPLÁŠTĚNÍ ODVODŇOVACÍCH ŽEBER Z GEOTEXTILIE</t>
  </si>
  <si>
    <t>260m*0,2m*2+260m*0,4m*2=312,000 [A]</t>
  </si>
  <si>
    <t>položka zahrnuje dodávku předepsané geotextilie, mimostaveništní a vnitrostaveništní dopravu a její uložení včetně potřebných přesahů (nezapočítávají se do výměry)</t>
  </si>
  <si>
    <t>21263</t>
  </si>
  <si>
    <t>TRATIVODY KOMPLET Z TRUB Z PLAST HMOT DN DO 150MM</t>
  </si>
  <si>
    <t>drenáž HDPE DN 110 SN 8 se zásypem z propustného materiálu 
geotextile položka 21197</t>
  </si>
  <si>
    <t>260=260,000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</si>
  <si>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</si>
  <si>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56310</t>
  </si>
  <si>
    <t>VOZOVKOVÉ VRSTVY Z MECHANICKY ZPEVNĚNÉHO KAMENIVA</t>
  </si>
  <si>
    <t>MZK 0/32 ge v tl. 0,15 m</t>
  </si>
  <si>
    <t>246=246,000 [A]</t>
  </si>
  <si>
    <t>ŠDa 0/32 ge v tl. min. 0,2 m</t>
  </si>
  <si>
    <t>543=543,000 [A]</t>
  </si>
  <si>
    <t>56330 R</t>
  </si>
  <si>
    <t>SANACE ZAVÁLCOVÁNÍ HDK</t>
  </si>
  <si>
    <t>lokální sanace neúnosné parapláně, zaválcování HDK v tl. 0,10 m (se souhlasem TDS)</t>
  </si>
  <si>
    <t>533*0,1=53,300 [A]</t>
  </si>
  <si>
    <t>- dodání kameniva předepsané kvality a zrnitosti 
- zaválcování</t>
  </si>
  <si>
    <t>dosyp krajnice z rmat tl. 0,1m</t>
  </si>
  <si>
    <t>8=8,000 [A]</t>
  </si>
  <si>
    <t>572121</t>
  </si>
  <si>
    <t>INFILTRAČNÍ POSTŘIK ASFALTOVÝ DO 1,0KG/M2</t>
  </si>
  <si>
    <t>Infiltrační postřik PI-C 0,6 kg/m2</t>
  </si>
  <si>
    <t>1548=1 548,000 [A]</t>
  </si>
  <si>
    <t>a) spojovací postřik PS-CP 0,40kg/m2 modifikovaný 
b) napojení - spojovací postřik PS-CP 0,50kg/m2 modifikovaný</t>
  </si>
  <si>
    <t>a) 1536=1 536,000 [A] 
b)   25=25,000 [B] 
Celkem: A+B=1 561,000 [C]</t>
  </si>
  <si>
    <t>a) 62=62,000 [D] 
b)   1=1,000 [E] 
Celkem: D+E=63,000 [F]</t>
  </si>
  <si>
    <t>asfaltový beton pro podkladní vrstvy ACP 16+ 50/70, 80 mm</t>
  </si>
  <si>
    <t>124=124,000 [A]</t>
  </si>
  <si>
    <t>895112</t>
  </si>
  <si>
    <t>DRENÁŽNÍ ŠACHTICE NORMÁLNÍ Z BETON DÍLCŮ ŠN 80</t>
  </si>
  <si>
    <t>5=5,000 [A]</t>
  </si>
  <si>
    <t>položka zahrnuje:  
- poklopy s rámem předepsaného materiálu a tvaru  
- dodání a osazení předepsaných skruží  požadovaného  tvaru  a  vlastností,  jejich skladování,  dopravu  vnitrostaveništní i mimostaveništní  
- výplň, těsnění a tmelení spár a spojů,  
- očištění a ošetření úložných ploch  
- předepsané podkladní konstrukce</t>
  </si>
  <si>
    <t>89921</t>
  </si>
  <si>
    <t>VÝŠKOVÁ ÚPRAVA POKLOPŮ</t>
  </si>
  <si>
    <t>rektifikace a výměna poklopů + vyrovnávacích prstenců</t>
  </si>
  <si>
    <t>- položka výškové úpravy zahrnuje všechny nutné práce a materiály pro zvýšení nebo snížení zařízení (včetně nutné úpravy stávajícího povrchu vozovky nebo chodníku).</t>
  </si>
  <si>
    <t>914121</t>
  </si>
  <si>
    <t>DOPRAVNÍ ZNAČKY ZÁKLADNÍ VELIKOSTI OCELOVÉ FÓLIE TŘ 1 - DODÁVKA A MONTÁŽ</t>
  </si>
  <si>
    <t>nová IS3b   2+1=3,000 [B] 
nová IS1f   1=1,000 [E] 
nová IS21c   1=1,000 [G] 
Celkem: B+E+G=5,000 [H]</t>
  </si>
  <si>
    <t>položka zahrnuje:  
- dodávku a montáž značek v požadovaném provedení</t>
  </si>
  <si>
    <t>914127</t>
  </si>
  <si>
    <t>DOPRAV ZNAČKY ZÁKLAD VEL OCEL FÓLIE TŘ 1 - DEMONT Z PORTÁLU</t>
  </si>
  <si>
    <t>odvoz na skládku, poplatek za skládku položka 014102,a</t>
  </si>
  <si>
    <t>odstranění IS3b ze sloupu VO   1+2=3,000 [A] 
odstranění IS1f ze sloupu VO    1=1,000 [B] 
odstranění IS21c ze sloupu VO  1=1,000 [D] 
Celkem: A+B+D=5,000 [E]</t>
  </si>
  <si>
    <t>položka zahrnuje:  
- odstranění, demontáž a odklizení materiálu s odvozem na předepsané místo  
- pomocné konstrukce (lešení, zdvíhací plošina)</t>
  </si>
  <si>
    <t>914131</t>
  </si>
  <si>
    <t>DOPRAVNÍ ZNAČKY ZÁKLADNÍ VELIKOSTI OCELOVÉ FÓLIE TŘ 2 - DODÁVKA A MONTÁŽ</t>
  </si>
  <si>
    <t>nová P2 základní   1=1,000 [A] 
nová E2b                1=1,000 [B] 
Celkem: A+B=2,000 [C]</t>
  </si>
  <si>
    <t>914137</t>
  </si>
  <si>
    <t>DOPRAV ZNAČKY ZÁKLAD VEL OCEL FÓLIE TŘ 2 - DEMONT Z PORTÁLU</t>
  </si>
  <si>
    <t>odstranění P2 ze sloupu VO   1=1,000 [A] 
odstranění E2b ze sloupu VO  1=1,000 [B] 
Celkem: A+B=2,000 [C]</t>
  </si>
  <si>
    <t>914527</t>
  </si>
  <si>
    <t>DOPR ZNAČ VELKOPL OCEL LAMELY FÓLIE TŘ 2 - DEMONT Z PORTÁLU</t>
  </si>
  <si>
    <t>odstranění vlkp IS7b, včetně odvozu na skládku, poplatek za skládku položka 014102,a 
konstrukce sloupů včetně základu položka 914983 R.</t>
  </si>
  <si>
    <t>3,0*2,0=6,000 [A]</t>
  </si>
  <si>
    <t>914911</t>
  </si>
  <si>
    <t>SLOUPKY A STOJKY DOPRAVNÍCH ZNAČEK Z OCEL TRUBEK SE ZABETONOVÁNÍM - DODÁVKA A MONTÁŽ</t>
  </si>
  <si>
    <t>sloupek ocelový pro značení včetně základu</t>
  </si>
  <si>
    <t>3=3,000 [A]</t>
  </si>
  <si>
    <t>položka zahrnuje:  
- sloupky a upevňovací zařízení včetně jejich osazení (betonová patka, zemní práce)</t>
  </si>
  <si>
    <t>914983 R</t>
  </si>
  <si>
    <t>SLOUPKY A STOJKY DZ Z PŘÍHRAD KONSTR DEMONTÁŽ VČETNĚ ZÁKLADU</t>
  </si>
  <si>
    <t>včetně odvozu na skládku, poplatek za skládku položka 014102.a</t>
  </si>
  <si>
    <t>Položka zahrnuje odstranění, demontáž a odklizení materiálu s odvozem na předepsané  
místo</t>
  </si>
  <si>
    <t>V4 (0,25)    9=9,000 [F] 
V1a 0,125      3=3,000 [G] 
V2b 1,5/1,5/0,125  1=1,000 [H] 
Celkem: F+G+H=13,000 [I]</t>
  </si>
  <si>
    <t>917224</t>
  </si>
  <si>
    <t>SILNIČNÍ A CHODNÍKOVÉ OBRUBY Z BETONOVÝCH OBRUBNÍKŮ ŠÍŘ 150MM</t>
  </si>
  <si>
    <t>obruba přejízdná 250/150/1000 včetně betonového lože c20/25n xf3 v tl. min. 0,10 m</t>
  </si>
  <si>
    <t>142=142,000 [A]</t>
  </si>
  <si>
    <t>Položka zahrnuje:  
dodání a pokládku betonových obrubníků o rozměrech předepsaných zadávací dokumentací betonové lože i boční betonovou opěrku.</t>
  </si>
  <si>
    <t>36</t>
  </si>
  <si>
    <t>104</t>
  </si>
  <si>
    <t>Silnice II/272 - údržba komunikace</t>
  </si>
  <si>
    <t>dle položky 12273  (80+9,0)=89,000 [H] 
dle položky 11130  36=36,000 [B]] 
dle položky 12960  5400m*0,8m*0,1m=432,000 [I] 
Celkem: H+B+I=557,000 [J]</t>
  </si>
  <si>
    <t>suť</t>
  </si>
  <si>
    <t>dle položky 11354  28m*0,305t/m=8,540 [A] 
dle položky  11348 2,0m2*0,26t/m2=0,520 [B] 
dle položky 11352  11,0m*0,29t/m=3,190 [C] 
Celkem: A+B+C=12,250 [D]</t>
  </si>
  <si>
    <t>36/0,1=360,000 [A]</t>
  </si>
  <si>
    <t>11348</t>
  </si>
  <si>
    <t>ODSTRANĚNÍ KRYTU ZPEVNĚNÝCH PLOCH Z DLAŽDIC VČETNĚ PODKLADU</t>
  </si>
  <si>
    <t>odstranění zámkové dlažby, včetně odvozu na skldáku 
poplatek za skládku položka 014102.a</t>
  </si>
  <si>
    <t>2*0,08=0,160 [A]</t>
  </si>
  <si>
    <t>11352</t>
  </si>
  <si>
    <t>ODSTRANĚNÍ CHODNÍKOVÝCH A SILNIČNÍCH OBRUBNÍKŮ BETONOVÝCH</t>
  </si>
  <si>
    <t>odstranění betonových obrub včetně odvozu na skládku 
poplatek za skládku položka 014102.a</t>
  </si>
  <si>
    <t>11=11,000 [A]</t>
  </si>
  <si>
    <t>11354</t>
  </si>
  <si>
    <t>ODSTRANĚNÍ OBRUB Z KRAJNÍKŮ</t>
  </si>
  <si>
    <t>odstranění kamenných krajníků včetně odvozu na skládku 
poplatek za skládku položka 014102.a</t>
  </si>
  <si>
    <t>28=28,000 [A]</t>
  </si>
  <si>
    <t>frézování tl 0,04 m, Rmat použít do recyklace</t>
  </si>
  <si>
    <t>a) výkop pro odtěžení zemin pro odvodnění a čištění příkopů - zemina s odvozem na skládku, poplatek za skládku položka 014101 
b) kamenný zához - výkop pro kamenný zához</t>
  </si>
  <si>
    <t>a)  80,0=80,000 [A] 
b)   9,0=9,000 [B] 
Celkem: A+B=89,000 [C]</t>
  </si>
  <si>
    <t>395*0,1=39,500 [A]</t>
  </si>
  <si>
    <t>dokup R mat včetně dopravy (nákup+doprava) - na dosyp sjezdů</t>
  </si>
  <si>
    <t>7=7,000 [A]</t>
  </si>
  <si>
    <t>5400m*0,8m*0,1m=432,000 [A]</t>
  </si>
  <si>
    <t>395=395,000 [A]</t>
  </si>
  <si>
    <t>21205 R</t>
  </si>
  <si>
    <t>TRATIVODY KOMPLET Z TRUB KOV DN DO 300MM</t>
  </si>
  <si>
    <t>nové zatrubnění ocel DN 300 (v případě provedení sjezdu na návaznou inv. obce, se souhlasem TDS)</t>
  </si>
  <si>
    <t>9=9,000 [A]</t>
  </si>
  <si>
    <t>21361</t>
  </si>
  <si>
    <t>DRENÁŽNÍ VRSTVY Z GEOTEXTILIE</t>
  </si>
  <si>
    <t>kamenný zához - obalení filtrační geotextílií</t>
  </si>
  <si>
    <t>26=26,000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</si>
  <si>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</si>
  <si>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propust - pod kamennou dlažbu 
podkladní beton C20/25n XF3</t>
  </si>
  <si>
    <t>46452</t>
  </si>
  <si>
    <t>POHOZ DNA A SVAHŮ Z KAMENIVA DRCENÉHO</t>
  </si>
  <si>
    <t>zásyp HDK s dostatečnou filtrační schopností</t>
  </si>
  <si>
    <t>položka zahrnuje dodávku předepsaného kameniva, mimostaveništní a vnitrostaveništní dopravu a jeho uložení  
není-li v zadávací dokumentaci uvedeno jinak, jedná se o nakupovaný materiál</t>
  </si>
  <si>
    <t>propust - odláždění kamennou dlažbou tl. 0,15, vyspárována MC 25XF4</t>
  </si>
  <si>
    <t>napojení - dosyp sjezdů nezpevněných z r mat v tl. min 0,15 m</t>
  </si>
  <si>
    <t>napojení - spojovací postřik PS-CP 0,50kg/m2 modifikovaný</t>
  </si>
  <si>
    <t>napojení - asfaltový beton pro obrusnou vrstvu mod. ACO 11+ PMB 45/80-60 (65) tl. 40 mm</t>
  </si>
  <si>
    <t>58252</t>
  </si>
  <si>
    <t>DLÁŽDĚNÉ KRYTY Z BETONOVÝCH DLAŽDIC DO LOŽE Z MC</t>
  </si>
  <si>
    <t>nová zámková dl. Tl 0,06 m do lože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</si>
  <si>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</si>
  <si>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89945</t>
  </si>
  <si>
    <t>VÝŘEZ, VÝSEK, ÚTES NA POTRUBÍ DN DO 300MM</t>
  </si>
  <si>
    <t>917212</t>
  </si>
  <si>
    <t>ZÁHONOVÉ OBRUBY Z BETONOVÝCH OBRUBNÍKŮ ŠÍŘ 80MM</t>
  </si>
  <si>
    <t>obruba betonová 200/80/1000 do c20/25n xf3 v tl. min. 0,10 m</t>
  </si>
  <si>
    <t>14=14,000 [A]</t>
  </si>
  <si>
    <t>935812</t>
  </si>
  <si>
    <t>ŽLABY A RIGOLY DLÁŽDĚNÉ Z KOSTEK DROBNÝCH DO BETONU TL 100MM</t>
  </si>
  <si>
    <t>žlab ze žulových kostek 100/100 do lože C20/25n Xf3 tl. Min 0,10 m, vyspárováno MC25 XF4</t>
  </si>
  <si>
    <t>81=81,000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</si>
  <si>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úpravu napojení a ukončení  
- vnitrostaveništní i mimostaveništní dopravu  
- měří se vydlážděná plocha.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</si>
</sst>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99</v>
      </c>
      <c r="B11" s="20" t="s">
        <v>100</v>
      </c>
      <c r="C11" s="21">
        <f>'101'!I3</f>
      </c>
      <c r="D11" s="21">
        <f>'101'!O2</f>
      </c>
      <c r="E11" s="21">
        <f>C11+D11</f>
      </c>
    </row>
    <row r="12" spans="1:5" ht="12.75" customHeight="1">
      <c r="A12" s="20" t="s">
        <v>291</v>
      </c>
      <c r="B12" s="20" t="s">
        <v>292</v>
      </c>
      <c r="C12" s="21">
        <f>'102'!I3</f>
      </c>
      <c r="D12" s="21">
        <f>'102'!O2</f>
      </c>
      <c r="E12" s="21">
        <f>C12+D12</f>
      </c>
    </row>
    <row r="13" spans="1:5" ht="12.75" customHeight="1">
      <c r="A13" s="20" t="s">
        <v>357</v>
      </c>
      <c r="B13" s="20" t="s">
        <v>358</v>
      </c>
      <c r="C13" s="21">
        <f>'103'!I3</f>
      </c>
      <c r="D13" s="21">
        <f>'103'!O2</f>
      </c>
      <c r="E13" s="21">
        <f>C13+D13</f>
      </c>
    </row>
    <row r="14" spans="1:5" ht="12.75" customHeight="1">
      <c r="A14" s="20" t="s">
        <v>457</v>
      </c>
      <c r="B14" s="20" t="s">
        <v>458</v>
      </c>
      <c r="C14" s="21">
        <f>'104'!I3</f>
      </c>
      <c r="D14" s="21">
        <f>'104'!O2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25</v>
      </c>
      <c r="I3" s="38">
        <f>0+I8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46</v>
      </c>
      <c r="B9" s="29" t="s">
        <v>30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46</v>
      </c>
      <c r="B13" s="29" t="s">
        <v>24</v>
      </c>
      <c r="C13" s="29" t="s">
        <v>47</v>
      </c>
      <c r="D13" s="25" t="s">
        <v>56</v>
      </c>
      <c r="E13" s="30" t="s">
        <v>57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46</v>
      </c>
      <c r="B17" s="29" t="s">
        <v>23</v>
      </c>
      <c r="C17" s="29" t="s">
        <v>58</v>
      </c>
      <c r="D17" s="25" t="s">
        <v>48</v>
      </c>
      <c r="E17" s="30" t="s">
        <v>59</v>
      </c>
      <c r="F17" s="31" t="s">
        <v>50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48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60</v>
      </c>
    </row>
    <row r="21" spans="1:16" ht="12.75">
      <c r="A21" s="25" t="s">
        <v>46</v>
      </c>
      <c r="B21" s="29" t="s">
        <v>34</v>
      </c>
      <c r="C21" s="29" t="s">
        <v>61</v>
      </c>
      <c r="D21" s="25" t="s">
        <v>48</v>
      </c>
      <c r="E21" s="30" t="s">
        <v>62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25.5">
      <c r="A22" s="34" t="s">
        <v>51</v>
      </c>
      <c r="E22" s="35" t="s">
        <v>63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64</v>
      </c>
    </row>
    <row r="25" spans="1:16" ht="12.75">
      <c r="A25" s="25" t="s">
        <v>46</v>
      </c>
      <c r="B25" s="29" t="s">
        <v>36</v>
      </c>
      <c r="C25" s="29" t="s">
        <v>65</v>
      </c>
      <c r="D25" s="25" t="s">
        <v>48</v>
      </c>
      <c r="E25" s="30" t="s">
        <v>66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67</v>
      </c>
    </row>
    <row r="27" spans="1:5" ht="12.75">
      <c r="A27" s="36" t="s">
        <v>52</v>
      </c>
      <c r="E27" s="37" t="s">
        <v>53</v>
      </c>
    </row>
    <row r="28" spans="1:5" ht="38.25">
      <c r="A28" t="s">
        <v>54</v>
      </c>
      <c r="E28" s="35" t="s">
        <v>68</v>
      </c>
    </row>
    <row r="29" spans="1:16" ht="12.75">
      <c r="A29" s="25" t="s">
        <v>46</v>
      </c>
      <c r="B29" s="29" t="s">
        <v>38</v>
      </c>
      <c r="C29" s="29" t="s">
        <v>65</v>
      </c>
      <c r="D29" s="25" t="s">
        <v>56</v>
      </c>
      <c r="E29" s="30" t="s">
        <v>69</v>
      </c>
      <c r="F29" s="31" t="s">
        <v>50</v>
      </c>
      <c r="G29" s="32">
        <v>1000000</v>
      </c>
      <c r="H29" s="33">
        <v>0</v>
      </c>
      <c r="I29" s="33">
        <f>ROUND(ROUND(H29,2)*ROUND(G29,3),2)</f>
      </c>
      <c r="O29">
        <f>(I29*21)/100</f>
      </c>
      <c r="P29" t="s">
        <v>24</v>
      </c>
    </row>
    <row r="30" spans="1:5" ht="38.25">
      <c r="A30" s="34" t="s">
        <v>51</v>
      </c>
      <c r="E30" s="35" t="s">
        <v>70</v>
      </c>
    </row>
    <row r="31" spans="1:5" ht="12.75">
      <c r="A31" s="36" t="s">
        <v>52</v>
      </c>
      <c r="E31" s="37" t="s">
        <v>71</v>
      </c>
    </row>
    <row r="32" spans="1:5" ht="12.75">
      <c r="A32" t="s">
        <v>54</v>
      </c>
      <c r="E32" s="35" t="s">
        <v>72</v>
      </c>
    </row>
    <row r="33" spans="1:16" ht="12.75">
      <c r="A33" s="25" t="s">
        <v>46</v>
      </c>
      <c r="B33" s="29" t="s">
        <v>73</v>
      </c>
      <c r="C33" s="29" t="s">
        <v>74</v>
      </c>
      <c r="D33" s="25" t="s">
        <v>48</v>
      </c>
      <c r="E33" s="30" t="s">
        <v>75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24</v>
      </c>
    </row>
    <row r="34" spans="1:5" ht="12.75">
      <c r="A34" s="34" t="s">
        <v>51</v>
      </c>
      <c r="E34" s="35" t="s">
        <v>48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64</v>
      </c>
    </row>
    <row r="37" spans="1:16" ht="12.75">
      <c r="A37" s="25" t="s">
        <v>46</v>
      </c>
      <c r="B37" s="29" t="s">
        <v>76</v>
      </c>
      <c r="C37" s="29" t="s">
        <v>77</v>
      </c>
      <c r="D37" s="25" t="s">
        <v>48</v>
      </c>
      <c r="E37" s="30" t="s">
        <v>78</v>
      </c>
      <c r="F37" s="31" t="s">
        <v>50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24</v>
      </c>
    </row>
    <row r="38" spans="1:5" ht="12.75">
      <c r="A38" s="34" t="s">
        <v>51</v>
      </c>
      <c r="E38" s="35" t="s">
        <v>79</v>
      </c>
    </row>
    <row r="39" spans="1:5" ht="12.75">
      <c r="A39" s="36" t="s">
        <v>52</v>
      </c>
      <c r="E39" s="37" t="s">
        <v>53</v>
      </c>
    </row>
    <row r="40" spans="1:5" ht="12.75">
      <c r="A40" t="s">
        <v>54</v>
      </c>
      <c r="E40" s="35" t="s">
        <v>64</v>
      </c>
    </row>
    <row r="41" spans="1:16" ht="12.75">
      <c r="A41" s="25" t="s">
        <v>46</v>
      </c>
      <c r="B41" s="29" t="s">
        <v>41</v>
      </c>
      <c r="C41" s="29" t="s">
        <v>80</v>
      </c>
      <c r="D41" s="25" t="s">
        <v>48</v>
      </c>
      <c r="E41" s="30" t="s">
        <v>81</v>
      </c>
      <c r="F41" s="31" t="s">
        <v>50</v>
      </c>
      <c r="G41" s="32">
        <v>10000</v>
      </c>
      <c r="H41" s="33">
        <v>0</v>
      </c>
      <c r="I41" s="33">
        <f>ROUND(ROUND(H41,2)*ROUND(G41,3),2)</f>
      </c>
      <c r="O41">
        <f>(I41*21)/100</f>
      </c>
      <c r="P41" t="s">
        <v>24</v>
      </c>
    </row>
    <row r="42" spans="1:5" ht="38.25">
      <c r="A42" s="34" t="s">
        <v>51</v>
      </c>
      <c r="E42" s="35" t="s">
        <v>82</v>
      </c>
    </row>
    <row r="43" spans="1:5" ht="12.75">
      <c r="A43" s="36" t="s">
        <v>52</v>
      </c>
      <c r="E43" s="37" t="s">
        <v>83</v>
      </c>
    </row>
    <row r="44" spans="1:5" ht="12.75">
      <c r="A44" t="s">
        <v>54</v>
      </c>
      <c r="E44" s="35" t="s">
        <v>84</v>
      </c>
    </row>
    <row r="45" spans="1:16" ht="12.75">
      <c r="A45" s="25" t="s">
        <v>46</v>
      </c>
      <c r="B45" s="29" t="s">
        <v>43</v>
      </c>
      <c r="C45" s="29" t="s">
        <v>85</v>
      </c>
      <c r="D45" s="25" t="s">
        <v>48</v>
      </c>
      <c r="E45" s="30" t="s">
        <v>86</v>
      </c>
      <c r="F45" s="31" t="s">
        <v>50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24</v>
      </c>
    </row>
    <row r="46" spans="1:5" ht="12.75">
      <c r="A46" s="34" t="s">
        <v>51</v>
      </c>
      <c r="E46" s="35" t="s">
        <v>87</v>
      </c>
    </row>
    <row r="47" spans="1:5" ht="12.75">
      <c r="A47" s="36" t="s">
        <v>52</v>
      </c>
      <c r="E47" s="37" t="s">
        <v>53</v>
      </c>
    </row>
    <row r="48" spans="1:5" ht="89.25">
      <c r="A48" t="s">
        <v>54</v>
      </c>
      <c r="E48" s="35" t="s">
        <v>88</v>
      </c>
    </row>
    <row r="49" spans="1:16" ht="12.75">
      <c r="A49" s="25" t="s">
        <v>46</v>
      </c>
      <c r="B49" s="29" t="s">
        <v>89</v>
      </c>
      <c r="C49" s="29" t="s">
        <v>85</v>
      </c>
      <c r="D49" s="25" t="s">
        <v>56</v>
      </c>
      <c r="E49" s="30" t="s">
        <v>86</v>
      </c>
      <c r="F49" s="31" t="s">
        <v>90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24</v>
      </c>
    </row>
    <row r="50" spans="1:5" ht="12.75">
      <c r="A50" s="34" t="s">
        <v>51</v>
      </c>
      <c r="E50" s="35" t="s">
        <v>91</v>
      </c>
    </row>
    <row r="51" spans="1:5" ht="12.75">
      <c r="A51" s="36" t="s">
        <v>52</v>
      </c>
      <c r="E51" s="37" t="s">
        <v>53</v>
      </c>
    </row>
    <row r="52" spans="1:5" ht="89.25">
      <c r="A52" t="s">
        <v>54</v>
      </c>
      <c r="E52" s="35" t="s">
        <v>88</v>
      </c>
    </row>
    <row r="53" spans="1:16" ht="12.75">
      <c r="A53" s="25" t="s">
        <v>46</v>
      </c>
      <c r="B53" s="29" t="s">
        <v>92</v>
      </c>
      <c r="C53" s="29" t="s">
        <v>93</v>
      </c>
      <c r="D53" s="25" t="s">
        <v>48</v>
      </c>
      <c r="E53" s="30" t="s">
        <v>94</v>
      </c>
      <c r="F53" s="31" t="s">
        <v>50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24</v>
      </c>
    </row>
    <row r="54" spans="1:5" ht="12.75">
      <c r="A54" s="34" t="s">
        <v>51</v>
      </c>
      <c r="E54" s="35" t="s">
        <v>48</v>
      </c>
    </row>
    <row r="55" spans="1:5" ht="12.75">
      <c r="A55" s="36" t="s">
        <v>52</v>
      </c>
      <c r="E55" s="37" t="s">
        <v>53</v>
      </c>
    </row>
    <row r="56" spans="1:5" ht="25.5">
      <c r="A56" t="s">
        <v>54</v>
      </c>
      <c r="E56" s="35" t="s">
        <v>95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0+O8+O21+O86+O95+O128+O133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99</v>
      </c>
      <c r="I3" s="38">
        <f>0+I8+I21+I86+I95+I128+I133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99</v>
      </c>
      <c r="D4" s="6"/>
      <c r="E4" s="18" t="s">
        <v>100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1860.188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102">
      <c r="A11" s="36" t="s">
        <v>52</v>
      </c>
      <c r="E11" s="37" t="s">
        <v>105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2984.8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63.75">
      <c r="A14" s="34" t="s">
        <v>51</v>
      </c>
      <c r="E14" s="35" t="s">
        <v>109</v>
      </c>
    </row>
    <row r="15" spans="1:5" ht="63.75">
      <c r="A15" s="36" t="s">
        <v>52</v>
      </c>
      <c r="E15" s="37" t="s">
        <v>110</v>
      </c>
    </row>
    <row r="16" spans="1:5" ht="25.5">
      <c r="A16" t="s">
        <v>54</v>
      </c>
      <c r="E16" s="35" t="s">
        <v>106</v>
      </c>
    </row>
    <row r="17" spans="1:16" ht="12.75">
      <c r="A17" s="25" t="s">
        <v>46</v>
      </c>
      <c r="B17" s="29" t="s">
        <v>23</v>
      </c>
      <c r="C17" s="29" t="s">
        <v>111</v>
      </c>
      <c r="D17" s="25" t="s">
        <v>48</v>
      </c>
      <c r="E17" s="30" t="s">
        <v>112</v>
      </c>
      <c r="F17" s="31" t="s">
        <v>108</v>
      </c>
      <c r="G17" s="32">
        <v>2010.2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25.5">
      <c r="A18" s="34" t="s">
        <v>51</v>
      </c>
      <c r="E18" s="35" t="s">
        <v>113</v>
      </c>
    </row>
    <row r="19" spans="1:5" ht="12.75">
      <c r="A19" s="36" t="s">
        <v>52</v>
      </c>
      <c r="E19" s="37" t="s">
        <v>114</v>
      </c>
    </row>
    <row r="20" spans="1:5" ht="25.5">
      <c r="A20" t="s">
        <v>54</v>
      </c>
      <c r="E20" s="35" t="s">
        <v>106</v>
      </c>
    </row>
    <row r="21" spans="1:18" ht="12.75" customHeight="1">
      <c r="A21" s="6" t="s">
        <v>44</v>
      </c>
      <c r="B21" s="6"/>
      <c r="C21" s="40" t="s">
        <v>30</v>
      </c>
      <c r="D21" s="6"/>
      <c r="E21" s="27" t="s">
        <v>115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0+I22+I26+I30+I34+I38+I42+I46+I50+I54+I58+I62+I66+I70+I74+I78+I82</f>
      </c>
      <c r="R21">
        <f>0+O22+O26+O30+O34+O38+O42+O46+O50+O54+O58+O62+O66+O70+O74+O78+O82</f>
      </c>
    </row>
    <row r="22" spans="1:16" ht="12.75">
      <c r="A22" s="25" t="s">
        <v>46</v>
      </c>
      <c r="B22" s="29" t="s">
        <v>34</v>
      </c>
      <c r="C22" s="29" t="s">
        <v>116</v>
      </c>
      <c r="D22" s="25" t="s">
        <v>48</v>
      </c>
      <c r="E22" s="30" t="s">
        <v>117</v>
      </c>
      <c r="F22" s="31" t="s">
        <v>118</v>
      </c>
      <c r="G22" s="32">
        <v>12636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12.75">
      <c r="A23" s="34" t="s">
        <v>51</v>
      </c>
      <c r="E23" s="35" t="s">
        <v>119</v>
      </c>
    </row>
    <row r="24" spans="1:5" ht="12.75">
      <c r="A24" s="36" t="s">
        <v>52</v>
      </c>
      <c r="E24" s="37" t="s">
        <v>120</v>
      </c>
    </row>
    <row r="25" spans="1:5" ht="38.25">
      <c r="A25" t="s">
        <v>54</v>
      </c>
      <c r="E25" s="35" t="s">
        <v>121</v>
      </c>
    </row>
    <row r="26" spans="1:16" ht="12.75">
      <c r="A26" s="25" t="s">
        <v>46</v>
      </c>
      <c r="B26" s="29" t="s">
        <v>36</v>
      </c>
      <c r="C26" s="29" t="s">
        <v>122</v>
      </c>
      <c r="D26" s="25" t="s">
        <v>48</v>
      </c>
      <c r="E26" s="30" t="s">
        <v>123</v>
      </c>
      <c r="F26" s="31" t="s">
        <v>118</v>
      </c>
      <c r="G26" s="32">
        <v>5750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25.5">
      <c r="A27" s="34" t="s">
        <v>51</v>
      </c>
      <c r="E27" s="35" t="s">
        <v>124</v>
      </c>
    </row>
    <row r="28" spans="1:5" ht="12.75">
      <c r="A28" s="36" t="s">
        <v>52</v>
      </c>
      <c r="E28" s="37" t="s">
        <v>125</v>
      </c>
    </row>
    <row r="29" spans="1:5" ht="12.75">
      <c r="A29" t="s">
        <v>54</v>
      </c>
      <c r="E29" s="35" t="s">
        <v>126</v>
      </c>
    </row>
    <row r="30" spans="1:16" ht="25.5">
      <c r="A30" s="25" t="s">
        <v>46</v>
      </c>
      <c r="B30" s="29" t="s">
        <v>38</v>
      </c>
      <c r="C30" s="29" t="s">
        <v>127</v>
      </c>
      <c r="D30" s="25" t="s">
        <v>48</v>
      </c>
      <c r="E30" s="30" t="s">
        <v>128</v>
      </c>
      <c r="F30" s="31" t="s">
        <v>103</v>
      </c>
      <c r="G30" s="32">
        <v>1488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63.75">
      <c r="A31" s="34" t="s">
        <v>51</v>
      </c>
      <c r="E31" s="35" t="s">
        <v>129</v>
      </c>
    </row>
    <row r="32" spans="1:5" ht="76.5">
      <c r="A32" s="36" t="s">
        <v>52</v>
      </c>
      <c r="E32" s="37" t="s">
        <v>130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132</v>
      </c>
      <c r="D34" s="25" t="s">
        <v>48</v>
      </c>
      <c r="E34" s="30" t="s">
        <v>133</v>
      </c>
      <c r="F34" s="31" t="s">
        <v>103</v>
      </c>
      <c r="G34" s="32">
        <v>1058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89.25">
      <c r="A35" s="34" t="s">
        <v>51</v>
      </c>
      <c r="E35" s="35" t="s">
        <v>134</v>
      </c>
    </row>
    <row r="36" spans="1:5" ht="63.75">
      <c r="A36" s="36" t="s">
        <v>52</v>
      </c>
      <c r="E36" s="37" t="s">
        <v>135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136</v>
      </c>
      <c r="D38" s="25" t="s">
        <v>48</v>
      </c>
      <c r="E38" s="30" t="s">
        <v>137</v>
      </c>
      <c r="F38" s="31" t="s">
        <v>103</v>
      </c>
      <c r="G38" s="32">
        <v>563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89.25">
      <c r="A39" s="34" t="s">
        <v>51</v>
      </c>
      <c r="E39" s="35" t="s">
        <v>138</v>
      </c>
    </row>
    <row r="40" spans="1:5" ht="63.75">
      <c r="A40" s="36" t="s">
        <v>52</v>
      </c>
      <c r="E40" s="37" t="s">
        <v>139</v>
      </c>
    </row>
    <row r="41" spans="1:5" ht="63.75">
      <c r="A41" t="s">
        <v>54</v>
      </c>
      <c r="E41" s="35" t="s">
        <v>131</v>
      </c>
    </row>
    <row r="42" spans="1:16" ht="12.75">
      <c r="A42" s="25" t="s">
        <v>46</v>
      </c>
      <c r="B42" s="29" t="s">
        <v>41</v>
      </c>
      <c r="C42" s="29" t="s">
        <v>140</v>
      </c>
      <c r="D42" s="25" t="s">
        <v>48</v>
      </c>
      <c r="E42" s="30" t="s">
        <v>141</v>
      </c>
      <c r="F42" s="31" t="s">
        <v>142</v>
      </c>
      <c r="G42" s="32">
        <v>43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12.75">
      <c r="A43" s="34" t="s">
        <v>51</v>
      </c>
      <c r="E43" s="35" t="s">
        <v>48</v>
      </c>
    </row>
    <row r="44" spans="1:5" ht="12.75">
      <c r="A44" s="36" t="s">
        <v>52</v>
      </c>
      <c r="E44" s="37" t="s">
        <v>143</v>
      </c>
    </row>
    <row r="45" spans="1:5" ht="25.5">
      <c r="A45" t="s">
        <v>54</v>
      </c>
      <c r="E45" s="35" t="s">
        <v>144</v>
      </c>
    </row>
    <row r="46" spans="1:16" ht="12.75">
      <c r="A46" s="25" t="s">
        <v>46</v>
      </c>
      <c r="B46" s="29" t="s">
        <v>43</v>
      </c>
      <c r="C46" s="29" t="s">
        <v>145</v>
      </c>
      <c r="D46" s="25" t="s">
        <v>48</v>
      </c>
      <c r="E46" s="30" t="s">
        <v>146</v>
      </c>
      <c r="F46" s="31" t="s">
        <v>103</v>
      </c>
      <c r="G46" s="32">
        <v>1045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25.5">
      <c r="A47" s="34" t="s">
        <v>51</v>
      </c>
      <c r="E47" s="35" t="s">
        <v>147</v>
      </c>
    </row>
    <row r="48" spans="1:5" ht="38.25">
      <c r="A48" s="36" t="s">
        <v>52</v>
      </c>
      <c r="E48" s="37" t="s">
        <v>148</v>
      </c>
    </row>
    <row r="49" spans="1:5" ht="369.75">
      <c r="A49" t="s">
        <v>54</v>
      </c>
      <c r="E49" s="35" t="s">
        <v>149</v>
      </c>
    </row>
    <row r="50" spans="1:16" ht="12.75">
      <c r="A50" s="25" t="s">
        <v>46</v>
      </c>
      <c r="B50" s="29" t="s">
        <v>89</v>
      </c>
      <c r="C50" s="29" t="s">
        <v>150</v>
      </c>
      <c r="D50" s="25" t="s">
        <v>56</v>
      </c>
      <c r="E50" s="30" t="s">
        <v>151</v>
      </c>
      <c r="F50" s="31" t="s">
        <v>103</v>
      </c>
      <c r="G50" s="32">
        <v>1045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25.5">
      <c r="A51" s="34" t="s">
        <v>51</v>
      </c>
      <c r="E51" s="35" t="s">
        <v>152</v>
      </c>
    </row>
    <row r="52" spans="1:5" ht="12.75">
      <c r="A52" s="36" t="s">
        <v>52</v>
      </c>
      <c r="E52" s="37" t="s">
        <v>153</v>
      </c>
    </row>
    <row r="53" spans="1:5" ht="306">
      <c r="A53" t="s">
        <v>54</v>
      </c>
      <c r="E53" s="35" t="s">
        <v>154</v>
      </c>
    </row>
    <row r="54" spans="1:16" ht="12.75">
      <c r="A54" s="25" t="s">
        <v>46</v>
      </c>
      <c r="B54" s="29" t="s">
        <v>92</v>
      </c>
      <c r="C54" s="29" t="s">
        <v>155</v>
      </c>
      <c r="D54" s="25" t="s">
        <v>56</v>
      </c>
      <c r="E54" s="30" t="s">
        <v>156</v>
      </c>
      <c r="F54" s="31" t="s">
        <v>103</v>
      </c>
      <c r="G54" s="32">
        <v>3281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76.5">
      <c r="A55" s="34" t="s">
        <v>51</v>
      </c>
      <c r="E55" s="35" t="s">
        <v>157</v>
      </c>
    </row>
    <row r="56" spans="1:5" ht="89.25">
      <c r="A56" s="36" t="s">
        <v>52</v>
      </c>
      <c r="E56" s="37" t="s">
        <v>158</v>
      </c>
    </row>
    <row r="57" spans="1:5" ht="306">
      <c r="A57" t="s">
        <v>54</v>
      </c>
      <c r="E57" s="35" t="s">
        <v>159</v>
      </c>
    </row>
    <row r="58" spans="1:16" ht="12.75">
      <c r="A58" s="25" t="s">
        <v>46</v>
      </c>
      <c r="B58" s="29" t="s">
        <v>160</v>
      </c>
      <c r="C58" s="29" t="s">
        <v>155</v>
      </c>
      <c r="D58" s="25" t="s">
        <v>161</v>
      </c>
      <c r="E58" s="30" t="s">
        <v>162</v>
      </c>
      <c r="F58" s="31" t="s">
        <v>103</v>
      </c>
      <c r="G58" s="32">
        <v>228.3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38.25">
      <c r="A59" s="34" t="s">
        <v>51</v>
      </c>
      <c r="E59" s="35" t="s">
        <v>163</v>
      </c>
    </row>
    <row r="60" spans="1:5" ht="12.75">
      <c r="A60" s="36" t="s">
        <v>52</v>
      </c>
      <c r="E60" s="37" t="s">
        <v>164</v>
      </c>
    </row>
    <row r="61" spans="1:5" ht="306">
      <c r="A61" t="s">
        <v>54</v>
      </c>
      <c r="E61" s="35" t="s">
        <v>159</v>
      </c>
    </row>
    <row r="62" spans="1:16" ht="12.75">
      <c r="A62" s="25" t="s">
        <v>46</v>
      </c>
      <c r="B62" s="29" t="s">
        <v>165</v>
      </c>
      <c r="C62" s="29" t="s">
        <v>166</v>
      </c>
      <c r="D62" s="25" t="s">
        <v>48</v>
      </c>
      <c r="E62" s="30" t="s">
        <v>167</v>
      </c>
      <c r="F62" s="31" t="s">
        <v>103</v>
      </c>
      <c r="G62" s="32">
        <v>240.188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63.75">
      <c r="A63" s="34" t="s">
        <v>51</v>
      </c>
      <c r="E63" s="35" t="s">
        <v>168</v>
      </c>
    </row>
    <row r="64" spans="1:5" ht="63.75">
      <c r="A64" s="36" t="s">
        <v>52</v>
      </c>
      <c r="E64" s="37" t="s">
        <v>169</v>
      </c>
    </row>
    <row r="65" spans="1:5" ht="63.75">
      <c r="A65" t="s">
        <v>54</v>
      </c>
      <c r="E65" s="35" t="s">
        <v>170</v>
      </c>
    </row>
    <row r="66" spans="1:16" ht="12.75">
      <c r="A66" s="25" t="s">
        <v>46</v>
      </c>
      <c r="B66" s="29" t="s">
        <v>171</v>
      </c>
      <c r="C66" s="29" t="s">
        <v>172</v>
      </c>
      <c r="D66" s="25" t="s">
        <v>48</v>
      </c>
      <c r="E66" s="30" t="s">
        <v>173</v>
      </c>
      <c r="F66" s="31" t="s">
        <v>103</v>
      </c>
      <c r="G66" s="32">
        <v>2130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63.75">
      <c r="A67" s="34" t="s">
        <v>51</v>
      </c>
      <c r="E67" s="35" t="s">
        <v>174</v>
      </c>
    </row>
    <row r="68" spans="1:5" ht="76.5">
      <c r="A68" s="36" t="s">
        <v>52</v>
      </c>
      <c r="E68" s="37" t="s">
        <v>175</v>
      </c>
    </row>
    <row r="69" spans="1:5" ht="267.75">
      <c r="A69" t="s">
        <v>54</v>
      </c>
      <c r="E69" s="35" t="s">
        <v>176</v>
      </c>
    </row>
    <row r="70" spans="1:16" ht="12.75">
      <c r="A70" s="25" t="s">
        <v>46</v>
      </c>
      <c r="B70" s="29" t="s">
        <v>177</v>
      </c>
      <c r="C70" s="29" t="s">
        <v>178</v>
      </c>
      <c r="D70" s="25" t="s">
        <v>48</v>
      </c>
      <c r="E70" s="30" t="s">
        <v>179</v>
      </c>
      <c r="F70" s="31" t="s">
        <v>103</v>
      </c>
      <c r="G70" s="32">
        <v>2196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63.75">
      <c r="A71" s="34" t="s">
        <v>51</v>
      </c>
      <c r="E71" s="35" t="s">
        <v>180</v>
      </c>
    </row>
    <row r="72" spans="1:5" ht="63.75">
      <c r="A72" s="36" t="s">
        <v>52</v>
      </c>
      <c r="E72" s="37" t="s">
        <v>181</v>
      </c>
    </row>
    <row r="73" spans="1:5" ht="280.5">
      <c r="A73" t="s">
        <v>54</v>
      </c>
      <c r="E73" s="35" t="s">
        <v>182</v>
      </c>
    </row>
    <row r="74" spans="1:16" ht="12.75">
      <c r="A74" s="25" t="s">
        <v>46</v>
      </c>
      <c r="B74" s="29" t="s">
        <v>183</v>
      </c>
      <c r="C74" s="29" t="s">
        <v>184</v>
      </c>
      <c r="D74" s="25" t="s">
        <v>48</v>
      </c>
      <c r="E74" s="30" t="s">
        <v>185</v>
      </c>
      <c r="F74" s="31" t="s">
        <v>103</v>
      </c>
      <c r="G74" s="32">
        <v>653</v>
      </c>
      <c r="H74" s="33">
        <v>0</v>
      </c>
      <c r="I74" s="33">
        <f>ROUND(ROUND(H74,2)*ROUND(G74,3),2)</f>
      </c>
      <c r="O74">
        <f>(I74*21)/100</f>
      </c>
      <c r="P74" t="s">
        <v>24</v>
      </c>
    </row>
    <row r="75" spans="1:5" ht="12.75">
      <c r="A75" s="34" t="s">
        <v>51</v>
      </c>
      <c r="E75" s="35" t="s">
        <v>186</v>
      </c>
    </row>
    <row r="76" spans="1:5" ht="12.75">
      <c r="A76" s="36" t="s">
        <v>52</v>
      </c>
      <c r="E76" s="37" t="s">
        <v>187</v>
      </c>
    </row>
    <row r="77" spans="1:5" ht="242.25">
      <c r="A77" t="s">
        <v>54</v>
      </c>
      <c r="E77" s="35" t="s">
        <v>188</v>
      </c>
    </row>
    <row r="78" spans="1:16" ht="12.75">
      <c r="A78" s="25" t="s">
        <v>46</v>
      </c>
      <c r="B78" s="29" t="s">
        <v>189</v>
      </c>
      <c r="C78" s="29" t="s">
        <v>190</v>
      </c>
      <c r="D78" s="25" t="s">
        <v>48</v>
      </c>
      <c r="E78" s="30" t="s">
        <v>191</v>
      </c>
      <c r="F78" s="31" t="s">
        <v>118</v>
      </c>
      <c r="G78" s="32">
        <v>2283</v>
      </c>
      <c r="H78" s="33">
        <v>0</v>
      </c>
      <c r="I78" s="33">
        <f>ROUND(ROUND(H78,2)*ROUND(G78,3),2)</f>
      </c>
      <c r="O78">
        <f>(I78*21)/100</f>
      </c>
      <c r="P78" t="s">
        <v>24</v>
      </c>
    </row>
    <row r="79" spans="1:5" ht="12.75">
      <c r="A79" s="34" t="s">
        <v>51</v>
      </c>
      <c r="E79" s="35" t="s">
        <v>48</v>
      </c>
    </row>
    <row r="80" spans="1:5" ht="12.75">
      <c r="A80" s="36" t="s">
        <v>52</v>
      </c>
      <c r="E80" s="37" t="s">
        <v>192</v>
      </c>
    </row>
    <row r="81" spans="1:5" ht="38.25">
      <c r="A81" t="s">
        <v>54</v>
      </c>
      <c r="E81" s="35" t="s">
        <v>193</v>
      </c>
    </row>
    <row r="82" spans="1:16" ht="12.75">
      <c r="A82" s="25" t="s">
        <v>46</v>
      </c>
      <c r="B82" s="29" t="s">
        <v>194</v>
      </c>
      <c r="C82" s="29" t="s">
        <v>195</v>
      </c>
      <c r="D82" s="25" t="s">
        <v>48</v>
      </c>
      <c r="E82" s="30" t="s">
        <v>196</v>
      </c>
      <c r="F82" s="31" t="s">
        <v>118</v>
      </c>
      <c r="G82" s="32">
        <v>2283</v>
      </c>
      <c r="H82" s="33">
        <v>0</v>
      </c>
      <c r="I82" s="33">
        <f>ROUND(ROUND(H82,2)*ROUND(G82,3),2)</f>
      </c>
      <c r="O82">
        <f>(I82*21)/100</f>
      </c>
      <c r="P82" t="s">
        <v>24</v>
      </c>
    </row>
    <row r="83" spans="1:5" ht="12.75">
      <c r="A83" s="34" t="s">
        <v>51</v>
      </c>
      <c r="E83" s="35" t="s">
        <v>197</v>
      </c>
    </row>
    <row r="84" spans="1:5" ht="12.75">
      <c r="A84" s="36" t="s">
        <v>52</v>
      </c>
      <c r="E84" s="37" t="s">
        <v>192</v>
      </c>
    </row>
    <row r="85" spans="1:5" ht="38.25">
      <c r="A85" t="s">
        <v>54</v>
      </c>
      <c r="E85" s="35" t="s">
        <v>198</v>
      </c>
    </row>
    <row r="86" spans="1:18" ht="12.75" customHeight="1">
      <c r="A86" s="6" t="s">
        <v>44</v>
      </c>
      <c r="B86" s="6"/>
      <c r="C86" s="40" t="s">
        <v>34</v>
      </c>
      <c r="D86" s="6"/>
      <c r="E86" s="27" t="s">
        <v>199</v>
      </c>
      <c r="F86" s="6"/>
      <c r="G86" s="6"/>
      <c r="H86" s="6"/>
      <c r="I86" s="41">
        <f>0+Q86</f>
      </c>
      <c r="O86">
        <f>0+R86</f>
      </c>
      <c r="Q86">
        <f>0+I87+I91</f>
      </c>
      <c r="R86">
        <f>0+O87+O91</f>
      </c>
    </row>
    <row r="87" spans="1:16" ht="12.75">
      <c r="A87" s="25" t="s">
        <v>46</v>
      </c>
      <c r="B87" s="29" t="s">
        <v>200</v>
      </c>
      <c r="C87" s="29" t="s">
        <v>201</v>
      </c>
      <c r="D87" s="25" t="s">
        <v>48</v>
      </c>
      <c r="E87" s="30" t="s">
        <v>202</v>
      </c>
      <c r="F87" s="31" t="s">
        <v>103</v>
      </c>
      <c r="G87" s="32">
        <v>0.4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12.75">
      <c r="A88" s="34" t="s">
        <v>51</v>
      </c>
      <c r="E88" s="35" t="s">
        <v>203</v>
      </c>
    </row>
    <row r="89" spans="1:5" ht="12.75">
      <c r="A89" s="36" t="s">
        <v>52</v>
      </c>
      <c r="E89" s="37" t="s">
        <v>204</v>
      </c>
    </row>
    <row r="90" spans="1:5" ht="395.25">
      <c r="A90" t="s">
        <v>54</v>
      </c>
      <c r="E90" s="35" t="s">
        <v>205</v>
      </c>
    </row>
    <row r="91" spans="1:16" ht="12.75">
      <c r="A91" s="25" t="s">
        <v>46</v>
      </c>
      <c r="B91" s="29" t="s">
        <v>206</v>
      </c>
      <c r="C91" s="29" t="s">
        <v>207</v>
      </c>
      <c r="D91" s="25" t="s">
        <v>48</v>
      </c>
      <c r="E91" s="30" t="s">
        <v>208</v>
      </c>
      <c r="F91" s="31" t="s">
        <v>103</v>
      </c>
      <c r="G91" s="32">
        <v>0.6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12.75">
      <c r="A92" s="34" t="s">
        <v>51</v>
      </c>
      <c r="E92" s="35" t="s">
        <v>209</v>
      </c>
    </row>
    <row r="93" spans="1:5" ht="12.75">
      <c r="A93" s="36" t="s">
        <v>52</v>
      </c>
      <c r="E93" s="37" t="s">
        <v>210</v>
      </c>
    </row>
    <row r="94" spans="1:5" ht="102">
      <c r="A94" t="s">
        <v>54</v>
      </c>
      <c r="E94" s="35" t="s">
        <v>211</v>
      </c>
    </row>
    <row r="95" spans="1:18" ht="12.75" customHeight="1">
      <c r="A95" s="6" t="s">
        <v>44</v>
      </c>
      <c r="B95" s="6"/>
      <c r="C95" s="40" t="s">
        <v>36</v>
      </c>
      <c r="D95" s="6"/>
      <c r="E95" s="27" t="s">
        <v>212</v>
      </c>
      <c r="F95" s="6"/>
      <c r="G95" s="6"/>
      <c r="H95" s="6"/>
      <c r="I95" s="41">
        <f>0+Q95</f>
      </c>
      <c r="O95">
        <f>0+R95</f>
      </c>
      <c r="Q95">
        <f>0+I96+I100+I104+I108+I112+I116+I120+I124</f>
      </c>
      <c r="R95">
        <f>0+O96+O100+O104+O108+O112+O116+O120+O124</f>
      </c>
    </row>
    <row r="96" spans="1:16" ht="12.75">
      <c r="A96" s="25" t="s">
        <v>46</v>
      </c>
      <c r="B96" s="29" t="s">
        <v>213</v>
      </c>
      <c r="C96" s="29" t="s">
        <v>214</v>
      </c>
      <c r="D96" s="25" t="s">
        <v>48</v>
      </c>
      <c r="E96" s="30" t="s">
        <v>215</v>
      </c>
      <c r="F96" s="31" t="s">
        <v>118</v>
      </c>
      <c r="G96" s="32">
        <v>15211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38.25">
      <c r="A97" s="34" t="s">
        <v>51</v>
      </c>
      <c r="E97" s="35" t="s">
        <v>216</v>
      </c>
    </row>
    <row r="98" spans="1:5" ht="12.75">
      <c r="A98" s="36" t="s">
        <v>52</v>
      </c>
      <c r="E98" s="37" t="s">
        <v>217</v>
      </c>
    </row>
    <row r="99" spans="1:5" ht="76.5">
      <c r="A99" t="s">
        <v>54</v>
      </c>
      <c r="E99" s="35" t="s">
        <v>218</v>
      </c>
    </row>
    <row r="100" spans="1:16" ht="12.75">
      <c r="A100" s="25" t="s">
        <v>46</v>
      </c>
      <c r="B100" s="29" t="s">
        <v>219</v>
      </c>
      <c r="C100" s="29" t="s">
        <v>220</v>
      </c>
      <c r="D100" s="25" t="s">
        <v>48</v>
      </c>
      <c r="E100" s="30" t="s">
        <v>221</v>
      </c>
      <c r="F100" s="31" t="s">
        <v>103</v>
      </c>
      <c r="G100" s="32">
        <v>344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38.25">
      <c r="A101" s="34" t="s">
        <v>51</v>
      </c>
      <c r="E101" s="35" t="s">
        <v>222</v>
      </c>
    </row>
    <row r="102" spans="1:5" ht="63.75">
      <c r="A102" s="36" t="s">
        <v>52</v>
      </c>
      <c r="E102" s="37" t="s">
        <v>223</v>
      </c>
    </row>
    <row r="103" spans="1:5" ht="102">
      <c r="A103" t="s">
        <v>54</v>
      </c>
      <c r="E103" s="35" t="s">
        <v>224</v>
      </c>
    </row>
    <row r="104" spans="1:16" ht="12.75">
      <c r="A104" s="25" t="s">
        <v>46</v>
      </c>
      <c r="B104" s="29" t="s">
        <v>225</v>
      </c>
      <c r="C104" s="29" t="s">
        <v>226</v>
      </c>
      <c r="D104" s="25" t="s">
        <v>48</v>
      </c>
      <c r="E104" s="30" t="s">
        <v>227</v>
      </c>
      <c r="F104" s="31" t="s">
        <v>118</v>
      </c>
      <c r="G104" s="32">
        <v>28062</v>
      </c>
      <c r="H104" s="33">
        <v>0</v>
      </c>
      <c r="I104" s="33">
        <f>ROUND(ROUND(H104,2)*ROUND(G104,3),2)</f>
      </c>
      <c r="O104">
        <f>(I104*21)/100</f>
      </c>
      <c r="P104" t="s">
        <v>24</v>
      </c>
    </row>
    <row r="105" spans="1:5" ht="63.75">
      <c r="A105" s="34" t="s">
        <v>51</v>
      </c>
      <c r="E105" s="35" t="s">
        <v>228</v>
      </c>
    </row>
    <row r="106" spans="1:5" ht="89.25">
      <c r="A106" s="36" t="s">
        <v>52</v>
      </c>
      <c r="E106" s="37" t="s">
        <v>229</v>
      </c>
    </row>
    <row r="107" spans="1:5" ht="51">
      <c r="A107" t="s">
        <v>54</v>
      </c>
      <c r="E107" s="35" t="s">
        <v>230</v>
      </c>
    </row>
    <row r="108" spans="1:16" ht="12.75">
      <c r="A108" s="25" t="s">
        <v>46</v>
      </c>
      <c r="B108" s="29" t="s">
        <v>231</v>
      </c>
      <c r="C108" s="29" t="s">
        <v>232</v>
      </c>
      <c r="D108" s="25" t="s">
        <v>48</v>
      </c>
      <c r="E108" s="30" t="s">
        <v>233</v>
      </c>
      <c r="F108" s="31" t="s">
        <v>118</v>
      </c>
      <c r="G108" s="32">
        <v>14846</v>
      </c>
      <c r="H108" s="33">
        <v>0</v>
      </c>
      <c r="I108" s="33">
        <f>ROUND(ROUND(H108,2)*ROUND(G108,3),2)</f>
      </c>
      <c r="O108">
        <f>(I108*21)/100</f>
      </c>
      <c r="P108" t="s">
        <v>24</v>
      </c>
    </row>
    <row r="109" spans="1:5" ht="38.25">
      <c r="A109" s="34" t="s">
        <v>51</v>
      </c>
      <c r="E109" s="35" t="s">
        <v>234</v>
      </c>
    </row>
    <row r="110" spans="1:5" ht="63.75">
      <c r="A110" s="36" t="s">
        <v>52</v>
      </c>
      <c r="E110" s="37" t="s">
        <v>235</v>
      </c>
    </row>
    <row r="111" spans="1:5" ht="51">
      <c r="A111" t="s">
        <v>54</v>
      </c>
      <c r="E111" s="35" t="s">
        <v>230</v>
      </c>
    </row>
    <row r="112" spans="1:16" ht="12.75">
      <c r="A112" s="25" t="s">
        <v>46</v>
      </c>
      <c r="B112" s="29" t="s">
        <v>236</v>
      </c>
      <c r="C112" s="29" t="s">
        <v>237</v>
      </c>
      <c r="D112" s="25" t="s">
        <v>48</v>
      </c>
      <c r="E112" s="30" t="s">
        <v>238</v>
      </c>
      <c r="F112" s="31" t="s">
        <v>118</v>
      </c>
      <c r="G112" s="32">
        <v>8899</v>
      </c>
      <c r="H112" s="33">
        <v>0</v>
      </c>
      <c r="I112" s="33">
        <f>ROUND(ROUND(H112,2)*ROUND(G112,3),2)</f>
      </c>
      <c r="O112">
        <f>(I112*21)/100</f>
      </c>
      <c r="P112" t="s">
        <v>24</v>
      </c>
    </row>
    <row r="113" spans="1:5" ht="38.25">
      <c r="A113" s="34" t="s">
        <v>51</v>
      </c>
      <c r="E113" s="35" t="s">
        <v>239</v>
      </c>
    </row>
    <row r="114" spans="1:5" ht="12.75">
      <c r="A114" s="36" t="s">
        <v>52</v>
      </c>
      <c r="E114" s="37" t="s">
        <v>240</v>
      </c>
    </row>
    <row r="115" spans="1:5" ht="51">
      <c r="A115" t="s">
        <v>54</v>
      </c>
      <c r="E115" s="35" t="s">
        <v>241</v>
      </c>
    </row>
    <row r="116" spans="1:16" ht="12.75">
      <c r="A116" s="25" t="s">
        <v>46</v>
      </c>
      <c r="B116" s="29" t="s">
        <v>242</v>
      </c>
      <c r="C116" s="29" t="s">
        <v>243</v>
      </c>
      <c r="D116" s="25" t="s">
        <v>48</v>
      </c>
      <c r="E116" s="30" t="s">
        <v>244</v>
      </c>
      <c r="F116" s="31" t="s">
        <v>103</v>
      </c>
      <c r="G116" s="32">
        <v>563</v>
      </c>
      <c r="H116" s="33">
        <v>0</v>
      </c>
      <c r="I116" s="33">
        <f>ROUND(ROUND(H116,2)*ROUND(G116,3),2)</f>
      </c>
      <c r="O116">
        <f>(I116*21)/100</f>
      </c>
      <c r="P116" t="s">
        <v>24</v>
      </c>
    </row>
    <row r="117" spans="1:5" ht="38.25">
      <c r="A117" s="34" t="s">
        <v>51</v>
      </c>
      <c r="E117" s="35" t="s">
        <v>245</v>
      </c>
    </row>
    <row r="118" spans="1:5" ht="63.75">
      <c r="A118" s="36" t="s">
        <v>52</v>
      </c>
      <c r="E118" s="37" t="s">
        <v>246</v>
      </c>
    </row>
    <row r="119" spans="1:5" ht="140.25">
      <c r="A119" t="s">
        <v>54</v>
      </c>
      <c r="E119" s="35" t="s">
        <v>247</v>
      </c>
    </row>
    <row r="120" spans="1:16" ht="12.75">
      <c r="A120" s="25" t="s">
        <v>46</v>
      </c>
      <c r="B120" s="29" t="s">
        <v>248</v>
      </c>
      <c r="C120" s="29" t="s">
        <v>249</v>
      </c>
      <c r="D120" s="25" t="s">
        <v>48</v>
      </c>
      <c r="E120" s="30" t="s">
        <v>250</v>
      </c>
      <c r="F120" s="31" t="s">
        <v>103</v>
      </c>
      <c r="G120" s="32">
        <v>867</v>
      </c>
      <c r="H120" s="33">
        <v>0</v>
      </c>
      <c r="I120" s="33">
        <f>ROUND(ROUND(H120,2)*ROUND(G120,3),2)</f>
      </c>
      <c r="O120">
        <f>(I120*21)/100</f>
      </c>
      <c r="P120" t="s">
        <v>24</v>
      </c>
    </row>
    <row r="121" spans="1:5" ht="38.25">
      <c r="A121" s="34" t="s">
        <v>51</v>
      </c>
      <c r="E121" s="35" t="s">
        <v>251</v>
      </c>
    </row>
    <row r="122" spans="1:5" ht="63.75">
      <c r="A122" s="36" t="s">
        <v>52</v>
      </c>
      <c r="E122" s="37" t="s">
        <v>252</v>
      </c>
    </row>
    <row r="123" spans="1:5" ht="140.25">
      <c r="A123" t="s">
        <v>54</v>
      </c>
      <c r="E123" s="35" t="s">
        <v>247</v>
      </c>
    </row>
    <row r="124" spans="1:16" ht="12.75">
      <c r="A124" s="25" t="s">
        <v>46</v>
      </c>
      <c r="B124" s="29" t="s">
        <v>253</v>
      </c>
      <c r="C124" s="29" t="s">
        <v>254</v>
      </c>
      <c r="D124" s="25" t="s">
        <v>48</v>
      </c>
      <c r="E124" s="30" t="s">
        <v>255</v>
      </c>
      <c r="F124" s="31" t="s">
        <v>103</v>
      </c>
      <c r="G124" s="32">
        <v>575</v>
      </c>
      <c r="H124" s="33">
        <v>0</v>
      </c>
      <c r="I124" s="33">
        <f>ROUND(ROUND(H124,2)*ROUND(G124,3),2)</f>
      </c>
      <c r="O124">
        <f>(I124*21)/100</f>
      </c>
      <c r="P124" t="s">
        <v>24</v>
      </c>
    </row>
    <row r="125" spans="1:5" ht="12.75">
      <c r="A125" s="34" t="s">
        <v>51</v>
      </c>
      <c r="E125" s="35" t="s">
        <v>256</v>
      </c>
    </row>
    <row r="126" spans="1:5" ht="12.75">
      <c r="A126" s="36" t="s">
        <v>52</v>
      </c>
      <c r="E126" s="37" t="s">
        <v>257</v>
      </c>
    </row>
    <row r="127" spans="1:5" ht="140.25">
      <c r="A127" t="s">
        <v>54</v>
      </c>
      <c r="E127" s="35" t="s">
        <v>247</v>
      </c>
    </row>
    <row r="128" spans="1:18" ht="12.75" customHeight="1">
      <c r="A128" s="6" t="s">
        <v>44</v>
      </c>
      <c r="B128" s="6"/>
      <c r="C128" s="40" t="s">
        <v>76</v>
      </c>
      <c r="D128" s="6"/>
      <c r="E128" s="27" t="s">
        <v>258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46</v>
      </c>
      <c r="B129" s="29" t="s">
        <v>259</v>
      </c>
      <c r="C129" s="29" t="s">
        <v>260</v>
      </c>
      <c r="D129" s="25" t="s">
        <v>48</v>
      </c>
      <c r="E129" s="30" t="s">
        <v>261</v>
      </c>
      <c r="F129" s="31" t="s">
        <v>90</v>
      </c>
      <c r="G129" s="32">
        <v>2</v>
      </c>
      <c r="H129" s="33">
        <v>0</v>
      </c>
      <c r="I129" s="33">
        <f>ROUND(ROUND(H129,2)*ROUND(G129,3),2)</f>
      </c>
      <c r="O129">
        <f>(I129*21)/100</f>
      </c>
      <c r="P129" t="s">
        <v>24</v>
      </c>
    </row>
    <row r="130" spans="1:5" ht="12.75">
      <c r="A130" s="34" t="s">
        <v>51</v>
      </c>
      <c r="E130" s="35" t="s">
        <v>262</v>
      </c>
    </row>
    <row r="131" spans="1:5" ht="12.75">
      <c r="A131" s="36" t="s">
        <v>52</v>
      </c>
      <c r="E131" s="37" t="s">
        <v>263</v>
      </c>
    </row>
    <row r="132" spans="1:5" ht="51">
      <c r="A132" t="s">
        <v>54</v>
      </c>
      <c r="E132" s="35" t="s">
        <v>264</v>
      </c>
    </row>
    <row r="133" spans="1:18" ht="12.75" customHeight="1">
      <c r="A133" s="6" t="s">
        <v>44</v>
      </c>
      <c r="B133" s="6"/>
      <c r="C133" s="40" t="s">
        <v>41</v>
      </c>
      <c r="D133" s="6"/>
      <c r="E133" s="27" t="s">
        <v>265</v>
      </c>
      <c r="F133" s="6"/>
      <c r="G133" s="6"/>
      <c r="H133" s="6"/>
      <c r="I133" s="41">
        <f>0+Q133</f>
      </c>
      <c r="O133">
        <f>0+R133</f>
      </c>
      <c r="Q133">
        <f>0+I134+I138+I142+I146+I150</f>
      </c>
      <c r="R133">
        <f>0+O134+O138+O142+O146+O150</f>
      </c>
    </row>
    <row r="134" spans="1:16" ht="12.75">
      <c r="A134" s="25" t="s">
        <v>46</v>
      </c>
      <c r="B134" s="29" t="s">
        <v>266</v>
      </c>
      <c r="C134" s="29" t="s">
        <v>267</v>
      </c>
      <c r="D134" s="25" t="s">
        <v>48</v>
      </c>
      <c r="E134" s="30" t="s">
        <v>268</v>
      </c>
      <c r="F134" s="31" t="s">
        <v>90</v>
      </c>
      <c r="G134" s="32">
        <v>122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12.75">
      <c r="A135" s="34" t="s">
        <v>51</v>
      </c>
      <c r="E135" s="35" t="s">
        <v>48</v>
      </c>
    </row>
    <row r="136" spans="1:5" ht="63.75">
      <c r="A136" s="36" t="s">
        <v>52</v>
      </c>
      <c r="E136" s="37" t="s">
        <v>269</v>
      </c>
    </row>
    <row r="137" spans="1:5" ht="51">
      <c r="A137" t="s">
        <v>54</v>
      </c>
      <c r="E137" s="35" t="s">
        <v>270</v>
      </c>
    </row>
    <row r="138" spans="1:16" ht="25.5">
      <c r="A138" s="25" t="s">
        <v>46</v>
      </c>
      <c r="B138" s="29" t="s">
        <v>271</v>
      </c>
      <c r="C138" s="29" t="s">
        <v>272</v>
      </c>
      <c r="D138" s="25" t="s">
        <v>48</v>
      </c>
      <c r="E138" s="30" t="s">
        <v>273</v>
      </c>
      <c r="F138" s="31" t="s">
        <v>118</v>
      </c>
      <c r="G138" s="32">
        <v>1411</v>
      </c>
      <c r="H138" s="33">
        <v>0</v>
      </c>
      <c r="I138" s="33">
        <f>ROUND(ROUND(H138,2)*ROUND(G138,3),2)</f>
      </c>
      <c r="O138">
        <f>(I138*21)/100</f>
      </c>
      <c r="P138" t="s">
        <v>24</v>
      </c>
    </row>
    <row r="139" spans="1:5" ht="12.75">
      <c r="A139" s="34" t="s">
        <v>51</v>
      </c>
      <c r="E139" s="35" t="s">
        <v>48</v>
      </c>
    </row>
    <row r="140" spans="1:5" ht="165.75">
      <c r="A140" s="36" t="s">
        <v>52</v>
      </c>
      <c r="E140" s="37" t="s">
        <v>274</v>
      </c>
    </row>
    <row r="141" spans="1:5" ht="38.25">
      <c r="A141" t="s">
        <v>54</v>
      </c>
      <c r="E141" s="35" t="s">
        <v>275</v>
      </c>
    </row>
    <row r="142" spans="1:16" ht="12.75">
      <c r="A142" s="25" t="s">
        <v>46</v>
      </c>
      <c r="B142" s="29" t="s">
        <v>276</v>
      </c>
      <c r="C142" s="29" t="s">
        <v>277</v>
      </c>
      <c r="D142" s="25" t="s">
        <v>48</v>
      </c>
      <c r="E142" s="30" t="s">
        <v>278</v>
      </c>
      <c r="F142" s="31" t="s">
        <v>118</v>
      </c>
      <c r="G142" s="32">
        <v>1375</v>
      </c>
      <c r="H142" s="33">
        <v>0</v>
      </c>
      <c r="I142" s="33">
        <f>ROUND(ROUND(H142,2)*ROUND(G142,3),2)</f>
      </c>
      <c r="O142">
        <f>(I142*21)/100</f>
      </c>
      <c r="P142" t="s">
        <v>24</v>
      </c>
    </row>
    <row r="143" spans="1:5" ht="12.75">
      <c r="A143" s="34" t="s">
        <v>51</v>
      </c>
      <c r="E143" s="35" t="s">
        <v>48</v>
      </c>
    </row>
    <row r="144" spans="1:5" ht="140.25">
      <c r="A144" s="36" t="s">
        <v>52</v>
      </c>
      <c r="E144" s="37" t="s">
        <v>279</v>
      </c>
    </row>
    <row r="145" spans="1:5" ht="38.25">
      <c r="A145" t="s">
        <v>54</v>
      </c>
      <c r="E145" s="35" t="s">
        <v>275</v>
      </c>
    </row>
    <row r="146" spans="1:16" ht="12.75">
      <c r="A146" s="25" t="s">
        <v>46</v>
      </c>
      <c r="B146" s="29" t="s">
        <v>280</v>
      </c>
      <c r="C146" s="29" t="s">
        <v>281</v>
      </c>
      <c r="D146" s="25" t="s">
        <v>48</v>
      </c>
      <c r="E146" s="30" t="s">
        <v>282</v>
      </c>
      <c r="F146" s="31" t="s">
        <v>142</v>
      </c>
      <c r="G146" s="32">
        <v>43</v>
      </c>
      <c r="H146" s="33">
        <v>0</v>
      </c>
      <c r="I146" s="33">
        <f>ROUND(ROUND(H146,2)*ROUND(G146,3),2)</f>
      </c>
      <c r="O146">
        <f>(I146*21)/100</f>
      </c>
      <c r="P146" t="s">
        <v>24</v>
      </c>
    </row>
    <row r="147" spans="1:5" ht="12.75">
      <c r="A147" s="34" t="s">
        <v>51</v>
      </c>
      <c r="E147" s="35" t="s">
        <v>283</v>
      </c>
    </row>
    <row r="148" spans="1:5" ht="12.75">
      <c r="A148" s="36" t="s">
        <v>52</v>
      </c>
      <c r="E148" s="37" t="s">
        <v>143</v>
      </c>
    </row>
    <row r="149" spans="1:5" ht="38.25">
      <c r="A149" t="s">
        <v>54</v>
      </c>
      <c r="E149" s="35" t="s">
        <v>284</v>
      </c>
    </row>
    <row r="150" spans="1:16" ht="12.75">
      <c r="A150" s="25" t="s">
        <v>46</v>
      </c>
      <c r="B150" s="29" t="s">
        <v>285</v>
      </c>
      <c r="C150" s="29" t="s">
        <v>286</v>
      </c>
      <c r="D150" s="25" t="s">
        <v>48</v>
      </c>
      <c r="E150" s="30" t="s">
        <v>287</v>
      </c>
      <c r="F150" s="31" t="s">
        <v>103</v>
      </c>
      <c r="G150" s="32">
        <v>4</v>
      </c>
      <c r="H150" s="33">
        <v>0</v>
      </c>
      <c r="I150" s="33">
        <f>ROUND(ROUND(H150,2)*ROUND(G150,3),2)</f>
      </c>
      <c r="O150">
        <f>(I150*21)/100</f>
      </c>
      <c r="P150" t="s">
        <v>24</v>
      </c>
    </row>
    <row r="151" spans="1:5" ht="25.5">
      <c r="A151" s="34" t="s">
        <v>51</v>
      </c>
      <c r="E151" s="35" t="s">
        <v>288</v>
      </c>
    </row>
    <row r="152" spans="1:5" ht="12.75">
      <c r="A152" s="36" t="s">
        <v>52</v>
      </c>
      <c r="E152" s="37" t="s">
        <v>289</v>
      </c>
    </row>
    <row r="153" spans="1:5" ht="102">
      <c r="A153" t="s">
        <v>54</v>
      </c>
      <c r="E153" s="35" t="s">
        <v>290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0+O8+O21+O86+O123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291</v>
      </c>
      <c r="I3" s="38">
        <f>0+I8+I21+I86+I123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291</v>
      </c>
      <c r="D4" s="6"/>
      <c r="E4" s="18" t="s">
        <v>292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1052.6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89.25">
      <c r="A11" s="36" t="s">
        <v>52</v>
      </c>
      <c r="E11" s="37" t="s">
        <v>293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136.5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294</v>
      </c>
    </row>
    <row r="15" spans="1:5" ht="51">
      <c r="A15" s="36" t="s">
        <v>52</v>
      </c>
      <c r="E15" s="37" t="s">
        <v>295</v>
      </c>
    </row>
    <row r="16" spans="1:5" ht="25.5">
      <c r="A16" t="s">
        <v>54</v>
      </c>
      <c r="E16" s="35" t="s">
        <v>106</v>
      </c>
    </row>
    <row r="17" spans="1:16" ht="12.75">
      <c r="A17" s="25" t="s">
        <v>46</v>
      </c>
      <c r="B17" s="29" t="s">
        <v>23</v>
      </c>
      <c r="C17" s="29" t="s">
        <v>111</v>
      </c>
      <c r="D17" s="25" t="s">
        <v>48</v>
      </c>
      <c r="E17" s="30" t="s">
        <v>112</v>
      </c>
      <c r="F17" s="31" t="s">
        <v>108</v>
      </c>
      <c r="G17" s="32">
        <v>163.4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25.5">
      <c r="A18" s="34" t="s">
        <v>51</v>
      </c>
      <c r="E18" s="35" t="s">
        <v>113</v>
      </c>
    </row>
    <row r="19" spans="1:5" ht="12.75">
      <c r="A19" s="36" t="s">
        <v>52</v>
      </c>
      <c r="E19" s="37" t="s">
        <v>296</v>
      </c>
    </row>
    <row r="20" spans="1:5" ht="25.5">
      <c r="A20" t="s">
        <v>54</v>
      </c>
      <c r="E20" s="35" t="s">
        <v>106</v>
      </c>
    </row>
    <row r="21" spans="1:18" ht="12.75" customHeight="1">
      <c r="A21" s="6" t="s">
        <v>44</v>
      </c>
      <c r="B21" s="6"/>
      <c r="C21" s="40" t="s">
        <v>30</v>
      </c>
      <c r="D21" s="6"/>
      <c r="E21" s="27" t="s">
        <v>115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0+I22+I26+I30+I34+I38+I42+I46+I50+I54+I58+I62+I66+I70+I74+I78+I82</f>
      </c>
      <c r="R21">
        <f>0+O22+O26+O30+O34+O38+O42+O46+O50+O54+O58+O62+O66+O70+O74+O78+O82</f>
      </c>
    </row>
    <row r="22" spans="1:16" ht="12.75">
      <c r="A22" s="25" t="s">
        <v>46</v>
      </c>
      <c r="B22" s="29" t="s">
        <v>34</v>
      </c>
      <c r="C22" s="29" t="s">
        <v>116</v>
      </c>
      <c r="D22" s="25" t="s">
        <v>48</v>
      </c>
      <c r="E22" s="30" t="s">
        <v>117</v>
      </c>
      <c r="F22" s="31" t="s">
        <v>118</v>
      </c>
      <c r="G22" s="32">
        <v>2511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12.75">
      <c r="A23" s="34" t="s">
        <v>51</v>
      </c>
      <c r="E23" s="35" t="s">
        <v>119</v>
      </c>
    </row>
    <row r="24" spans="1:5" ht="12.75">
      <c r="A24" s="36" t="s">
        <v>52</v>
      </c>
      <c r="E24" s="37" t="s">
        <v>297</v>
      </c>
    </row>
    <row r="25" spans="1:5" ht="38.25">
      <c r="A25" t="s">
        <v>54</v>
      </c>
      <c r="E25" s="35" t="s">
        <v>121</v>
      </c>
    </row>
    <row r="26" spans="1:16" ht="12.75">
      <c r="A26" s="25" t="s">
        <v>46</v>
      </c>
      <c r="B26" s="29" t="s">
        <v>36</v>
      </c>
      <c r="C26" s="29" t="s">
        <v>122</v>
      </c>
      <c r="D26" s="25" t="s">
        <v>48</v>
      </c>
      <c r="E26" s="30" t="s">
        <v>123</v>
      </c>
      <c r="F26" s="31" t="s">
        <v>118</v>
      </c>
      <c r="G26" s="32">
        <v>1460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25.5">
      <c r="A27" s="34" t="s">
        <v>51</v>
      </c>
      <c r="E27" s="35" t="s">
        <v>124</v>
      </c>
    </row>
    <row r="28" spans="1:5" ht="12.75">
      <c r="A28" s="36" t="s">
        <v>52</v>
      </c>
      <c r="E28" s="37" t="s">
        <v>298</v>
      </c>
    </row>
    <row r="29" spans="1:5" ht="12.75">
      <c r="A29" t="s">
        <v>54</v>
      </c>
      <c r="E29" s="35" t="s">
        <v>126</v>
      </c>
    </row>
    <row r="30" spans="1:16" ht="25.5">
      <c r="A30" s="25" t="s">
        <v>46</v>
      </c>
      <c r="B30" s="29" t="s">
        <v>38</v>
      </c>
      <c r="C30" s="29" t="s">
        <v>127</v>
      </c>
      <c r="D30" s="25" t="s">
        <v>48</v>
      </c>
      <c r="E30" s="30" t="s">
        <v>128</v>
      </c>
      <c r="F30" s="31" t="s">
        <v>103</v>
      </c>
      <c r="G30" s="32">
        <v>216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89.25">
      <c r="A31" s="34" t="s">
        <v>51</v>
      </c>
      <c r="E31" s="35" t="s">
        <v>299</v>
      </c>
    </row>
    <row r="32" spans="1:5" ht="12.75">
      <c r="A32" s="36" t="s">
        <v>52</v>
      </c>
      <c r="E32" s="37" t="s">
        <v>300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132</v>
      </c>
      <c r="D34" s="25" t="s">
        <v>48</v>
      </c>
      <c r="E34" s="30" t="s">
        <v>133</v>
      </c>
      <c r="F34" s="31" t="s">
        <v>103</v>
      </c>
      <c r="G34" s="32">
        <v>86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63.75">
      <c r="A35" s="34" t="s">
        <v>51</v>
      </c>
      <c r="E35" s="35" t="s">
        <v>301</v>
      </c>
    </row>
    <row r="36" spans="1:5" ht="12.75">
      <c r="A36" s="36" t="s">
        <v>52</v>
      </c>
      <c r="E36" s="37" t="s">
        <v>302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136</v>
      </c>
      <c r="D38" s="25" t="s">
        <v>48</v>
      </c>
      <c r="E38" s="30" t="s">
        <v>137</v>
      </c>
      <c r="F38" s="31" t="s">
        <v>103</v>
      </c>
      <c r="G38" s="32">
        <v>184.38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89.25">
      <c r="A39" s="34" t="s">
        <v>51</v>
      </c>
      <c r="E39" s="35" t="s">
        <v>303</v>
      </c>
    </row>
    <row r="40" spans="1:5" ht="114.75">
      <c r="A40" s="36" t="s">
        <v>52</v>
      </c>
      <c r="E40" s="37" t="s">
        <v>304</v>
      </c>
    </row>
    <row r="41" spans="1:5" ht="63.75">
      <c r="A41" t="s">
        <v>54</v>
      </c>
      <c r="E41" s="35" t="s">
        <v>131</v>
      </c>
    </row>
    <row r="42" spans="1:16" ht="12.75">
      <c r="A42" s="25" t="s">
        <v>46</v>
      </c>
      <c r="B42" s="29" t="s">
        <v>41</v>
      </c>
      <c r="C42" s="29" t="s">
        <v>140</v>
      </c>
      <c r="D42" s="25" t="s">
        <v>48</v>
      </c>
      <c r="E42" s="30" t="s">
        <v>141</v>
      </c>
      <c r="F42" s="31" t="s">
        <v>142</v>
      </c>
      <c r="G42" s="32">
        <v>221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12.75">
      <c r="A43" s="34" t="s">
        <v>51</v>
      </c>
      <c r="E43" s="35" t="s">
        <v>48</v>
      </c>
    </row>
    <row r="44" spans="1:5" ht="76.5">
      <c r="A44" s="36" t="s">
        <v>52</v>
      </c>
      <c r="E44" s="37" t="s">
        <v>305</v>
      </c>
    </row>
    <row r="45" spans="1:5" ht="25.5">
      <c r="A45" t="s">
        <v>54</v>
      </c>
      <c r="E45" s="35" t="s">
        <v>306</v>
      </c>
    </row>
    <row r="46" spans="1:16" ht="12.75">
      <c r="A46" s="25" t="s">
        <v>46</v>
      </c>
      <c r="B46" s="29" t="s">
        <v>43</v>
      </c>
      <c r="C46" s="29" t="s">
        <v>145</v>
      </c>
      <c r="D46" s="25" t="s">
        <v>48</v>
      </c>
      <c r="E46" s="30" t="s">
        <v>146</v>
      </c>
      <c r="F46" s="31" t="s">
        <v>103</v>
      </c>
      <c r="G46" s="32">
        <v>833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51">
      <c r="A47" s="34" t="s">
        <v>51</v>
      </c>
      <c r="E47" s="35" t="s">
        <v>307</v>
      </c>
    </row>
    <row r="48" spans="1:5" ht="12.75">
      <c r="A48" s="36" t="s">
        <v>52</v>
      </c>
      <c r="E48" s="37" t="s">
        <v>308</v>
      </c>
    </row>
    <row r="49" spans="1:5" ht="369.75">
      <c r="A49" t="s">
        <v>54</v>
      </c>
      <c r="E49" s="35" t="s">
        <v>149</v>
      </c>
    </row>
    <row r="50" spans="1:16" ht="12.75">
      <c r="A50" s="25" t="s">
        <v>46</v>
      </c>
      <c r="B50" s="29" t="s">
        <v>89</v>
      </c>
      <c r="C50" s="29" t="s">
        <v>155</v>
      </c>
      <c r="D50" s="25" t="s">
        <v>56</v>
      </c>
      <c r="E50" s="30" t="s">
        <v>156</v>
      </c>
      <c r="F50" s="31" t="s">
        <v>103</v>
      </c>
      <c r="G50" s="32">
        <v>1405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2.75">
      <c r="A51" s="34" t="s">
        <v>51</v>
      </c>
      <c r="E51" s="35" t="s">
        <v>309</v>
      </c>
    </row>
    <row r="52" spans="1:5" ht="12.75">
      <c r="A52" s="36" t="s">
        <v>52</v>
      </c>
      <c r="E52" s="37" t="s">
        <v>310</v>
      </c>
    </row>
    <row r="53" spans="1:5" ht="306">
      <c r="A53" t="s">
        <v>54</v>
      </c>
      <c r="E53" s="35" t="s">
        <v>159</v>
      </c>
    </row>
    <row r="54" spans="1:16" ht="12.75">
      <c r="A54" s="25" t="s">
        <v>46</v>
      </c>
      <c r="B54" s="29" t="s">
        <v>92</v>
      </c>
      <c r="C54" s="29" t="s">
        <v>155</v>
      </c>
      <c r="D54" s="25" t="s">
        <v>161</v>
      </c>
      <c r="E54" s="30" t="s">
        <v>162</v>
      </c>
      <c r="F54" s="31" t="s">
        <v>103</v>
      </c>
      <c r="G54" s="32">
        <v>68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38.25">
      <c r="A55" s="34" t="s">
        <v>51</v>
      </c>
      <c r="E55" s="35" t="s">
        <v>163</v>
      </c>
    </row>
    <row r="56" spans="1:5" ht="12.75">
      <c r="A56" s="36" t="s">
        <v>52</v>
      </c>
      <c r="E56" s="37" t="s">
        <v>311</v>
      </c>
    </row>
    <row r="57" spans="1:5" ht="306">
      <c r="A57" t="s">
        <v>54</v>
      </c>
      <c r="E57" s="35" t="s">
        <v>159</v>
      </c>
    </row>
    <row r="58" spans="1:16" ht="12.75">
      <c r="A58" s="25" t="s">
        <v>46</v>
      </c>
      <c r="B58" s="29" t="s">
        <v>160</v>
      </c>
      <c r="C58" s="29" t="s">
        <v>312</v>
      </c>
      <c r="D58" s="25" t="s">
        <v>56</v>
      </c>
      <c r="E58" s="30" t="s">
        <v>162</v>
      </c>
      <c r="F58" s="31" t="s">
        <v>103</v>
      </c>
      <c r="G58" s="32">
        <v>230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313</v>
      </c>
    </row>
    <row r="60" spans="1:5" ht="12.75">
      <c r="A60" s="36" t="s">
        <v>52</v>
      </c>
      <c r="E60" s="37" t="s">
        <v>314</v>
      </c>
    </row>
    <row r="61" spans="1:5" ht="318.75">
      <c r="A61" t="s">
        <v>54</v>
      </c>
      <c r="E61" s="35" t="s">
        <v>315</v>
      </c>
    </row>
    <row r="62" spans="1:16" ht="12.75">
      <c r="A62" s="25" t="s">
        <v>46</v>
      </c>
      <c r="B62" s="29" t="s">
        <v>165</v>
      </c>
      <c r="C62" s="29" t="s">
        <v>316</v>
      </c>
      <c r="D62" s="25" t="s">
        <v>48</v>
      </c>
      <c r="E62" s="30" t="s">
        <v>317</v>
      </c>
      <c r="F62" s="31" t="s">
        <v>103</v>
      </c>
      <c r="G62" s="32">
        <v>154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25.5">
      <c r="A63" s="34" t="s">
        <v>51</v>
      </c>
      <c r="E63" s="35" t="s">
        <v>318</v>
      </c>
    </row>
    <row r="64" spans="1:5" ht="12.75">
      <c r="A64" s="36" t="s">
        <v>52</v>
      </c>
      <c r="E64" s="37" t="s">
        <v>319</v>
      </c>
    </row>
    <row r="65" spans="1:5" ht="12.75">
      <c r="A65" t="s">
        <v>54</v>
      </c>
      <c r="E65" s="35" t="s">
        <v>320</v>
      </c>
    </row>
    <row r="66" spans="1:16" ht="12.75">
      <c r="A66" s="25" t="s">
        <v>46</v>
      </c>
      <c r="B66" s="29" t="s">
        <v>171</v>
      </c>
      <c r="C66" s="29" t="s">
        <v>166</v>
      </c>
      <c r="D66" s="25" t="s">
        <v>48</v>
      </c>
      <c r="E66" s="30" t="s">
        <v>167</v>
      </c>
      <c r="F66" s="31" t="s">
        <v>103</v>
      </c>
      <c r="G66" s="32">
        <v>73.6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38.25">
      <c r="A67" s="34" t="s">
        <v>51</v>
      </c>
      <c r="E67" s="35" t="s">
        <v>321</v>
      </c>
    </row>
    <row r="68" spans="1:5" ht="12.75">
      <c r="A68" s="36" t="s">
        <v>52</v>
      </c>
      <c r="E68" s="37" t="s">
        <v>322</v>
      </c>
    </row>
    <row r="69" spans="1:5" ht="63.75">
      <c r="A69" t="s">
        <v>54</v>
      </c>
      <c r="E69" s="35" t="s">
        <v>170</v>
      </c>
    </row>
    <row r="70" spans="1:16" ht="12.75">
      <c r="A70" s="25" t="s">
        <v>46</v>
      </c>
      <c r="B70" s="29" t="s">
        <v>177</v>
      </c>
      <c r="C70" s="29" t="s">
        <v>172</v>
      </c>
      <c r="D70" s="25" t="s">
        <v>48</v>
      </c>
      <c r="E70" s="30" t="s">
        <v>173</v>
      </c>
      <c r="F70" s="31" t="s">
        <v>103</v>
      </c>
      <c r="G70" s="32">
        <v>1405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38.25">
      <c r="A71" s="34" t="s">
        <v>51</v>
      </c>
      <c r="E71" s="35" t="s">
        <v>323</v>
      </c>
    </row>
    <row r="72" spans="1:5" ht="12.75">
      <c r="A72" s="36" t="s">
        <v>52</v>
      </c>
      <c r="E72" s="37" t="s">
        <v>310</v>
      </c>
    </row>
    <row r="73" spans="1:5" ht="267.75">
      <c r="A73" t="s">
        <v>54</v>
      </c>
      <c r="E73" s="35" t="s">
        <v>176</v>
      </c>
    </row>
    <row r="74" spans="1:16" ht="12.75">
      <c r="A74" s="25" t="s">
        <v>46</v>
      </c>
      <c r="B74" s="29" t="s">
        <v>183</v>
      </c>
      <c r="C74" s="29" t="s">
        <v>324</v>
      </c>
      <c r="D74" s="25" t="s">
        <v>48</v>
      </c>
      <c r="E74" s="30" t="s">
        <v>325</v>
      </c>
      <c r="F74" s="31" t="s">
        <v>118</v>
      </c>
      <c r="G74" s="32">
        <v>1449</v>
      </c>
      <c r="H74" s="33">
        <v>0</v>
      </c>
      <c r="I74" s="33">
        <f>ROUND(ROUND(H74,2)*ROUND(G74,3),2)</f>
      </c>
      <c r="O74">
        <f>(I74*21)/100</f>
      </c>
      <c r="P74" t="s">
        <v>24</v>
      </c>
    </row>
    <row r="75" spans="1:5" ht="12.75">
      <c r="A75" s="34" t="s">
        <v>51</v>
      </c>
      <c r="E75" s="35" t="s">
        <v>326</v>
      </c>
    </row>
    <row r="76" spans="1:5" ht="12.75">
      <c r="A76" s="36" t="s">
        <v>52</v>
      </c>
      <c r="E76" s="37" t="s">
        <v>327</v>
      </c>
    </row>
    <row r="77" spans="1:5" ht="38.25">
      <c r="A77" t="s">
        <v>54</v>
      </c>
      <c r="E77" s="35" t="s">
        <v>328</v>
      </c>
    </row>
    <row r="78" spans="1:16" ht="12.75">
      <c r="A78" s="25" t="s">
        <v>46</v>
      </c>
      <c r="B78" s="29" t="s">
        <v>189</v>
      </c>
      <c r="C78" s="29" t="s">
        <v>190</v>
      </c>
      <c r="D78" s="25" t="s">
        <v>48</v>
      </c>
      <c r="E78" s="30" t="s">
        <v>191</v>
      </c>
      <c r="F78" s="31" t="s">
        <v>118</v>
      </c>
      <c r="G78" s="32">
        <v>680</v>
      </c>
      <c r="H78" s="33">
        <v>0</v>
      </c>
      <c r="I78" s="33">
        <f>ROUND(ROUND(H78,2)*ROUND(G78,3),2)</f>
      </c>
      <c r="O78">
        <f>(I78*21)/100</f>
      </c>
      <c r="P78" t="s">
        <v>24</v>
      </c>
    </row>
    <row r="79" spans="1:5" ht="12.75">
      <c r="A79" s="34" t="s">
        <v>51</v>
      </c>
      <c r="E79" s="35" t="s">
        <v>48</v>
      </c>
    </row>
    <row r="80" spans="1:5" ht="12.75">
      <c r="A80" s="36" t="s">
        <v>52</v>
      </c>
      <c r="E80" s="37" t="s">
        <v>329</v>
      </c>
    </row>
    <row r="81" spans="1:5" ht="38.25">
      <c r="A81" t="s">
        <v>54</v>
      </c>
      <c r="E81" s="35" t="s">
        <v>193</v>
      </c>
    </row>
    <row r="82" spans="1:16" ht="12.75">
      <c r="A82" s="25" t="s">
        <v>46</v>
      </c>
      <c r="B82" s="29" t="s">
        <v>194</v>
      </c>
      <c r="C82" s="29" t="s">
        <v>195</v>
      </c>
      <c r="D82" s="25" t="s">
        <v>48</v>
      </c>
      <c r="E82" s="30" t="s">
        <v>196</v>
      </c>
      <c r="F82" s="31" t="s">
        <v>118</v>
      </c>
      <c r="G82" s="32">
        <v>680</v>
      </c>
      <c r="H82" s="33">
        <v>0</v>
      </c>
      <c r="I82" s="33">
        <f>ROUND(ROUND(H82,2)*ROUND(G82,3),2)</f>
      </c>
      <c r="O82">
        <f>(I82*21)/100</f>
      </c>
      <c r="P82" t="s">
        <v>24</v>
      </c>
    </row>
    <row r="83" spans="1:5" ht="12.75">
      <c r="A83" s="34" t="s">
        <v>51</v>
      </c>
      <c r="E83" s="35" t="s">
        <v>197</v>
      </c>
    </row>
    <row r="84" spans="1:5" ht="12.75">
      <c r="A84" s="36" t="s">
        <v>52</v>
      </c>
      <c r="E84" s="37" t="s">
        <v>329</v>
      </c>
    </row>
    <row r="85" spans="1:5" ht="38.25">
      <c r="A85" t="s">
        <v>54</v>
      </c>
      <c r="E85" s="35" t="s">
        <v>198</v>
      </c>
    </row>
    <row r="86" spans="1:18" ht="12.75" customHeight="1">
      <c r="A86" s="6" t="s">
        <v>44</v>
      </c>
      <c r="B86" s="6"/>
      <c r="C86" s="40" t="s">
        <v>36</v>
      </c>
      <c r="D86" s="6"/>
      <c r="E86" s="27" t="s">
        <v>212</v>
      </c>
      <c r="F86" s="6"/>
      <c r="G86" s="6"/>
      <c r="H86" s="6"/>
      <c r="I86" s="41">
        <f>0+Q86</f>
      </c>
      <c r="O86">
        <f>0+R86</f>
      </c>
      <c r="Q86">
        <f>0+I87+I91+I95+I99+I103+I107+I111+I115+I119</f>
      </c>
      <c r="R86">
        <f>0+O87+O91+O95+O99+O103+O107+O111+O115+O119</f>
      </c>
    </row>
    <row r="87" spans="1:16" ht="12.75">
      <c r="A87" s="25" t="s">
        <v>46</v>
      </c>
      <c r="B87" s="29" t="s">
        <v>200</v>
      </c>
      <c r="C87" s="29" t="s">
        <v>330</v>
      </c>
      <c r="D87" s="25" t="s">
        <v>48</v>
      </c>
      <c r="E87" s="30" t="s">
        <v>331</v>
      </c>
      <c r="F87" s="31" t="s">
        <v>103</v>
      </c>
      <c r="G87" s="32">
        <v>205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12.75">
      <c r="A88" s="34" t="s">
        <v>51</v>
      </c>
      <c r="E88" s="35" t="s">
        <v>332</v>
      </c>
    </row>
    <row r="89" spans="1:5" ht="12.75">
      <c r="A89" s="36" t="s">
        <v>52</v>
      </c>
      <c r="E89" s="37" t="s">
        <v>333</v>
      </c>
    </row>
    <row r="90" spans="1:5" ht="51">
      <c r="A90" t="s">
        <v>54</v>
      </c>
      <c r="E90" s="35" t="s">
        <v>334</v>
      </c>
    </row>
    <row r="91" spans="1:16" ht="12.75">
      <c r="A91" s="25" t="s">
        <v>46</v>
      </c>
      <c r="B91" s="29" t="s">
        <v>206</v>
      </c>
      <c r="C91" s="29" t="s">
        <v>220</v>
      </c>
      <c r="D91" s="25" t="s">
        <v>48</v>
      </c>
      <c r="E91" s="30" t="s">
        <v>221</v>
      </c>
      <c r="F91" s="31" t="s">
        <v>103</v>
      </c>
      <c r="G91" s="32">
        <v>726.5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38.25">
      <c r="A92" s="34" t="s">
        <v>51</v>
      </c>
      <c r="E92" s="35" t="s">
        <v>222</v>
      </c>
    </row>
    <row r="93" spans="1:5" ht="63.75">
      <c r="A93" s="36" t="s">
        <v>52</v>
      </c>
      <c r="E93" s="37" t="s">
        <v>335</v>
      </c>
    </row>
    <row r="94" spans="1:5" ht="102">
      <c r="A94" t="s">
        <v>54</v>
      </c>
      <c r="E94" s="35" t="s">
        <v>224</v>
      </c>
    </row>
    <row r="95" spans="1:16" ht="12.75">
      <c r="A95" s="25" t="s">
        <v>46</v>
      </c>
      <c r="B95" s="29" t="s">
        <v>213</v>
      </c>
      <c r="C95" s="29" t="s">
        <v>226</v>
      </c>
      <c r="D95" s="25" t="s">
        <v>48</v>
      </c>
      <c r="E95" s="30" t="s">
        <v>227</v>
      </c>
      <c r="F95" s="31" t="s">
        <v>118</v>
      </c>
      <c r="G95" s="32">
        <v>6164</v>
      </c>
      <c r="H95" s="33">
        <v>0</v>
      </c>
      <c r="I95" s="33">
        <f>ROUND(ROUND(H95,2)*ROUND(G95,3),2)</f>
      </c>
      <c r="O95">
        <f>(I95*21)/100</f>
      </c>
      <c r="P95" t="s">
        <v>24</v>
      </c>
    </row>
    <row r="96" spans="1:5" ht="102">
      <c r="A96" s="34" t="s">
        <v>51</v>
      </c>
      <c r="E96" s="35" t="s">
        <v>336</v>
      </c>
    </row>
    <row r="97" spans="1:5" ht="114.75">
      <c r="A97" s="36" t="s">
        <v>52</v>
      </c>
      <c r="E97" s="37" t="s">
        <v>337</v>
      </c>
    </row>
    <row r="98" spans="1:5" ht="51">
      <c r="A98" t="s">
        <v>54</v>
      </c>
      <c r="E98" s="35" t="s">
        <v>230</v>
      </c>
    </row>
    <row r="99" spans="1:16" ht="12.75">
      <c r="A99" s="25" t="s">
        <v>46</v>
      </c>
      <c r="B99" s="29" t="s">
        <v>219</v>
      </c>
      <c r="C99" s="29" t="s">
        <v>232</v>
      </c>
      <c r="D99" s="25" t="s">
        <v>48</v>
      </c>
      <c r="E99" s="30" t="s">
        <v>233</v>
      </c>
      <c r="F99" s="31" t="s">
        <v>118</v>
      </c>
      <c r="G99" s="32">
        <v>3180</v>
      </c>
      <c r="H99" s="33">
        <v>0</v>
      </c>
      <c r="I99" s="33">
        <f>ROUND(ROUND(H99,2)*ROUND(G99,3),2)</f>
      </c>
      <c r="O99">
        <f>(I99*21)/100</f>
      </c>
      <c r="P99" t="s">
        <v>24</v>
      </c>
    </row>
    <row r="100" spans="1:5" ht="38.25">
      <c r="A100" s="34" t="s">
        <v>51</v>
      </c>
      <c r="E100" s="35" t="s">
        <v>234</v>
      </c>
    </row>
    <row r="101" spans="1:5" ht="63.75">
      <c r="A101" s="36" t="s">
        <v>52</v>
      </c>
      <c r="E101" s="37" t="s">
        <v>338</v>
      </c>
    </row>
    <row r="102" spans="1:5" ht="51">
      <c r="A102" t="s">
        <v>54</v>
      </c>
      <c r="E102" s="35" t="s">
        <v>230</v>
      </c>
    </row>
    <row r="103" spans="1:16" ht="12.75">
      <c r="A103" s="25" t="s">
        <v>46</v>
      </c>
      <c r="B103" s="29" t="s">
        <v>225</v>
      </c>
      <c r="C103" s="29" t="s">
        <v>237</v>
      </c>
      <c r="D103" s="25" t="s">
        <v>48</v>
      </c>
      <c r="E103" s="30" t="s">
        <v>238</v>
      </c>
      <c r="F103" s="31" t="s">
        <v>118</v>
      </c>
      <c r="G103" s="32">
        <v>1895</v>
      </c>
      <c r="H103" s="33">
        <v>0</v>
      </c>
      <c r="I103" s="33">
        <f>ROUND(ROUND(H103,2)*ROUND(G103,3),2)</f>
      </c>
      <c r="O103">
        <f>(I103*21)/100</f>
      </c>
      <c r="P103" t="s">
        <v>24</v>
      </c>
    </row>
    <row r="104" spans="1:5" ht="38.25">
      <c r="A104" s="34" t="s">
        <v>51</v>
      </c>
      <c r="E104" s="35" t="s">
        <v>239</v>
      </c>
    </row>
    <row r="105" spans="1:5" ht="12.75">
      <c r="A105" s="36" t="s">
        <v>52</v>
      </c>
      <c r="E105" s="37" t="s">
        <v>339</v>
      </c>
    </row>
    <row r="106" spans="1:5" ht="51">
      <c r="A106" t="s">
        <v>54</v>
      </c>
      <c r="E106" s="35" t="s">
        <v>241</v>
      </c>
    </row>
    <row r="107" spans="1:16" ht="12.75">
      <c r="A107" s="25" t="s">
        <v>46</v>
      </c>
      <c r="B107" s="29" t="s">
        <v>231</v>
      </c>
      <c r="C107" s="29" t="s">
        <v>340</v>
      </c>
      <c r="D107" s="25" t="s">
        <v>48</v>
      </c>
      <c r="E107" s="30" t="s">
        <v>341</v>
      </c>
      <c r="F107" s="31" t="s">
        <v>103</v>
      </c>
      <c r="G107" s="32">
        <v>95</v>
      </c>
      <c r="H107" s="33">
        <v>0</v>
      </c>
      <c r="I107" s="33">
        <f>ROUND(ROUND(H107,2)*ROUND(G107,3),2)</f>
      </c>
      <c r="O107">
        <f>(I107*21)/100</f>
      </c>
      <c r="P107" t="s">
        <v>24</v>
      </c>
    </row>
    <row r="108" spans="1:5" ht="12.75">
      <c r="A108" s="34" t="s">
        <v>51</v>
      </c>
      <c r="E108" s="35" t="s">
        <v>342</v>
      </c>
    </row>
    <row r="109" spans="1:5" ht="12.75">
      <c r="A109" s="36" t="s">
        <v>52</v>
      </c>
      <c r="E109" s="37" t="s">
        <v>343</v>
      </c>
    </row>
    <row r="110" spans="1:5" ht="140.25">
      <c r="A110" t="s">
        <v>54</v>
      </c>
      <c r="E110" s="35" t="s">
        <v>247</v>
      </c>
    </row>
    <row r="111" spans="1:16" ht="12.75">
      <c r="A111" s="25" t="s">
        <v>46</v>
      </c>
      <c r="B111" s="29" t="s">
        <v>236</v>
      </c>
      <c r="C111" s="29" t="s">
        <v>243</v>
      </c>
      <c r="D111" s="25" t="s">
        <v>48</v>
      </c>
      <c r="E111" s="30" t="s">
        <v>244</v>
      </c>
      <c r="F111" s="31" t="s">
        <v>103</v>
      </c>
      <c r="G111" s="32">
        <v>123</v>
      </c>
      <c r="H111" s="33">
        <v>0</v>
      </c>
      <c r="I111" s="33">
        <f>ROUND(ROUND(H111,2)*ROUND(G111,3),2)</f>
      </c>
      <c r="O111">
        <f>(I111*21)/100</f>
      </c>
      <c r="P111" t="s">
        <v>24</v>
      </c>
    </row>
    <row r="112" spans="1:5" ht="51">
      <c r="A112" s="34" t="s">
        <v>51</v>
      </c>
      <c r="E112" s="35" t="s">
        <v>344</v>
      </c>
    </row>
    <row r="113" spans="1:5" ht="63.75">
      <c r="A113" s="36" t="s">
        <v>52</v>
      </c>
      <c r="E113" s="37" t="s">
        <v>345</v>
      </c>
    </row>
    <row r="114" spans="1:5" ht="140.25">
      <c r="A114" t="s">
        <v>54</v>
      </c>
      <c r="E114" s="35" t="s">
        <v>247</v>
      </c>
    </row>
    <row r="115" spans="1:16" ht="12.75">
      <c r="A115" s="25" t="s">
        <v>46</v>
      </c>
      <c r="B115" s="29" t="s">
        <v>242</v>
      </c>
      <c r="C115" s="29" t="s">
        <v>249</v>
      </c>
      <c r="D115" s="25" t="s">
        <v>48</v>
      </c>
      <c r="E115" s="30" t="s">
        <v>250</v>
      </c>
      <c r="F115" s="31" t="s">
        <v>103</v>
      </c>
      <c r="G115" s="32">
        <v>156</v>
      </c>
      <c r="H115" s="33">
        <v>0</v>
      </c>
      <c r="I115" s="33">
        <f>ROUND(ROUND(H115,2)*ROUND(G115,3),2)</f>
      </c>
      <c r="O115">
        <f>(I115*21)/100</f>
      </c>
      <c r="P115" t="s">
        <v>24</v>
      </c>
    </row>
    <row r="116" spans="1:5" ht="38.25">
      <c r="A116" s="34" t="s">
        <v>51</v>
      </c>
      <c r="E116" s="35" t="s">
        <v>346</v>
      </c>
    </row>
    <row r="117" spans="1:5" ht="63.75">
      <c r="A117" s="36" t="s">
        <v>52</v>
      </c>
      <c r="E117" s="37" t="s">
        <v>347</v>
      </c>
    </row>
    <row r="118" spans="1:5" ht="140.25">
      <c r="A118" t="s">
        <v>54</v>
      </c>
      <c r="E118" s="35" t="s">
        <v>247</v>
      </c>
    </row>
    <row r="119" spans="1:16" ht="12.75">
      <c r="A119" s="25" t="s">
        <v>46</v>
      </c>
      <c r="B119" s="29" t="s">
        <v>248</v>
      </c>
      <c r="C119" s="29" t="s">
        <v>254</v>
      </c>
      <c r="D119" s="25" t="s">
        <v>48</v>
      </c>
      <c r="E119" s="30" t="s">
        <v>255</v>
      </c>
      <c r="F119" s="31" t="s">
        <v>103</v>
      </c>
      <c r="G119" s="32">
        <v>99</v>
      </c>
      <c r="H119" s="33">
        <v>0</v>
      </c>
      <c r="I119" s="33">
        <f>ROUND(ROUND(H119,2)*ROUND(G119,3),2)</f>
      </c>
      <c r="O119">
        <f>(I119*21)/100</f>
      </c>
      <c r="P119" t="s">
        <v>24</v>
      </c>
    </row>
    <row r="120" spans="1:5" ht="38.25">
      <c r="A120" s="34" t="s">
        <v>51</v>
      </c>
      <c r="E120" s="35" t="s">
        <v>348</v>
      </c>
    </row>
    <row r="121" spans="1:5" ht="63.75">
      <c r="A121" s="36" t="s">
        <v>52</v>
      </c>
      <c r="E121" s="37" t="s">
        <v>349</v>
      </c>
    </row>
    <row r="122" spans="1:5" ht="140.25">
      <c r="A122" t="s">
        <v>54</v>
      </c>
      <c r="E122" s="35" t="s">
        <v>247</v>
      </c>
    </row>
    <row r="123" spans="1:18" ht="12.75" customHeight="1">
      <c r="A123" s="6" t="s">
        <v>44</v>
      </c>
      <c r="B123" s="6"/>
      <c r="C123" s="40" t="s">
        <v>41</v>
      </c>
      <c r="D123" s="6"/>
      <c r="E123" s="27" t="s">
        <v>265</v>
      </c>
      <c r="F123" s="6"/>
      <c r="G123" s="6"/>
      <c r="H123" s="6"/>
      <c r="I123" s="41">
        <f>0+Q123</f>
      </c>
      <c r="O123">
        <f>0+R123</f>
      </c>
      <c r="Q123">
        <f>0+I124+I128+I132+I136+I140</f>
      </c>
      <c r="R123">
        <f>0+O124+O128+O132+O136+O140</f>
      </c>
    </row>
    <row r="124" spans="1:16" ht="12.75">
      <c r="A124" s="25" t="s">
        <v>46</v>
      </c>
      <c r="B124" s="29" t="s">
        <v>253</v>
      </c>
      <c r="C124" s="29" t="s">
        <v>267</v>
      </c>
      <c r="D124" s="25" t="s">
        <v>48</v>
      </c>
      <c r="E124" s="30" t="s">
        <v>268</v>
      </c>
      <c r="F124" s="31" t="s">
        <v>90</v>
      </c>
      <c r="G124" s="32">
        <v>28</v>
      </c>
      <c r="H124" s="33">
        <v>0</v>
      </c>
      <c r="I124" s="33">
        <f>ROUND(ROUND(H124,2)*ROUND(G124,3),2)</f>
      </c>
      <c r="O124">
        <f>(I124*21)/100</f>
      </c>
      <c r="P124" t="s">
        <v>24</v>
      </c>
    </row>
    <row r="125" spans="1:5" ht="12.75">
      <c r="A125" s="34" t="s">
        <v>51</v>
      </c>
      <c r="E125" s="35" t="s">
        <v>48</v>
      </c>
    </row>
    <row r="126" spans="1:5" ht="63.75">
      <c r="A126" s="36" t="s">
        <v>52</v>
      </c>
      <c r="E126" s="37" t="s">
        <v>350</v>
      </c>
    </row>
    <row r="127" spans="1:5" ht="51">
      <c r="A127" t="s">
        <v>54</v>
      </c>
      <c r="E127" s="35" t="s">
        <v>270</v>
      </c>
    </row>
    <row r="128" spans="1:16" ht="25.5">
      <c r="A128" s="25" t="s">
        <v>46</v>
      </c>
      <c r="B128" s="29" t="s">
        <v>259</v>
      </c>
      <c r="C128" s="29" t="s">
        <v>272</v>
      </c>
      <c r="D128" s="25" t="s">
        <v>48</v>
      </c>
      <c r="E128" s="30" t="s">
        <v>273</v>
      </c>
      <c r="F128" s="31" t="s">
        <v>118</v>
      </c>
      <c r="G128" s="32">
        <v>302</v>
      </c>
      <c r="H128" s="33">
        <v>0</v>
      </c>
      <c r="I128" s="33">
        <f>ROUND(ROUND(H128,2)*ROUND(G128,3),2)</f>
      </c>
      <c r="O128">
        <f>(I128*21)/100</f>
      </c>
      <c r="P128" t="s">
        <v>24</v>
      </c>
    </row>
    <row r="129" spans="1:5" ht="12.75">
      <c r="A129" s="34" t="s">
        <v>51</v>
      </c>
      <c r="E129" s="35" t="s">
        <v>48</v>
      </c>
    </row>
    <row r="130" spans="1:5" ht="63.75">
      <c r="A130" s="36" t="s">
        <v>52</v>
      </c>
      <c r="E130" s="37" t="s">
        <v>351</v>
      </c>
    </row>
    <row r="131" spans="1:5" ht="38.25">
      <c r="A131" t="s">
        <v>54</v>
      </c>
      <c r="E131" s="35" t="s">
        <v>275</v>
      </c>
    </row>
    <row r="132" spans="1:16" ht="12.75">
      <c r="A132" s="25" t="s">
        <v>46</v>
      </c>
      <c r="B132" s="29" t="s">
        <v>266</v>
      </c>
      <c r="C132" s="29" t="s">
        <v>277</v>
      </c>
      <c r="D132" s="25" t="s">
        <v>48</v>
      </c>
      <c r="E132" s="30" t="s">
        <v>278</v>
      </c>
      <c r="F132" s="31" t="s">
        <v>118</v>
      </c>
      <c r="G132" s="32">
        <v>302</v>
      </c>
      <c r="H132" s="33">
        <v>0</v>
      </c>
      <c r="I132" s="33">
        <f>ROUND(ROUND(H132,2)*ROUND(G132,3),2)</f>
      </c>
      <c r="O132">
        <f>(I132*21)/100</f>
      </c>
      <c r="P132" t="s">
        <v>24</v>
      </c>
    </row>
    <row r="133" spans="1:5" ht="12.75">
      <c r="A133" s="34" t="s">
        <v>51</v>
      </c>
      <c r="E133" s="35" t="s">
        <v>48</v>
      </c>
    </row>
    <row r="134" spans="1:5" ht="63.75">
      <c r="A134" s="36" t="s">
        <v>52</v>
      </c>
      <c r="E134" s="37" t="s">
        <v>351</v>
      </c>
    </row>
    <row r="135" spans="1:5" ht="38.25">
      <c r="A135" t="s">
        <v>54</v>
      </c>
      <c r="E135" s="35" t="s">
        <v>275</v>
      </c>
    </row>
    <row r="136" spans="1:16" ht="12.75">
      <c r="A136" s="25" t="s">
        <v>46</v>
      </c>
      <c r="B136" s="29" t="s">
        <v>271</v>
      </c>
      <c r="C136" s="29" t="s">
        <v>281</v>
      </c>
      <c r="D136" s="25" t="s">
        <v>48</v>
      </c>
      <c r="E136" s="30" t="s">
        <v>282</v>
      </c>
      <c r="F136" s="31" t="s">
        <v>142</v>
      </c>
      <c r="G136" s="32">
        <v>21</v>
      </c>
      <c r="H136" s="33">
        <v>0</v>
      </c>
      <c r="I136" s="33">
        <f>ROUND(ROUND(H136,2)*ROUND(G136,3),2)</f>
      </c>
      <c r="O136">
        <f>(I136*21)/100</f>
      </c>
      <c r="P136" t="s">
        <v>24</v>
      </c>
    </row>
    <row r="137" spans="1:5" ht="12.75">
      <c r="A137" s="34" t="s">
        <v>51</v>
      </c>
      <c r="E137" s="35" t="s">
        <v>283</v>
      </c>
    </row>
    <row r="138" spans="1:5" ht="12.75">
      <c r="A138" s="36" t="s">
        <v>52</v>
      </c>
      <c r="E138" s="37" t="s">
        <v>352</v>
      </c>
    </row>
    <row r="139" spans="1:5" ht="38.25">
      <c r="A139" t="s">
        <v>54</v>
      </c>
      <c r="E139" s="35" t="s">
        <v>284</v>
      </c>
    </row>
    <row r="140" spans="1:16" ht="12.75">
      <c r="A140" s="25" t="s">
        <v>46</v>
      </c>
      <c r="B140" s="29" t="s">
        <v>276</v>
      </c>
      <c r="C140" s="29" t="s">
        <v>353</v>
      </c>
      <c r="D140" s="25" t="s">
        <v>48</v>
      </c>
      <c r="E140" s="30" t="s">
        <v>354</v>
      </c>
      <c r="F140" s="31" t="s">
        <v>142</v>
      </c>
      <c r="G140" s="32">
        <v>200</v>
      </c>
      <c r="H140" s="33">
        <v>0</v>
      </c>
      <c r="I140" s="33">
        <f>ROUND(ROUND(H140,2)*ROUND(G140,3),2)</f>
      </c>
      <c r="O140">
        <f>(I140*21)/100</f>
      </c>
      <c r="P140" t="s">
        <v>24</v>
      </c>
    </row>
    <row r="141" spans="1:5" ht="25.5">
      <c r="A141" s="34" t="s">
        <v>51</v>
      </c>
      <c r="E141" s="35" t="s">
        <v>355</v>
      </c>
    </row>
    <row r="142" spans="1:5" ht="12.75">
      <c r="A142" s="36" t="s">
        <v>52</v>
      </c>
      <c r="E142" s="37" t="s">
        <v>356</v>
      </c>
    </row>
    <row r="143" spans="1:5" ht="38.25">
      <c r="A143" t="s">
        <v>54</v>
      </c>
      <c r="E143" s="35" t="s">
        <v>284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0+O8+O21+O62+O71+O104+O113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357</v>
      </c>
      <c r="I3" s="38">
        <f>0+I8+I21+I62+I71+I104+I113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357</v>
      </c>
      <c r="D4" s="6"/>
      <c r="E4" s="18" t="s">
        <v>358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1257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63.75">
      <c r="A11" s="36" t="s">
        <v>52</v>
      </c>
      <c r="E11" s="37" t="s">
        <v>359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480.567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63.75">
      <c r="A14" s="34" t="s">
        <v>51</v>
      </c>
      <c r="E14" s="35" t="s">
        <v>360</v>
      </c>
    </row>
    <row r="15" spans="1:5" ht="89.25">
      <c r="A15" s="36" t="s">
        <v>52</v>
      </c>
      <c r="E15" s="37" t="s">
        <v>361</v>
      </c>
    </row>
    <row r="16" spans="1:5" ht="25.5">
      <c r="A16" t="s">
        <v>54</v>
      </c>
      <c r="E16" s="35" t="s">
        <v>106</v>
      </c>
    </row>
    <row r="17" spans="1:16" ht="12.75">
      <c r="A17" s="25" t="s">
        <v>46</v>
      </c>
      <c r="B17" s="29" t="s">
        <v>23</v>
      </c>
      <c r="C17" s="29" t="s">
        <v>111</v>
      </c>
      <c r="D17" s="25" t="s">
        <v>48</v>
      </c>
      <c r="E17" s="30" t="s">
        <v>112</v>
      </c>
      <c r="F17" s="31" t="s">
        <v>108</v>
      </c>
      <c r="G17" s="32">
        <v>336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25.5">
      <c r="A18" s="34" t="s">
        <v>51</v>
      </c>
      <c r="E18" s="35" t="s">
        <v>113</v>
      </c>
    </row>
    <row r="19" spans="1:5" ht="12.75">
      <c r="A19" s="36" t="s">
        <v>52</v>
      </c>
      <c r="E19" s="37" t="s">
        <v>362</v>
      </c>
    </row>
    <row r="20" spans="1:5" ht="25.5">
      <c r="A20" t="s">
        <v>54</v>
      </c>
      <c r="E20" s="35" t="s">
        <v>106</v>
      </c>
    </row>
    <row r="21" spans="1:18" ht="12.75" customHeight="1">
      <c r="A21" s="6" t="s">
        <v>44</v>
      </c>
      <c r="B21" s="6"/>
      <c r="C21" s="40" t="s">
        <v>30</v>
      </c>
      <c r="D21" s="6"/>
      <c r="E21" s="27" t="s">
        <v>115</v>
      </c>
      <c r="F21" s="6"/>
      <c r="G21" s="6"/>
      <c r="H21" s="6"/>
      <c r="I21" s="41">
        <f>0+Q21</f>
      </c>
      <c r="O21">
        <f>0+R21</f>
      </c>
      <c r="Q21">
        <f>0+I22+I26+I30+I34+I38+I42+I46+I50+I54+I58</f>
      </c>
      <c r="R21">
        <f>0+O22+O26+O30+O34+O38+O42+O46+O50+O54+O58</f>
      </c>
    </row>
    <row r="22" spans="1:16" ht="12.75">
      <c r="A22" s="25" t="s">
        <v>46</v>
      </c>
      <c r="B22" s="29" t="s">
        <v>34</v>
      </c>
      <c r="C22" s="29" t="s">
        <v>122</v>
      </c>
      <c r="D22" s="25" t="s">
        <v>48</v>
      </c>
      <c r="E22" s="30" t="s">
        <v>123</v>
      </c>
      <c r="F22" s="31" t="s">
        <v>118</v>
      </c>
      <c r="G22" s="32">
        <v>260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25.5">
      <c r="A23" s="34" t="s">
        <v>51</v>
      </c>
      <c r="E23" s="35" t="s">
        <v>124</v>
      </c>
    </row>
    <row r="24" spans="1:5" ht="12.75">
      <c r="A24" s="36" t="s">
        <v>52</v>
      </c>
      <c r="E24" s="37" t="s">
        <v>363</v>
      </c>
    </row>
    <row r="25" spans="1:5" ht="12.75">
      <c r="A25" t="s">
        <v>54</v>
      </c>
      <c r="E25" s="35" t="s">
        <v>126</v>
      </c>
    </row>
    <row r="26" spans="1:16" ht="25.5">
      <c r="A26" s="25" t="s">
        <v>46</v>
      </c>
      <c r="B26" s="29" t="s">
        <v>36</v>
      </c>
      <c r="C26" s="29" t="s">
        <v>127</v>
      </c>
      <c r="D26" s="25" t="s">
        <v>48</v>
      </c>
      <c r="E26" s="30" t="s">
        <v>128</v>
      </c>
      <c r="F26" s="31" t="s">
        <v>103</v>
      </c>
      <c r="G26" s="32">
        <v>240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38.25">
      <c r="A27" s="34" t="s">
        <v>51</v>
      </c>
      <c r="E27" s="35" t="s">
        <v>364</v>
      </c>
    </row>
    <row r="28" spans="1:5" ht="12.75">
      <c r="A28" s="36" t="s">
        <v>52</v>
      </c>
      <c r="E28" s="37" t="s">
        <v>365</v>
      </c>
    </row>
    <row r="29" spans="1:5" ht="63.75">
      <c r="A29" t="s">
        <v>54</v>
      </c>
      <c r="E29" s="35" t="s">
        <v>131</v>
      </c>
    </row>
    <row r="30" spans="1:16" ht="12.75">
      <c r="A30" s="25" t="s">
        <v>46</v>
      </c>
      <c r="B30" s="29" t="s">
        <v>38</v>
      </c>
      <c r="C30" s="29" t="s">
        <v>366</v>
      </c>
      <c r="D30" s="25" t="s">
        <v>48</v>
      </c>
      <c r="E30" s="30" t="s">
        <v>367</v>
      </c>
      <c r="F30" s="31" t="s">
        <v>103</v>
      </c>
      <c r="G30" s="32">
        <v>160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51">
      <c r="A31" s="34" t="s">
        <v>51</v>
      </c>
      <c r="E31" s="35" t="s">
        <v>368</v>
      </c>
    </row>
    <row r="32" spans="1:5" ht="12.75">
      <c r="A32" s="36" t="s">
        <v>52</v>
      </c>
      <c r="E32" s="37" t="s">
        <v>369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136</v>
      </c>
      <c r="D34" s="25" t="s">
        <v>48</v>
      </c>
      <c r="E34" s="30" t="s">
        <v>137</v>
      </c>
      <c r="F34" s="31" t="s">
        <v>103</v>
      </c>
      <c r="G34" s="32">
        <v>99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38.25">
      <c r="A35" s="34" t="s">
        <v>51</v>
      </c>
      <c r="E35" s="35" t="s">
        <v>370</v>
      </c>
    </row>
    <row r="36" spans="1:5" ht="63.75">
      <c r="A36" s="36" t="s">
        <v>52</v>
      </c>
      <c r="E36" s="37" t="s">
        <v>371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140</v>
      </c>
      <c r="D38" s="25" t="s">
        <v>48</v>
      </c>
      <c r="E38" s="30" t="s">
        <v>141</v>
      </c>
      <c r="F38" s="31" t="s">
        <v>142</v>
      </c>
      <c r="G38" s="32">
        <v>22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2.75">
      <c r="A39" s="34" t="s">
        <v>51</v>
      </c>
      <c r="E39" s="35" t="s">
        <v>372</v>
      </c>
    </row>
    <row r="40" spans="1:5" ht="12.75">
      <c r="A40" s="36" t="s">
        <v>52</v>
      </c>
      <c r="E40" s="37" t="s">
        <v>373</v>
      </c>
    </row>
    <row r="41" spans="1:5" ht="25.5">
      <c r="A41" t="s">
        <v>54</v>
      </c>
      <c r="E41" s="35" t="s">
        <v>306</v>
      </c>
    </row>
    <row r="42" spans="1:16" ht="12.75">
      <c r="A42" s="25" t="s">
        <v>46</v>
      </c>
      <c r="B42" s="29" t="s">
        <v>41</v>
      </c>
      <c r="C42" s="29" t="s">
        <v>145</v>
      </c>
      <c r="D42" s="25" t="s">
        <v>48</v>
      </c>
      <c r="E42" s="30" t="s">
        <v>146</v>
      </c>
      <c r="F42" s="31" t="s">
        <v>103</v>
      </c>
      <c r="G42" s="32">
        <v>1231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38.25">
      <c r="A43" s="34" t="s">
        <v>51</v>
      </c>
      <c r="E43" s="35" t="s">
        <v>374</v>
      </c>
    </row>
    <row r="44" spans="1:5" ht="12.75">
      <c r="A44" s="36" t="s">
        <v>52</v>
      </c>
      <c r="E44" s="37" t="s">
        <v>375</v>
      </c>
    </row>
    <row r="45" spans="1:5" ht="369.75">
      <c r="A45" t="s">
        <v>54</v>
      </c>
      <c r="E45" s="35" t="s">
        <v>149</v>
      </c>
    </row>
    <row r="46" spans="1:16" ht="12.75">
      <c r="A46" s="25" t="s">
        <v>46</v>
      </c>
      <c r="B46" s="29" t="s">
        <v>43</v>
      </c>
      <c r="C46" s="29" t="s">
        <v>155</v>
      </c>
      <c r="D46" s="25" t="s">
        <v>56</v>
      </c>
      <c r="E46" s="30" t="s">
        <v>156</v>
      </c>
      <c r="F46" s="31" t="s">
        <v>103</v>
      </c>
      <c r="G46" s="32">
        <v>936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12.75">
      <c r="A47" s="34" t="s">
        <v>51</v>
      </c>
      <c r="E47" s="35" t="s">
        <v>376</v>
      </c>
    </row>
    <row r="48" spans="1:5" ht="12.75">
      <c r="A48" s="36" t="s">
        <v>52</v>
      </c>
      <c r="E48" s="37" t="s">
        <v>377</v>
      </c>
    </row>
    <row r="49" spans="1:5" ht="306">
      <c r="A49" t="s">
        <v>54</v>
      </c>
      <c r="E49" s="35" t="s">
        <v>159</v>
      </c>
    </row>
    <row r="50" spans="1:16" ht="12.75">
      <c r="A50" s="25" t="s">
        <v>46</v>
      </c>
      <c r="B50" s="29" t="s">
        <v>89</v>
      </c>
      <c r="C50" s="29" t="s">
        <v>172</v>
      </c>
      <c r="D50" s="25" t="s">
        <v>48</v>
      </c>
      <c r="E50" s="30" t="s">
        <v>173</v>
      </c>
      <c r="F50" s="31" t="s">
        <v>103</v>
      </c>
      <c r="G50" s="32">
        <v>936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38.25">
      <c r="A51" s="34" t="s">
        <v>51</v>
      </c>
      <c r="E51" s="35" t="s">
        <v>378</v>
      </c>
    </row>
    <row r="52" spans="1:5" ht="12.75">
      <c r="A52" s="36" t="s">
        <v>52</v>
      </c>
      <c r="E52" s="37" t="s">
        <v>377</v>
      </c>
    </row>
    <row r="53" spans="1:5" ht="267.75">
      <c r="A53" t="s">
        <v>54</v>
      </c>
      <c r="E53" s="35" t="s">
        <v>176</v>
      </c>
    </row>
    <row r="54" spans="1:16" ht="12.75">
      <c r="A54" s="25" t="s">
        <v>46</v>
      </c>
      <c r="B54" s="29" t="s">
        <v>92</v>
      </c>
      <c r="C54" s="29" t="s">
        <v>184</v>
      </c>
      <c r="D54" s="25" t="s">
        <v>48</v>
      </c>
      <c r="E54" s="30" t="s">
        <v>185</v>
      </c>
      <c r="F54" s="31" t="s">
        <v>103</v>
      </c>
      <c r="G54" s="32">
        <v>6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12.75">
      <c r="A55" s="34" t="s">
        <v>51</v>
      </c>
      <c r="E55" s="35" t="s">
        <v>186</v>
      </c>
    </row>
    <row r="56" spans="1:5" ht="12.75">
      <c r="A56" s="36" t="s">
        <v>52</v>
      </c>
      <c r="E56" s="37" t="s">
        <v>379</v>
      </c>
    </row>
    <row r="57" spans="1:5" ht="242.25">
      <c r="A57" t="s">
        <v>54</v>
      </c>
      <c r="E57" s="35" t="s">
        <v>188</v>
      </c>
    </row>
    <row r="58" spans="1:16" ht="12.75">
      <c r="A58" s="25" t="s">
        <v>46</v>
      </c>
      <c r="B58" s="29" t="s">
        <v>160</v>
      </c>
      <c r="C58" s="29" t="s">
        <v>324</v>
      </c>
      <c r="D58" s="25" t="s">
        <v>48</v>
      </c>
      <c r="E58" s="30" t="s">
        <v>325</v>
      </c>
      <c r="F58" s="31" t="s">
        <v>118</v>
      </c>
      <c r="G58" s="32">
        <v>1860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380</v>
      </c>
    </row>
    <row r="60" spans="1:5" ht="12.75">
      <c r="A60" s="36" t="s">
        <v>52</v>
      </c>
      <c r="E60" s="37" t="s">
        <v>381</v>
      </c>
    </row>
    <row r="61" spans="1:5" ht="38.25">
      <c r="A61" t="s">
        <v>54</v>
      </c>
      <c r="E61" s="35" t="s">
        <v>328</v>
      </c>
    </row>
    <row r="62" spans="1:18" ht="12.75" customHeight="1">
      <c r="A62" s="6" t="s">
        <v>44</v>
      </c>
      <c r="B62" s="6"/>
      <c r="C62" s="40" t="s">
        <v>24</v>
      </c>
      <c r="D62" s="6"/>
      <c r="E62" s="27" t="s">
        <v>382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46</v>
      </c>
      <c r="B63" s="29" t="s">
        <v>165</v>
      </c>
      <c r="C63" s="29" t="s">
        <v>383</v>
      </c>
      <c r="D63" s="25" t="s">
        <v>48</v>
      </c>
      <c r="E63" s="30" t="s">
        <v>384</v>
      </c>
      <c r="F63" s="31" t="s">
        <v>118</v>
      </c>
      <c r="G63" s="32">
        <v>312</v>
      </c>
      <c r="H63" s="33">
        <v>0</v>
      </c>
      <c r="I63" s="33">
        <f>ROUND(ROUND(H63,2)*ROUND(G63,3),2)</f>
      </c>
      <c r="O63">
        <f>(I63*21)/100</f>
      </c>
      <c r="P63" t="s">
        <v>24</v>
      </c>
    </row>
    <row r="64" spans="1:5" ht="12.75">
      <c r="A64" s="34" t="s">
        <v>51</v>
      </c>
      <c r="E64" s="35" t="s">
        <v>48</v>
      </c>
    </row>
    <row r="65" spans="1:5" ht="12.75">
      <c r="A65" s="36" t="s">
        <v>52</v>
      </c>
      <c r="E65" s="37" t="s">
        <v>385</v>
      </c>
    </row>
    <row r="66" spans="1:5" ht="25.5">
      <c r="A66" t="s">
        <v>54</v>
      </c>
      <c r="E66" s="35" t="s">
        <v>386</v>
      </c>
    </row>
    <row r="67" spans="1:16" ht="12.75">
      <c r="A67" s="25" t="s">
        <v>46</v>
      </c>
      <c r="B67" s="29" t="s">
        <v>171</v>
      </c>
      <c r="C67" s="29" t="s">
        <v>387</v>
      </c>
      <c r="D67" s="25" t="s">
        <v>48</v>
      </c>
      <c r="E67" s="30" t="s">
        <v>388</v>
      </c>
      <c r="F67" s="31" t="s">
        <v>142</v>
      </c>
      <c r="G67" s="32">
        <v>260</v>
      </c>
      <c r="H67" s="33">
        <v>0</v>
      </c>
      <c r="I67" s="33">
        <f>ROUND(ROUND(H67,2)*ROUND(G67,3),2)</f>
      </c>
      <c r="O67">
        <f>(I67*21)/100</f>
      </c>
      <c r="P67" t="s">
        <v>24</v>
      </c>
    </row>
    <row r="68" spans="1:5" ht="38.25">
      <c r="A68" s="34" t="s">
        <v>51</v>
      </c>
      <c r="E68" s="35" t="s">
        <v>389</v>
      </c>
    </row>
    <row r="69" spans="1:5" ht="12.75">
      <c r="A69" s="36" t="s">
        <v>52</v>
      </c>
      <c r="E69" s="37" t="s">
        <v>390</v>
      </c>
    </row>
    <row r="70" spans="1:5" ht="165.75">
      <c r="A70" t="s">
        <v>54</v>
      </c>
      <c r="E70" s="35" t="s">
        <v>391</v>
      </c>
    </row>
    <row r="71" spans="1:18" ht="12.75" customHeight="1">
      <c r="A71" s="6" t="s">
        <v>44</v>
      </c>
      <c r="B71" s="6"/>
      <c r="C71" s="40" t="s">
        <v>36</v>
      </c>
      <c r="D71" s="6"/>
      <c r="E71" s="27" t="s">
        <v>212</v>
      </c>
      <c r="F71" s="6"/>
      <c r="G71" s="6"/>
      <c r="H71" s="6"/>
      <c r="I71" s="41">
        <f>0+Q71</f>
      </c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5" t="s">
        <v>46</v>
      </c>
      <c r="B72" s="29" t="s">
        <v>177</v>
      </c>
      <c r="C72" s="29" t="s">
        <v>392</v>
      </c>
      <c r="D72" s="25" t="s">
        <v>48</v>
      </c>
      <c r="E72" s="30" t="s">
        <v>393</v>
      </c>
      <c r="F72" s="31" t="s">
        <v>103</v>
      </c>
      <c r="G72" s="32">
        <v>246</v>
      </c>
      <c r="H72" s="33">
        <v>0</v>
      </c>
      <c r="I72" s="33">
        <f>ROUND(ROUND(H72,2)*ROUND(G72,3),2)</f>
      </c>
      <c r="O72">
        <f>(I72*21)/100</f>
      </c>
      <c r="P72" t="s">
        <v>24</v>
      </c>
    </row>
    <row r="73" spans="1:5" ht="12.75">
      <c r="A73" s="34" t="s">
        <v>51</v>
      </c>
      <c r="E73" s="35" t="s">
        <v>394</v>
      </c>
    </row>
    <row r="74" spans="1:5" ht="12.75">
      <c r="A74" s="36" t="s">
        <v>52</v>
      </c>
      <c r="E74" s="37" t="s">
        <v>395</v>
      </c>
    </row>
    <row r="75" spans="1:5" ht="51">
      <c r="A75" t="s">
        <v>54</v>
      </c>
      <c r="E75" s="35" t="s">
        <v>334</v>
      </c>
    </row>
    <row r="76" spans="1:16" ht="12.75">
      <c r="A76" s="25" t="s">
        <v>46</v>
      </c>
      <c r="B76" s="29" t="s">
        <v>183</v>
      </c>
      <c r="C76" s="29" t="s">
        <v>330</v>
      </c>
      <c r="D76" s="25" t="s">
        <v>48</v>
      </c>
      <c r="E76" s="30" t="s">
        <v>331</v>
      </c>
      <c r="F76" s="31" t="s">
        <v>103</v>
      </c>
      <c r="G76" s="32">
        <v>543</v>
      </c>
      <c r="H76" s="33">
        <v>0</v>
      </c>
      <c r="I76" s="33">
        <f>ROUND(ROUND(H76,2)*ROUND(G76,3),2)</f>
      </c>
      <c r="O76">
        <f>(I76*21)/100</f>
      </c>
      <c r="P76" t="s">
        <v>24</v>
      </c>
    </row>
    <row r="77" spans="1:5" ht="12.75">
      <c r="A77" s="34" t="s">
        <v>51</v>
      </c>
      <c r="E77" s="35" t="s">
        <v>396</v>
      </c>
    </row>
    <row r="78" spans="1:5" ht="12.75">
      <c r="A78" s="36" t="s">
        <v>52</v>
      </c>
      <c r="E78" s="37" t="s">
        <v>397</v>
      </c>
    </row>
    <row r="79" spans="1:5" ht="51">
      <c r="A79" t="s">
        <v>54</v>
      </c>
      <c r="E79" s="35" t="s">
        <v>334</v>
      </c>
    </row>
    <row r="80" spans="1:16" ht="12.75">
      <c r="A80" s="25" t="s">
        <v>46</v>
      </c>
      <c r="B80" s="29" t="s">
        <v>189</v>
      </c>
      <c r="C80" s="29" t="s">
        <v>398</v>
      </c>
      <c r="D80" s="25" t="s">
        <v>48</v>
      </c>
      <c r="E80" s="30" t="s">
        <v>399</v>
      </c>
      <c r="F80" s="31" t="s">
        <v>103</v>
      </c>
      <c r="G80" s="32">
        <v>53.3</v>
      </c>
      <c r="H80" s="33">
        <v>0</v>
      </c>
      <c r="I80" s="33">
        <f>ROUND(ROUND(H80,2)*ROUND(G80,3),2)</f>
      </c>
      <c r="O80">
        <f>(I80*21)/100</f>
      </c>
      <c r="P80" t="s">
        <v>24</v>
      </c>
    </row>
    <row r="81" spans="1:5" ht="25.5">
      <c r="A81" s="34" t="s">
        <v>51</v>
      </c>
      <c r="E81" s="35" t="s">
        <v>400</v>
      </c>
    </row>
    <row r="82" spans="1:5" ht="12.75">
      <c r="A82" s="36" t="s">
        <v>52</v>
      </c>
      <c r="E82" s="37" t="s">
        <v>401</v>
      </c>
    </row>
    <row r="83" spans="1:5" ht="25.5">
      <c r="A83" t="s">
        <v>54</v>
      </c>
      <c r="E83" s="35" t="s">
        <v>402</v>
      </c>
    </row>
    <row r="84" spans="1:16" ht="12.75">
      <c r="A84" s="25" t="s">
        <v>46</v>
      </c>
      <c r="B84" s="29" t="s">
        <v>194</v>
      </c>
      <c r="C84" s="29" t="s">
        <v>220</v>
      </c>
      <c r="D84" s="25" t="s">
        <v>48</v>
      </c>
      <c r="E84" s="30" t="s">
        <v>221</v>
      </c>
      <c r="F84" s="31" t="s">
        <v>103</v>
      </c>
      <c r="G84" s="32">
        <v>8</v>
      </c>
      <c r="H84" s="33">
        <v>0</v>
      </c>
      <c r="I84" s="33">
        <f>ROUND(ROUND(H84,2)*ROUND(G84,3),2)</f>
      </c>
      <c r="O84">
        <f>(I84*21)/100</f>
      </c>
      <c r="P84" t="s">
        <v>24</v>
      </c>
    </row>
    <row r="85" spans="1:5" ht="12.75">
      <c r="A85" s="34" t="s">
        <v>51</v>
      </c>
      <c r="E85" s="35" t="s">
        <v>403</v>
      </c>
    </row>
    <row r="86" spans="1:5" ht="12.75">
      <c r="A86" s="36" t="s">
        <v>52</v>
      </c>
      <c r="E86" s="37" t="s">
        <v>404</v>
      </c>
    </row>
    <row r="87" spans="1:5" ht="102">
      <c r="A87" t="s">
        <v>54</v>
      </c>
      <c r="E87" s="35" t="s">
        <v>224</v>
      </c>
    </row>
    <row r="88" spans="1:16" ht="12.75">
      <c r="A88" s="25" t="s">
        <v>46</v>
      </c>
      <c r="B88" s="29" t="s">
        <v>200</v>
      </c>
      <c r="C88" s="29" t="s">
        <v>405</v>
      </c>
      <c r="D88" s="25" t="s">
        <v>48</v>
      </c>
      <c r="E88" s="30" t="s">
        <v>406</v>
      </c>
      <c r="F88" s="31" t="s">
        <v>118</v>
      </c>
      <c r="G88" s="32">
        <v>1548</v>
      </c>
      <c r="H88" s="33">
        <v>0</v>
      </c>
      <c r="I88" s="33">
        <f>ROUND(ROUND(H88,2)*ROUND(G88,3),2)</f>
      </c>
      <c r="O88">
        <f>(I88*21)/100</f>
      </c>
      <c r="P88" t="s">
        <v>24</v>
      </c>
    </row>
    <row r="89" spans="1:5" ht="12.75">
      <c r="A89" s="34" t="s">
        <v>51</v>
      </c>
      <c r="E89" s="35" t="s">
        <v>407</v>
      </c>
    </row>
    <row r="90" spans="1:5" ht="12.75">
      <c r="A90" s="36" t="s">
        <v>52</v>
      </c>
      <c r="E90" s="37" t="s">
        <v>408</v>
      </c>
    </row>
    <row r="91" spans="1:5" ht="51">
      <c r="A91" t="s">
        <v>54</v>
      </c>
      <c r="E91" s="35" t="s">
        <v>230</v>
      </c>
    </row>
    <row r="92" spans="1:16" ht="12.75">
      <c r="A92" s="25" t="s">
        <v>46</v>
      </c>
      <c r="B92" s="29" t="s">
        <v>206</v>
      </c>
      <c r="C92" s="29" t="s">
        <v>226</v>
      </c>
      <c r="D92" s="25" t="s">
        <v>48</v>
      </c>
      <c r="E92" s="30" t="s">
        <v>227</v>
      </c>
      <c r="F92" s="31" t="s">
        <v>118</v>
      </c>
      <c r="G92" s="32">
        <v>1561</v>
      </c>
      <c r="H92" s="33">
        <v>0</v>
      </c>
      <c r="I92" s="33">
        <f>ROUND(ROUND(H92,2)*ROUND(G92,3),2)</f>
      </c>
      <c r="O92">
        <f>(I92*21)/100</f>
      </c>
      <c r="P92" t="s">
        <v>24</v>
      </c>
    </row>
    <row r="93" spans="1:5" ht="38.25">
      <c r="A93" s="34" t="s">
        <v>51</v>
      </c>
      <c r="E93" s="35" t="s">
        <v>409</v>
      </c>
    </row>
    <row r="94" spans="1:5" ht="63.75">
      <c r="A94" s="36" t="s">
        <v>52</v>
      </c>
      <c r="E94" s="37" t="s">
        <v>410</v>
      </c>
    </row>
    <row r="95" spans="1:5" ht="51">
      <c r="A95" t="s">
        <v>54</v>
      </c>
      <c r="E95" s="35" t="s">
        <v>230</v>
      </c>
    </row>
    <row r="96" spans="1:16" ht="12.75">
      <c r="A96" s="25" t="s">
        <v>46</v>
      </c>
      <c r="B96" s="29" t="s">
        <v>213</v>
      </c>
      <c r="C96" s="29" t="s">
        <v>243</v>
      </c>
      <c r="D96" s="25" t="s">
        <v>48</v>
      </c>
      <c r="E96" s="30" t="s">
        <v>244</v>
      </c>
      <c r="F96" s="31" t="s">
        <v>103</v>
      </c>
      <c r="G96" s="32">
        <v>63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38.25">
      <c r="A97" s="34" t="s">
        <v>51</v>
      </c>
      <c r="E97" s="35" t="s">
        <v>245</v>
      </c>
    </row>
    <row r="98" spans="1:5" ht="63.75">
      <c r="A98" s="36" t="s">
        <v>52</v>
      </c>
      <c r="E98" s="37" t="s">
        <v>411</v>
      </c>
    </row>
    <row r="99" spans="1:5" ht="140.25">
      <c r="A99" t="s">
        <v>54</v>
      </c>
      <c r="E99" s="35" t="s">
        <v>247</v>
      </c>
    </row>
    <row r="100" spans="1:16" ht="12.75">
      <c r="A100" s="25" t="s">
        <v>46</v>
      </c>
      <c r="B100" s="29" t="s">
        <v>219</v>
      </c>
      <c r="C100" s="29" t="s">
        <v>254</v>
      </c>
      <c r="D100" s="25" t="s">
        <v>48</v>
      </c>
      <c r="E100" s="30" t="s">
        <v>255</v>
      </c>
      <c r="F100" s="31" t="s">
        <v>103</v>
      </c>
      <c r="G100" s="32">
        <v>124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12.75">
      <c r="A101" s="34" t="s">
        <v>51</v>
      </c>
      <c r="E101" s="35" t="s">
        <v>412</v>
      </c>
    </row>
    <row r="102" spans="1:5" ht="12.75">
      <c r="A102" s="36" t="s">
        <v>52</v>
      </c>
      <c r="E102" s="37" t="s">
        <v>413</v>
      </c>
    </row>
    <row r="103" spans="1:5" ht="140.25">
      <c r="A103" t="s">
        <v>54</v>
      </c>
      <c r="E103" s="35" t="s">
        <v>247</v>
      </c>
    </row>
    <row r="104" spans="1:18" ht="12.75" customHeight="1">
      <c r="A104" s="6" t="s">
        <v>44</v>
      </c>
      <c r="B104" s="6"/>
      <c r="C104" s="40" t="s">
        <v>76</v>
      </c>
      <c r="D104" s="6"/>
      <c r="E104" s="27" t="s">
        <v>258</v>
      </c>
      <c r="F104" s="6"/>
      <c r="G104" s="6"/>
      <c r="H104" s="6"/>
      <c r="I104" s="41">
        <f>0+Q104</f>
      </c>
      <c r="O104">
        <f>0+R104</f>
      </c>
      <c r="Q104">
        <f>0+I105+I109</f>
      </c>
      <c r="R104">
        <f>0+O105+O109</f>
      </c>
    </row>
    <row r="105" spans="1:16" ht="12.75">
      <c r="A105" s="25" t="s">
        <v>46</v>
      </c>
      <c r="B105" s="29" t="s">
        <v>225</v>
      </c>
      <c r="C105" s="29" t="s">
        <v>414</v>
      </c>
      <c r="D105" s="25" t="s">
        <v>48</v>
      </c>
      <c r="E105" s="30" t="s">
        <v>415</v>
      </c>
      <c r="F105" s="31" t="s">
        <v>90</v>
      </c>
      <c r="G105" s="32">
        <v>5</v>
      </c>
      <c r="H105" s="33">
        <v>0</v>
      </c>
      <c r="I105" s="33">
        <f>ROUND(ROUND(H105,2)*ROUND(G105,3),2)</f>
      </c>
      <c r="O105">
        <f>(I105*21)/100</f>
      </c>
      <c r="P105" t="s">
        <v>24</v>
      </c>
    </row>
    <row r="106" spans="1:5" ht="12.75">
      <c r="A106" s="34" t="s">
        <v>51</v>
      </c>
      <c r="E106" s="35" t="s">
        <v>48</v>
      </c>
    </row>
    <row r="107" spans="1:5" ht="12.75">
      <c r="A107" s="36" t="s">
        <v>52</v>
      </c>
      <c r="E107" s="37" t="s">
        <v>416</v>
      </c>
    </row>
    <row r="108" spans="1:5" ht="89.25">
      <c r="A108" t="s">
        <v>54</v>
      </c>
      <c r="E108" s="35" t="s">
        <v>417</v>
      </c>
    </row>
    <row r="109" spans="1:16" ht="12.75">
      <c r="A109" s="25" t="s">
        <v>46</v>
      </c>
      <c r="B109" s="29" t="s">
        <v>231</v>
      </c>
      <c r="C109" s="29" t="s">
        <v>418</v>
      </c>
      <c r="D109" s="25" t="s">
        <v>48</v>
      </c>
      <c r="E109" s="30" t="s">
        <v>419</v>
      </c>
      <c r="F109" s="31" t="s">
        <v>90</v>
      </c>
      <c r="G109" s="32">
        <v>4</v>
      </c>
      <c r="H109" s="33">
        <v>0</v>
      </c>
      <c r="I109" s="33">
        <f>ROUND(ROUND(H109,2)*ROUND(G109,3),2)</f>
      </c>
      <c r="O109">
        <f>(I109*21)/100</f>
      </c>
      <c r="P109" t="s">
        <v>24</v>
      </c>
    </row>
    <row r="110" spans="1:5" ht="12.75">
      <c r="A110" s="34" t="s">
        <v>51</v>
      </c>
      <c r="E110" s="35" t="s">
        <v>420</v>
      </c>
    </row>
    <row r="111" spans="1:5" ht="12.75">
      <c r="A111" s="36" t="s">
        <v>52</v>
      </c>
      <c r="E111" s="37" t="s">
        <v>289</v>
      </c>
    </row>
    <row r="112" spans="1:5" ht="25.5">
      <c r="A112" t="s">
        <v>54</v>
      </c>
      <c r="E112" s="35" t="s">
        <v>421</v>
      </c>
    </row>
    <row r="113" spans="1:18" ht="12.75" customHeight="1">
      <c r="A113" s="6" t="s">
        <v>44</v>
      </c>
      <c r="B113" s="6"/>
      <c r="C113" s="40" t="s">
        <v>41</v>
      </c>
      <c r="D113" s="6"/>
      <c r="E113" s="27" t="s">
        <v>265</v>
      </c>
      <c r="F113" s="6"/>
      <c r="G113" s="6"/>
      <c r="H113" s="6"/>
      <c r="I113" s="41">
        <f>0+Q113</f>
      </c>
      <c r="O113">
        <f>0+R113</f>
      </c>
      <c r="Q113">
        <f>0+I114+I118+I122+I126+I130+I134+I138+I142+I146+I150+I154</f>
      </c>
      <c r="R113">
        <f>0+O114+O118+O122+O126+O130+O134+O138+O142+O146+O150+O154</f>
      </c>
    </row>
    <row r="114" spans="1:16" ht="25.5">
      <c r="A114" s="25" t="s">
        <v>46</v>
      </c>
      <c r="B114" s="29" t="s">
        <v>236</v>
      </c>
      <c r="C114" s="29" t="s">
        <v>422</v>
      </c>
      <c r="D114" s="25" t="s">
        <v>48</v>
      </c>
      <c r="E114" s="30" t="s">
        <v>423</v>
      </c>
      <c r="F114" s="31" t="s">
        <v>90</v>
      </c>
      <c r="G114" s="32">
        <v>5</v>
      </c>
      <c r="H114" s="33">
        <v>0</v>
      </c>
      <c r="I114" s="33">
        <f>ROUND(ROUND(H114,2)*ROUND(G114,3),2)</f>
      </c>
      <c r="O114">
        <f>(I114*21)/100</f>
      </c>
      <c r="P114" t="s">
        <v>24</v>
      </c>
    </row>
    <row r="115" spans="1:5" ht="12.75">
      <c r="A115" s="34" t="s">
        <v>51</v>
      </c>
      <c r="E115" s="35" t="s">
        <v>48</v>
      </c>
    </row>
    <row r="116" spans="1:5" ht="102">
      <c r="A116" s="36" t="s">
        <v>52</v>
      </c>
      <c r="E116" s="37" t="s">
        <v>424</v>
      </c>
    </row>
    <row r="117" spans="1:5" ht="25.5">
      <c r="A117" t="s">
        <v>54</v>
      </c>
      <c r="E117" s="35" t="s">
        <v>425</v>
      </c>
    </row>
    <row r="118" spans="1:16" ht="12.75">
      <c r="A118" s="25" t="s">
        <v>46</v>
      </c>
      <c r="B118" s="29" t="s">
        <v>242</v>
      </c>
      <c r="C118" s="29" t="s">
        <v>426</v>
      </c>
      <c r="D118" s="25" t="s">
        <v>48</v>
      </c>
      <c r="E118" s="30" t="s">
        <v>427</v>
      </c>
      <c r="F118" s="31" t="s">
        <v>90</v>
      </c>
      <c r="G118" s="32">
        <v>5</v>
      </c>
      <c r="H118" s="33">
        <v>0</v>
      </c>
      <c r="I118" s="33">
        <f>ROUND(ROUND(H118,2)*ROUND(G118,3),2)</f>
      </c>
      <c r="O118">
        <f>(I118*21)/100</f>
      </c>
      <c r="P118" t="s">
        <v>24</v>
      </c>
    </row>
    <row r="119" spans="1:5" ht="12.75">
      <c r="A119" s="34" t="s">
        <v>51</v>
      </c>
      <c r="E119" s="35" t="s">
        <v>428</v>
      </c>
    </row>
    <row r="120" spans="1:5" ht="102">
      <c r="A120" s="36" t="s">
        <v>52</v>
      </c>
      <c r="E120" s="37" t="s">
        <v>429</v>
      </c>
    </row>
    <row r="121" spans="1:5" ht="38.25">
      <c r="A121" t="s">
        <v>54</v>
      </c>
      <c r="E121" s="35" t="s">
        <v>430</v>
      </c>
    </row>
    <row r="122" spans="1:16" ht="25.5">
      <c r="A122" s="25" t="s">
        <v>46</v>
      </c>
      <c r="B122" s="29" t="s">
        <v>248</v>
      </c>
      <c r="C122" s="29" t="s">
        <v>431</v>
      </c>
      <c r="D122" s="25" t="s">
        <v>48</v>
      </c>
      <c r="E122" s="30" t="s">
        <v>432</v>
      </c>
      <c r="F122" s="31" t="s">
        <v>90</v>
      </c>
      <c r="G122" s="32">
        <v>2</v>
      </c>
      <c r="H122" s="33">
        <v>0</v>
      </c>
      <c r="I122" s="33">
        <f>ROUND(ROUND(H122,2)*ROUND(G122,3),2)</f>
      </c>
      <c r="O122">
        <f>(I122*21)/100</f>
      </c>
      <c r="P122" t="s">
        <v>24</v>
      </c>
    </row>
    <row r="123" spans="1:5" ht="12.75">
      <c r="A123" s="34" t="s">
        <v>51</v>
      </c>
      <c r="E123" s="35" t="s">
        <v>48</v>
      </c>
    </row>
    <row r="124" spans="1:5" ht="76.5">
      <c r="A124" s="36" t="s">
        <v>52</v>
      </c>
      <c r="E124" s="37" t="s">
        <v>433</v>
      </c>
    </row>
    <row r="125" spans="1:5" ht="25.5">
      <c r="A125" t="s">
        <v>54</v>
      </c>
      <c r="E125" s="35" t="s">
        <v>425</v>
      </c>
    </row>
    <row r="126" spans="1:16" ht="12.75">
      <c r="A126" s="25" t="s">
        <v>46</v>
      </c>
      <c r="B126" s="29" t="s">
        <v>253</v>
      </c>
      <c r="C126" s="29" t="s">
        <v>434</v>
      </c>
      <c r="D126" s="25" t="s">
        <v>48</v>
      </c>
      <c r="E126" s="30" t="s">
        <v>435</v>
      </c>
      <c r="F126" s="31" t="s">
        <v>90</v>
      </c>
      <c r="G126" s="32">
        <v>2</v>
      </c>
      <c r="H126" s="33">
        <v>0</v>
      </c>
      <c r="I126" s="33">
        <f>ROUND(ROUND(H126,2)*ROUND(G126,3),2)</f>
      </c>
      <c r="O126">
        <f>(I126*21)/100</f>
      </c>
      <c r="P126" t="s">
        <v>24</v>
      </c>
    </row>
    <row r="127" spans="1:5" ht="12.75">
      <c r="A127" s="34" t="s">
        <v>51</v>
      </c>
      <c r="E127" s="35" t="s">
        <v>428</v>
      </c>
    </row>
    <row r="128" spans="1:5" ht="76.5">
      <c r="A128" s="36" t="s">
        <v>52</v>
      </c>
      <c r="E128" s="37" t="s">
        <v>436</v>
      </c>
    </row>
    <row r="129" spans="1:5" ht="38.25">
      <c r="A129" t="s">
        <v>54</v>
      </c>
      <c r="E129" s="35" t="s">
        <v>430</v>
      </c>
    </row>
    <row r="130" spans="1:16" ht="12.75">
      <c r="A130" s="25" t="s">
        <v>46</v>
      </c>
      <c r="B130" s="29" t="s">
        <v>259</v>
      </c>
      <c r="C130" s="29" t="s">
        <v>437</v>
      </c>
      <c r="D130" s="25" t="s">
        <v>48</v>
      </c>
      <c r="E130" s="30" t="s">
        <v>438</v>
      </c>
      <c r="F130" s="31" t="s">
        <v>118</v>
      </c>
      <c r="G130" s="32">
        <v>6</v>
      </c>
      <c r="H130" s="33">
        <v>0</v>
      </c>
      <c r="I130" s="33">
        <f>ROUND(ROUND(H130,2)*ROUND(G130,3),2)</f>
      </c>
      <c r="O130">
        <f>(I130*21)/100</f>
      </c>
      <c r="P130" t="s">
        <v>24</v>
      </c>
    </row>
    <row r="131" spans="1:5" ht="51">
      <c r="A131" s="34" t="s">
        <v>51</v>
      </c>
      <c r="E131" s="35" t="s">
        <v>439</v>
      </c>
    </row>
    <row r="132" spans="1:5" ht="12.75">
      <c r="A132" s="36" t="s">
        <v>52</v>
      </c>
      <c r="E132" s="37" t="s">
        <v>440</v>
      </c>
    </row>
    <row r="133" spans="1:5" ht="38.25">
      <c r="A133" t="s">
        <v>54</v>
      </c>
      <c r="E133" s="35" t="s">
        <v>430</v>
      </c>
    </row>
    <row r="134" spans="1:16" ht="25.5">
      <c r="A134" s="25" t="s">
        <v>46</v>
      </c>
      <c r="B134" s="29" t="s">
        <v>266</v>
      </c>
      <c r="C134" s="29" t="s">
        <v>441</v>
      </c>
      <c r="D134" s="25" t="s">
        <v>48</v>
      </c>
      <c r="E134" s="30" t="s">
        <v>442</v>
      </c>
      <c r="F134" s="31" t="s">
        <v>90</v>
      </c>
      <c r="G134" s="32">
        <v>3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12.75">
      <c r="A135" s="34" t="s">
        <v>51</v>
      </c>
      <c r="E135" s="35" t="s">
        <v>443</v>
      </c>
    </row>
    <row r="136" spans="1:5" ht="12.75">
      <c r="A136" s="36" t="s">
        <v>52</v>
      </c>
      <c r="E136" s="37" t="s">
        <v>444</v>
      </c>
    </row>
    <row r="137" spans="1:5" ht="25.5">
      <c r="A137" t="s">
        <v>54</v>
      </c>
      <c r="E137" s="35" t="s">
        <v>445</v>
      </c>
    </row>
    <row r="138" spans="1:16" ht="12.75">
      <c r="A138" s="25" t="s">
        <v>46</v>
      </c>
      <c r="B138" s="29" t="s">
        <v>271</v>
      </c>
      <c r="C138" s="29" t="s">
        <v>446</v>
      </c>
      <c r="D138" s="25" t="s">
        <v>48</v>
      </c>
      <c r="E138" s="30" t="s">
        <v>447</v>
      </c>
      <c r="F138" s="31" t="s">
        <v>90</v>
      </c>
      <c r="G138" s="32">
        <v>2</v>
      </c>
      <c r="H138" s="33">
        <v>0</v>
      </c>
      <c r="I138" s="33">
        <f>ROUND(ROUND(H138,2)*ROUND(G138,3),2)</f>
      </c>
      <c r="O138">
        <f>(I138*21)/100</f>
      </c>
      <c r="P138" t="s">
        <v>24</v>
      </c>
    </row>
    <row r="139" spans="1:5" ht="12.75">
      <c r="A139" s="34" t="s">
        <v>51</v>
      </c>
      <c r="E139" s="35" t="s">
        <v>448</v>
      </c>
    </row>
    <row r="140" spans="1:5" ht="12.75">
      <c r="A140" s="36" t="s">
        <v>52</v>
      </c>
      <c r="E140" s="37" t="s">
        <v>263</v>
      </c>
    </row>
    <row r="141" spans="1:5" ht="38.25">
      <c r="A141" t="s">
        <v>54</v>
      </c>
      <c r="E141" s="35" t="s">
        <v>449</v>
      </c>
    </row>
    <row r="142" spans="1:16" ht="25.5">
      <c r="A142" s="25" t="s">
        <v>46</v>
      </c>
      <c r="B142" s="29" t="s">
        <v>276</v>
      </c>
      <c r="C142" s="29" t="s">
        <v>272</v>
      </c>
      <c r="D142" s="25" t="s">
        <v>48</v>
      </c>
      <c r="E142" s="30" t="s">
        <v>273</v>
      </c>
      <c r="F142" s="31" t="s">
        <v>118</v>
      </c>
      <c r="G142" s="32">
        <v>13</v>
      </c>
      <c r="H142" s="33">
        <v>0</v>
      </c>
      <c r="I142" s="33">
        <f>ROUND(ROUND(H142,2)*ROUND(G142,3),2)</f>
      </c>
      <c r="O142">
        <f>(I142*21)/100</f>
      </c>
      <c r="P142" t="s">
        <v>24</v>
      </c>
    </row>
    <row r="143" spans="1:5" ht="12.75">
      <c r="A143" s="34" t="s">
        <v>51</v>
      </c>
      <c r="E143" s="35" t="s">
        <v>48</v>
      </c>
    </row>
    <row r="144" spans="1:5" ht="89.25">
      <c r="A144" s="36" t="s">
        <v>52</v>
      </c>
      <c r="E144" s="37" t="s">
        <v>450</v>
      </c>
    </row>
    <row r="145" spans="1:5" ht="38.25">
      <c r="A145" t="s">
        <v>54</v>
      </c>
      <c r="E145" s="35" t="s">
        <v>275</v>
      </c>
    </row>
    <row r="146" spans="1:16" ht="12.75">
      <c r="A146" s="25" t="s">
        <v>46</v>
      </c>
      <c r="B146" s="29" t="s">
        <v>280</v>
      </c>
      <c r="C146" s="29" t="s">
        <v>277</v>
      </c>
      <c r="D146" s="25" t="s">
        <v>48</v>
      </c>
      <c r="E146" s="30" t="s">
        <v>278</v>
      </c>
      <c r="F146" s="31" t="s">
        <v>118</v>
      </c>
      <c r="G146" s="32">
        <v>13</v>
      </c>
      <c r="H146" s="33">
        <v>0</v>
      </c>
      <c r="I146" s="33">
        <f>ROUND(ROUND(H146,2)*ROUND(G146,3),2)</f>
      </c>
      <c r="O146">
        <f>(I146*21)/100</f>
      </c>
      <c r="P146" t="s">
        <v>24</v>
      </c>
    </row>
    <row r="147" spans="1:5" ht="12.75">
      <c r="A147" s="34" t="s">
        <v>51</v>
      </c>
      <c r="E147" s="35" t="s">
        <v>48</v>
      </c>
    </row>
    <row r="148" spans="1:5" ht="89.25">
      <c r="A148" s="36" t="s">
        <v>52</v>
      </c>
      <c r="E148" s="37" t="s">
        <v>450</v>
      </c>
    </row>
    <row r="149" spans="1:5" ht="38.25">
      <c r="A149" t="s">
        <v>54</v>
      </c>
      <c r="E149" s="35" t="s">
        <v>275</v>
      </c>
    </row>
    <row r="150" spans="1:16" ht="12.75">
      <c r="A150" s="25" t="s">
        <v>46</v>
      </c>
      <c r="B150" s="29" t="s">
        <v>285</v>
      </c>
      <c r="C150" s="29" t="s">
        <v>451</v>
      </c>
      <c r="D150" s="25" t="s">
        <v>48</v>
      </c>
      <c r="E150" s="30" t="s">
        <v>452</v>
      </c>
      <c r="F150" s="31" t="s">
        <v>142</v>
      </c>
      <c r="G150" s="32">
        <v>142</v>
      </c>
      <c r="H150" s="33">
        <v>0</v>
      </c>
      <c r="I150" s="33">
        <f>ROUND(ROUND(H150,2)*ROUND(G150,3),2)</f>
      </c>
      <c r="O150">
        <f>(I150*21)/100</f>
      </c>
      <c r="P150" t="s">
        <v>24</v>
      </c>
    </row>
    <row r="151" spans="1:5" ht="12.75">
      <c r="A151" s="34" t="s">
        <v>51</v>
      </c>
      <c r="E151" s="35" t="s">
        <v>453</v>
      </c>
    </row>
    <row r="152" spans="1:5" ht="12.75">
      <c r="A152" s="36" t="s">
        <v>52</v>
      </c>
      <c r="E152" s="37" t="s">
        <v>454</v>
      </c>
    </row>
    <row r="153" spans="1:5" ht="38.25">
      <c r="A153" t="s">
        <v>54</v>
      </c>
      <c r="E153" s="35" t="s">
        <v>455</v>
      </c>
    </row>
    <row r="154" spans="1:16" ht="12.75">
      <c r="A154" s="25" t="s">
        <v>46</v>
      </c>
      <c r="B154" s="29" t="s">
        <v>456</v>
      </c>
      <c r="C154" s="29" t="s">
        <v>281</v>
      </c>
      <c r="D154" s="25" t="s">
        <v>48</v>
      </c>
      <c r="E154" s="30" t="s">
        <v>282</v>
      </c>
      <c r="F154" s="31" t="s">
        <v>142</v>
      </c>
      <c r="G154" s="32">
        <v>22</v>
      </c>
      <c r="H154" s="33">
        <v>0</v>
      </c>
      <c r="I154" s="33">
        <f>ROUND(ROUND(H154,2)*ROUND(G154,3),2)</f>
      </c>
      <c r="O154">
        <f>(I154*21)/100</f>
      </c>
      <c r="P154" t="s">
        <v>24</v>
      </c>
    </row>
    <row r="155" spans="1:5" ht="12.75">
      <c r="A155" s="34" t="s">
        <v>51</v>
      </c>
      <c r="E155" s="35" t="s">
        <v>283</v>
      </c>
    </row>
    <row r="156" spans="1:5" ht="12.75">
      <c r="A156" s="36" t="s">
        <v>52</v>
      </c>
      <c r="E156" s="37" t="s">
        <v>373</v>
      </c>
    </row>
    <row r="157" spans="1:5" ht="38.25">
      <c r="A157" t="s">
        <v>54</v>
      </c>
      <c r="E157" s="35" t="s">
        <v>284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0+O8+O17+O66+O75+O88+O105+O110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457</v>
      </c>
      <c r="I3" s="38">
        <f>0+I8+I17+I66+I75+I88+I105+I110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457</v>
      </c>
      <c r="D4" s="6"/>
      <c r="E4" s="18" t="s">
        <v>458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557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89.25">
      <c r="A11" s="36" t="s">
        <v>52</v>
      </c>
      <c r="E11" s="37" t="s">
        <v>459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12.25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460</v>
      </c>
    </row>
    <row r="15" spans="1:5" ht="89.25">
      <c r="A15" s="36" t="s">
        <v>52</v>
      </c>
      <c r="E15" s="37" t="s">
        <v>461</v>
      </c>
    </row>
    <row r="16" spans="1:5" ht="25.5">
      <c r="A16" t="s">
        <v>54</v>
      </c>
      <c r="E16" s="35" t="s">
        <v>106</v>
      </c>
    </row>
    <row r="17" spans="1:18" ht="12.75" customHeight="1">
      <c r="A17" s="6" t="s">
        <v>44</v>
      </c>
      <c r="B17" s="6"/>
      <c r="C17" s="40" t="s">
        <v>30</v>
      </c>
      <c r="D17" s="6"/>
      <c r="E17" s="27" t="s">
        <v>115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12.75">
      <c r="A18" s="25" t="s">
        <v>46</v>
      </c>
      <c r="B18" s="29" t="s">
        <v>23</v>
      </c>
      <c r="C18" s="29" t="s">
        <v>116</v>
      </c>
      <c r="D18" s="25" t="s">
        <v>48</v>
      </c>
      <c r="E18" s="30" t="s">
        <v>117</v>
      </c>
      <c r="F18" s="31" t="s">
        <v>118</v>
      </c>
      <c r="G18" s="32">
        <v>200</v>
      </c>
      <c r="H18" s="33">
        <v>0</v>
      </c>
      <c r="I18" s="33">
        <f>ROUND(ROUND(H18,2)*ROUND(G18,3),2)</f>
      </c>
      <c r="O18">
        <f>(I18*21)/100</f>
      </c>
      <c r="P18" t="s">
        <v>24</v>
      </c>
    </row>
    <row r="19" spans="1:5" ht="12.75">
      <c r="A19" s="34" t="s">
        <v>51</v>
      </c>
      <c r="E19" s="35" t="s">
        <v>119</v>
      </c>
    </row>
    <row r="20" spans="1:5" ht="12.75">
      <c r="A20" s="36" t="s">
        <v>52</v>
      </c>
      <c r="E20" s="37" t="s">
        <v>356</v>
      </c>
    </row>
    <row r="21" spans="1:5" ht="38.25">
      <c r="A21" t="s">
        <v>54</v>
      </c>
      <c r="E21" s="35" t="s">
        <v>121</v>
      </c>
    </row>
    <row r="22" spans="1:16" ht="12.75">
      <c r="A22" s="25" t="s">
        <v>46</v>
      </c>
      <c r="B22" s="29" t="s">
        <v>34</v>
      </c>
      <c r="C22" s="29" t="s">
        <v>122</v>
      </c>
      <c r="D22" s="25" t="s">
        <v>48</v>
      </c>
      <c r="E22" s="30" t="s">
        <v>123</v>
      </c>
      <c r="F22" s="31" t="s">
        <v>118</v>
      </c>
      <c r="G22" s="32">
        <v>360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25.5">
      <c r="A23" s="34" t="s">
        <v>51</v>
      </c>
      <c r="E23" s="35" t="s">
        <v>124</v>
      </c>
    </row>
    <row r="24" spans="1:5" ht="12.75">
      <c r="A24" s="36" t="s">
        <v>52</v>
      </c>
      <c r="E24" s="37" t="s">
        <v>462</v>
      </c>
    </row>
    <row r="25" spans="1:5" ht="12.75">
      <c r="A25" t="s">
        <v>54</v>
      </c>
      <c r="E25" s="35" t="s">
        <v>126</v>
      </c>
    </row>
    <row r="26" spans="1:16" ht="12.75">
      <c r="A26" s="25" t="s">
        <v>46</v>
      </c>
      <c r="B26" s="29" t="s">
        <v>36</v>
      </c>
      <c r="C26" s="29" t="s">
        <v>463</v>
      </c>
      <c r="D26" s="25" t="s">
        <v>48</v>
      </c>
      <c r="E26" s="30" t="s">
        <v>464</v>
      </c>
      <c r="F26" s="31" t="s">
        <v>103</v>
      </c>
      <c r="G26" s="32">
        <v>0.16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38.25">
      <c r="A27" s="34" t="s">
        <v>51</v>
      </c>
      <c r="E27" s="35" t="s">
        <v>465</v>
      </c>
    </row>
    <row r="28" spans="1:5" ht="12.75">
      <c r="A28" s="36" t="s">
        <v>52</v>
      </c>
      <c r="E28" s="37" t="s">
        <v>466</v>
      </c>
    </row>
    <row r="29" spans="1:5" ht="63.75">
      <c r="A29" t="s">
        <v>54</v>
      </c>
      <c r="E29" s="35" t="s">
        <v>131</v>
      </c>
    </row>
    <row r="30" spans="1:16" ht="12.75">
      <c r="A30" s="25" t="s">
        <v>46</v>
      </c>
      <c r="B30" s="29" t="s">
        <v>38</v>
      </c>
      <c r="C30" s="29" t="s">
        <v>467</v>
      </c>
      <c r="D30" s="25" t="s">
        <v>48</v>
      </c>
      <c r="E30" s="30" t="s">
        <v>468</v>
      </c>
      <c r="F30" s="31" t="s">
        <v>142</v>
      </c>
      <c r="G30" s="32">
        <v>11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38.25">
      <c r="A31" s="34" t="s">
        <v>51</v>
      </c>
      <c r="E31" s="35" t="s">
        <v>469</v>
      </c>
    </row>
    <row r="32" spans="1:5" ht="12.75">
      <c r="A32" s="36" t="s">
        <v>52</v>
      </c>
      <c r="E32" s="37" t="s">
        <v>470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471</v>
      </c>
      <c r="D34" s="25" t="s">
        <v>48</v>
      </c>
      <c r="E34" s="30" t="s">
        <v>472</v>
      </c>
      <c r="F34" s="31" t="s">
        <v>142</v>
      </c>
      <c r="G34" s="32">
        <v>28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38.25">
      <c r="A35" s="34" t="s">
        <v>51</v>
      </c>
      <c r="E35" s="35" t="s">
        <v>473</v>
      </c>
    </row>
    <row r="36" spans="1:5" ht="12.75">
      <c r="A36" s="36" t="s">
        <v>52</v>
      </c>
      <c r="E36" s="37" t="s">
        <v>474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136</v>
      </c>
      <c r="D38" s="25" t="s">
        <v>48</v>
      </c>
      <c r="E38" s="30" t="s">
        <v>137</v>
      </c>
      <c r="F38" s="31" t="s">
        <v>103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2.75">
      <c r="A39" s="34" t="s">
        <v>51</v>
      </c>
      <c r="E39" s="35" t="s">
        <v>475</v>
      </c>
    </row>
    <row r="40" spans="1:5" ht="12.75">
      <c r="A40" s="36" t="s">
        <v>52</v>
      </c>
      <c r="E40" s="37" t="s">
        <v>263</v>
      </c>
    </row>
    <row r="41" spans="1:5" ht="63.75">
      <c r="A41" t="s">
        <v>54</v>
      </c>
      <c r="E41" s="35" t="s">
        <v>131</v>
      </c>
    </row>
    <row r="42" spans="1:16" ht="12.75">
      <c r="A42" s="25" t="s">
        <v>46</v>
      </c>
      <c r="B42" s="29" t="s">
        <v>41</v>
      </c>
      <c r="C42" s="29" t="s">
        <v>145</v>
      </c>
      <c r="D42" s="25" t="s">
        <v>48</v>
      </c>
      <c r="E42" s="30" t="s">
        <v>146</v>
      </c>
      <c r="F42" s="31" t="s">
        <v>103</v>
      </c>
      <c r="G42" s="32">
        <v>89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51">
      <c r="A43" s="34" t="s">
        <v>51</v>
      </c>
      <c r="E43" s="35" t="s">
        <v>476</v>
      </c>
    </row>
    <row r="44" spans="1:5" ht="63.75">
      <c r="A44" s="36" t="s">
        <v>52</v>
      </c>
      <c r="E44" s="37" t="s">
        <v>477</v>
      </c>
    </row>
    <row r="45" spans="1:5" ht="369.75">
      <c r="A45" t="s">
        <v>54</v>
      </c>
      <c r="E45" s="35" t="s">
        <v>149</v>
      </c>
    </row>
    <row r="46" spans="1:16" ht="12.75">
      <c r="A46" s="25" t="s">
        <v>46</v>
      </c>
      <c r="B46" s="29" t="s">
        <v>43</v>
      </c>
      <c r="C46" s="29" t="s">
        <v>155</v>
      </c>
      <c r="D46" s="25" t="s">
        <v>161</v>
      </c>
      <c r="E46" s="30" t="s">
        <v>162</v>
      </c>
      <c r="F46" s="31" t="s">
        <v>103</v>
      </c>
      <c r="G46" s="32">
        <v>39.5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38.25">
      <c r="A47" s="34" t="s">
        <v>51</v>
      </c>
      <c r="E47" s="35" t="s">
        <v>163</v>
      </c>
    </row>
    <row r="48" spans="1:5" ht="12.75">
      <c r="A48" s="36" t="s">
        <v>52</v>
      </c>
      <c r="E48" s="37" t="s">
        <v>478</v>
      </c>
    </row>
    <row r="49" spans="1:5" ht="306">
      <c r="A49" t="s">
        <v>54</v>
      </c>
      <c r="E49" s="35" t="s">
        <v>159</v>
      </c>
    </row>
    <row r="50" spans="1:16" ht="12.75">
      <c r="A50" s="25" t="s">
        <v>46</v>
      </c>
      <c r="B50" s="29" t="s">
        <v>89</v>
      </c>
      <c r="C50" s="29" t="s">
        <v>312</v>
      </c>
      <c r="D50" s="25" t="s">
        <v>56</v>
      </c>
      <c r="E50" s="30" t="s">
        <v>162</v>
      </c>
      <c r="F50" s="31" t="s">
        <v>103</v>
      </c>
      <c r="G50" s="32">
        <v>7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2.75">
      <c r="A51" s="34" t="s">
        <v>51</v>
      </c>
      <c r="E51" s="35" t="s">
        <v>479</v>
      </c>
    </row>
    <row r="52" spans="1:5" ht="12.75">
      <c r="A52" s="36" t="s">
        <v>52</v>
      </c>
      <c r="E52" s="37" t="s">
        <v>480</v>
      </c>
    </row>
    <row r="53" spans="1:5" ht="318.75">
      <c r="A53" t="s">
        <v>54</v>
      </c>
      <c r="E53" s="35" t="s">
        <v>315</v>
      </c>
    </row>
    <row r="54" spans="1:16" ht="12.75">
      <c r="A54" s="25" t="s">
        <v>46</v>
      </c>
      <c r="B54" s="29" t="s">
        <v>92</v>
      </c>
      <c r="C54" s="29" t="s">
        <v>166</v>
      </c>
      <c r="D54" s="25" t="s">
        <v>48</v>
      </c>
      <c r="E54" s="30" t="s">
        <v>167</v>
      </c>
      <c r="F54" s="31" t="s">
        <v>103</v>
      </c>
      <c r="G54" s="32">
        <v>432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38.25">
      <c r="A55" s="34" t="s">
        <v>51</v>
      </c>
      <c r="E55" s="35" t="s">
        <v>321</v>
      </c>
    </row>
    <row r="56" spans="1:5" ht="12.75">
      <c r="A56" s="36" t="s">
        <v>52</v>
      </c>
      <c r="E56" s="37" t="s">
        <v>481</v>
      </c>
    </row>
    <row r="57" spans="1:5" ht="63.75">
      <c r="A57" t="s">
        <v>54</v>
      </c>
      <c r="E57" s="35" t="s">
        <v>170</v>
      </c>
    </row>
    <row r="58" spans="1:16" ht="12.75">
      <c r="A58" s="25" t="s">
        <v>46</v>
      </c>
      <c r="B58" s="29" t="s">
        <v>160</v>
      </c>
      <c r="C58" s="29" t="s">
        <v>190</v>
      </c>
      <c r="D58" s="25" t="s">
        <v>48</v>
      </c>
      <c r="E58" s="30" t="s">
        <v>191</v>
      </c>
      <c r="F58" s="31" t="s">
        <v>118</v>
      </c>
      <c r="G58" s="32">
        <v>395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48</v>
      </c>
    </row>
    <row r="60" spans="1:5" ht="12.75">
      <c r="A60" s="36" t="s">
        <v>52</v>
      </c>
      <c r="E60" s="37" t="s">
        <v>482</v>
      </c>
    </row>
    <row r="61" spans="1:5" ht="38.25">
      <c r="A61" t="s">
        <v>54</v>
      </c>
      <c r="E61" s="35" t="s">
        <v>193</v>
      </c>
    </row>
    <row r="62" spans="1:16" ht="12.75">
      <c r="A62" s="25" t="s">
        <v>46</v>
      </c>
      <c r="B62" s="29" t="s">
        <v>165</v>
      </c>
      <c r="C62" s="29" t="s">
        <v>195</v>
      </c>
      <c r="D62" s="25" t="s">
        <v>48</v>
      </c>
      <c r="E62" s="30" t="s">
        <v>196</v>
      </c>
      <c r="F62" s="31" t="s">
        <v>118</v>
      </c>
      <c r="G62" s="32">
        <v>395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12.75">
      <c r="A63" s="34" t="s">
        <v>51</v>
      </c>
      <c r="E63" s="35" t="s">
        <v>197</v>
      </c>
    </row>
    <row r="64" spans="1:5" ht="12.75">
      <c r="A64" s="36" t="s">
        <v>52</v>
      </c>
      <c r="E64" s="37" t="s">
        <v>482</v>
      </c>
    </row>
    <row r="65" spans="1:5" ht="38.25">
      <c r="A65" t="s">
        <v>54</v>
      </c>
      <c r="E65" s="35" t="s">
        <v>198</v>
      </c>
    </row>
    <row r="66" spans="1:18" ht="12.75" customHeight="1">
      <c r="A66" s="6" t="s">
        <v>44</v>
      </c>
      <c r="B66" s="6"/>
      <c r="C66" s="40" t="s">
        <v>24</v>
      </c>
      <c r="D66" s="6"/>
      <c r="E66" s="27" t="s">
        <v>382</v>
      </c>
      <c r="F66" s="6"/>
      <c r="G66" s="6"/>
      <c r="H66" s="6"/>
      <c r="I66" s="41">
        <f>0+Q66</f>
      </c>
      <c r="O66">
        <f>0+R66</f>
      </c>
      <c r="Q66">
        <f>0+I67+I71</f>
      </c>
      <c r="R66">
        <f>0+O67+O71</f>
      </c>
    </row>
    <row r="67" spans="1:16" ht="12.75">
      <c r="A67" s="25" t="s">
        <v>46</v>
      </c>
      <c r="B67" s="29" t="s">
        <v>171</v>
      </c>
      <c r="C67" s="29" t="s">
        <v>483</v>
      </c>
      <c r="D67" s="25" t="s">
        <v>48</v>
      </c>
      <c r="E67" s="30" t="s">
        <v>484</v>
      </c>
      <c r="F67" s="31" t="s">
        <v>142</v>
      </c>
      <c r="G67" s="32">
        <v>9</v>
      </c>
      <c r="H67" s="33">
        <v>0</v>
      </c>
      <c r="I67" s="33">
        <f>ROUND(ROUND(H67,2)*ROUND(G67,3),2)</f>
      </c>
      <c r="O67">
        <f>(I67*21)/100</f>
      </c>
      <c r="P67" t="s">
        <v>24</v>
      </c>
    </row>
    <row r="68" spans="1:5" ht="25.5">
      <c r="A68" s="34" t="s">
        <v>51</v>
      </c>
      <c r="E68" s="35" t="s">
        <v>485</v>
      </c>
    </row>
    <row r="69" spans="1:5" ht="12.75">
      <c r="A69" s="36" t="s">
        <v>52</v>
      </c>
      <c r="E69" s="37" t="s">
        <v>486</v>
      </c>
    </row>
    <row r="70" spans="1:5" ht="165.75">
      <c r="A70" t="s">
        <v>54</v>
      </c>
      <c r="E70" s="35" t="s">
        <v>391</v>
      </c>
    </row>
    <row r="71" spans="1:16" ht="12.75">
      <c r="A71" s="25" t="s">
        <v>46</v>
      </c>
      <c r="B71" s="29" t="s">
        <v>177</v>
      </c>
      <c r="C71" s="29" t="s">
        <v>487</v>
      </c>
      <c r="D71" s="25" t="s">
        <v>48</v>
      </c>
      <c r="E71" s="30" t="s">
        <v>488</v>
      </c>
      <c r="F71" s="31" t="s">
        <v>118</v>
      </c>
      <c r="G71" s="32">
        <v>26</v>
      </c>
      <c r="H71" s="33">
        <v>0</v>
      </c>
      <c r="I71" s="33">
        <f>ROUND(ROUND(H71,2)*ROUND(G71,3),2)</f>
      </c>
      <c r="O71">
        <f>(I71*21)/100</f>
      </c>
      <c r="P71" t="s">
        <v>24</v>
      </c>
    </row>
    <row r="72" spans="1:5" ht="12.75">
      <c r="A72" s="34" t="s">
        <v>51</v>
      </c>
      <c r="E72" s="35" t="s">
        <v>489</v>
      </c>
    </row>
    <row r="73" spans="1:5" ht="12.75">
      <c r="A73" s="36" t="s">
        <v>52</v>
      </c>
      <c r="E73" s="37" t="s">
        <v>490</v>
      </c>
    </row>
    <row r="74" spans="1:5" ht="51">
      <c r="A74" t="s">
        <v>54</v>
      </c>
      <c r="E74" s="35" t="s">
        <v>491</v>
      </c>
    </row>
    <row r="75" spans="1:18" ht="12.75" customHeight="1">
      <c r="A75" s="6" t="s">
        <v>44</v>
      </c>
      <c r="B75" s="6"/>
      <c r="C75" s="40" t="s">
        <v>34</v>
      </c>
      <c r="D75" s="6"/>
      <c r="E75" s="27" t="s">
        <v>199</v>
      </c>
      <c r="F75" s="6"/>
      <c r="G75" s="6"/>
      <c r="H75" s="6"/>
      <c r="I75" s="41">
        <f>0+Q75</f>
      </c>
      <c r="O75">
        <f>0+R75</f>
      </c>
      <c r="Q75">
        <f>0+I76+I80+I84</f>
      </c>
      <c r="R75">
        <f>0+O76+O80+O84</f>
      </c>
    </row>
    <row r="76" spans="1:16" ht="12.75">
      <c r="A76" s="25" t="s">
        <v>46</v>
      </c>
      <c r="B76" s="29" t="s">
        <v>183</v>
      </c>
      <c r="C76" s="29" t="s">
        <v>201</v>
      </c>
      <c r="D76" s="25" t="s">
        <v>48</v>
      </c>
      <c r="E76" s="30" t="s">
        <v>202</v>
      </c>
      <c r="F76" s="31" t="s">
        <v>103</v>
      </c>
      <c r="G76" s="32">
        <v>1</v>
      </c>
      <c r="H76" s="33">
        <v>0</v>
      </c>
      <c r="I76" s="33">
        <f>ROUND(ROUND(H76,2)*ROUND(G76,3),2)</f>
      </c>
      <c r="O76">
        <f>(I76*21)/100</f>
      </c>
      <c r="P76" t="s">
        <v>24</v>
      </c>
    </row>
    <row r="77" spans="1:5" ht="38.25">
      <c r="A77" s="34" t="s">
        <v>51</v>
      </c>
      <c r="E77" s="35" t="s">
        <v>492</v>
      </c>
    </row>
    <row r="78" spans="1:5" ht="12.75">
      <c r="A78" s="36" t="s">
        <v>52</v>
      </c>
      <c r="E78" s="37" t="s">
        <v>53</v>
      </c>
    </row>
    <row r="79" spans="1:5" ht="395.25">
      <c r="A79" t="s">
        <v>54</v>
      </c>
      <c r="E79" s="35" t="s">
        <v>205</v>
      </c>
    </row>
    <row r="80" spans="1:16" ht="12.75">
      <c r="A80" s="25" t="s">
        <v>46</v>
      </c>
      <c r="B80" s="29" t="s">
        <v>189</v>
      </c>
      <c r="C80" s="29" t="s">
        <v>493</v>
      </c>
      <c r="D80" s="25" t="s">
        <v>48</v>
      </c>
      <c r="E80" s="30" t="s">
        <v>494</v>
      </c>
      <c r="F80" s="31" t="s">
        <v>103</v>
      </c>
      <c r="G80" s="32">
        <v>9</v>
      </c>
      <c r="H80" s="33">
        <v>0</v>
      </c>
      <c r="I80" s="33">
        <f>ROUND(ROUND(H80,2)*ROUND(G80,3),2)</f>
      </c>
      <c r="O80">
        <f>(I80*21)/100</f>
      </c>
      <c r="P80" t="s">
        <v>24</v>
      </c>
    </row>
    <row r="81" spans="1:5" ht="12.75">
      <c r="A81" s="34" t="s">
        <v>51</v>
      </c>
      <c r="E81" s="35" t="s">
        <v>495</v>
      </c>
    </row>
    <row r="82" spans="1:5" ht="12.75">
      <c r="A82" s="36" t="s">
        <v>52</v>
      </c>
      <c r="E82" s="37" t="s">
        <v>486</v>
      </c>
    </row>
    <row r="83" spans="1:5" ht="38.25">
      <c r="A83" t="s">
        <v>54</v>
      </c>
      <c r="E83" s="35" t="s">
        <v>496</v>
      </c>
    </row>
    <row r="84" spans="1:16" ht="12.75">
      <c r="A84" s="25" t="s">
        <v>46</v>
      </c>
      <c r="B84" s="29" t="s">
        <v>194</v>
      </c>
      <c r="C84" s="29" t="s">
        <v>207</v>
      </c>
      <c r="D84" s="25" t="s">
        <v>48</v>
      </c>
      <c r="E84" s="30" t="s">
        <v>208</v>
      </c>
      <c r="F84" s="31" t="s">
        <v>103</v>
      </c>
      <c r="G84" s="32">
        <v>3</v>
      </c>
      <c r="H84" s="33">
        <v>0</v>
      </c>
      <c r="I84" s="33">
        <f>ROUND(ROUND(H84,2)*ROUND(G84,3),2)</f>
      </c>
      <c r="O84">
        <f>(I84*21)/100</f>
      </c>
      <c r="P84" t="s">
        <v>24</v>
      </c>
    </row>
    <row r="85" spans="1:5" ht="12.75">
      <c r="A85" s="34" t="s">
        <v>51</v>
      </c>
      <c r="E85" s="35" t="s">
        <v>497</v>
      </c>
    </row>
    <row r="86" spans="1:5" ht="12.75">
      <c r="A86" s="36" t="s">
        <v>52</v>
      </c>
      <c r="E86" s="37" t="s">
        <v>444</v>
      </c>
    </row>
    <row r="87" spans="1:5" ht="102">
      <c r="A87" t="s">
        <v>54</v>
      </c>
      <c r="E87" s="35" t="s">
        <v>211</v>
      </c>
    </row>
    <row r="88" spans="1:18" ht="12.75" customHeight="1">
      <c r="A88" s="6" t="s">
        <v>44</v>
      </c>
      <c r="B88" s="6"/>
      <c r="C88" s="40" t="s">
        <v>36</v>
      </c>
      <c r="D88" s="6"/>
      <c r="E88" s="27" t="s">
        <v>212</v>
      </c>
      <c r="F88" s="6"/>
      <c r="G88" s="6"/>
      <c r="H88" s="6"/>
      <c r="I88" s="41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25" t="s">
        <v>46</v>
      </c>
      <c r="B89" s="29" t="s">
        <v>200</v>
      </c>
      <c r="C89" s="29" t="s">
        <v>220</v>
      </c>
      <c r="D89" s="25" t="s">
        <v>48</v>
      </c>
      <c r="E89" s="30" t="s">
        <v>221</v>
      </c>
      <c r="F89" s="31" t="s">
        <v>103</v>
      </c>
      <c r="G89" s="32">
        <v>7</v>
      </c>
      <c r="H89" s="33">
        <v>0</v>
      </c>
      <c r="I89" s="33">
        <f>ROUND(ROUND(H89,2)*ROUND(G89,3),2)</f>
      </c>
      <c r="O89">
        <f>(I89*21)/100</f>
      </c>
      <c r="P89" t="s">
        <v>24</v>
      </c>
    </row>
    <row r="90" spans="1:5" ht="12.75">
      <c r="A90" s="34" t="s">
        <v>51</v>
      </c>
      <c r="E90" s="35" t="s">
        <v>498</v>
      </c>
    </row>
    <row r="91" spans="1:5" ht="12.75">
      <c r="A91" s="36" t="s">
        <v>52</v>
      </c>
      <c r="E91" s="37" t="s">
        <v>480</v>
      </c>
    </row>
    <row r="92" spans="1:5" ht="102">
      <c r="A92" t="s">
        <v>54</v>
      </c>
      <c r="E92" s="35" t="s">
        <v>224</v>
      </c>
    </row>
    <row r="93" spans="1:16" ht="12.75">
      <c r="A93" s="25" t="s">
        <v>46</v>
      </c>
      <c r="B93" s="29" t="s">
        <v>206</v>
      </c>
      <c r="C93" s="29" t="s">
        <v>226</v>
      </c>
      <c r="D93" s="25" t="s">
        <v>48</v>
      </c>
      <c r="E93" s="30" t="s">
        <v>227</v>
      </c>
      <c r="F93" s="31" t="s">
        <v>118</v>
      </c>
      <c r="G93" s="32">
        <v>43</v>
      </c>
      <c r="H93" s="33">
        <v>0</v>
      </c>
      <c r="I93" s="33">
        <f>ROUND(ROUND(H93,2)*ROUND(G93,3),2)</f>
      </c>
      <c r="O93">
        <f>(I93*21)/100</f>
      </c>
      <c r="P93" t="s">
        <v>24</v>
      </c>
    </row>
    <row r="94" spans="1:5" ht="12.75">
      <c r="A94" s="34" t="s">
        <v>51</v>
      </c>
      <c r="E94" s="35" t="s">
        <v>499</v>
      </c>
    </row>
    <row r="95" spans="1:5" ht="12.75">
      <c r="A95" s="36" t="s">
        <v>52</v>
      </c>
      <c r="E95" s="37" t="s">
        <v>143</v>
      </c>
    </row>
    <row r="96" spans="1:5" ht="51">
      <c r="A96" t="s">
        <v>54</v>
      </c>
      <c r="E96" s="35" t="s">
        <v>230</v>
      </c>
    </row>
    <row r="97" spans="1:16" ht="12.75">
      <c r="A97" s="25" t="s">
        <v>46</v>
      </c>
      <c r="B97" s="29" t="s">
        <v>213</v>
      </c>
      <c r="C97" s="29" t="s">
        <v>243</v>
      </c>
      <c r="D97" s="25" t="s">
        <v>48</v>
      </c>
      <c r="E97" s="30" t="s">
        <v>244</v>
      </c>
      <c r="F97" s="31" t="s">
        <v>103</v>
      </c>
      <c r="G97" s="32">
        <v>2</v>
      </c>
      <c r="H97" s="33">
        <v>0</v>
      </c>
      <c r="I97" s="33">
        <f>ROUND(ROUND(H97,2)*ROUND(G97,3),2)</f>
      </c>
      <c r="O97">
        <f>(I97*21)/100</f>
      </c>
      <c r="P97" t="s">
        <v>24</v>
      </c>
    </row>
    <row r="98" spans="1:5" ht="25.5">
      <c r="A98" s="34" t="s">
        <v>51</v>
      </c>
      <c r="E98" s="35" t="s">
        <v>500</v>
      </c>
    </row>
    <row r="99" spans="1:5" ht="12.75">
      <c r="A99" s="36" t="s">
        <v>52</v>
      </c>
      <c r="E99" s="37" t="s">
        <v>263</v>
      </c>
    </row>
    <row r="100" spans="1:5" ht="140.25">
      <c r="A100" t="s">
        <v>54</v>
      </c>
      <c r="E100" s="35" t="s">
        <v>247</v>
      </c>
    </row>
    <row r="101" spans="1:16" ht="12.75">
      <c r="A101" s="25" t="s">
        <v>46</v>
      </c>
      <c r="B101" s="29" t="s">
        <v>219</v>
      </c>
      <c r="C101" s="29" t="s">
        <v>501</v>
      </c>
      <c r="D101" s="25" t="s">
        <v>48</v>
      </c>
      <c r="E101" s="30" t="s">
        <v>502</v>
      </c>
      <c r="F101" s="31" t="s">
        <v>118</v>
      </c>
      <c r="G101" s="32">
        <v>2</v>
      </c>
      <c r="H101" s="33">
        <v>0</v>
      </c>
      <c r="I101" s="33">
        <f>ROUND(ROUND(H101,2)*ROUND(G101,3),2)</f>
      </c>
      <c r="O101">
        <f>(I101*21)/100</f>
      </c>
      <c r="P101" t="s">
        <v>24</v>
      </c>
    </row>
    <row r="102" spans="1:5" ht="12.75">
      <c r="A102" s="34" t="s">
        <v>51</v>
      </c>
      <c r="E102" s="35" t="s">
        <v>503</v>
      </c>
    </row>
    <row r="103" spans="1:5" ht="12.75">
      <c r="A103" s="36" t="s">
        <v>52</v>
      </c>
      <c r="E103" s="37" t="s">
        <v>263</v>
      </c>
    </row>
    <row r="104" spans="1:5" ht="153">
      <c r="A104" t="s">
        <v>54</v>
      </c>
      <c r="E104" s="35" t="s">
        <v>504</v>
      </c>
    </row>
    <row r="105" spans="1:18" ht="12.75" customHeight="1">
      <c r="A105" s="6" t="s">
        <v>44</v>
      </c>
      <c r="B105" s="6"/>
      <c r="C105" s="40" t="s">
        <v>76</v>
      </c>
      <c r="D105" s="6"/>
      <c r="E105" s="27" t="s">
        <v>258</v>
      </c>
      <c r="F105" s="6"/>
      <c r="G105" s="6"/>
      <c r="H105" s="6"/>
      <c r="I105" s="41">
        <f>0+Q105</f>
      </c>
      <c r="O105">
        <f>0+R105</f>
      </c>
      <c r="Q105">
        <f>0+I106</f>
      </c>
      <c r="R105">
        <f>0+O106</f>
      </c>
    </row>
    <row r="106" spans="1:16" ht="12.75">
      <c r="A106" s="25" t="s">
        <v>46</v>
      </c>
      <c r="B106" s="29" t="s">
        <v>225</v>
      </c>
      <c r="C106" s="29" t="s">
        <v>505</v>
      </c>
      <c r="D106" s="25" t="s">
        <v>48</v>
      </c>
      <c r="E106" s="30" t="s">
        <v>506</v>
      </c>
      <c r="F106" s="31" t="s">
        <v>90</v>
      </c>
      <c r="G106" s="32">
        <v>2</v>
      </c>
      <c r="H106" s="33">
        <v>0</v>
      </c>
      <c r="I106" s="33">
        <f>ROUND(ROUND(H106,2)*ROUND(G106,3),2)</f>
      </c>
      <c r="O106">
        <f>(I106*21)/100</f>
      </c>
      <c r="P106" t="s">
        <v>24</v>
      </c>
    </row>
    <row r="107" spans="1:5" ht="12.75">
      <c r="A107" s="34" t="s">
        <v>51</v>
      </c>
      <c r="E107" s="35" t="s">
        <v>48</v>
      </c>
    </row>
    <row r="108" spans="1:5" ht="12.75">
      <c r="A108" s="36" t="s">
        <v>52</v>
      </c>
      <c r="E108" s="37" t="s">
        <v>263</v>
      </c>
    </row>
    <row r="109" spans="1:5" ht="51">
      <c r="A109" t="s">
        <v>54</v>
      </c>
      <c r="E109" s="35" t="s">
        <v>264</v>
      </c>
    </row>
    <row r="110" spans="1:18" ht="12.75" customHeight="1">
      <c r="A110" s="6" t="s">
        <v>44</v>
      </c>
      <c r="B110" s="6"/>
      <c r="C110" s="40" t="s">
        <v>41</v>
      </c>
      <c r="D110" s="6"/>
      <c r="E110" s="27" t="s">
        <v>265</v>
      </c>
      <c r="F110" s="6"/>
      <c r="G110" s="6"/>
      <c r="H110" s="6"/>
      <c r="I110" s="41">
        <f>0+Q110</f>
      </c>
      <c r="O110">
        <f>0+R110</f>
      </c>
      <c r="Q110">
        <f>0+I111+I115</f>
      </c>
      <c r="R110">
        <f>0+O111+O115</f>
      </c>
    </row>
    <row r="111" spans="1:16" ht="12.75">
      <c r="A111" s="25" t="s">
        <v>46</v>
      </c>
      <c r="B111" s="29" t="s">
        <v>231</v>
      </c>
      <c r="C111" s="29" t="s">
        <v>507</v>
      </c>
      <c r="D111" s="25" t="s">
        <v>48</v>
      </c>
      <c r="E111" s="30" t="s">
        <v>508</v>
      </c>
      <c r="F111" s="31" t="s">
        <v>142</v>
      </c>
      <c r="G111" s="32">
        <v>14</v>
      </c>
      <c r="H111" s="33">
        <v>0</v>
      </c>
      <c r="I111" s="33">
        <f>ROUND(ROUND(H111,2)*ROUND(G111,3),2)</f>
      </c>
      <c r="O111">
        <f>(I111*21)/100</f>
      </c>
      <c r="P111" t="s">
        <v>24</v>
      </c>
    </row>
    <row r="112" spans="1:5" ht="12.75">
      <c r="A112" s="34" t="s">
        <v>51</v>
      </c>
      <c r="E112" s="35" t="s">
        <v>509</v>
      </c>
    </row>
    <row r="113" spans="1:5" ht="12.75">
      <c r="A113" s="36" t="s">
        <v>52</v>
      </c>
      <c r="E113" s="37" t="s">
        <v>510</v>
      </c>
    </row>
    <row r="114" spans="1:5" ht="38.25">
      <c r="A114" t="s">
        <v>54</v>
      </c>
      <c r="E114" s="35" t="s">
        <v>455</v>
      </c>
    </row>
    <row r="115" spans="1:16" ht="12.75">
      <c r="A115" s="25" t="s">
        <v>46</v>
      </c>
      <c r="B115" s="29" t="s">
        <v>236</v>
      </c>
      <c r="C115" s="29" t="s">
        <v>511</v>
      </c>
      <c r="D115" s="25" t="s">
        <v>48</v>
      </c>
      <c r="E115" s="30" t="s">
        <v>512</v>
      </c>
      <c r="F115" s="31" t="s">
        <v>118</v>
      </c>
      <c r="G115" s="32">
        <v>81</v>
      </c>
      <c r="H115" s="33">
        <v>0</v>
      </c>
      <c r="I115" s="33">
        <f>ROUND(ROUND(H115,2)*ROUND(G115,3),2)</f>
      </c>
      <c r="O115">
        <f>(I115*21)/100</f>
      </c>
      <c r="P115" t="s">
        <v>24</v>
      </c>
    </row>
    <row r="116" spans="1:5" ht="25.5">
      <c r="A116" s="34" t="s">
        <v>51</v>
      </c>
      <c r="E116" s="35" t="s">
        <v>513</v>
      </c>
    </row>
    <row r="117" spans="1:5" ht="12.75">
      <c r="A117" s="36" t="s">
        <v>52</v>
      </c>
      <c r="E117" s="37" t="s">
        <v>514</v>
      </c>
    </row>
    <row r="118" spans="1:5" ht="102">
      <c r="A118" t="s">
        <v>54</v>
      </c>
      <c r="E118" s="35" t="s">
        <v>515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