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34" sheetId="5" r:id="rId5"/>
    <sheet name="SO 180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<sst xmlns="http://schemas.openxmlformats.org/spreadsheetml/2006/main" count="3026" uniqueCount="973">
  <si>
    <t>Rekapitulace ceny</t>
  </si>
  <si>
    <t>Stavba: 2018/0220 - III/2016 Doksy, rekonstrukce mostu ev. č. 2016-2 přes potok Loděnice_PD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</si>
  <si>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</si>
  <si>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</si>
  <si>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</si>
  <si>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</si>
  <si>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</si>
  <si>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</si>
  <si>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</si>
  <si>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</si>
  <si>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</si>
  <si>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</si>
  <si>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</si>
  <si>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</si>
  <si>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2018/0220</t>
  </si>
  <si>
    <t>III/2016 Doksy, rekonstrukce mostu ev. č. 2016-2 přes potok Loděnice_PD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</si>
  <si>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</si>
  <si>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</si>
  <si>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</si>
  <si>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</si>
  <si>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</si>
  <si>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</si>
  <si>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</si>
  <si>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</si>
  <si>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</si>
  <si>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</si>
  <si>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</si>
  <si>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</si>
  <si>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</si>
  <si>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</si>
  <si>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</si>
  <si>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</si>
  <si>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</si>
  <si>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</si>
  <si>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</si>
  <si>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</si>
  <si>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</si>
  <si>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</si>
  <si>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</si>
  <si>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</si>
  <si>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</si>
  <si>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</si>
  <si>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</si>
  <si>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</si>
  <si>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</si>
  <si>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</si>
  <si>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</si>
  <si>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</si>
  <si>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</si>
  <si>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</si>
  <si>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Ztížené výrobní podmínky související s umístěním stavby, provozními nebo dopravními omezeními 
Uvedení stavbou dotčených ploch a staveništní dopravou dotčených komunikací do původního nebo projektovaného stavu 
Zajištění bezpečnosti při provádění stavby ve smyslu bezpečnosti práce a ochrany životního prostředí 
Likvidace přebytečného stavebního materiálu odpovídajícím způsobem 
Péče o nepředané objekty a konstrukce stavby, jejich ošetřování 
Nutný rozsah stavebního pojištění budovaného díla na předmětné stavbě a pojištění odpovědnosti za škodu způsobenou dodavatelem třetí osobě 
Zajištění bankovních garancí 
Všechny další nutné náklady k řádnému a úplnému zhotovení předmětu díla zřejmé ze zadávací dokumentace nebo místních podmínek</t>
  </si>
  <si>
    <t>VV</t>
  </si>
  <si>
    <t>1=1.000 [A]</t>
  </si>
  <si>
    <t>TS</t>
  </si>
  <si>
    <t>00420R</t>
  </si>
  <si>
    <t>Ostatní náklady</t>
  </si>
  <si>
    <t>obsahují zejména náklady na: 
Úpravu příslušné dokumentace dle technologických postupů zhotovitele a dle při provádění díla zjištěných skutečností 
Zpracování Plánu havarijních opatření zařízení staveniště a mechanizace 
Zpracování Povodňového plánu stavby 
Zpracování Plánu bezpečnosti a ochrany zdraví při práci na staveništi (dle § 15, odst. 2 zákona č. 309/2006 Sb., kterým se upravují další požadavky BOZP) 
Zpracování technologických postupů a plánů kontrol 
Všechny další nutné činnosti k řádnému a úplnému zhotovení předmětu díla zřejmé ze zadávací dokumentace nebo místních podmínek</t>
  </si>
  <si>
    <t>02821</t>
  </si>
  <si>
    <t>PRŮZKUMNÉ PRÁCE ARCHEOLOGICKÉ NA POVRCHU</t>
  </si>
  <si>
    <t>zahrnuje veškeré náklady spojené s objednatelem požadovanými pracemi</t>
  </si>
  <si>
    <t>02910</t>
  </si>
  <si>
    <t>OSTATNÍ POŽADAVKY - ZEMĚMĚŘIČSKÁ MĚŘENÍ</t>
  </si>
  <si>
    <t>veškeré zeměměřičské práce na stavbě, zahrnuje také vypracování geometrického plánu, dle skutečného provedení stavby, pro oddělení pozemků potvrzeného příslušným katastrálním úřadem</t>
  </si>
  <si>
    <t>zahrnuje veškeré náklady spojené s objednatelem požadovanými pracemi,  
- pro stanovení orientační investorské ceny určete jednotkovou cenu jako 1% odhadované ceny stavby</t>
  </si>
  <si>
    <t>02912</t>
  </si>
  <si>
    <t>OSTATNÍ POŽADAVKY - VYTYČOVACÍ BOD MIKROSÍTĚ</t>
  </si>
  <si>
    <t>KUS</t>
  </si>
  <si>
    <t>Vytyčovací bod mikrosítě - typHVB</t>
  </si>
  <si>
    <t>zahrnuje vrt D 300-500mm, ocelovou zárubnici DN 180-300 mm, ochrannou plastovou trubku DN 220-350 mm, plastový uzávěr, čepovou nivelační značku z nerez oceli, kotvu se šroubem z nerez oceli, ochranný tyčový znak s tabulkou, betonovou skruž DN 1500mm výšky 0,5m, beton C30/37-XF4, izolační pěnu, zaměření bodu včetně vyrovnání (velmi přesná nivelace) 
- dle projektu základní vytyčovací sítě, kde je hloubka určena geologem na základě dostupných průzkumů či dat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</si>
  <si>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</si>
  <si>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</si>
  <si>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(04/2018) – Realizační dokumentace stavby (RDS) v rozsahu dle kap. 6 Technických kvalitativních podmínek pro dokumentaci staveb pozemních 
komunikací (TKP-D) (8/2006), příloha č. 5. 
-před zahájením výkopů bude zhotovena RDS/VTD PRO PAŽENÍ !!! 
Součástí je předání dokumentace v tištěné podobě a předání 1 x v elektronické podobě (rozsah a uspořádání odpovídající podobě tištěné) v uzavřeném (PDF) a otevřeném formátu (DWG, XLS, DOC, apod.)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</si>
  <si>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</si>
  <si>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</si>
  <si>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</si>
  <si>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</si>
  <si>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</si>
  <si>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</si>
  <si>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v průběhu stavby, 2 ks předány investorovi</t>
  </si>
  <si>
    <t>2=2.000 [A]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</si>
  <si>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</si>
  <si>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02991</t>
  </si>
  <si>
    <t>OSTATNÍ POŽADAVKY - INFORMAČNÍ TABULE</t>
  </si>
  <si>
    <t>s údaji o stavbě s textem dle vzoru objednatele vč. osazení dle požadavku 
objednatele, materiálové řešení bude odsouhlaseno objednatelem"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</si>
  <si>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</si>
  <si>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</si>
  <si>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</si>
  <si>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</si>
  <si>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001</t>
  </si>
  <si>
    <t>Příprava území a demolice stávajícího mostu</t>
  </si>
  <si>
    <t>014102</t>
  </si>
  <si>
    <t>POPLATKY ZA SKLÁDKU</t>
  </si>
  <si>
    <t>T</t>
  </si>
  <si>
    <t>kamenné zdivo objemová hmotnost dle STP 2,2 t/m3 
k fakturaci budou doloženy vážní lístky ze skládky</t>
  </si>
  <si>
    <t>pol. 966138 - pol. 17160: (183,712-39,764)*2,2=316.686 [A] 
pol. 96688: 5=5.000 [B] 
Celkem: A+B=321.686 [C]</t>
  </si>
  <si>
    <t>zahrnuje veškeré poplatky provozovateli skládky související s uložením odpadu na skládce.</t>
  </si>
  <si>
    <t>beton předpokladd 2,4 t/m3 
k fakturaci budou doloženy vážní lístky ze skládky</t>
  </si>
  <si>
    <t>pol. 967158: 0,659*2,4=1.582 [A] 
pol. 11328: 6,6*0,1*2,4=1.584 [B]</t>
  </si>
  <si>
    <t>železobeton - předpoklad 2,5 t/m3 
k fakturaci budou doloženy vážní lístky ze skládky</t>
  </si>
  <si>
    <t>pol. 967168: 1,812*2,5=4.530 [A]</t>
  </si>
  <si>
    <t>asfaltový beton - předpoklad 2,4 t/m3 
k fakturaci budou doloženy vážní lístky ze skládky</t>
  </si>
  <si>
    <t>pol. 113138: 36,261*2,4=87.026 [A]</t>
  </si>
  <si>
    <t>zemina - předpoklad 1,9 t/m3 
k fakturaci budou doloženy vážní lístky ze skládky</t>
  </si>
  <si>
    <t>pol. 113328: 118,074*1,9=224.341 [A] 
pol. 113488: 20,77*0,19*1,9=7.498 [B] 
pol. 123738: 4,246*1,9=8.067 [C] 
pol. 12110 (část, která nebude zpětně využitá na ohumusování): (28,360-(36,0+71,93+15,73)*0,1)*1,9=30.389 [D] 
Celkem: A+B+C+D=270.295 [E]</t>
  </si>
  <si>
    <t>lomový kámen použitý pro zpevnění silničníhoí násypu vpravo za mostem - předpoklad 2,6 t/m3 
40% pol. 11329</t>
  </si>
  <si>
    <t>9,929*2,6*0,4=10.326 [A]</t>
  </si>
  <si>
    <t>příplatek za skládkovné v případě, že bude vybouraný materiál z asfaltových krytů vyhodnocen jako nebezpečný odpad s obsahem PAU, dle zkoušek 
odhad 30% pol. 113138 
k fakturaci budou doloženy vážní lístky ze skládky</t>
  </si>
  <si>
    <t>pol.113138: 87,026*0,3=26.108 [A]</t>
  </si>
  <si>
    <t>Zemní práce</t>
  </si>
  <si>
    <t>11010R</t>
  </si>
  <si>
    <t>VŠEOBECNÉ VYKLIZENÍ ZASTAVĚNÉHO ÚZEMÍ</t>
  </si>
  <si>
    <t>odklizení mobiliáře z prostoru stávající autobusové zastávky (lavičky, odpadkový koš) na vhodné místo v prostoru staveniště po dobu výstavby 
po ukončení výstavby bude mobiliář umístěn na své původní místo</t>
  </si>
  <si>
    <t>zahrnuje odstranění všech překážek pro uskutečnění stavby</t>
  </si>
  <si>
    <t>111208</t>
  </si>
  <si>
    <t>ODSTRANĚNÍ KŘOVIN S ODVOZEM DO 20KM</t>
  </si>
  <si>
    <t>M2</t>
  </si>
  <si>
    <t>podle dendrologického průzkumu porosty č. 1, 3, 6, 7, 8, 9, 22 
vč. odvozu a likvidace</t>
  </si>
  <si>
    <t>5+7+4+52+10+38+21=137.000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</si>
  <si>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</si>
  <si>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</si>
  <si>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</si>
  <si>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podle dendrologického průzkumu stromy č. 21 
vč. odvozu a likvidace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</si>
  <si>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</si>
  <si>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</t>
  </si>
  <si>
    <t>112048</t>
  </si>
  <si>
    <t>KÁCENÍ STROMŮ D KMENE DO 0,3M S ODSTRANĚNÍM PAŘEZŮ, ODVOZ DO 20KM</t>
  </si>
  <si>
    <t>podle dendrologického průzkumu stromy č. 2,20  
vč. odvozu a likvidace</t>
  </si>
  <si>
    <t>2+5=7.000 [A]</t>
  </si>
  <si>
    <t>12</t>
  </si>
  <si>
    <t>113138</t>
  </si>
  <si>
    <t>ODSTRANĚNÍ KRYTU ZPEVNĚNÝCH PLOCH S ASFALT POJIVEM, ODVOZ DO 20KM</t>
  </si>
  <si>
    <t>M3</t>
  </si>
  <si>
    <t>frézování asfaltové vozovky: dle STP mocnost 100 mm, 
vč. odvozu a uložení na recyklační středisko / trvalou skládku dle dispozic zhotovitele, vzdálenost uvedena orientačně</t>
  </si>
  <si>
    <t>dle výkazu výměr SO 101 (odečteno digitálně ze situace): 362,61*0,1=36.261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</si>
  <si>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</si>
  <si>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</si>
  <si>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11318</t>
  </si>
  <si>
    <t>ODSTRANĚNÍ KRYTU ZPEVNĚNÝCH PLOCH Z DLAŽDIC</t>
  </si>
  <si>
    <t>odstranění betonové dlažby tl. 60 mm na chodníku a nástupišti 
dlažba bude očištěna a odvezena a uložena na objednatelem určené místo</t>
  </si>
  <si>
    <t>19,59*0,06=1.175 [A]</t>
  </si>
  <si>
    <t>14</t>
  </si>
  <si>
    <t>11328</t>
  </si>
  <si>
    <t>ODSTRANĚNÍ PŘÍKOPŮ, ŽLABŮ A RIGOLŮ Z PŘÍKOPOVÝCH TVÁRNIC</t>
  </si>
  <si>
    <t>odstranění příkopových tvárnic za mostem vpravo</t>
  </si>
  <si>
    <t>13,2*0,5=6.600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</si>
  <si>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</si>
  <si>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</si>
  <si>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113298</t>
  </si>
  <si>
    <t>ODSTRANĚNÍ ZPEVNĚNÝCH PLOCH, PŘÍKOPŮ A RIGOLŮ Z LOMOVÉHO KAMENE, ODVOZ DO 20KM</t>
  </si>
  <si>
    <t>odstranění zpevnění svahu silnice z dlažby z lomového kamene za mostem vpravo 
včetně kvalitativní probírky, kamenivo vyhovující požadavkům pro třídu I dle ČSN 72 1860 bude odvezeno na mezideponii v prostoru staveniště pro zpětné použití pro zpevnění svahu - předpoklad 60 %, zbytek bude odvezen na skládku 
vč. odvozu a uložení na recyklační středisko / trvalou skládku dle dispozic zhotovitele, vzdálenost uvedena orientačně</t>
  </si>
  <si>
    <t>31,52*1,26*0,25=9.929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</si>
  <si>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</si>
  <si>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</si>
  <si>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113328</t>
  </si>
  <si>
    <t>ODSTRAN PODKL ZPEVNĚNÝCH PLOCH Z KAMENIVA NESTMEL, ODVOZ DO 20KM</t>
  </si>
  <si>
    <t>odstranění nestmelených konstrukčních vrstev vozovky, dle STP  270 mm na mostě, předpoklad mimo most stejně, v místě chodníku tl. 180 mm 
vč. odvozu a uložení na recyklační středisko / trvalou skládku dle dispozic zhotovitele, vzdálenost uvedena orientačně</t>
  </si>
  <si>
    <t>dle výkazu výměr SO 101 (plocha odečtená digitálně ze situace): 424,25*0,27=114.548 [A] 
dle výkazu výměr SO 134 (plocha odečtená digitálně ze situace): 19,59*0,18=3.526 [B] 
Celkem: A+B=118.074 [C]</t>
  </si>
  <si>
    <t>17</t>
  </si>
  <si>
    <t>11351</t>
  </si>
  <si>
    <t>ODSTRANĚNÍ ZÁHONOVÝCH OBRUBNÍKŮ</t>
  </si>
  <si>
    <t>M</t>
  </si>
  <si>
    <t>odstranění betonových obrubníků podél chodníku 
včetně očištění a odvozu na objednatelem určené místo</t>
  </si>
  <si>
    <t>dle výkazu výměr SO 134: 11,1=11.100 [A]</t>
  </si>
  <si>
    <t>18</t>
  </si>
  <si>
    <t>11352</t>
  </si>
  <si>
    <t>ODSTRANĚNÍ CHODNÍKOVÝCH A SILNIČNÍCH OBRUBNÍKŮ BETONOVÝCH</t>
  </si>
  <si>
    <t>odstranění betonovách silničních obrubníků v místě zálivu autobosuvé zastávky, jejich očištění a převezení na objednatelem určené místo</t>
  </si>
  <si>
    <t>16,4=16.400 [A]</t>
  </si>
  <si>
    <t>19</t>
  </si>
  <si>
    <t>12110</t>
  </si>
  <si>
    <t>SEJMUTÍ ORNICE NEBO LESNÍ PŮDY</t>
  </si>
  <si>
    <t>sejmutí ornice v mocnosti 15 cm 
v ploše jsou zharnuty isvahy tělesa silnice a nezpevněné břehy koryta potoka</t>
  </si>
  <si>
    <t>vlevo před mostem: 66,3*0,10=6.630 [A] 
vpravo před mostem: 129,8*0,10=12.980 [B] 
vlevo za mostem: 36,8*0,10=3.680 [C] 
vpravo za mostem: 50,7*0,10=5.070 [D] 
Celkem: A+B+C+D=28.360 [E]</t>
  </si>
  <si>
    <t>položka zahrnuje sejmutí ornice bez ohledu na tloušťku vrstvy a její vodorovnou dopravu 
nezahrnuje uložení na trvalou skládku</t>
  </si>
  <si>
    <t>20</t>
  </si>
  <si>
    <t>123738</t>
  </si>
  <si>
    <t>ODKOP PRO SPOD STAVBU SILNIC A ŽELEZNIC TŘ. I, ODVOZ DO 20KM</t>
  </si>
  <si>
    <t>odtěžení krajnic 
vč. odvozu a uložení na recyklační středisko / trvalou skládku dle dispozic zhotovitele, vzdálenost uvedena orientačně</t>
  </si>
  <si>
    <t>0,5*0,2*(23,00+19,46)=4.246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</si>
  <si>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</si>
  <si>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</si>
  <si>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12920</t>
  </si>
  <si>
    <t>ČIŠTĚNÍ KRAJNIC OD NÁNOSU</t>
  </si>
  <si>
    <t>Stržení krajnic tl. 100 mm</t>
  </si>
  <si>
    <t>dle výkazu výměr SO 101 (plocha odečtena digitálně ze situace): 18,66*0,1=1.866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</si>
  <si>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</si>
  <si>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22</t>
  </si>
  <si>
    <t>13173</t>
  </si>
  <si>
    <t>HLOUBENÍ JAM ZAPAŽ I NEPAŽ TŘ. I</t>
  </si>
  <si>
    <t>odtěžení zásypu klenby a základů mostu 
vč. odvozu na mezideponii zřízenou v prostoru staveniště</t>
  </si>
  <si>
    <t>mezi poprsními zdmi mostu: 32,43*4,785=155.178 [A] 
za poprsními zdmi: (14,33+13,48)*2*0,65=36.153 [B] 
za křídly u O1: ((14,33+4,15)/2)*(3,5+4,9) =77.616 [C] 
za křídly u O2: 13,48*8,25+((13,48+4,15)/2)*4,3=149.115 [D] 
u základů pod mostem: 2*1,13*7=15.820 [E] 
u základu křídel u opěry O1 ze strany potoka: 0,4*(3,5+4,9)=3.360 [F] 
u základu křídel a nábřežní zdi u opěry O2: 0,4*4,3+0,75*8,25=7.908 [G] 
Celkem: A+B+C+D+E+F+G=445.150 [H]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</si>
  <si>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</si>
  <si>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23</t>
  </si>
  <si>
    <t>17120</t>
  </si>
  <si>
    <t>ULOŽENÍ SYPANINY DO NÁSYPŮ A NA SKLÁDKY BEZ ZHUTNĚNÍ</t>
  </si>
  <si>
    <t>zřízení mezideponie zeminy pro použití k nasypání pracovní plošiny pro vrtání</t>
  </si>
  <si>
    <t>pol.: 13173: 445,150=445.150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</si>
  <si>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</si>
  <si>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</si>
  <si>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uložení vytříděného pískovcového zdiva na mezideponii v prostoru staveniště pro použití k vyzdění nábřežní zdi vlevo za mostem</t>
  </si>
  <si>
    <t>39,764=39.764 [A]</t>
  </si>
  <si>
    <t>25</t>
  </si>
  <si>
    <t>mezideponie probírky z vybouraného kameniva pro odláždění svahů 
60% z pol. 113298</t>
  </si>
  <si>
    <t>9,929*0,6=5.957 [A]</t>
  </si>
  <si>
    <t>26</t>
  </si>
  <si>
    <t>zřízení mezideponie ornice v prostoru staveniště pro zpětné použití</t>
  </si>
  <si>
    <t>pol. 12110: (36,0+71,93+15,73)*0,1=12.366 [A]</t>
  </si>
  <si>
    <t>27</t>
  </si>
  <si>
    <t>184B12</t>
  </si>
  <si>
    <t>VYSAZOVÁNÍ STROMŮ LISTNATÝCH S BALEM OBVOD KMENE DO 10CM, VÝŠ DO 1,7M</t>
  </si>
  <si>
    <t>náhradní výsadba za kácení na místě, které určí obec Doksy</t>
  </si>
  <si>
    <t>8=8.000 [A]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</si>
  <si>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</si>
  <si>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Ostatní konstrukce a práce</t>
  </si>
  <si>
    <t>28</t>
  </si>
  <si>
    <t>9111A3</t>
  </si>
  <si>
    <t>ZÁBRADLÍ SILNIČNÍ S VODOR MADLY - DEMONTÁŽ S PŘESUNEM</t>
  </si>
  <si>
    <t>odstranění zábradlí 
- včetně odvozu na místo určené investorem nebo do sběrných surovin 
- zisk se převede na účet objednatele</t>
  </si>
  <si>
    <t>zábradlí na mostě vlevo: 8,7=8.700 [A] 
zábradlí na mostě vpravo: 9,1=9.100 [B] 
zábradlí před msotem vlevo: 5,0=5.000 [C] 
část zábradlí na regulační zdi vlevo za mostem: 7,0=7.000 [D] 
Celkem: A+B+C+D=29.800 [E]</t>
  </si>
  <si>
    <t>položka zahrnuje: 
- demontáž a odstranění zařízení 
- jeho odvoz na předepsané místo</t>
  </si>
  <si>
    <t>29</t>
  </si>
  <si>
    <t>966138</t>
  </si>
  <si>
    <t>BOURÁNÍ KONSTRUKCÍ Z KAMENE NA MC S ODVOZEM DO 20KM</t>
  </si>
  <si>
    <t>demolice kamenného zdiva 
vč. odvozu a uložení na recyklační středisko / trvalou skládku dle dispozic zhotovitele, vzdálenost uvedena orientačně</t>
  </si>
  <si>
    <t>klenba: 4,53*6,13=27.769 [A] 
poprsní zdi: 7,28*0,6=4.368 [B] 
opěry: 2*3,81*6,13=46.711 [C] 
základy opěr: 1,2*2,95*6,13=21.700 [D] 
křídla 0,5 m pod úroveň terénu:  
   O1L: ((3,8+1,8)/2)*2,97*0,6=4.990 [E] 
   O1P: ((3,8+1,8)/2)*4,44*0,6=7.459 [F] 
   O2P: ((3,8+1,8)/2)*3,76*0,6=6.317 [G] 
   O2L (včetně nábřežní zdi): 4,04*7,97*2,0=64.398 [H] 
Celkem: A+B+C+D+E+F+G+H=183.712 [I]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</si>
  <si>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</si>
  <si>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30</t>
  </si>
  <si>
    <t>96688</t>
  </si>
  <si>
    <t>VYBOURÁNÍ KANALIZAČ ŠACHET KOMPLETNÍCH</t>
  </si>
  <si>
    <t>demolice staré studny z betonových skruží vlevo za mostem 
hloubka cca 5m, průměr cca 1,2 m 
vč. odvozu na skládku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</si>
  <si>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</si>
  <si>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31</t>
  </si>
  <si>
    <t>967128</t>
  </si>
  <si>
    <t>VYBOURÁNÍ ČÁSTÍ KONSTR KAMENNÝCH NA SUCHO S ODVOZEM DO 20KM</t>
  </si>
  <si>
    <t>odstranění kamenných patníků o rozměru cca 0,3*0,3*1,3 m 
vč. odvozu a uložení na recyklační středisko / trvalou skládku dle dispozic zhotovitele, vzdálenost uvedena orientačně</t>
  </si>
  <si>
    <t>0,3*0,3*1,3*9=1.053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</si>
  <si>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</si>
  <si>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32</t>
  </si>
  <si>
    <t>967158</t>
  </si>
  <si>
    <t>VYBOURÁNÍ ČÁSTÍ KONSTRUKCÍ BETON S ODVOZEM DO 20KM</t>
  </si>
  <si>
    <t>demolice části římsy na nábřežní zdi na mostem vlevo 
vč. odvozu a uložení na recyklační středisko / trvalou skládku dle dispozic zhotovitele, vzdálenost uvedena orientačně</t>
  </si>
  <si>
    <t>(3,45+4,4)*0,7*0,12=0.659 [A]</t>
  </si>
  <si>
    <t>33</t>
  </si>
  <si>
    <t>967168</t>
  </si>
  <si>
    <t>VYBOURÁNÍ ČÁSTÍ KONSTRUKCÍ ŽELEZOBET S ODVOZEM DO 20KM</t>
  </si>
  <si>
    <t>demolice říms na mostě 
vč. odvozu a uložení na recyklační středisko / trvalou skládku dle dispozic zhotovitele, vzdálenost uvedena orientačně</t>
  </si>
  <si>
    <t>levá římsa: 0,15*0,665*8,73=0.871 [A] 
pravá římsa: 0,15*0,685*9,155=0.941 [B] 
Celkem: A+B=1.812 [C]</t>
  </si>
  <si>
    <t>SO 101</t>
  </si>
  <si>
    <t>SILNICE III/2016</t>
  </si>
  <si>
    <t>zemina 2,0 t/m3  
K fakturaci budou doloženy vážní lístky ze skládky a doklad o úhradě poplatku za skládku</t>
  </si>
  <si>
    <t>12373.1 63*2,0=126.000 [A]</t>
  </si>
  <si>
    <t>12373.2: 99*2,0=198.000 [A]</t>
  </si>
  <si>
    <t>12373</t>
  </si>
  <si>
    <t>ODKOP PRO SPOD STAVBU SILNIC A ŽELEZNIC TŘ. I</t>
  </si>
  <si>
    <t>podle výkazu hmot/bilance zemin  
skládkovné 014102.1</t>
  </si>
  <si>
    <t>63=63.000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</si>
  <si>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</si>
  <si>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včetně dopravy , podle výkazu hmot/bilance zemin 
skládkovné 014102.2 
odkop nevhodné zeminy v aktivní zóně 
položka bude uplatněna po provedených zkouškách a na přímý pokyn TDI</t>
  </si>
  <si>
    <t>99=99.000 [A]</t>
  </si>
  <si>
    <t>12573</t>
  </si>
  <si>
    <t>VYKOPÁVKY ZE ZEMNÍKŮ A SKLÁDEK TŘ. I</t>
  </si>
  <si>
    <t>včetně dopravy na místo uložení</t>
  </si>
  <si>
    <t>ornice 18220  71,93*0,1=7.193 [A] 
17110 zemina dle ČSN 736133 29=29.000 [B] 
17310 1=1.000 [C] 
Celkem: A+B+C=37.193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</si>
  <si>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</si>
  <si>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17110</t>
  </si>
  <si>
    <t>ULOŽENÍ SYPANINY DO NÁSYPŮ SE ZHUTNĚNÍM</t>
  </si>
  <si>
    <t>míra zhutnění dle ČSN 73 6133 a TKP  
zhutnění stanovit zkouškou dle ČSN 72 1006</t>
  </si>
  <si>
    <t>29=29.000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</si>
  <si>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</si>
  <si>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63+99=162.000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</si>
  <si>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</si>
  <si>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17131</t>
  </si>
  <si>
    <t>ULOŽENÍ SYPANINY DO NÁSYPŮ V AKTIVNÍ ZÓNĚ SE ZHUT SE ZLEPŠENÍM ZEMINY</t>
  </si>
  <si>
    <t>provedení aktivní zóny podle ČSN 736133</t>
  </si>
  <si>
    <t>17310</t>
  </si>
  <si>
    <t>ZEMNÍ KRAJNICE A DOSYPÁVKY SE ZHUTNĚNÍM</t>
  </si>
  <si>
    <t>provedení dle ČSN 736133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</si>
  <si>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</si>
  <si>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</si>
  <si>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</si>
  <si>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plocha odečtena digitálně ze situace</t>
  </si>
  <si>
    <t>244,16*1,45=354.032 [A]</t>
  </si>
  <si>
    <t>položka zahrnuje úpravu pláně včetně vyrovnání výškových rozdílů. Míru zhutnění určuje projekt.</t>
  </si>
  <si>
    <t>18220</t>
  </si>
  <si>
    <t>ROZPROSTŘENÍ ORNICE VE SVAHU</t>
  </si>
  <si>
    <t>plocha odečtena digitálně ze situace  
tl. 100 mm</t>
  </si>
  <si>
    <t>4,62+58,53*1,15=71.930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</si>
  <si>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</si>
  <si>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</si>
  <si>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</si>
  <si>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71,93=71.930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</si>
  <si>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</si>
  <si>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</si>
  <si>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</si>
  <si>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71,93*4=287.720 [A]</t>
  </si>
  <si>
    <t>Zahrnuje pokosení se shrabáním, naložení shrabků na dopravní prostředek, s odvozem a se složením, to vše bez ohledu na sklon terénu  
zahrnuje nutné zalití a hnojení</t>
  </si>
  <si>
    <t>18351</t>
  </si>
  <si>
    <t>CHEMICKÉ ODPLEVELENÍ</t>
  </si>
  <si>
    <t>71,93*1,5=107.895 [A]</t>
  </si>
  <si>
    <t>položka zahrnuje celoplošný postřik a chemickou likvidace nežádoucích rostlin nebo jejích částí a zabránění jejich dalšímu růstu na urovnaném volném terénu</t>
  </si>
  <si>
    <t>Komunikace</t>
  </si>
  <si>
    <t>56313</t>
  </si>
  <si>
    <t>VOZOVKOVÉ VRSTVY Z MECHANICKY ZPEVNĚNÉHO KAMENIVA TL. DO 150MM</t>
  </si>
  <si>
    <t>MZK 0/32 Gc, tl. 150 mm  
odečteno digitálně ze situace</t>
  </si>
  <si>
    <t>(244,16+0,54*(4,81+9,77))*1,075=270.936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</si>
  <si>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</si>
  <si>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56330</t>
  </si>
  <si>
    <t>VOZOVKOVÉ VRSTVY ZE ŠTĚRKODRTI</t>
  </si>
  <si>
    <t>ŠDA fr. 0/32 , tl. min 200 mm  
odečteno digitálně ze situace</t>
  </si>
  <si>
    <t>244,16*0,2*1,45=70.806 [A]</t>
  </si>
  <si>
    <t>56963</t>
  </si>
  <si>
    <t>ZPEVNĚNÍ KRAJNIC Z RECYKLOVANÉHO MATERIÁLU TL DO 150MM</t>
  </si>
  <si>
    <t>Nezpevněná krajnice, tl. 150 mm - asfaltový recyklát 0/22  
odečteno digitálně ze situace</t>
  </si>
  <si>
    <t>16,36=16.360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</si>
  <si>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</si>
  <si>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572123</t>
  </si>
  <si>
    <t>INFILTRAČNÍ POSTŘIK Z EMULZE DO 1,0KG/M2</t>
  </si>
  <si>
    <t>PI-C Infiltrační postřik 0,6 kg/m2 s posypem kameniva fr. 2/4 (3 kg/m2)   
plocha odečtena digitálně ze situace</t>
  </si>
  <si>
    <t>318,05*1,075=341.904 [A] 
lokální poruchy 73,81*1,025*0,1=7.566 [B] 
Celkem: A+B=349.470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</si>
  <si>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</si>
  <si>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</si>
  <si>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</si>
  <si>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PS-C Spojovací postřik z asf. emulze 0,35 kg/m2  
plocha odečtena digitálně ze situace</t>
  </si>
  <si>
    <t>318,05*1,025=326.001 [A]</t>
  </si>
  <si>
    <t>574A33</t>
  </si>
  <si>
    <t>ASFALTOVÝ BETON PRO OBRUSNÉ VRSTVY ACO 11 TL. 40MM</t>
  </si>
  <si>
    <t>ACO 11 50/70, tl. 40 mm  
plocha odečtena digitálně ze situace</t>
  </si>
  <si>
    <t>318,05=318.050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</si>
  <si>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</si>
  <si>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574E06</t>
  </si>
  <si>
    <t>ASFALTOVÝ BETON PRO PODKLADNÍ VRSTVY ACP 16+, 16S</t>
  </si>
  <si>
    <t>ACP 16+ 50/70,   
lokální poruchy  
plocha odečtena digitálně ze situace</t>
  </si>
  <si>
    <t>73,81*1,025*0,1*0,08=0.605 [A]</t>
  </si>
  <si>
    <t>574E76</t>
  </si>
  <si>
    <t>ASFALTOVÝ BETON PRO PODKLADNÍ VRSTVY ACP 16+, 16S TL. 80MM</t>
  </si>
  <si>
    <t>ACP 16+ 50/70, tl. 80 mm  
plocha odečtena digitálně ze situace</t>
  </si>
  <si>
    <t>57621</t>
  </si>
  <si>
    <t>POSYP KAMENIVEM DRCENÝM 5KG/M2</t>
  </si>
  <si>
    <t>kamenivo frakce 2/4 3,0 kg/m2</t>
  </si>
  <si>
    <t>349,47=349.470 [A]</t>
  </si>
  <si>
    <t>- dodání kameniva předepsané kvality a zrnitosti  
- posyp předepsaným množstvím</t>
  </si>
  <si>
    <t>914131</t>
  </si>
  <si>
    <t>DOPRAVNÍ ZNAČKY ZÁKLADNÍ VELIKOSTI OCELOVÉ FÓLIE TŘ 2 - DODÁVKA A MONTÁŽ</t>
  </si>
  <si>
    <t>1x IZ4a 1=1.000 [A] 
1x IZ4b 1=1.000 [B] 
1x P2 1=1.000 [C] 
1x P4 1=1.000 [D] 
Celkem: A+B+C+D=4.000 [E]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</si>
  <si>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</si>
  <si>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</si>
  <si>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</si>
  <si>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 na místo určené investorem</t>
  </si>
  <si>
    <t>1x IJ4a 1=1.000 [A] 
2x B13 2=2.000 [B] 
2x E13 2=2.000 [C] 
1x IZ4a 1=1.000 [D] 
1x IZ4b 1=1.000 [E] 
Celkem: A+B+C+D+E=7.000 [F]</t>
  </si>
  <si>
    <t>Položka zahrnuje odstranění, demontáž a odklizení materiálu s odvozem na předepsané místo</t>
  </si>
  <si>
    <t>914913</t>
  </si>
  <si>
    <t>SLOUPKY A STOJKY DZ Z OCEL TRUBEK ZABETON DEMONTÁŽ</t>
  </si>
  <si>
    <t>1x dvojsloupek (IJ4a) 2=2.000 [A] 
4x sloupek 4=4.000 [B] 
Celkem: A+B=6.000 [C]</t>
  </si>
  <si>
    <t>914921</t>
  </si>
  <si>
    <t>SLOUPKY A STOJKY DOPRAVNÍCH ZNAČEK Z OCEL TRUBEK DO PATKY - DODÁVKA A MONTÁŽ</t>
  </si>
  <si>
    <t>4=4.000 [A]</t>
  </si>
  <si>
    <t>položka zahrnuje:  
- sloupky a upevňovací zařízení včetně jejich osazení (betonová patka, zemní práce)</t>
  </si>
  <si>
    <t>915111</t>
  </si>
  <si>
    <t>VODOROVNÉ DOPRAVNÍ ZNAČENÍ BARVOU HLADKÉ - DODÁVKA A POKLÁDKA</t>
  </si>
  <si>
    <t>V4 (0,125)  (40+3,5+58,9)*0,125=12.800 [A] 
V2b (1,5/1,5/0,25) 15*0,5*0,25=1.875 [B] 
Celkem: A+B=14.675 [C]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</si>
  <si>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</si>
  <si>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</si>
  <si>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</si>
  <si>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strukturovaný plast se zvýšenou viditelností v noci a v podmínkách za vlhka a deště  
+ předznačení bílou barvou</t>
  </si>
  <si>
    <t>917224</t>
  </si>
  <si>
    <t>SILNIČNÍ A CHODNÍKOVÉ OBRUBY Z BETONOVÝCH OBRUBNÍKŮ ŠÍŘ 150MM</t>
  </si>
  <si>
    <t>Obrubník, 1000/150/150  
do bet. Lože C20/25nXF3</t>
  </si>
  <si>
    <t>Položka zahrnuje:  
dodání a pokládku betonových obrubníků o rozměrech předepsaných zadávací dokumentací  
betonové lože i boční betonovou opěrku.</t>
  </si>
  <si>
    <t>Obrubník, 1000/250/150  
do bet. Lože C20/25nXF3</t>
  </si>
  <si>
    <t>13+10=23.000 [A]</t>
  </si>
  <si>
    <t>919111</t>
  </si>
  <si>
    <t>ŘEZÁNÍ ASFALTOVÉHO KRYTU VOZOVEK TL DO 50MM</t>
  </si>
  <si>
    <t>2*(30,63+4,96)=71.180 [A]</t>
  </si>
  <si>
    <t>položka zahrnuje řezání vozovkové vrstvy v předepsané tloušťce, včetně spotřeby vody</t>
  </si>
  <si>
    <t>931315</t>
  </si>
  <si>
    <t>TĚSNĚNÍ DILATAČ SPAR ASF ZÁLIVKOU PRŮŘ DO 600MM2</t>
  </si>
  <si>
    <t>Asfaltová zálivka mezi novou a stáv. vozovkou za horka typ N2 dle ČSN EN 14188-1  
délka odečtena digitálně ze situace</t>
  </si>
  <si>
    <t>položka zahrnuje dodávku a osazení předepsaného materiálu, očištění ploch spáry před úpravou, očištění okolí spáry po úpravě  
nezahrnuje těsnící profil</t>
  </si>
  <si>
    <t>SO 134</t>
  </si>
  <si>
    <t>CHODNÍK</t>
  </si>
  <si>
    <t>zemina 2,0 t/m3</t>
  </si>
  <si>
    <t>12373 1,0*2,0=2.000 [A]</t>
  </si>
  <si>
    <t>ornice 18220  15,727*0,1=1.573 [A] 
17110 zemina dle ČSN 736133  6=6.000 [B] 
Celkem: A+B=7.573 [C]</t>
  </si>
  <si>
    <t>6=6.000 [A]</t>
  </si>
  <si>
    <t>1,55*(27,56+2,14)=46.035 [A]</t>
  </si>
  <si>
    <t>Ohumusování, svahy tělesa, tl. 100 mm, včetně rekultivace po stáv. chodníku  
plocha odečtena digitálně ze situace</t>
  </si>
  <si>
    <t>13,18*1,01+2,1*1,15=15.727 [A]</t>
  </si>
  <si>
    <t>15,727=15.727 [A]</t>
  </si>
  <si>
    <t>15,727*4=62.908 [A]</t>
  </si>
  <si>
    <t>15,727*1,5=23.591 [A]</t>
  </si>
  <si>
    <t>ŠDA fr. 0/32, tl. min 150 mm  
plocha odečtena digitálně ze situace</t>
  </si>
  <si>
    <t>(27,56+2,14)*0,15=4.455 [A]</t>
  </si>
  <si>
    <t>582611</t>
  </si>
  <si>
    <t>KRYTY Z BETON DLAŽDIC SE ZÁMKEM ŠEDÝCH TL 60MM DO LOŽE Z KAM</t>
  </si>
  <si>
    <t>dlažba, tl. 60 mm do lože tl. 30 mm  
plocha odečtena digitálně ze situace</t>
  </si>
  <si>
    <t>27,56=27.560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</si>
  <si>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</si>
  <si>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</si>
  <si>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</si>
  <si>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dlažba, tl. 60 mm - reliéfné kontrastní do lože tl. 30 mm  
plocha odečtena digitálně ze situace</t>
  </si>
  <si>
    <t>1,55+0,59=2.140 [A]</t>
  </si>
  <si>
    <t>917212</t>
  </si>
  <si>
    <t>ZÁHONOVÉ OBRUBY Z BETONOVÝCH OBRUBNÍKŮ ŠÍŘ 80MM</t>
  </si>
  <si>
    <t>Obrubník, 1000/80/200  
do bet. Lože C20/25nXF3</t>
  </si>
  <si>
    <t>14=14.000 [A]</t>
  </si>
  <si>
    <t>SO 180</t>
  </si>
  <si>
    <t>Dopravně inženýrská opatření (DIO)</t>
  </si>
  <si>
    <t>02720</t>
  </si>
  <si>
    <t>POMOC PRÁCE ZŘÍZ NEBO ZAJIŠŤ REGULACI A OCHRANU DOPRAVY</t>
  </si>
  <si>
    <t>Oprava objízdných tras – frézování krytu vozovky tl. 50mm, spojovací asfaltový postřik, pokládka obrusné vrstvy z ACO 11 v tl. 50mm, řezání spar v napojení vozovky a jejich utěsnění modifik. asfaltem</t>
  </si>
  <si>
    <t>2500=2 500.000 [A]</t>
  </si>
  <si>
    <t>zahrnuje veškeré náklady spojené s objednatelem požadovanými zařízeními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</si>
  <si>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</si>
  <si>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</si>
  <si>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</si>
  <si>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914182</t>
  </si>
  <si>
    <t>DOPR ZNAČ ZÁKL VEL HLIN FÓL TŘ 3 - MONT S PŘESUNEM</t>
  </si>
  <si>
    <t>dočasné provizorní dopravní značení vč. provizorních patek a sloupků, 
vč. údržby po celou dobu trvání funkce, náhradu zničených nebo ztracených kusů, nutnou opravu poškozených částí</t>
  </si>
  <si>
    <t>A15: 2=2.000 [A] 
B1: 6=6.000 [B] 
E3a: 4=4.000 [C] 
B20a: 4=4.000 [D] 
E13: 9=9.000 [E] 
IP10a: 3=3.000 [F] 
IP10b: 3=3.000 [G] 
IP22: 2=2.000 [H] 
IS11a: 2=2.000 [I] 
IS11b: 2=2.000 [J] 
IS11c: 9=9.000 [K] 
IS21a: 2=2.000 [L] 
IS21b: 1=1.000 [M] 
IS21c: 1=1.000 [N] 
Celkem: A+B+C+D+E+F+G+H+I+J+K+L+M+N=50.000 [O]</t>
  </si>
  <si>
    <t>položka zahrnuje: 
- dopravu demontované značky z dočasné skládky 
- osazení a montáž značky na místě určeném projektem 
- nutnou opravu poškozených částí 
nezahrnuje dodávku značky</t>
  </si>
  <si>
    <t>914183</t>
  </si>
  <si>
    <t>DOPR ZNAČ ZÁKL VEL HLINÍK FÓLIE TŘ 3 - DEMONTÁŽ</t>
  </si>
  <si>
    <t>pol. 914182: 50=50.000 [A]</t>
  </si>
  <si>
    <t>914189</t>
  </si>
  <si>
    <t>DOPR ZNAČ ZÁKL VEL HLINÍK FÓLIE TŘ 3 - NÁJEMNÉ</t>
  </si>
  <si>
    <t>KSDEN</t>
  </si>
  <si>
    <t>ná jemné po dobu trvání DIO - 26 týdnů = 182 dní</t>
  </si>
  <si>
    <t>pol. 914182: 50*182=9 100.000 [A]</t>
  </si>
  <si>
    <t>položka zahrnuje sazbu za pronájem dopravních značek a zařízení, počet jednotek je určen jako součin počtu značek a počtu dní použití</t>
  </si>
  <si>
    <t>916122</t>
  </si>
  <si>
    <t>DOPRAV SVĚTLO VÝSTRAŽ SOUPRAVA 3KS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</si>
  <si>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</si>
  <si>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</si>
  <si>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</si>
  <si>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</si>
  <si>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</si>
  <si>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</si>
  <si>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po dobu trvání DIO - 26 týnů = 182 dní</t>
  </si>
  <si>
    <t>pol. 916122: 2*182=364.000 [A]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</si>
  <si>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</si>
  <si>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</si>
  <si>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</si>
  <si>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</si>
  <si>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</si>
  <si>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</si>
  <si>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</si>
  <si>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</si>
  <si>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po dobu trvání DIO - 26 týbnů = 182 dní</t>
  </si>
  <si>
    <t>pol. 916322: 2*182=364.000 [A]</t>
  </si>
  <si>
    <t>SO 201</t>
  </si>
  <si>
    <t>Most ev. č. 2016-2</t>
  </si>
  <si>
    <t>část pol. 13173: (29,554-13,096)*1,9=31.270 [A] 
pol. 124738: 7,782*1,9=14.786 [B] 
pol. 12960: 36*1,9=68.400 [C] 
část pol. 13273: (42,66-13,05)*1,9=56.259 [D] 
pol. 131738 - pol.17411.2: (690,293-275,666)*1,9=787.791 [E] 
pol. 264341: (0,88/2)^2*3,1416*7*8*1,9=64.714 [F] 
Celkem: A+B+C+D+E+F=1 023.220 [G]</t>
  </si>
  <si>
    <t>kamenná suť - předpoklad 2,2 t/m3 
kamenný pohoz - předpoklad 2,6 t/m3 
k fakturaci budou doloženy vážní lístky ze skládky</t>
  </si>
  <si>
    <t>pol. 114158: 31,08*2,2=68.376 [A] 
pol. 46451: 24,08*2,6=62.608 [B] 
Celkem: A+B=130.984 [C]</t>
  </si>
  <si>
    <t>beton - předpoklad 2,4 t/m3 
betonové trouby DN 400 - předpoklad 200 kg/m 
betonové trouby DN 600 - předpoklad 600 kg/m 
k fakturaci budou doloženy vážní lístky ze skládky</t>
  </si>
  <si>
    <t>pol. 969246, bet. trouby: 0,2(t/m)*4,7=0.940 [A] 
pol. 969258, bet. trouby: 0,6(t/m)*16,8=10.080 [B] 
Celkem: A+B=11.020 [C]</t>
  </si>
  <si>
    <t>železobeton - předpoklad 2,5 t/m3 
pol. 96688 kanalizační šachta - odhad 5  m3 
k fakturaci budou doloženy vážní lístky ze skládky</t>
  </si>
  <si>
    <t>5*2,5=12.500 [A]</t>
  </si>
  <si>
    <t>02620</t>
  </si>
  <si>
    <t>ZKOUŠENÍ KONSTRUKCÍ A PRACÍ NEZÁVISLOU ZKUŠEBNOU</t>
  </si>
  <si>
    <t>odtrhové zkoušky pod izolaci, míra zhutnění přechodové oblasti</t>
  </si>
  <si>
    <t>zahrnuje veškeré náklady spojené s objednatelem požadovanými zkouškami</t>
  </si>
  <si>
    <t>02950</t>
  </si>
  <si>
    <t>OSTATNÍ POŽADAVKY - POSUDKY, KONTROLY, REVIZNÍ ZPRÁVY</t>
  </si>
  <si>
    <t>Plán sledování a údržby mostu</t>
  </si>
  <si>
    <t>02960</t>
  </si>
  <si>
    <t>OSTATNÍ POŽADAVKY - ODBORNÝ DOZOR</t>
  </si>
  <si>
    <t>BOZP na staveništi 
Náklady na ochranu staveniště před vstupem nepovolaných osob, včetně příslušného značení, náklady na oplocení staveniště či na jeho osvětlení, náklady 
na vypracování potřebné dokumentace pro provoz staveniště z hlediska požární ochrany (požární řád a poplachová směrnice) a z hlediska provozu staveniště (provozně dopravní řád), podrobněji viz plán BOZP. Zajištění případných pěších tras. 
Náklady na opatření dle požadavků na zajištění BOZP v průběhu výstavby. (pro SO 201)</t>
  </si>
  <si>
    <t>zahrnuje veškeré náklady spojené s objednatelem požadovaným dozorem</t>
  </si>
  <si>
    <t>geotechnický dohled u převzetí základové spáry, prvků speciálního zakládání a posouzení zemin ke zpětným zásypům, rovněž v průběhu prací speciálního 
zakládání 
Geotechnik</t>
  </si>
  <si>
    <t>114158</t>
  </si>
  <si>
    <t>ODSTR DLAŽ VOD KOR Z LOMKAM NA MC VČET PODKL, ODVOZ DO 20KM</t>
  </si>
  <si>
    <t>odstranění zbytků stávajícího zpevnění pod mostem, odhad tl. 350 mm 
vč. odvozu a uložení na recyklační středisko / trvalou skládku dle dispozic zhotovitele, vzdálenost uvedena orientačně</t>
  </si>
  <si>
    <t>7,4*(6+3*2)*0,35=31.080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</si>
  <si>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</si>
  <si>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11511</t>
  </si>
  <si>
    <t>ČERPÁNÍ VODY DO 500 L/MIN</t>
  </si>
  <si>
    <t>HOD</t>
  </si>
  <si>
    <t>čerpání z těsněné stavební jámy pro založení opěr 
předpokládaný přítok do každé jámy - do 100 l/min 
předpokládaná délka čerpání po dobu 1 měsíce</t>
  </si>
  <si>
    <t>24*30*2=1 440.000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</si>
  <si>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</si>
  <si>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</si>
  <si>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</si>
  <si>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provizorní převedení dešťové kanalizace DN 600 od šachty v místě sjezdu vlevo za mostem a posunutí výtoku mimo nasypanou pracovní plošinu pro vrtání na vtokovou stranu, dl. 21 m</t>
  </si>
  <si>
    <t>21=21.000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</si>
  <si>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</si>
  <si>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11528</t>
  </si>
  <si>
    <t>PŘEV VOD NA POVRCHU POTR DN DO 1600MM NEBO ŽLAB R.O. DO 5,0M</t>
  </si>
  <si>
    <t>provizorní zatrubnění potoka do dvou palstových trub DN 1400, dl. 24,5 m</t>
  </si>
  <si>
    <t>2*24,5=49.000 [A]</t>
  </si>
  <si>
    <t>124738</t>
  </si>
  <si>
    <t>VYKOPÁVKY PRO KORYTA VODOTEČÍ TŘ. I, ODVOZ DO 20KM</t>
  </si>
  <si>
    <t>výkop rýhy pro kamenný zához na vtoku a výtoku 
vč. odvozu a uložení na recyklační středisko / trvalou skládku dle dispozic zhotovitele, vzdálenost uvedena orientačně</t>
  </si>
  <si>
    <t>na vtoku: (1,0*0,5-(0,5/2)*0,5)*11,65=4.369 [A] 
na výtoku: (1,0*0,5-(0,5/2)*0,5)*9,1=3.413 [B] 
Celkem: A+B=7.782 [C]</t>
  </si>
  <si>
    <t>odtěžení mezideponie zeminy (SO 001 pol. 17120.1) pro zřízení pracovní plošiny pro vrtání 
odtěžení ornice ze zemníku (SO 001 pol. 17120.4) 
odtěžení zeminy pro zásyp základů pol. 17120 
včetně odovozu</t>
  </si>
  <si>
    <t>pol. 17120.1 (SO001): 445,150=445.150 [A] 
pol. 17120.4 (SO001): 12,366=12.366 [B] 
pol. 17120: 275,666=275.666 [C] 
Celkem: A+B+C=733.182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</si>
  <si>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</si>
  <si>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12960</t>
  </si>
  <si>
    <t>ČIŠTĚNÍ VODOTEČÍ A MELIORAČ KANÁLŮ OD NÁNOSŮ</t>
  </si>
  <si>
    <t>pročištění koryta pod mostem, před mostem a za mostem v celk. dl. 30 m 
předpoklad průměrné výšky usazenin 0,2 m 
vč. odvozu a uložení na recyklační středisko / trvalou skládku dle dispozic zhotovitele, vzdálenost uvedena orientačně</t>
  </si>
  <si>
    <t>6,0*0,2*30=36.000 [A]</t>
  </si>
  <si>
    <t>odtěžení násypu před a za mostem na úroveň pracovní plošiny 
z toho 13,096 m3 bude použita pro násyp pracovní plošiny a zbytek odvezen na skládku</t>
  </si>
  <si>
    <t>před mostem: 4,5*10,2*0,45=20.655 [A] 
za mostem: 1,9*0,4*8,6=6.536 [B] 
příjezdová rampa: 2,1*0,25*4,5=2.363 [C] 
Celkem: A+B+C=29.554 [D]</t>
  </si>
  <si>
    <t>131738</t>
  </si>
  <si>
    <t>HLOUBENÍ JAM ZAPAŽ I NEPAŽ TŘ. I, ODVOZ DO 20KM</t>
  </si>
  <si>
    <t>odtěžení provizorního násypu, hloubení výkopů pro založení opěr 
včetně odvozu na skládku, vzdálensot orientační</t>
  </si>
  <si>
    <t>odtěžení pracovní plošiny pol. 17110: 458,246=458.246 [A] 
odtěžení zemní hrázky z nakupovaných materiálů pol. 17780: 115,920=115.920 [B] 
dotěžení stavebních jam pro založení opěr na základovou spáru: 0,9*5,5*11,73*2=116.127 [C] 
Celkem: A+B+C=690.293 [D]</t>
  </si>
  <si>
    <t>13273</t>
  </si>
  <si>
    <t>HLOUBENÍ RÝH ŠÍŘ DO 2M PAŽ I NEPAŽ TŘ. I</t>
  </si>
  <si>
    <t>výkop rýhy pro bourání stávající kanalizace a výstavbu nové, šířka rýhy 1,5 m 
včetně odvozu na dočasnou mezideponii pro zpětné zasypání - předpoklad 30 % 
včetně odvou zbývajících 70 % na skládku</t>
  </si>
  <si>
    <t>15,8*1,5*1,8=42.660 [A]</t>
  </si>
  <si>
    <t>zřízení provizorníhno násypu pro pracovní plošinu pro vrtání 
pol. 17120.1 (SO 001):  445,150 m3 
pol. 13173 13,096 m3</t>
  </si>
  <si>
    <t>násyp: ((15,9+20,6)/2)*2,35*12,5+2,1*26*1,825=635.739 [A] 
odečtení 2 trub DN1400: -2*0,7*0,7*3,1415*20=-61.573 [B] 
odečtení zemní hráze na vtoku z nakupovaného materiálu: -115,920=- 115.920 [C] 
Celkem: A+B+C=458.246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</si>
  <si>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</si>
  <si>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vytěžené zeminy na mezideponii pro zpětné použití</t>
  </si>
  <si>
    <t>pol. 17411.2: 275,666=275.666 [A]</t>
  </si>
  <si>
    <t>17411</t>
  </si>
  <si>
    <t>ZÁSYP JAM A RÝH ZEMINOU SE ZHUTNĚNÍM</t>
  </si>
  <si>
    <t>zasypání předvrtů pro beranění štětovnic vyvrtanou zeminou a její zhutnění</t>
  </si>
  <si>
    <t>(0.3*0.3*3.1415)*7,15*74*2=299.190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</si>
  <si>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</si>
  <si>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základů výziskem z výkopů zeminou zhutněnou na min. ID=80 nebo min. PS 95% 
zásyp rýhy po dešťové kanalizaci nad úrovní ručního hutnění</t>
  </si>
  <si>
    <t>O1 základ rub: 3,655*7,5=27.413 [A] 
O1 základ pod křídly: 6,767*0,5+5,895*0,5=6.331 [B] 
O1 základ líc: 1,313*8,5=11.161 [C] 
O1 základ pravý bok: 1,470*1,6+1,95*3,5=9.177 [D] 
O1 základ levý bok: 1,634*1,6+1,786*3,5=8.865 [E] 
O1 pravý kužel: ((1,3+0,3)/2)*2,75*4,7+((((2,75*2,1)/2)+((2,75*2,52)/2))/2)*4,7+((2,75+0,0)/2)*1,05*4,0+(3,14*(4,28*2,28)*2,75)/(3*4)=38.065 [F] 
O1 levý kužel: 0,3*(2,92/2)*5,1+(3,14*(4,8*3,2)*2,92)/(3*4)+0,5*3,0*1,2+2,7*2,8*0,96=23.027 [G] 
O2 základ rub: 3,656*7,5=27.420 [H] 
O2 základ pod křídly: 6,421*0,5+8,909*0,5=7.665 [I] 
O2 základ líc: 1,313*8,5=11.161 [J] 
O2 základ pravý bok: 1,47*1,6+1,95*3,5=9.177 [K] 
O2 základ levý bok: 1,345*(1,6+1,7)=4.439 [L] 
O2 pravý kužel: (0,55/2)*2,66*4,5+(2,55/2)*2,66*4,55+((0,3*3,8)/2)*2,66+(3,14*(3,8*2,8)*2,66)/(3*4)=27.645 [M] 
O2 levý kužel: 2,9*8,3*1,0=24.070 [N] 
zásyp nábřežní zdi: ((3,0*3,0)/2)*6=27.000 [O] 
zásyp kanalizace: 0,6*1,5*(11,3+3,2)=13.050 [P] 
Celkem: A+B+C+D+E+F+G+H+I+J+K+L+M+N+O+P=275.666 [Q]</t>
  </si>
  <si>
    <t>17481</t>
  </si>
  <si>
    <t>ZÁSYP JAM A RÝH Z NAKUPOVANÝCH MATERIÁLŮ</t>
  </si>
  <si>
    <t>zásyp výkopu po odbouraných základech stávajícího mostu štěrkodrtí ŠD 0/32, hutnit po vrstvách max. 300 mm na ID=0,85</t>
  </si>
  <si>
    <t>2*1,8*4,3*8=123.840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</si>
  <si>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</si>
  <si>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</si>
  <si>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</si>
  <si>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dešťové kanalizace DN 600 štěrkopískem, do výšky 300 mm nad horní povrch trub 
ruční hutnění</t>
  </si>
  <si>
    <t>(11,3+3,2)*(1,5*(0,7+0,3)-0,35*0,35*3,14)=16.173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</si>
  <si>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</si>
  <si>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17780</t>
  </si>
  <si>
    <t>ZEMNÍ HRÁZKY Z NAKUPOVANÝCH MATERIÁLŮ</t>
  </si>
  <si>
    <t>zřízení hrázky z vhodného materiálu na vtoku do provizorního zatrubnění výšky 2,4 m, šířky 1,0 m v koruně se sklony svahu 1:1,5 a délky 10,5 m</t>
  </si>
  <si>
    <t>(2,4*1+2,4*1,5*(2,4/2)*2)*10,5=115.920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</si>
  <si>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</si>
  <si>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ohumusování pravého břehu potoka před mostem v tl. 0,10</t>
  </si>
  <si>
    <t>8*0,1=0.800 [A]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</si>
  <si>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</si>
  <si>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</si>
  <si>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</si>
  <si>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ohumusování prostoru za mostem vlevo v msítě výkopu pro kanalizaci v tl, 0,1 m</t>
  </si>
  <si>
    <t>28*0,1=2.800 [A]</t>
  </si>
  <si>
    <t>položka zahrnuje: 
nutné přemístění ornice z dočasných skládek vzdálených do 50m 
rozprostření ornice v předepsané tloušťce v rovině a ve svahu do 1:5</t>
  </si>
  <si>
    <t>osetí ohmusovaných ploch travním semenem</t>
  </si>
  <si>
    <t>8+28=36.000 [A]</t>
  </si>
  <si>
    <t>36*4=144.000 [A]</t>
  </si>
  <si>
    <t>Zahrnuje pokosení se shrabáním, naložení shrabků na dopravní prostředek, s odvozem a se složením, to vše bez ohledu na sklon terénu 
zahrnuje nutné zalití a hnojení</t>
  </si>
  <si>
    <t>36*1,5=54.000 [A]</t>
  </si>
  <si>
    <t>Základy</t>
  </si>
  <si>
    <t>21331</t>
  </si>
  <si>
    <t>DRENÁŽNÍ VRSTVY Z BETONU MEZEROVITÉHO (DRENÁŽNÍHO)</t>
  </si>
  <si>
    <t>samostatný přechodový klín a obetonování rubové drenáže drenážním betonem MCB-8</t>
  </si>
  <si>
    <t>obetonování drenážní trouby: (0,4*0,4-0,075^2*3,14)*7,5*2=2.135 [A] 
přech. klín za opěrou O1: 7,142*7,5=53.565 [B] 
přech. klín za opěrou O2: 6,61*7,5=49.575 [C] 
Celkem: A+B+C=105.275 [D]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</si>
  <si>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</si>
  <si>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</si>
  <si>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</si>
  <si>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drenážní proužek pod odvodňovacím žlábkem v rozsahu NK mostu, dále kolem odvod. trubičky</t>
  </si>
  <si>
    <t>proužek: 11,2*0,15*0,04=0.067 [A] 
trubičky: 0,4*0,45*0,04=0.007 [B] 
Celkem: A+B=0.074 [C]</t>
  </si>
  <si>
    <t>224324</t>
  </si>
  <si>
    <t>PILOTY ZE ŽELEZOBETONU C25/30</t>
  </si>
  <si>
    <t>vrtané piloty pr. 880/800 dl. 7 m, beton C25/30 XC2</t>
  </si>
  <si>
    <t>0,44*0,44*3,1415*7,0*8=34.059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</si>
  <si>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</si>
  <si>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34</t>
  </si>
  <si>
    <t>224365</t>
  </si>
  <si>
    <t>VÝZTUŽ PILOT Z OCELI 10505, B500B</t>
  </si>
  <si>
    <t>výztuž pilot B500B</t>
  </si>
  <si>
    <t>dle přílohy č. 8: 4,091=4.091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</si>
  <si>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</si>
  <si>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35</t>
  </si>
  <si>
    <t>23117</t>
  </si>
  <si>
    <t>ŠTĚTOVÉ STĚNY BERANĚNÉ Z KOVOVÝCH DÍLCŮ TRVALÉ (HMOTNOST)</t>
  </si>
  <si>
    <t>štětovnice pod mostem, které nelze vytáhnout - předpoklad 155 kg/m2</t>
  </si>
  <si>
    <t>13,25*6*2*0,155=24.645 [A]</t>
  </si>
  <si>
    <t>- zřízení stěny 
- dodání štětovnic v požadované kvalitě,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</si>
  <si>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36</t>
  </si>
  <si>
    <t>23217</t>
  </si>
  <si>
    <t>ŠTĚTOVÉ STĚNY BERANĚNÉ Z KOVOVÝCH DÍLCŮ DOČASNÉ (HMOTNOST)</t>
  </si>
  <si>
    <t>předpoklad použité štětovnice - 155 kg/m2, ocel min. S240</t>
  </si>
  <si>
    <t>u opěry O1: 5,5*2+13,25*6*0,155=23.323 [A] 
u opěry O2: 5,5*2+13,25*6*0,155=23.323 [B] 
Celkem: A+B=46.646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</si>
  <si>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</si>
  <si>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37</t>
  </si>
  <si>
    <t>237171</t>
  </si>
  <si>
    <t>VYTAŽENÍ ŠTĚTOVÝCH STĚN Z KOVOVÝCH DÍLCŮ (HMOTNOST)</t>
  </si>
  <si>
    <t>vytažení štětovnic pol. 23217</t>
  </si>
  <si>
    <t>46,646=46.646 [A]</t>
  </si>
  <si>
    <t>položka zahrnuje odstranění stěn včetně odvozu a uložení na skládku</t>
  </si>
  <si>
    <t>38</t>
  </si>
  <si>
    <t>264328</t>
  </si>
  <si>
    <t>VRTY PRO PILOTY TŘ. III D DO 600MM</t>
  </si>
  <si>
    <t>předvrty pro beranění štětovnic pr. 600 mm 
třída vrtání III dle IGP pode dnem koryta potoka</t>
  </si>
  <si>
    <t>4,65*74*2=688.200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</si>
  <si>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</si>
  <si>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39</t>
  </si>
  <si>
    <t>264341</t>
  </si>
  <si>
    <t>VRTY PRO PILOTY TŘ. III D DO 1000MM</t>
  </si>
  <si>
    <t>vrty pr. 880/800 pro piloty 
třída vrtání dle IGP 
včetně hluchého vrtání dl. 3,3 m 
včetně odvozu vyvrtané zeminy na skládku</t>
  </si>
  <si>
    <t>7,0*8=56.000 [A]</t>
  </si>
  <si>
    <t>40</t>
  </si>
  <si>
    <t>264728</t>
  </si>
  <si>
    <t>VRTY PRO PILOTY TŘ I A II D DO 600MM</t>
  </si>
  <si>
    <t>předvrty pro beranění štětovnic pr. 600 mm 
třída vrtání I-II skrz provizorní násyp do úrovně dna koryta</t>
  </si>
  <si>
    <t>2,5*74*2=370.000 [A]</t>
  </si>
  <si>
    <t>41</t>
  </si>
  <si>
    <t>272313</t>
  </si>
  <si>
    <t>ZÁKLADY Z PROSTÉHO BETONU DO C16/20</t>
  </si>
  <si>
    <t>šablony pro vrtání pilot beton C16/20 - X0</t>
  </si>
  <si>
    <t>(1,6*10-(0,48*0,48*3,1415*4))*0,3*2=7.863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</si>
  <si>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</si>
  <si>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42</t>
  </si>
  <si>
    <t>272325</t>
  </si>
  <si>
    <t>ZÁKLADY ZE ŽELEZOBETONU DO C30/37</t>
  </si>
  <si>
    <t>C30/37 XC4, XF3</t>
  </si>
  <si>
    <t>dle př. č. 9: 25,920=25.920 [A]</t>
  </si>
  <si>
    <t>43</t>
  </si>
  <si>
    <t>272365</t>
  </si>
  <si>
    <t>VÝZTUŽ ZÁKLADŮ Z OCELI 10505, B500B</t>
  </si>
  <si>
    <t>výztuž B500B, předpokládaná míra vyztužení: 185 kg/m3</t>
  </si>
  <si>
    <t>25,92*0,185=4.795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</si>
  <si>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</si>
  <si>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44</t>
  </si>
  <si>
    <t>285392</t>
  </si>
  <si>
    <t>DODATEČNÉ KOTVENÍ VLEPENÍM BETONÁŘSKÉ VÝZTUŽE D DO 16MM DO VRTŮ</t>
  </si>
  <si>
    <t>kotvení římsy na nábřežní zdi, trny z betonářské výztuže B500B pr. 12 mm, dl. 650 mm vlepené do vrtů dl. 300 mm pr. 16 mm</t>
  </si>
  <si>
    <t>38=38.000 [A]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</si>
  <si>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</si>
  <si>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45</t>
  </si>
  <si>
    <t>28999</t>
  </si>
  <si>
    <t>OPLÁŠTĚNÍ (ZPEVNĚNÍ) Z FÓLIE</t>
  </si>
  <si>
    <t>ČSN 73 6244/2010, čl. 5.2 - těsnící vrstva: geomembrána, těsnící fólie z HDPE</t>
  </si>
  <si>
    <t>3,25*7,5*2=48.750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</si>
  <si>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</si>
  <si>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</si>
  <si>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46</t>
  </si>
  <si>
    <t>31717</t>
  </si>
  <si>
    <t>KOVOVÉ KONSTRUKCE PRO KOTVENÍ ŘÍMSY</t>
  </si>
  <si>
    <t>KG</t>
  </si>
  <si>
    <t>certifikované kotvy říms po 1 m, předpokládaná hmotnost 5 kg/kus</t>
  </si>
  <si>
    <t>5*12*2=120.000 [A]</t>
  </si>
  <si>
    <t>Položka zahrnuje dodávku (výrobu) kotevního prvku předepsaného tvaru a jeho osazení do předepsané polohy včetně nezbytných prací (vrty, zálivky apod.)</t>
  </si>
  <si>
    <t>47</t>
  </si>
  <si>
    <t>317325</t>
  </si>
  <si>
    <t>ŘÍMSY ZE ŽELEZOBETONU DO C30/37</t>
  </si>
  <si>
    <t>beton C30/37 - XC4, XD3, XF4</t>
  </si>
  <si>
    <t>dle př. č. 12: 18,838=18.838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</si>
  <si>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</si>
  <si>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48</t>
  </si>
  <si>
    <t>317365</t>
  </si>
  <si>
    <t>VÝZTUŽ ŘÍMS Z OCELI 10505, B500B</t>
  </si>
  <si>
    <t>výztuž B500B, předpokládaná míra vyztužení 120 kg/m3</t>
  </si>
  <si>
    <t>18,838*0,12=2.261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</si>
  <si>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</si>
  <si>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49</t>
  </si>
  <si>
    <t>327212</t>
  </si>
  <si>
    <t>ZDI OPĚRNÉ, ZÁRUBNÍ, NÁBŘEŽNÍ Z LOMOVÉHO KAMENE NA MC</t>
  </si>
  <si>
    <t>vyzdění nábřežní zdi za opěrou O2 vlevo 
jako zdící materiál bude použitý vytříděný výzisk ze zdiva z demolice mostu pol. 17120.2 (SO001) 
malta cementová MC 25 XF3</t>
  </si>
  <si>
    <t>((5,6+4,25)/2)*4,037*2,0=39.764 [A]</t>
  </si>
  <si>
    <t>položka zahrnuje dodávku a osazení lomového kamene, jeho výběr a případnou úpravu, dodávku předepsané malty, spárování.</t>
  </si>
  <si>
    <t>50</t>
  </si>
  <si>
    <t>333325</t>
  </si>
  <si>
    <t>MOSTNÍ OPĚRY A KŘÍDLA ZE ŽELEZOVÉHO BETONU DO C30/37</t>
  </si>
  <si>
    <t>beton C 30/37 - XC4, XD1, XF2</t>
  </si>
  <si>
    <t>dle př. č. 8: 43,452=43.452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</si>
  <si>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</si>
  <si>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51</t>
  </si>
  <si>
    <t>333365</t>
  </si>
  <si>
    <t>VÝZTUŽ MOSTNÍCH OPĚR A KŘÍDEL Z OCELI 10505, B500B</t>
  </si>
  <si>
    <t>výztuž B500B, předpokládaná míra vyztužení 220 kg/m3</t>
  </si>
  <si>
    <t>43,452*0,22=9.559 [A]</t>
  </si>
  <si>
    <t>Vodorovné konstrukce</t>
  </si>
  <si>
    <t>52</t>
  </si>
  <si>
    <t>421325</t>
  </si>
  <si>
    <t>MOSTNÍ NOSNÉ DESKOVÉ KONSTRUKCE ZE ŽELEZOBETONU C30/37</t>
  </si>
  <si>
    <t>beton C30/37 XC4, XD1, XF2</t>
  </si>
  <si>
    <t>dle př. č. 8: 56,634=56.634 [A]</t>
  </si>
  <si>
    <t>53</t>
  </si>
  <si>
    <t>421365</t>
  </si>
  <si>
    <t>VÝZTUŽ MOSTNÍ DESKOVÉ KONSTRUKCE Z OCELI 10505, B500B</t>
  </si>
  <si>
    <t>výztuž B500B, předpokládaná míra vyztužení 240 kg/m3</t>
  </si>
  <si>
    <t>56,634*0,24=13.592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</si>
  <si>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</si>
  <si>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54</t>
  </si>
  <si>
    <t>43411</t>
  </si>
  <si>
    <t>SCHODIŠŤOVÉ STUPNĚ, Z DÍLCŮ BETON</t>
  </si>
  <si>
    <t>betonové dílce schodiště z betonu C 30/37 XF4, 
rozměry: 0,75*0,50*0,18 m</t>
  </si>
  <si>
    <t>0,75*0,5*0,18*16=1.080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</si>
  <si>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</si>
  <si>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55</t>
  </si>
  <si>
    <t>451125</t>
  </si>
  <si>
    <t>PODKL A VÝPLŇ VRSTVY Z DÍLCŮ ŽELEZOBET DO C30/37</t>
  </si>
  <si>
    <t>zpevnění pracovní plošiny pro vrtání pilot a příjezdové rampy pomocí silničních panelů výšky 0,15 m z betonu C30/37</t>
  </si>
  <si>
    <t>pracovní plošina: 27,0*12,8*0,15=51.840 [A] 
odečet plochy, kterou zabírají šablony pro vrtání: -(5,5+13,25)*1,0*2*0,15=-5.625 [B] 
odečet plochy vysypaný štěrkodrtí pro předvrty: -1,6*10*2*0,15=-4.800 [C] 
příjezdová rampa: 4,0*6,0*0,15=3.600 [D] 
Celkem: A+B+C+D=45.015 [E]</t>
  </si>
  <si>
    <t>56</t>
  </si>
  <si>
    <t>451312</t>
  </si>
  <si>
    <t>PODKLADNÍ A VÝPLŇOVÉ VRSTVY Z PROSTÉHO BETONU C12/15</t>
  </si>
  <si>
    <t>podkladní beton C12/15-X0</t>
  </si>
  <si>
    <t>pod opěrami dle př. č. 9: 7,8=7.800 [A] 
pod chodníkovou římsou u křídel: (1,5+0,3)*(16,8-11,2+2*0,3)*0,15=1.674 [B] 
podkladní beton pod rubovou drenáž: 1,07*0,4*7,5*2=6.420 [C] 
Celkem: A+B+C=15.894 [D]</t>
  </si>
  <si>
    <t>57</t>
  </si>
  <si>
    <t>451314</t>
  </si>
  <si>
    <t>PODKLADNÍ A VÝPLŇOVÉ VRSTVY Z PROSTÉHO BETONU C25/30</t>
  </si>
  <si>
    <t>lože pro schodiště a kamennou dlažbu z betonu C25/30n-XF3</t>
  </si>
  <si>
    <t>lože dlažby: 222*0,15=33.300 [A] 
lože schodiště: 1,529*(0,3+0,75+0,2)=1.911 [B] 
Celkem: A+B=35.211 [C]</t>
  </si>
  <si>
    <t>58</t>
  </si>
  <si>
    <t>45152</t>
  </si>
  <si>
    <t>PODKLADNÍ A VÝPLŇOVÉ VRSTVY Z KAMENIVA DRCENÉHO</t>
  </si>
  <si>
    <t>vysypání povrchu pracovní plošiny v prostoru budoucích předvrtů pro štětovnice štěrkodrtí po celém obvodu v šířce 1,0 m a výšce 0,15 m</t>
  </si>
  <si>
    <t>(5,5+13,25)*2*1,0*0,15*2=11.250 [A]</t>
  </si>
  <si>
    <t>položka zahrnuje dodávku předepsaného kameniva, mimostaveništní a vnitrostaveništní dopravu a jeho uložení 
není-li v zadávací dokumentaci uvedeno jinak, jedná se o nakupovaný materiál</t>
  </si>
  <si>
    <t>59</t>
  </si>
  <si>
    <t>45157</t>
  </si>
  <si>
    <t>PODKLADNÍ A VÝPLŇOVÉ VRSTVY Z KAMENIVA TĚŽENÉHO</t>
  </si>
  <si>
    <t>ochrana těsnící vrstvy v přech. oblasti ze štěrkopísku 2x150 mm 
lože pro kanalizační potrubí DN 600 v tl. 200 mm</t>
  </si>
  <si>
    <t>ochrana těsnící vrstvy v přech. oblasti ze štěrkopísku tl. 2*150mm: 3,25*7,5*2*0,15*2=14.625 [A] 
lože pro kanalizaci: 15,8*1,5*0,2=4.740 [B] 
Celkem: A+B=19.365 [C]</t>
  </si>
  <si>
    <t>60</t>
  </si>
  <si>
    <t>46251</t>
  </si>
  <si>
    <t>ZÁHOZ Z LOMOVÉHO KAMENE</t>
  </si>
  <si>
    <t>těžký kamenný zához před vtokovým a za výtokovým prahem š. 1,0 m z kamene min. hmotnosti 70 kg s urovnaným líácem a prostěrkováním</t>
  </si>
  <si>
    <t>položka zahrnuje: 
- dodávku a zához lomového kamene předepsané frakce včetně mimostaveništní a vnitrostaveništní dopravy 
není-li v zadávací dokumentaci uvedeno jinak, jedná se o nakupovaný materiál</t>
  </si>
  <si>
    <t>61</t>
  </si>
  <si>
    <t>46451</t>
  </si>
  <si>
    <t>POHOZ DNA A SVAHŮ Z LOMOVÉHO KAMENE</t>
  </si>
  <si>
    <t>- ochrana těsnící rrstvy z fólie na vtokové straně v průměrné tl. 0,5 m pomocí kameniva 
- LMB 10/60</t>
  </si>
  <si>
    <t>48,16*0,5=24.080 [A]</t>
  </si>
  <si>
    <t>položka zahrnuje dodávku předepsaného kamene, mimostaveništní a vnitrostaveništní dopravu a jeho uložení 
není-li v zadávací dokumentaci uvedeno jinak, jedná se o nakupovaný materiál</t>
  </si>
  <si>
    <t>62</t>
  </si>
  <si>
    <t>46499R</t>
  </si>
  <si>
    <t>BŘEHOVÉ OPEVNĚNÍ Z FÓLIE</t>
  </si>
  <si>
    <t>dočasné zpevnění a ochránění nátokové strany hrázky pomocí nepropustné hydroizolační fólie z HDPE min. tl. 1 mm 
včetně odstranění, odvozu a uložení na skládku</t>
  </si>
  <si>
    <t>11,2*4,3=48.160 [A]</t>
  </si>
  <si>
    <t>položka zahrnuje: 
- nezbytné zemní práce (např. svahování) 
- dodávku a položení předepsané fólie včetně mimostaveništní a vnitrostaveništní dopravy  
- úpravu, očištění a ochranu podkladu 
- přichycení k podkladu, případně zatížení 
- úpravy spojů a zajištění okrajů 
- úpravy pro odvodnění 
- nutné přesahy</t>
  </si>
  <si>
    <t>63</t>
  </si>
  <si>
    <t>465512</t>
  </si>
  <si>
    <t>DLAŽBY Z LOMOVÉHO KAMENE NA MC</t>
  </si>
  <si>
    <t>zpevnění dna koryta a svahových kuželů dlažbou z lomového kamene tl. 200 mm do betonu 
- odečtení pol. 465513 - předláždění</t>
  </si>
  <si>
    <t>222*0,2-5,957=38.443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</si>
  <si>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</si>
  <si>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64</t>
  </si>
  <si>
    <t>465513</t>
  </si>
  <si>
    <t>PŘEDLÁŽDĚNÍ DLAŽBY Z LOMOVÉHO KAMENE</t>
  </si>
  <si>
    <t>použití kamene, který byl vybourán z původního zpevnění svahu, pro zpevnění svahů kamennou dlažbou</t>
  </si>
  <si>
    <t>5,957=5.957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</si>
  <si>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</si>
  <si>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65</t>
  </si>
  <si>
    <t>467314</t>
  </si>
  <si>
    <t>STUPNĚ A PRAHY VODNÍCH KORYT Z PROSTÉHO BETONU C25/30</t>
  </si>
  <si>
    <t>koncový práh dlažby 0,5*1,0 m 
patní práh pod svahovými kužely 0,5*0,8 m</t>
  </si>
  <si>
    <t>na vtoku: 0,5*1,0*(8,15+3,25)=5.700 [A] 
na výtoku: 0,5*1,0*9,1=4.550 [B] 
O1 vpravo: 9,5*0,5*0,8=3.800 [C] 
O2 vpravo: 9,2*0,5*0,8=3.680 [D] 
Celkem: A+B+C+D=17.730 [E]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</si>
  <si>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</si>
  <si>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66</t>
  </si>
  <si>
    <t>spojovací postřik PS-C 0,3 kg/m2 pod ložnou a obrusnou vrstvu</t>
  </si>
  <si>
    <t>6,0*11,2*2=134.400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</si>
  <si>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</si>
  <si>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67</t>
  </si>
  <si>
    <t>574A04</t>
  </si>
  <si>
    <t>ASFALTOVÝ BETON PRO OBRUSNÉ VRSTVY ACO 11+, 11S</t>
  </si>
  <si>
    <t>obrusná vrstva ACO 11+ 50/70, tl. 40 mm</t>
  </si>
  <si>
    <t>5,5*11,2*0,04=2.464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</si>
  <si>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</si>
  <si>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68</t>
  </si>
  <si>
    <t>574C06</t>
  </si>
  <si>
    <t>ASFALTOVÝ BETON PRO LOŽNÍ VRSTVY ACL 16+, 16S</t>
  </si>
  <si>
    <t>ACL 16+, 50/70, tl. 50 mm</t>
  </si>
  <si>
    <t>(6-0.4)*11,2*0,05=3.136 [A]</t>
  </si>
  <si>
    <t>69</t>
  </si>
  <si>
    <t>575C03</t>
  </si>
  <si>
    <t>LITÝ ASFALT MA IV (OCHRANA MOSTNÍ IZOLACE) 11</t>
  </si>
  <si>
    <t>ochrana izolace, tl. 40 mm, odvodňovací proužek</t>
  </si>
  <si>
    <t>ochrana izolace: (6,0*11,2-(0,15*11,2+0,45*0,4))*0,035=2.287 [A] 
ložná vrstva v místě odvodňovacího proužku: 0.4*11.2*0.05=0.224 [B] 
odvodňovací proužek: 26,2*0,5*0,04=0.524 [C] 
Celkem: A+B+C=3.035 [D]</t>
  </si>
  <si>
    <t>70</t>
  </si>
  <si>
    <t>57641</t>
  </si>
  <si>
    <t>POSYP KAMENIVEM OBALOVANÝM 5KG/M2</t>
  </si>
  <si>
    <t>zdrsňující posyp ochranné vrstvy z MA - posyp ochrany izolace předobalenou drtí 4/8, 2 až 4 kg/m2</t>
  </si>
  <si>
    <t>6*11,2=67.200 [A]</t>
  </si>
  <si>
    <t>- dodání obalovaného kameniva předepsané kvality a zrnitosti 
- posyp předepsaným množstvím</t>
  </si>
  <si>
    <t>71</t>
  </si>
  <si>
    <t>betonová zámková dlažba do tl. 60 mm do štěrkopískového lože tl. 40 mm před levou římsou</t>
  </si>
  <si>
    <t>0,9*2,05=1.845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</si>
  <si>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</si>
  <si>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</si>
  <si>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72</t>
  </si>
  <si>
    <t>62592</t>
  </si>
  <si>
    <t>ÚPRAVA POVRCHU BETONOVÝCH PLOCH A KONSTRUKCÍ - STRIÁŽ</t>
  </si>
  <si>
    <t>striáž chodníkové římsy v šířce 1,75 m</t>
  </si>
  <si>
    <t>1,75*16,8=29.400 [A]</t>
  </si>
  <si>
    <t>položka zahrnuje: 
- provedení předepsané úpravy</t>
  </si>
  <si>
    <t>Přidružená stavební výroba</t>
  </si>
  <si>
    <t>73</t>
  </si>
  <si>
    <t>711131</t>
  </si>
  <si>
    <t>IZOLACE BĚŽNÝCH KONSTRUKCÍ PROTI VOLNĚ STÉKAJÍCÍ VODĚ ASFALTOVÝMI NÁTĚRY</t>
  </si>
  <si>
    <t>izolace zasypaných bet. kosntrukcí ve skladbě ALP+2xALN</t>
  </si>
  <si>
    <t>základ : 
   svislé plochy: (1,60+10,146)*2*0,9*2=42.286 [A] 
   horní povrch líc: 0,105*10,146*2=2.131 [B] 
   horní povrch rub: 0,105*7,89*2=1.657 [C] 
dřík: 
   líc: 0,25*9,58*2=4.790 [D] 
   rub: (0,42*8.46-0,3*1,0)*2=6.506 [E] 
křídla: 
   O1L: 5,041+7,593+(0,10+4,62+0,6)*0,5=15.294 [F] 
   O1P: 4,219+5,085+(0,10+3,88+0,6)*0,5=11.594 [G] 
   O2L: 5,574+1,787+(0.10+0,64+2,334)*0,5=8.898 [H] 
   O2P: 4,004+7,007+(0,10+4,10+0,6)*0,5=13.411 [I] 
odečtění plochy pracovní spáry na křídlech pol. 711132: -3,369=-3.369 [J] 
Celkem: A+B+C+D+E+F+G+H+I+J=103.198 [K]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</si>
  <si>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</si>
  <si>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74</t>
  </si>
  <si>
    <t>711132</t>
  </si>
  <si>
    <t>IZOLACE BĚŽNÝCH KONSTRUKCÍ PROTI VOLNĚ STÉKAJÍCÍ VODĚ ASFALTOVÝMI PÁSY</t>
  </si>
  <si>
    <t>včetně separační vložky šířky 150 mm (např.2x hliníková fólie) do smršťovací spáry - detail dle VL4 208.04</t>
  </si>
  <si>
    <t>opěra O1 rub: 8,46*2,46=20.812 [A] 
opěra O2 rub: 8,46*2,36=19.966 [B] 
zvětšení přesahu pod těsnící vrstvou v místě prostupu pro vyústění: 0,3*1,0*2=0.600 [C] 
zesílení v místě smršťovací spáry opěry dle VL4 208.04: (0,5+0,33)*(2,5+2,4)=4.067 [D] 
těsnění rubu pracovních spár: 
    v křídlech dle VL4 208.03: 0,3*(3.0+3,34+4,2+0,69)=3.369 [E] 
    spára mezi základem a dříkem: 22,13*0,5*2=22.130 [F] 
Celkem: A+B+C+D+E+F=70.944 [G]</t>
  </si>
  <si>
    <t>75</t>
  </si>
  <si>
    <t>711442</t>
  </si>
  <si>
    <t>IZOLACE MOSTOVEK CELOPLOŠNÁ ASFALTOVÝMI PÁSY S PEČETÍCÍ VRSTVOU</t>
  </si>
  <si>
    <t>izolace z NAIP mostovky</t>
  </si>
  <si>
    <t>11,2*8,5=95.200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</si>
  <si>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</si>
  <si>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76</t>
  </si>
  <si>
    <t>711502</t>
  </si>
  <si>
    <t>OCHRANA IZOLACE NA POVRCHU ASFALTOVÝMI PÁSY</t>
  </si>
  <si>
    <t>ochrana izolace pod římsou natavený AIP s hliníkovou vložkou, přesah 150 mm mimo římsu</t>
  </si>
  <si>
    <t>levá římsa: (0,518+0,15)*11,2=7.482 [A] 
pravá římsa: (2.02+0.15)*11,2=24.304 [B] 
Celkem: A+B=31.786 [C]</t>
  </si>
  <si>
    <t>položka zahrnuje: 
- dodání  předepsaného ochranného materiálu 
- zřízení ochrany izolace</t>
  </si>
  <si>
    <t>77</t>
  </si>
  <si>
    <t>711509</t>
  </si>
  <si>
    <t>OCHRANA IZOLACE NA POVRCHU TEXTILIÍ</t>
  </si>
  <si>
    <t>ochrana izolace na rubu opěr - geotextílie s ochrannou a drenážní funkcí, min. 600 g/m2, minj. tloušťka 6 mm, tažnosti min. 70%</t>
  </si>
  <si>
    <t>opěra O1: 8,46*2,50=21.150 [A] 
opěra O2: 8,46*2,40=20.304 [B]</t>
  </si>
  <si>
    <t>78</t>
  </si>
  <si>
    <t>ochrana izolace pracovních spár - geotextílie min. 300 g/m2, tl. min. 3 mm, tažnosti min. 70%</t>
  </si>
  <si>
    <t>v křídlech: 0,5*(3,0+3,34+4,2+0,69)=5.615 [A] 
základ-dřík: 22,13*0,5*2=22.130 [B] 
Celkem: A+B=27.745 [C]</t>
  </si>
  <si>
    <t>79</t>
  </si>
  <si>
    <t>78382</t>
  </si>
  <si>
    <t>NÁTĚRY BETON KONSTR TYP S2 (OS-B)</t>
  </si>
  <si>
    <t>ochranný nátěr S2 dle TKP31, tab. 5</t>
  </si>
  <si>
    <t>levá strana NK včetně křídel nad pracovní spárou : (0,55+0,28)*8+((0,55+0,75)/2+0,28)*2*0,8+0,75*(2,0+5,2)=13.528 [A] 
pravá strana NK včetně křídel nad pracovní spárou: (0,614+0,28)*8+((0,614+0,814)/2+0,28)*2*0,8+0,814*(4,8+4,8)=16.557 [B]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</si>
  <si>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</si>
  <si>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</si>
  <si>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</si>
  <si>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</si>
  <si>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ochranný nátěr odrazného obrubníku římsy typ S4 dle TKP 31, tab. 5</t>
  </si>
  <si>
    <t>levá římsa: (0,15+0,15)*16,8=5.040 [A] 
pravá římsa: (0,15+0,15)*18,4=5.520 [B] 
Celkem: A+B=10.560 [C]</t>
  </si>
  <si>
    <t>Potrubí</t>
  </si>
  <si>
    <t>81</t>
  </si>
  <si>
    <t>87334</t>
  </si>
  <si>
    <t>POTRUBÍ Z TRUB PLASTOVÝCH TLAKOVÝCH SVAŘOVANÝCH DN DO 200MM</t>
  </si>
  <si>
    <t>prostup drenáže dříkem opěr - trubka HDPE DN 180 s přírubou 300*300 mm vodotěsně navařenou na trubku</t>
  </si>
  <si>
    <t>(0,710+0,15)*2=1.720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</si>
  <si>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</si>
  <si>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82</t>
  </si>
  <si>
    <t>87458</t>
  </si>
  <si>
    <t>POTRUBÍ Z TRUB PLAST ODPAD DN DO 600MM</t>
  </si>
  <si>
    <t>nová dešťvá kanalizace z plastových trub PP DN 600</t>
  </si>
  <si>
    <t>3,5+13,3=16.800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</si>
  <si>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</si>
  <si>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83</t>
  </si>
  <si>
    <t>87533</t>
  </si>
  <si>
    <t>POTRUBÍ DREN Z TRUB PLAST DN DO 150MM</t>
  </si>
  <si>
    <t>za rubem opěr, drenážní tr. HDPE DN 150 vrcholový tlak SN8, včetně odboček do vyústění (t-kusů)</t>
  </si>
  <si>
    <t>8,312*2=16.624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</si>
  <si>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</si>
  <si>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84</t>
  </si>
  <si>
    <t>87626</t>
  </si>
  <si>
    <t>CHRÁNIČKY Z TRUB PLAST DN DO 80MM</t>
  </si>
  <si>
    <t>chráničky osazená do bednění NK pro odvodňovací trubičku izolace z PVC, DN 75</t>
  </si>
  <si>
    <t>0,55=0.550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</si>
  <si>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</si>
  <si>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85</t>
  </si>
  <si>
    <t>87644</t>
  </si>
  <si>
    <t>CHRÁNIČKY Z TRUB PLASTOVÝCH DN DO 250MM</t>
  </si>
  <si>
    <t>pro prostup drenáže vložená do bednění chránička HDPE DN 225</t>
  </si>
  <si>
    <t>0,710*2=1.420 [A]</t>
  </si>
  <si>
    <t>86</t>
  </si>
  <si>
    <t>891658</t>
  </si>
  <si>
    <t>KLAPKY DN DO 600MM</t>
  </si>
  <si>
    <t>osazení zpětné klapky na výtokový díl dešťové kanalizace v nábřežní zdi</t>
  </si>
  <si>
    <t>- Položka zahrnuje kompletní montáž dle technologického předpisu, dodávku armatury, veškerou mimostaveništní a vnitrostaveništní dopravu.</t>
  </si>
  <si>
    <t>87</t>
  </si>
  <si>
    <t>894171</t>
  </si>
  <si>
    <t>ŠACHTY KANALIZAČ Z BETON DÍLCŮ NA POTRUBÍ DN DO 1000MM</t>
  </si>
  <si>
    <t>Kanalizační šachta z prefa skruží DN 1000 z betonu min. C30/37 - XC4, XD3, XF4 s uzavíratelným poklopem v těžkém provedení na třídu zatížení D 400 
včetně žebříkových stupadel ve vzdálenosti 250 - 330 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</si>
  <si>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</si>
  <si>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88</t>
  </si>
  <si>
    <t>89712</t>
  </si>
  <si>
    <t>VPUSŤ KANALIZAČNÍ ULIČNÍ KOMPLETNÍ Z BETONOVÝCH DÍLCŮ</t>
  </si>
  <si>
    <t>Uliční vpusť bude provedena z betonového prefabrikátu DN 500 s litinovou mříží s nálevkou a košem na usazeniny. Zaústění do šachty bude provedeno pomocí tvarovky – odbočka 45°. Přípojka bude tvořena troubou DN 200 z PP. Třída zatížení na mříži je D 400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</si>
  <si>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</si>
  <si>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</t>
  </si>
  <si>
    <t>9111A1</t>
  </si>
  <si>
    <t>ZÁBRADLÍ SILNIČNÍ S VODOR MADLY - DODÁVKA A MONTÁŽ</t>
  </si>
  <si>
    <t>silniční zábradlí výšky 1,1 m u pravé římsy před mostem a podél schodiště a za mostem 
včetně zabetonovní sloupků do připravených chrániček</t>
  </si>
  <si>
    <t>před mostem: 4,6+4,8=9.400 [A] 
za msotem: 2,4+4,3=6.700 [B] 
Celkem: A+B=16.100 [C]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</si>
  <si>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</si>
  <si>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90</t>
  </si>
  <si>
    <t>9112A1</t>
  </si>
  <si>
    <t>ZÁBRADLÍ MOSTNÍ S VODOR MADLY - DODÁVKA A MONTÁŽ</t>
  </si>
  <si>
    <t>ocelové zábradlí výšky 1,1 m se dvěma vodorovnými madly kotvené přes chemické kotvy do římsy nábřežní zdi</t>
  </si>
  <si>
    <t>7=7.000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</si>
  <si>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</si>
  <si>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</t>
  </si>
  <si>
    <t>9112B1</t>
  </si>
  <si>
    <t>ZÁBRADLÍ MOSTNÍ SE SVISLOU VÝPLNÍ - DODÁVKA A MONTÁŽ</t>
  </si>
  <si>
    <t>ocelové mostní zábradlí výšky 1,1 m se svislou výplní</t>
  </si>
  <si>
    <t>16,8+18,4=35.200 [A]</t>
  </si>
  <si>
    <t>92</t>
  </si>
  <si>
    <t>91345</t>
  </si>
  <si>
    <t>NIVELAČNÍ ZNAČKY KOVOVÉ</t>
  </si>
  <si>
    <t>nivelační značky</t>
  </si>
  <si>
    <t>na opěrách: 2*2=4.000 [A] 
na římse: 2*5=10.000 [B] 
Celkem: A+B=14.000 [C]</t>
  </si>
  <si>
    <t>položka zahrnuje: 
- dodání a osazení nivelační značky včetně nutných zemních prací 
- vnitrostaveništní a mimostaveništní dopravu</t>
  </si>
  <si>
    <t>93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</si>
  <si>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</si>
  <si>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</si>
  <si>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</si>
  <si>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94</t>
  </si>
  <si>
    <t>917223</t>
  </si>
  <si>
    <t>SILNIČNÍ A CHODNÍKOVÉ OBRUBY Z BETONOVÝCH OBRUBNÍKŮ ŠÍŘ 100MM</t>
  </si>
  <si>
    <t>obrubníky 100/250 z betonu C30/37 XF4 lemující všechny kamenné dlažby</t>
  </si>
  <si>
    <t>u O1 vlevo: 2,15+0,9+1,24+4,09*1,2=9.198 [A] 
u O1 vpravo: 0,62+1,5+2,1+3,43+(4,54+3,25)*1,2+0,6+0,8+0,6=18.998 [B] 
u O2 vpravo: 1,4+0,54=1.940 [C] 
Celkem: A+B+C=30.136 [D]</t>
  </si>
  <si>
    <t>Položka zahrnuje: 
dodání a pokládku betonových obrubníků o rozměrech předepsaných zadávací dokumentací 
betonové lože i boční betonovou opěrku.</t>
  </si>
  <si>
    <t>95</t>
  </si>
  <si>
    <t>silniční obrubníky 150/250 z betonu C 30/37 XF4 
včetně betonového lože</t>
  </si>
  <si>
    <t>u O1 vlevo: 1=1.000 [A] 
u O1 vpravo: 4=4.000 [B] 
u O2 vpravo: 4=4.000 [C] 
Celkem: A+B+C=9.000 [D]</t>
  </si>
  <si>
    <t>96</t>
  </si>
  <si>
    <t>řez vozovky pro zálivky podél říms v. 40 mm 
příčná spára na konci NK v obrusné vrstvě š. 20 mm, v. 40 mm</t>
  </si>
  <si>
    <t>podél pravé římsy: 26,2*2+0,5*2+18,4=71.800 [A] 
podél levé římsy: 16,8*2=33.600 [B] 
příčná spára v obrusné vrstvě na koncích NK: 6,0*2=12.000 [C] 
Celkem: A+B+C=117.400 [D]</t>
  </si>
  <si>
    <t>97</t>
  </si>
  <si>
    <t>919173</t>
  </si>
  <si>
    <t>ŘEZÁNÍ OCELOVÝCH KONSTRUKCÍ TL. DO 20MM</t>
  </si>
  <si>
    <t>odříznutí štětové stěny pod mostem min. 30 cm pod upraveným terénem</t>
  </si>
  <si>
    <t>13,25*2=26.500 [A]</t>
  </si>
  <si>
    <t>položka zahrnuje řezání ocelových konstrukcí v předepsané tloušťce bez ohledu na způsob provedení</t>
  </si>
  <si>
    <t>98</t>
  </si>
  <si>
    <t>93132</t>
  </si>
  <si>
    <t>TĚSNĚNÍ DILATAČ SPAR ASF ZÁLIVKOU MODIFIK</t>
  </si>
  <si>
    <t>zálivka za horka - podél říms, odvodňovacích proužků a v příčné spáře na konci NK, typu N2 dle ČSN EN 14188, včetně úpravy spár a přípravy povrchu podél obrubníků v obrusné vrstvě</t>
  </si>
  <si>
    <t>těsnění v obrusné vrstvě podél levé římsy: ((0,015+0,023)/2)*0,04*16,8=0.013 [A] 
těsnění v obrusné vrstvě podél pravé římsy v délce odvod. proužku:((0,015+0,023)/2)*0,04*26,2=0.020 [B] 
zálivka š. 10 mm podél odvodňovacího proužku: 0,01*(26,2+2*0,5)*0,04=0.011 [C] 
těsnění v ochranné vrstvě podél pravé římsy: ((0,015+0,023)/2)*0,035*18,4=0.012 [D] 
těsnění v ochranné vrstvě podél levé římsy: ((0,015+0,023)/2)*0,035*16,8=0.011 [E] 
v příčné spáře na konci NK: 6,0*0,02*0,04*2=0.010 [F] 
Celkem: A+B+C+D+E+F=0.077 [G]</t>
  </si>
  <si>
    <t>položka zahrnuje dodávku a osazení předepsaného materiálu, očištění ploch spáry před úpravou, očištění okolí spáry po úpravě 
nezahrnuje těsnící profil</t>
  </si>
  <si>
    <t>99</t>
  </si>
  <si>
    <t>93135</t>
  </si>
  <si>
    <t>TĚSNĚNÍ DILATAČ SPAR PRYŽ PÁSKOU NEBO KRUH PROFILEM</t>
  </si>
  <si>
    <t>pryžové předtěsnění zálivek v krytu vozovky podél říms v horní zálivce podél říms</t>
  </si>
  <si>
    <t>podél pravé římsy: 26,2=26.200 [A] 
podél levé římsy: 16,8=16.800 [B] 
Celkem: A+B=43.000 [C]</t>
  </si>
  <si>
    <t>položka zahrnuje dodávku a osazení předepsaného materiálu, očištění ploch spáry před úpravou, očištění okolí spáry po úpravě</t>
  </si>
  <si>
    <t>100</t>
  </si>
  <si>
    <t>933331</t>
  </si>
  <si>
    <t>ZKOUŠKA INTEGRITY ULTRAZVUKEM V TRUBKÁCH PILOT SYSTÉMOVÝCH</t>
  </si>
  <si>
    <t>zkouška CHA pilot pro jednu pilotu ve skupině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</si>
  <si>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</si>
  <si>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101</t>
  </si>
  <si>
    <t>933333</t>
  </si>
  <si>
    <t>ZKOUŠKA INTEGRITY ULTRAZVUKEM ODRAZ METOD PIT PILOT SYSTÉMOVÝCH</t>
  </si>
  <si>
    <t>zkouška pilot PIT pro zbývající piloty ve skupině</t>
  </si>
  <si>
    <t>2*3=6.000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</si>
  <si>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</si>
  <si>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102</t>
  </si>
  <si>
    <t>935212</t>
  </si>
  <si>
    <t>PŘÍKOPOVÉ ŽLABY Z BETON TVÁRNIC ŠÍŘ DO 600MM DO BETONU TL 100MM</t>
  </si>
  <si>
    <t>příkopové žlabovky š. 600 mm osazené do betonu C 25/30n XF3</t>
  </si>
  <si>
    <t>příkop vpravo od opěry O1: 8,08+4,32=12.400 [A] 
příkop vpravo od opěry O2: 3,96+3,55+3,08+4,39=14.980 [B] 
skluz u opěry O1: 2,97*1,2=3.564 [C] 
skluz u opěry O2: 2,02*1,2=2.424 [D] 
Celkem: A+B+C+D=33.368 [E]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</si>
  <si>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</si>
  <si>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103</t>
  </si>
  <si>
    <t>93639</t>
  </si>
  <si>
    <t>ZAÚSTĚNÍ SKLUZŮ (VČET DLAŽBY Z LOM KAMENE)</t>
  </si>
  <si>
    <t>Vývařiště za mostem vpravo z beotnu C30/37 - XC4,XF4</t>
  </si>
  <si>
    <t>Položka zahrnuje veškerý materiál, výrobky a polotovary, včetně mimostaveništní a vnitrostaveništní dopravy (rovněž přesuny), včetně naložení a složení,případně s uložením.</t>
  </si>
  <si>
    <t>104</t>
  </si>
  <si>
    <t>93654</t>
  </si>
  <si>
    <t>MOSTNÍ ODVODŇOVACÍ TRUBKA (POVRCHŮ IZOLACE) Z OCELI</t>
  </si>
  <si>
    <t>odvodnění izolace trubičkami z korozivzodorné oceli 1.4404 nebo 1.4571 DN 50 s přírubou pr. 250 mm, přesah pod nosnou kosntrukci 100 mm, celk. dl. 650 mm osazená do chráničky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</si>
  <si>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</si>
  <si>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105</t>
  </si>
  <si>
    <t>demolice betonové monolitické železobetonové kanalizační šachty s vpustí na kraji vjezdu k č.p. 25 
včetně odvozu na skládku</t>
  </si>
  <si>
    <t>106</t>
  </si>
  <si>
    <t>969246</t>
  </si>
  <si>
    <t>VYBOURÁNÍ POTRUBÍ DN DO 400MM KANALIZAČ</t>
  </si>
  <si>
    <t>vybourání dešťové kanalizace DN400 z betonových trub za mostem vpravo před sjezdem k č.p.26 v délce 4,7 m 
vč. odvozu a uložení na recyklační středisko / trvalou skládku dle dispozic zhotovitele, vzdálenost uvedena orientačně</t>
  </si>
  <si>
    <t>4,7=4.700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</si>
  <si>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</si>
  <si>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107</t>
  </si>
  <si>
    <t>969258</t>
  </si>
  <si>
    <t>VYBOURÁNÍ POTRUBÍ DN DO 600MM KANALIZAČ</t>
  </si>
  <si>
    <t>vybourání dešťové kanalizace ústící do potoka nad mostem v nábřežní zdi z betonových trub DN 600</t>
  </si>
  <si>
    <t>16,8=16.800 [A]</t>
  </si>
</sst>
</file>

<file path=xl/styles.xml><?xml version="1.0" encoding="utf-8"?>
<styleSheet xmlns="http://schemas.openxmlformats.org/spreadsheetml/2006/main">
  <numFmts count="1">
    <numFmt numFmtId="177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SUM(C10:C15)</f>
      </c>
      <c r="D6" s="1"/>
      <c r="E6" s="1"/>
    </row>
    <row r="7" spans="1:5" ht="12.75" customHeight="1">
      <c r="A7" s="1"/>
      <c r="B7" s="4" t="s">
        <v>4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88</v>
      </c>
      <c r="B11" s="20" t="s">
        <v>89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247</v>
      </c>
      <c r="B12" s="20" t="s">
        <v>248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378</v>
      </c>
      <c r="B13" s="20" t="s">
        <v>379</v>
      </c>
      <c r="C13" s="21">
        <f>'SO 134'!I3</f>
      </c>
      <c r="D13" s="21">
        <f>'SO 134'!O2</f>
      </c>
      <c r="E13" s="21">
        <f>C13+D13</f>
      </c>
    </row>
    <row r="14" spans="1:5" ht="12.75" customHeight="1">
      <c r="A14" s="20" t="s">
        <v>405</v>
      </c>
      <c r="B14" s="20" t="s">
        <v>406</v>
      </c>
      <c r="C14" s="21">
        <f>'SO 180'!I3</f>
      </c>
      <c r="D14" s="21">
        <f>'SO 180'!O2</f>
      </c>
      <c r="E14" s="21">
        <f>C14+D14</f>
      </c>
    </row>
    <row r="15" spans="1:5" ht="12.75" customHeight="1">
      <c r="A15" s="20" t="s">
        <v>449</v>
      </c>
      <c r="B15" s="20" t="s">
        <v>450</v>
      </c>
      <c r="C15" s="21">
        <f>'SO 201'!I3</f>
      </c>
      <c r="D15" s="21">
        <f>'SO 201'!O2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7">
        <f>0+I8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178.5">
      <c r="A10" s="33" t="s">
        <v>49</v>
      </c>
      <c r="E10" s="34" t="s">
        <v>50</v>
      </c>
    </row>
    <row r="11" spans="1:5" ht="12.75">
      <c r="A11" s="35" t="s">
        <v>51</v>
      </c>
      <c r="E11" s="36" t="s">
        <v>52</v>
      </c>
    </row>
    <row r="12" spans="1:5" ht="12.75">
      <c r="A12" t="s">
        <v>53</v>
      </c>
      <c r="E12" s="34" t="s">
        <v>46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127.5">
      <c r="A14" s="33" t="s">
        <v>49</v>
      </c>
      <c r="E14" s="34" t="s">
        <v>56</v>
      </c>
    </row>
    <row r="15" spans="1:5" ht="12.75">
      <c r="A15" s="35" t="s">
        <v>51</v>
      </c>
      <c r="E15" s="36" t="s">
        <v>52</v>
      </c>
    </row>
    <row r="16" spans="1:5" ht="12.75">
      <c r="A16" t="s">
        <v>53</v>
      </c>
      <c r="E16" s="34" t="s">
        <v>46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48</v>
      </c>
      <c r="G17" s="32">
        <v>1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12.75">
      <c r="A18" s="33" t="s">
        <v>49</v>
      </c>
      <c r="E18" s="34" t="s">
        <v>59</v>
      </c>
    </row>
    <row r="19" spans="1:5" ht="12.75">
      <c r="A19" s="35" t="s">
        <v>51</v>
      </c>
      <c r="E19" s="36" t="s">
        <v>52</v>
      </c>
    </row>
    <row r="20" spans="1:5" ht="12.75">
      <c r="A20" t="s">
        <v>53</v>
      </c>
      <c r="E20" s="34" t="s">
        <v>59</v>
      </c>
    </row>
    <row r="21" spans="1:16" ht="12.75">
      <c r="A21" s="25" t="s">
        <v>44</v>
      </c>
      <c r="B21" s="29" t="s">
        <v>32</v>
      </c>
      <c r="C21" s="29" t="s">
        <v>60</v>
      </c>
      <c r="D21" s="25" t="s">
        <v>46</v>
      </c>
      <c r="E21" s="30" t="s">
        <v>61</v>
      </c>
      <c r="F21" s="31" t="s">
        <v>48</v>
      </c>
      <c r="G21" s="32">
        <v>1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38.25">
      <c r="A22" s="33" t="s">
        <v>49</v>
      </c>
      <c r="E22" s="34" t="s">
        <v>62</v>
      </c>
    </row>
    <row r="23" spans="1:5" ht="12.75">
      <c r="A23" s="35" t="s">
        <v>51</v>
      </c>
      <c r="E23" s="36" t="s">
        <v>52</v>
      </c>
    </row>
    <row r="24" spans="1:5" ht="38.25">
      <c r="A24" t="s">
        <v>53</v>
      </c>
      <c r="E24" s="34" t="s">
        <v>63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46</v>
      </c>
      <c r="E25" s="30" t="s">
        <v>65</v>
      </c>
      <c r="F25" s="31" t="s">
        <v>66</v>
      </c>
      <c r="G25" s="32">
        <v>1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12.75">
      <c r="A26" s="33" t="s">
        <v>49</v>
      </c>
      <c r="E26" s="34" t="s">
        <v>67</v>
      </c>
    </row>
    <row r="27" spans="1:5" ht="12.75">
      <c r="A27" s="35" t="s">
        <v>51</v>
      </c>
      <c r="E27" s="36" t="s">
        <v>52</v>
      </c>
    </row>
    <row r="28" spans="1:5" ht="89.25">
      <c r="A28" t="s">
        <v>53</v>
      </c>
      <c r="E28" s="34" t="s">
        <v>68</v>
      </c>
    </row>
    <row r="29" spans="1:16" ht="12.75">
      <c r="A29" s="25" t="s">
        <v>44</v>
      </c>
      <c r="B29" s="29" t="s">
        <v>36</v>
      </c>
      <c r="C29" s="29" t="s">
        <v>69</v>
      </c>
      <c r="D29" s="25" t="s">
        <v>46</v>
      </c>
      <c r="E29" s="30" t="s">
        <v>70</v>
      </c>
      <c r="F29" s="31" t="s">
        <v>48</v>
      </c>
      <c r="G29" s="32">
        <v>1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114.75">
      <c r="A30" s="33" t="s">
        <v>49</v>
      </c>
      <c r="E30" s="34" t="s">
        <v>71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59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48</v>
      </c>
      <c r="G33" s="32">
        <v>1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12.75">
      <c r="A34" s="33" t="s">
        <v>49</v>
      </c>
      <c r="E34" s="34" t="s">
        <v>46</v>
      </c>
    </row>
    <row r="35" spans="1:5" ht="12.75">
      <c r="A35" s="35" t="s">
        <v>51</v>
      </c>
      <c r="E35" s="36" t="s">
        <v>52</v>
      </c>
    </row>
    <row r="36" spans="1:5" ht="12.75">
      <c r="A36" t="s">
        <v>53</v>
      </c>
      <c r="E36" s="34" t="s">
        <v>59</v>
      </c>
    </row>
    <row r="37" spans="1:16" ht="12.75">
      <c r="A37" s="25" t="s">
        <v>44</v>
      </c>
      <c r="B37" s="29" t="s">
        <v>75</v>
      </c>
      <c r="C37" s="29" t="s">
        <v>76</v>
      </c>
      <c r="D37" s="25" t="s">
        <v>46</v>
      </c>
      <c r="E37" s="30" t="s">
        <v>77</v>
      </c>
      <c r="F37" s="31" t="s">
        <v>48</v>
      </c>
      <c r="G37" s="32">
        <v>2</v>
      </c>
      <c r="H37" s="32">
        <v>0</v>
      </c>
      <c r="I37" s="32">
        <f>ROUND(ROUND(H37,3)*ROUND(G37,3),3)</f>
      </c>
      <c r="O37">
        <f>(I37*21)/100</f>
      </c>
      <c r="P37" t="s">
        <v>22</v>
      </c>
    </row>
    <row r="38" spans="1:5" ht="12.75">
      <c r="A38" s="33" t="s">
        <v>49</v>
      </c>
      <c r="E38" s="34" t="s">
        <v>78</v>
      </c>
    </row>
    <row r="39" spans="1:5" ht="12.75">
      <c r="A39" s="35" t="s">
        <v>51</v>
      </c>
      <c r="E39" s="36" t="s">
        <v>79</v>
      </c>
    </row>
    <row r="40" spans="1:5" ht="63.75">
      <c r="A40" t="s">
        <v>53</v>
      </c>
      <c r="E40" s="34" t="s">
        <v>80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46</v>
      </c>
      <c r="E41" s="30" t="s">
        <v>82</v>
      </c>
      <c r="F41" s="31" t="s">
        <v>66</v>
      </c>
      <c r="G41" s="32">
        <v>2</v>
      </c>
      <c r="H41" s="32">
        <v>0</v>
      </c>
      <c r="I41" s="32">
        <f>ROUND(ROUND(H41,3)*ROUND(G41,3),3)</f>
      </c>
      <c r="O41">
        <f>(I41*21)/100</f>
      </c>
      <c r="P41" t="s">
        <v>22</v>
      </c>
    </row>
    <row r="42" spans="1:5" ht="25.5">
      <c r="A42" s="33" t="s">
        <v>49</v>
      </c>
      <c r="E42" s="34" t="s">
        <v>83</v>
      </c>
    </row>
    <row r="43" spans="1:5" ht="12.75">
      <c r="A43" s="35" t="s">
        <v>51</v>
      </c>
      <c r="E43" s="36" t="s">
        <v>79</v>
      </c>
    </row>
    <row r="44" spans="1:5" ht="89.25">
      <c r="A44" t="s">
        <v>53</v>
      </c>
      <c r="E44" s="34" t="s">
        <v>84</v>
      </c>
    </row>
    <row r="45" spans="1:16" ht="12.75">
      <c r="A45" s="25" t="s">
        <v>44</v>
      </c>
      <c r="B45" s="29" t="s">
        <v>41</v>
      </c>
      <c r="C45" s="29" t="s">
        <v>85</v>
      </c>
      <c r="D45" s="25" t="s">
        <v>46</v>
      </c>
      <c r="E45" s="30" t="s">
        <v>86</v>
      </c>
      <c r="F45" s="31" t="s">
        <v>48</v>
      </c>
      <c r="G45" s="32">
        <v>1</v>
      </c>
      <c r="H45" s="32">
        <v>0</v>
      </c>
      <c r="I45" s="32">
        <f>ROUND(ROUND(H45,3)*ROUND(G45,3),3)</f>
      </c>
      <c r="O45">
        <f>(I45*21)/100</f>
      </c>
      <c r="P45" t="s">
        <v>22</v>
      </c>
    </row>
    <row r="46" spans="1:5" ht="12.75">
      <c r="A46" s="33" t="s">
        <v>49</v>
      </c>
      <c r="E46" s="34" t="s">
        <v>46</v>
      </c>
    </row>
    <row r="47" spans="1:5" ht="12.75">
      <c r="A47" s="35" t="s">
        <v>51</v>
      </c>
      <c r="E47" s="36" t="s">
        <v>52</v>
      </c>
    </row>
    <row r="48" spans="1:5" ht="25.5">
      <c r="A48" t="s">
        <v>53</v>
      </c>
      <c r="E48" s="34" t="s">
        <v>87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0+O8+O37+O118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</v>
      </c>
      <c r="I3" s="37">
        <f>0+I8+I37+I118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88</v>
      </c>
      <c r="D4" s="6"/>
      <c r="E4" s="18" t="s">
        <v>89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321.686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25.5">
      <c r="A10" s="33" t="s">
        <v>49</v>
      </c>
      <c r="E10" s="34" t="s">
        <v>93</v>
      </c>
    </row>
    <row r="11" spans="1:5" ht="38.25">
      <c r="A11" s="35" t="s">
        <v>51</v>
      </c>
      <c r="E11" s="36" t="s">
        <v>94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1.584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25.5">
      <c r="A14" s="33" t="s">
        <v>49</v>
      </c>
      <c r="E14" s="34" t="s">
        <v>96</v>
      </c>
    </row>
    <row r="15" spans="1:5" ht="25.5">
      <c r="A15" s="35" t="s">
        <v>51</v>
      </c>
      <c r="E15" s="36" t="s">
        <v>97</v>
      </c>
    </row>
    <row r="16" spans="1:5" ht="25.5">
      <c r="A16" t="s">
        <v>53</v>
      </c>
      <c r="E16" s="34" t="s">
        <v>95</v>
      </c>
    </row>
    <row r="17" spans="1:16" ht="12.75">
      <c r="A17" s="25" t="s">
        <v>44</v>
      </c>
      <c r="B17" s="29" t="s">
        <v>21</v>
      </c>
      <c r="C17" s="29" t="s">
        <v>90</v>
      </c>
      <c r="D17" s="25" t="s">
        <v>21</v>
      </c>
      <c r="E17" s="30" t="s">
        <v>91</v>
      </c>
      <c r="F17" s="31" t="s">
        <v>92</v>
      </c>
      <c r="G17" s="32">
        <v>4.53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25.5">
      <c r="A18" s="33" t="s">
        <v>49</v>
      </c>
      <c r="E18" s="34" t="s">
        <v>98</v>
      </c>
    </row>
    <row r="19" spans="1:5" ht="12.75">
      <c r="A19" s="35" t="s">
        <v>51</v>
      </c>
      <c r="E19" s="36" t="s">
        <v>99</v>
      </c>
    </row>
    <row r="20" spans="1:5" ht="25.5">
      <c r="A20" t="s">
        <v>53</v>
      </c>
      <c r="E20" s="34" t="s">
        <v>95</v>
      </c>
    </row>
    <row r="21" spans="1:16" ht="12.75">
      <c r="A21" s="25" t="s">
        <v>44</v>
      </c>
      <c r="B21" s="29" t="s">
        <v>32</v>
      </c>
      <c r="C21" s="29" t="s">
        <v>90</v>
      </c>
      <c r="D21" s="25" t="s">
        <v>32</v>
      </c>
      <c r="E21" s="30" t="s">
        <v>91</v>
      </c>
      <c r="F21" s="31" t="s">
        <v>92</v>
      </c>
      <c r="G21" s="32">
        <v>87.026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25.5">
      <c r="A22" s="33" t="s">
        <v>49</v>
      </c>
      <c r="E22" s="34" t="s">
        <v>100</v>
      </c>
    </row>
    <row r="23" spans="1:5" ht="12.75">
      <c r="A23" s="35" t="s">
        <v>51</v>
      </c>
      <c r="E23" s="36" t="s">
        <v>101</v>
      </c>
    </row>
    <row r="24" spans="1:5" ht="25.5">
      <c r="A24" t="s">
        <v>53</v>
      </c>
      <c r="E24" s="34" t="s">
        <v>95</v>
      </c>
    </row>
    <row r="25" spans="1:16" ht="12.75">
      <c r="A25" s="25" t="s">
        <v>44</v>
      </c>
      <c r="B25" s="29" t="s">
        <v>34</v>
      </c>
      <c r="C25" s="29" t="s">
        <v>90</v>
      </c>
      <c r="D25" s="25" t="s">
        <v>34</v>
      </c>
      <c r="E25" s="30" t="s">
        <v>91</v>
      </c>
      <c r="F25" s="31" t="s">
        <v>92</v>
      </c>
      <c r="G25" s="32">
        <v>270.295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25.5">
      <c r="A26" s="33" t="s">
        <v>49</v>
      </c>
      <c r="E26" s="34" t="s">
        <v>102</v>
      </c>
    </row>
    <row r="27" spans="1:5" ht="76.5">
      <c r="A27" s="35" t="s">
        <v>51</v>
      </c>
      <c r="E27" s="36" t="s">
        <v>103</v>
      </c>
    </row>
    <row r="28" spans="1:5" ht="25.5">
      <c r="A28" t="s">
        <v>53</v>
      </c>
      <c r="E28" s="34" t="s">
        <v>95</v>
      </c>
    </row>
    <row r="29" spans="1:16" ht="12.75">
      <c r="A29" s="25" t="s">
        <v>44</v>
      </c>
      <c r="B29" s="29" t="s">
        <v>36</v>
      </c>
      <c r="C29" s="29" t="s">
        <v>90</v>
      </c>
      <c r="D29" s="25" t="s">
        <v>36</v>
      </c>
      <c r="E29" s="30" t="s">
        <v>91</v>
      </c>
      <c r="F29" s="31" t="s">
        <v>92</v>
      </c>
      <c r="G29" s="32">
        <v>10.326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38.25">
      <c r="A30" s="33" t="s">
        <v>49</v>
      </c>
      <c r="E30" s="34" t="s">
        <v>104</v>
      </c>
    </row>
    <row r="31" spans="1:5" ht="12.75">
      <c r="A31" s="35" t="s">
        <v>51</v>
      </c>
      <c r="E31" s="36" t="s">
        <v>105</v>
      </c>
    </row>
    <row r="32" spans="1:5" ht="25.5">
      <c r="A32" t="s">
        <v>53</v>
      </c>
      <c r="E32" s="34" t="s">
        <v>95</v>
      </c>
    </row>
    <row r="33" spans="1:16" ht="12.75">
      <c r="A33" s="25" t="s">
        <v>44</v>
      </c>
      <c r="B33" s="29" t="s">
        <v>72</v>
      </c>
      <c r="C33" s="29" t="s">
        <v>90</v>
      </c>
      <c r="D33" s="25" t="s">
        <v>72</v>
      </c>
      <c r="E33" s="30" t="s">
        <v>91</v>
      </c>
      <c r="F33" s="31" t="s">
        <v>92</v>
      </c>
      <c r="G33" s="32">
        <v>26.108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51">
      <c r="A34" s="33" t="s">
        <v>49</v>
      </c>
      <c r="E34" s="34" t="s">
        <v>106</v>
      </c>
    </row>
    <row r="35" spans="1:5" ht="12.75">
      <c r="A35" s="35" t="s">
        <v>51</v>
      </c>
      <c r="E35" s="36" t="s">
        <v>107</v>
      </c>
    </row>
    <row r="36" spans="1:5" ht="25.5">
      <c r="A36" t="s">
        <v>53</v>
      </c>
      <c r="E36" s="34" t="s">
        <v>95</v>
      </c>
    </row>
    <row r="37" spans="1:18" ht="12.75" customHeight="1">
      <c r="A37" s="6" t="s">
        <v>42</v>
      </c>
      <c r="B37" s="6"/>
      <c r="C37" s="39" t="s">
        <v>28</v>
      </c>
      <c r="D37" s="6"/>
      <c r="E37" s="27" t="s">
        <v>108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0+I38+I42+I46+I50+I54+I58+I62+I66+I70+I74+I78+I82+I86+I90+I94+I98+I102+I106+I110+I114</f>
      </c>
      <c r="R37">
        <f>0+O38+O42+O46+O50+O54+O58+O62+O66+O70+O74+O78+O82+O86+O90+O94+O98+O102+O106+O110+O114</f>
      </c>
    </row>
    <row r="38" spans="1:16" ht="12.75">
      <c r="A38" s="25" t="s">
        <v>44</v>
      </c>
      <c r="B38" s="29" t="s">
        <v>75</v>
      </c>
      <c r="C38" s="29" t="s">
        <v>109</v>
      </c>
      <c r="D38" s="25" t="s">
        <v>46</v>
      </c>
      <c r="E38" s="30" t="s">
        <v>110</v>
      </c>
      <c r="F38" s="31" t="s">
        <v>48</v>
      </c>
      <c r="G38" s="32">
        <v>1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38.25">
      <c r="A39" s="33" t="s">
        <v>49</v>
      </c>
      <c r="E39" s="34" t="s">
        <v>111</v>
      </c>
    </row>
    <row r="40" spans="1:5" ht="12.75">
      <c r="A40" s="35" t="s">
        <v>51</v>
      </c>
      <c r="E40" s="36" t="s">
        <v>52</v>
      </c>
    </row>
    <row r="41" spans="1:5" ht="12.75">
      <c r="A41" t="s">
        <v>53</v>
      </c>
      <c r="E41" s="34" t="s">
        <v>112</v>
      </c>
    </row>
    <row r="42" spans="1:16" ht="12.75">
      <c r="A42" s="25" t="s">
        <v>44</v>
      </c>
      <c r="B42" s="29" t="s">
        <v>39</v>
      </c>
      <c r="C42" s="29" t="s">
        <v>113</v>
      </c>
      <c r="D42" s="25" t="s">
        <v>46</v>
      </c>
      <c r="E42" s="30" t="s">
        <v>114</v>
      </c>
      <c r="F42" s="31" t="s">
        <v>115</v>
      </c>
      <c r="G42" s="32">
        <v>137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25.5">
      <c r="A43" s="33" t="s">
        <v>49</v>
      </c>
      <c r="E43" s="34" t="s">
        <v>116</v>
      </c>
    </row>
    <row r="44" spans="1:5" ht="12.75">
      <c r="A44" s="35" t="s">
        <v>51</v>
      </c>
      <c r="E44" s="36" t="s">
        <v>117</v>
      </c>
    </row>
    <row r="45" spans="1:5" ht="38.25">
      <c r="A45" t="s">
        <v>53</v>
      </c>
      <c r="E45" s="34" t="s">
        <v>118</v>
      </c>
    </row>
    <row r="46" spans="1:16" ht="25.5">
      <c r="A46" s="25" t="s">
        <v>44</v>
      </c>
      <c r="B46" s="29" t="s">
        <v>41</v>
      </c>
      <c r="C46" s="29" t="s">
        <v>119</v>
      </c>
      <c r="D46" s="25" t="s">
        <v>46</v>
      </c>
      <c r="E46" s="30" t="s">
        <v>120</v>
      </c>
      <c r="F46" s="31" t="s">
        <v>66</v>
      </c>
      <c r="G46" s="32">
        <v>1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25.5">
      <c r="A47" s="33" t="s">
        <v>49</v>
      </c>
      <c r="E47" s="34" t="s">
        <v>121</v>
      </c>
    </row>
    <row r="48" spans="1:5" ht="12.75">
      <c r="A48" s="35" t="s">
        <v>51</v>
      </c>
      <c r="E48" s="36" t="s">
        <v>52</v>
      </c>
    </row>
    <row r="49" spans="1:5" ht="165.75">
      <c r="A49" t="s">
        <v>53</v>
      </c>
      <c r="E49" s="34" t="s">
        <v>122</v>
      </c>
    </row>
    <row r="50" spans="1:16" ht="25.5">
      <c r="A50" s="25" t="s">
        <v>44</v>
      </c>
      <c r="B50" s="29" t="s">
        <v>123</v>
      </c>
      <c r="C50" s="29" t="s">
        <v>124</v>
      </c>
      <c r="D50" s="25" t="s">
        <v>46</v>
      </c>
      <c r="E50" s="30" t="s">
        <v>125</v>
      </c>
      <c r="F50" s="31" t="s">
        <v>66</v>
      </c>
      <c r="G50" s="32">
        <v>7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25.5">
      <c r="A51" s="33" t="s">
        <v>49</v>
      </c>
      <c r="E51" s="34" t="s">
        <v>126</v>
      </c>
    </row>
    <row r="52" spans="1:5" ht="12.75">
      <c r="A52" s="35" t="s">
        <v>51</v>
      </c>
      <c r="E52" s="36" t="s">
        <v>127</v>
      </c>
    </row>
    <row r="53" spans="1:5" ht="165.75">
      <c r="A53" t="s">
        <v>53</v>
      </c>
      <c r="E53" s="34" t="s">
        <v>122</v>
      </c>
    </row>
    <row r="54" spans="1:16" ht="25.5">
      <c r="A54" s="25" t="s">
        <v>44</v>
      </c>
      <c r="B54" s="29" t="s">
        <v>128</v>
      </c>
      <c r="C54" s="29" t="s">
        <v>129</v>
      </c>
      <c r="D54" s="25" t="s">
        <v>46</v>
      </c>
      <c r="E54" s="30" t="s">
        <v>130</v>
      </c>
      <c r="F54" s="31" t="s">
        <v>131</v>
      </c>
      <c r="G54" s="32">
        <v>36.261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38.25">
      <c r="A55" s="33" t="s">
        <v>49</v>
      </c>
      <c r="E55" s="34" t="s">
        <v>132</v>
      </c>
    </row>
    <row r="56" spans="1:5" ht="12.75">
      <c r="A56" s="35" t="s">
        <v>51</v>
      </c>
      <c r="E56" s="36" t="s">
        <v>133</v>
      </c>
    </row>
    <row r="57" spans="1:5" ht="63.75">
      <c r="A57" t="s">
        <v>53</v>
      </c>
      <c r="E57" s="34" t="s">
        <v>134</v>
      </c>
    </row>
    <row r="58" spans="1:16" ht="12.75">
      <c r="A58" s="25" t="s">
        <v>44</v>
      </c>
      <c r="B58" s="29" t="s">
        <v>135</v>
      </c>
      <c r="C58" s="29" t="s">
        <v>136</v>
      </c>
      <c r="D58" s="25" t="s">
        <v>46</v>
      </c>
      <c r="E58" s="30" t="s">
        <v>137</v>
      </c>
      <c r="F58" s="31" t="s">
        <v>131</v>
      </c>
      <c r="G58" s="32">
        <v>1.175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25.5">
      <c r="A59" s="33" t="s">
        <v>49</v>
      </c>
      <c r="E59" s="34" t="s">
        <v>138</v>
      </c>
    </row>
    <row r="60" spans="1:5" ht="12.75">
      <c r="A60" s="35" t="s">
        <v>51</v>
      </c>
      <c r="E60" s="36" t="s">
        <v>139</v>
      </c>
    </row>
    <row r="61" spans="1:5" ht="63.75">
      <c r="A61" t="s">
        <v>53</v>
      </c>
      <c r="E61" s="34" t="s">
        <v>134</v>
      </c>
    </row>
    <row r="62" spans="1:16" ht="12.75">
      <c r="A62" s="25" t="s">
        <v>44</v>
      </c>
      <c r="B62" s="29" t="s">
        <v>140</v>
      </c>
      <c r="C62" s="29" t="s">
        <v>141</v>
      </c>
      <c r="D62" s="25" t="s">
        <v>46</v>
      </c>
      <c r="E62" s="30" t="s">
        <v>142</v>
      </c>
      <c r="F62" s="31" t="s">
        <v>115</v>
      </c>
      <c r="G62" s="32">
        <v>6.6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12.75">
      <c r="A63" s="33" t="s">
        <v>49</v>
      </c>
      <c r="E63" s="34" t="s">
        <v>143</v>
      </c>
    </row>
    <row r="64" spans="1:5" ht="12.75">
      <c r="A64" s="35" t="s">
        <v>51</v>
      </c>
      <c r="E64" s="36" t="s">
        <v>144</v>
      </c>
    </row>
    <row r="65" spans="1:5" ht="63.75">
      <c r="A65" t="s">
        <v>53</v>
      </c>
      <c r="E65" s="34" t="s">
        <v>145</v>
      </c>
    </row>
    <row r="66" spans="1:16" ht="25.5">
      <c r="A66" s="25" t="s">
        <v>44</v>
      </c>
      <c r="B66" s="29" t="s">
        <v>146</v>
      </c>
      <c r="C66" s="29" t="s">
        <v>147</v>
      </c>
      <c r="D66" s="25" t="s">
        <v>46</v>
      </c>
      <c r="E66" s="30" t="s">
        <v>148</v>
      </c>
      <c r="F66" s="31" t="s">
        <v>131</v>
      </c>
      <c r="G66" s="32">
        <v>9.929</v>
      </c>
      <c r="H66" s="32">
        <v>0</v>
      </c>
      <c r="I66" s="32">
        <f>ROUND(ROUND(H66,3)*ROUND(G66,3),3)</f>
      </c>
      <c r="O66">
        <f>(I66*21)/100</f>
      </c>
      <c r="P66" t="s">
        <v>22</v>
      </c>
    </row>
    <row r="67" spans="1:5" ht="76.5">
      <c r="A67" s="33" t="s">
        <v>49</v>
      </c>
      <c r="E67" s="34" t="s">
        <v>149</v>
      </c>
    </row>
    <row r="68" spans="1:5" ht="12.75">
      <c r="A68" s="35" t="s">
        <v>51</v>
      </c>
      <c r="E68" s="36" t="s">
        <v>150</v>
      </c>
    </row>
    <row r="69" spans="1:5" ht="63.75">
      <c r="A69" t="s">
        <v>53</v>
      </c>
      <c r="E69" s="34" t="s">
        <v>151</v>
      </c>
    </row>
    <row r="70" spans="1:16" ht="25.5">
      <c r="A70" s="25" t="s">
        <v>44</v>
      </c>
      <c r="B70" s="29" t="s">
        <v>152</v>
      </c>
      <c r="C70" s="29" t="s">
        <v>153</v>
      </c>
      <c r="D70" s="25" t="s">
        <v>46</v>
      </c>
      <c r="E70" s="30" t="s">
        <v>154</v>
      </c>
      <c r="F70" s="31" t="s">
        <v>131</v>
      </c>
      <c r="G70" s="32">
        <v>118.074</v>
      </c>
      <c r="H70" s="32">
        <v>0</v>
      </c>
      <c r="I70" s="32">
        <f>ROUND(ROUND(H70,3)*ROUND(G70,3),3)</f>
      </c>
      <c r="O70">
        <f>(I70*21)/100</f>
      </c>
      <c r="P70" t="s">
        <v>22</v>
      </c>
    </row>
    <row r="71" spans="1:5" ht="51">
      <c r="A71" s="33" t="s">
        <v>49</v>
      </c>
      <c r="E71" s="34" t="s">
        <v>155</v>
      </c>
    </row>
    <row r="72" spans="1:5" ht="63.75">
      <c r="A72" s="35" t="s">
        <v>51</v>
      </c>
      <c r="E72" s="36" t="s">
        <v>156</v>
      </c>
    </row>
    <row r="73" spans="1:5" ht="63.75">
      <c r="A73" t="s">
        <v>53</v>
      </c>
      <c r="E73" s="34" t="s">
        <v>134</v>
      </c>
    </row>
    <row r="74" spans="1:16" ht="12.75">
      <c r="A74" s="25" t="s">
        <v>44</v>
      </c>
      <c r="B74" s="29" t="s">
        <v>157</v>
      </c>
      <c r="C74" s="29" t="s">
        <v>158</v>
      </c>
      <c r="D74" s="25" t="s">
        <v>46</v>
      </c>
      <c r="E74" s="30" t="s">
        <v>159</v>
      </c>
      <c r="F74" s="31" t="s">
        <v>160</v>
      </c>
      <c r="G74" s="32">
        <v>11.1</v>
      </c>
      <c r="H74" s="32">
        <v>0</v>
      </c>
      <c r="I74" s="32">
        <f>ROUND(ROUND(H74,3)*ROUND(G74,3),3)</f>
      </c>
      <c r="O74">
        <f>(I74*21)/100</f>
      </c>
      <c r="P74" t="s">
        <v>22</v>
      </c>
    </row>
    <row r="75" spans="1:5" ht="25.5">
      <c r="A75" s="33" t="s">
        <v>49</v>
      </c>
      <c r="E75" s="34" t="s">
        <v>161</v>
      </c>
    </row>
    <row r="76" spans="1:5" ht="12.75">
      <c r="A76" s="35" t="s">
        <v>51</v>
      </c>
      <c r="E76" s="36" t="s">
        <v>162</v>
      </c>
    </row>
    <row r="77" spans="1:5" ht="63.75">
      <c r="A77" t="s">
        <v>53</v>
      </c>
      <c r="E77" s="34" t="s">
        <v>134</v>
      </c>
    </row>
    <row r="78" spans="1:16" ht="12.75">
      <c r="A78" s="25" t="s">
        <v>44</v>
      </c>
      <c r="B78" s="29" t="s">
        <v>163</v>
      </c>
      <c r="C78" s="29" t="s">
        <v>164</v>
      </c>
      <c r="D78" s="25" t="s">
        <v>46</v>
      </c>
      <c r="E78" s="30" t="s">
        <v>165</v>
      </c>
      <c r="F78" s="31" t="s">
        <v>160</v>
      </c>
      <c r="G78" s="32">
        <v>16.4</v>
      </c>
      <c r="H78" s="32">
        <v>0</v>
      </c>
      <c r="I78" s="32">
        <f>ROUND(ROUND(H78,3)*ROUND(G78,3),3)</f>
      </c>
      <c r="O78">
        <f>(I78*21)/100</f>
      </c>
      <c r="P78" t="s">
        <v>22</v>
      </c>
    </row>
    <row r="79" spans="1:5" ht="25.5">
      <c r="A79" s="33" t="s">
        <v>49</v>
      </c>
      <c r="E79" s="34" t="s">
        <v>166</v>
      </c>
    </row>
    <row r="80" spans="1:5" ht="12.75">
      <c r="A80" s="35" t="s">
        <v>51</v>
      </c>
      <c r="E80" s="36" t="s">
        <v>167</v>
      </c>
    </row>
    <row r="81" spans="1:5" ht="63.75">
      <c r="A81" t="s">
        <v>53</v>
      </c>
      <c r="E81" s="34" t="s">
        <v>134</v>
      </c>
    </row>
    <row r="82" spans="1:16" ht="12.75">
      <c r="A82" s="25" t="s">
        <v>44</v>
      </c>
      <c r="B82" s="29" t="s">
        <v>168</v>
      </c>
      <c r="C82" s="29" t="s">
        <v>169</v>
      </c>
      <c r="D82" s="25" t="s">
        <v>46</v>
      </c>
      <c r="E82" s="30" t="s">
        <v>170</v>
      </c>
      <c r="F82" s="31" t="s">
        <v>131</v>
      </c>
      <c r="G82" s="32">
        <v>28.36</v>
      </c>
      <c r="H82" s="32">
        <v>0</v>
      </c>
      <c r="I82" s="32">
        <f>ROUND(ROUND(H82,3)*ROUND(G82,3),3)</f>
      </c>
      <c r="O82">
        <f>(I82*21)/100</f>
      </c>
      <c r="P82" t="s">
        <v>22</v>
      </c>
    </row>
    <row r="83" spans="1:5" ht="25.5">
      <c r="A83" s="33" t="s">
        <v>49</v>
      </c>
      <c r="E83" s="34" t="s">
        <v>171</v>
      </c>
    </row>
    <row r="84" spans="1:5" ht="63.75">
      <c r="A84" s="35" t="s">
        <v>51</v>
      </c>
      <c r="E84" s="36" t="s">
        <v>172</v>
      </c>
    </row>
    <row r="85" spans="1:5" ht="38.25">
      <c r="A85" t="s">
        <v>53</v>
      </c>
      <c r="E85" s="34" t="s">
        <v>173</v>
      </c>
    </row>
    <row r="86" spans="1:16" ht="12.75">
      <c r="A86" s="25" t="s">
        <v>44</v>
      </c>
      <c r="B86" s="29" t="s">
        <v>174</v>
      </c>
      <c r="C86" s="29" t="s">
        <v>175</v>
      </c>
      <c r="D86" s="25" t="s">
        <v>46</v>
      </c>
      <c r="E86" s="30" t="s">
        <v>176</v>
      </c>
      <c r="F86" s="31" t="s">
        <v>131</v>
      </c>
      <c r="G86" s="32">
        <v>4.246</v>
      </c>
      <c r="H86" s="32">
        <v>0</v>
      </c>
      <c r="I86" s="32">
        <f>ROUND(ROUND(H86,3)*ROUND(G86,3),3)</f>
      </c>
      <c r="O86">
        <f>(I86*21)/100</f>
      </c>
      <c r="P86" t="s">
        <v>22</v>
      </c>
    </row>
    <row r="87" spans="1:5" ht="38.25">
      <c r="A87" s="33" t="s">
        <v>49</v>
      </c>
      <c r="E87" s="34" t="s">
        <v>177</v>
      </c>
    </row>
    <row r="88" spans="1:5" ht="12.75">
      <c r="A88" s="35" t="s">
        <v>51</v>
      </c>
      <c r="E88" s="36" t="s">
        <v>178</v>
      </c>
    </row>
    <row r="89" spans="1:5" ht="369.75">
      <c r="A89" t="s">
        <v>53</v>
      </c>
      <c r="E89" s="34" t="s">
        <v>179</v>
      </c>
    </row>
    <row r="90" spans="1:16" ht="12.75">
      <c r="A90" s="25" t="s">
        <v>44</v>
      </c>
      <c r="B90" s="29" t="s">
        <v>180</v>
      </c>
      <c r="C90" s="29" t="s">
        <v>181</v>
      </c>
      <c r="D90" s="25" t="s">
        <v>46</v>
      </c>
      <c r="E90" s="30" t="s">
        <v>182</v>
      </c>
      <c r="F90" s="31" t="s">
        <v>131</v>
      </c>
      <c r="G90" s="32">
        <v>1.866</v>
      </c>
      <c r="H90" s="32">
        <v>0</v>
      </c>
      <c r="I90" s="32">
        <f>ROUND(ROUND(H90,3)*ROUND(G90,3),3)</f>
      </c>
      <c r="O90">
        <f>(I90*21)/100</f>
      </c>
      <c r="P90" t="s">
        <v>22</v>
      </c>
    </row>
    <row r="91" spans="1:5" ht="12.75">
      <c r="A91" s="33" t="s">
        <v>49</v>
      </c>
      <c r="E91" s="34" t="s">
        <v>183</v>
      </c>
    </row>
    <row r="92" spans="1:5" ht="25.5">
      <c r="A92" s="35" t="s">
        <v>51</v>
      </c>
      <c r="E92" s="36" t="s">
        <v>184</v>
      </c>
    </row>
    <row r="93" spans="1:5" ht="63.75">
      <c r="A93" t="s">
        <v>53</v>
      </c>
      <c r="E93" s="34" t="s">
        <v>185</v>
      </c>
    </row>
    <row r="94" spans="1:16" ht="12.75">
      <c r="A94" s="25" t="s">
        <v>44</v>
      </c>
      <c r="B94" s="29" t="s">
        <v>186</v>
      </c>
      <c r="C94" s="29" t="s">
        <v>187</v>
      </c>
      <c r="D94" s="25" t="s">
        <v>46</v>
      </c>
      <c r="E94" s="30" t="s">
        <v>188</v>
      </c>
      <c r="F94" s="31" t="s">
        <v>131</v>
      </c>
      <c r="G94" s="32">
        <v>445.15</v>
      </c>
      <c r="H94" s="32">
        <v>0</v>
      </c>
      <c r="I94" s="32">
        <f>ROUND(ROUND(H94,3)*ROUND(G94,3),3)</f>
      </c>
      <c r="O94">
        <f>(I94*21)/100</f>
      </c>
      <c r="P94" t="s">
        <v>22</v>
      </c>
    </row>
    <row r="95" spans="1:5" ht="25.5">
      <c r="A95" s="33" t="s">
        <v>49</v>
      </c>
      <c r="E95" s="34" t="s">
        <v>189</v>
      </c>
    </row>
    <row r="96" spans="1:5" ht="102">
      <c r="A96" s="35" t="s">
        <v>51</v>
      </c>
      <c r="E96" s="36" t="s">
        <v>190</v>
      </c>
    </row>
    <row r="97" spans="1:5" ht="318.75">
      <c r="A97" t="s">
        <v>53</v>
      </c>
      <c r="E97" s="34" t="s">
        <v>191</v>
      </c>
    </row>
    <row r="98" spans="1:16" ht="12.75">
      <c r="A98" s="25" t="s">
        <v>44</v>
      </c>
      <c r="B98" s="29" t="s">
        <v>192</v>
      </c>
      <c r="C98" s="29" t="s">
        <v>193</v>
      </c>
      <c r="D98" s="25" t="s">
        <v>28</v>
      </c>
      <c r="E98" s="30" t="s">
        <v>194</v>
      </c>
      <c r="F98" s="31" t="s">
        <v>131</v>
      </c>
      <c r="G98" s="32">
        <v>445.15</v>
      </c>
      <c r="H98" s="32">
        <v>0</v>
      </c>
      <c r="I98" s="32">
        <f>ROUND(ROUND(H98,3)*ROUND(G98,3),3)</f>
      </c>
      <c r="O98">
        <f>(I98*21)/100</f>
      </c>
      <c r="P98" t="s">
        <v>22</v>
      </c>
    </row>
    <row r="99" spans="1:5" ht="12.75">
      <c r="A99" s="33" t="s">
        <v>49</v>
      </c>
      <c r="E99" s="34" t="s">
        <v>195</v>
      </c>
    </row>
    <row r="100" spans="1:5" ht="12.75">
      <c r="A100" s="35" t="s">
        <v>51</v>
      </c>
      <c r="E100" s="36" t="s">
        <v>196</v>
      </c>
    </row>
    <row r="101" spans="1:5" ht="191.25">
      <c r="A101" t="s">
        <v>53</v>
      </c>
      <c r="E101" s="34" t="s">
        <v>197</v>
      </c>
    </row>
    <row r="102" spans="1:16" ht="12.75">
      <c r="A102" s="25" t="s">
        <v>44</v>
      </c>
      <c r="B102" s="29" t="s">
        <v>198</v>
      </c>
      <c r="C102" s="29" t="s">
        <v>193</v>
      </c>
      <c r="D102" s="25" t="s">
        <v>22</v>
      </c>
      <c r="E102" s="30" t="s">
        <v>194</v>
      </c>
      <c r="F102" s="31" t="s">
        <v>131</v>
      </c>
      <c r="G102" s="32">
        <v>39.764</v>
      </c>
      <c r="H102" s="32">
        <v>0</v>
      </c>
      <c r="I102" s="32">
        <f>ROUND(ROUND(H102,3)*ROUND(G102,3),3)</f>
      </c>
      <c r="O102">
        <f>(I102*21)/100</f>
      </c>
      <c r="P102" t="s">
        <v>22</v>
      </c>
    </row>
    <row r="103" spans="1:5" ht="25.5">
      <c r="A103" s="33" t="s">
        <v>49</v>
      </c>
      <c r="E103" s="34" t="s">
        <v>199</v>
      </c>
    </row>
    <row r="104" spans="1:5" ht="12.75">
      <c r="A104" s="35" t="s">
        <v>51</v>
      </c>
      <c r="E104" s="36" t="s">
        <v>200</v>
      </c>
    </row>
    <row r="105" spans="1:5" ht="191.25">
      <c r="A105" t="s">
        <v>53</v>
      </c>
      <c r="E105" s="34" t="s">
        <v>197</v>
      </c>
    </row>
    <row r="106" spans="1:16" ht="12.75">
      <c r="A106" s="25" t="s">
        <v>44</v>
      </c>
      <c r="B106" s="29" t="s">
        <v>201</v>
      </c>
      <c r="C106" s="29" t="s">
        <v>193</v>
      </c>
      <c r="D106" s="25" t="s">
        <v>21</v>
      </c>
      <c r="E106" s="30" t="s">
        <v>194</v>
      </c>
      <c r="F106" s="31" t="s">
        <v>131</v>
      </c>
      <c r="G106" s="32">
        <v>5.957</v>
      </c>
      <c r="H106" s="32">
        <v>0</v>
      </c>
      <c r="I106" s="32">
        <f>ROUND(ROUND(H106,3)*ROUND(G106,3),3)</f>
      </c>
      <c r="O106">
        <f>(I106*21)/100</f>
      </c>
      <c r="P106" t="s">
        <v>22</v>
      </c>
    </row>
    <row r="107" spans="1:5" ht="25.5">
      <c r="A107" s="33" t="s">
        <v>49</v>
      </c>
      <c r="E107" s="34" t="s">
        <v>202</v>
      </c>
    </row>
    <row r="108" spans="1:5" ht="12.75">
      <c r="A108" s="35" t="s">
        <v>51</v>
      </c>
      <c r="E108" s="36" t="s">
        <v>203</v>
      </c>
    </row>
    <row r="109" spans="1:5" ht="191.25">
      <c r="A109" t="s">
        <v>53</v>
      </c>
      <c r="E109" s="34" t="s">
        <v>197</v>
      </c>
    </row>
    <row r="110" spans="1:16" ht="12.75">
      <c r="A110" s="25" t="s">
        <v>44</v>
      </c>
      <c r="B110" s="29" t="s">
        <v>204</v>
      </c>
      <c r="C110" s="29" t="s">
        <v>193</v>
      </c>
      <c r="D110" s="25" t="s">
        <v>32</v>
      </c>
      <c r="E110" s="30" t="s">
        <v>194</v>
      </c>
      <c r="F110" s="31" t="s">
        <v>131</v>
      </c>
      <c r="G110" s="32">
        <v>12.366</v>
      </c>
      <c r="H110" s="32">
        <v>0</v>
      </c>
      <c r="I110" s="32">
        <f>ROUND(ROUND(H110,3)*ROUND(G110,3),3)</f>
      </c>
      <c r="O110">
        <f>(I110*21)/100</f>
      </c>
      <c r="P110" t="s">
        <v>22</v>
      </c>
    </row>
    <row r="111" spans="1:5" ht="12.75">
      <c r="A111" s="33" t="s">
        <v>49</v>
      </c>
      <c r="E111" s="34" t="s">
        <v>205</v>
      </c>
    </row>
    <row r="112" spans="1:5" ht="12.75">
      <c r="A112" s="35" t="s">
        <v>51</v>
      </c>
      <c r="E112" s="36" t="s">
        <v>206</v>
      </c>
    </row>
    <row r="113" spans="1:5" ht="191.25">
      <c r="A113" t="s">
        <v>53</v>
      </c>
      <c r="E113" s="34" t="s">
        <v>197</v>
      </c>
    </row>
    <row r="114" spans="1:16" ht="25.5">
      <c r="A114" s="25" t="s">
        <v>44</v>
      </c>
      <c r="B114" s="29" t="s">
        <v>207</v>
      </c>
      <c r="C114" s="29" t="s">
        <v>208</v>
      </c>
      <c r="D114" s="25" t="s">
        <v>46</v>
      </c>
      <c r="E114" s="30" t="s">
        <v>209</v>
      </c>
      <c r="F114" s="31" t="s">
        <v>66</v>
      </c>
      <c r="G114" s="32">
        <v>8</v>
      </c>
      <c r="H114" s="32">
        <v>0</v>
      </c>
      <c r="I114" s="32">
        <f>ROUND(ROUND(H114,3)*ROUND(G114,3),3)</f>
      </c>
      <c r="O114">
        <f>(I114*21)/100</f>
      </c>
      <c r="P114" t="s">
        <v>22</v>
      </c>
    </row>
    <row r="115" spans="1:5" ht="12.75">
      <c r="A115" s="33" t="s">
        <v>49</v>
      </c>
      <c r="E115" s="34" t="s">
        <v>210</v>
      </c>
    </row>
    <row r="116" spans="1:5" ht="12.75">
      <c r="A116" s="35" t="s">
        <v>51</v>
      </c>
      <c r="E116" s="36" t="s">
        <v>211</v>
      </c>
    </row>
    <row r="117" spans="1:5" ht="114.75">
      <c r="A117" t="s">
        <v>53</v>
      </c>
      <c r="E117" s="34" t="s">
        <v>212</v>
      </c>
    </row>
    <row r="118" spans="1:18" ht="12.75" customHeight="1">
      <c r="A118" s="6" t="s">
        <v>42</v>
      </c>
      <c r="B118" s="6"/>
      <c r="C118" s="39" t="s">
        <v>39</v>
      </c>
      <c r="D118" s="6"/>
      <c r="E118" s="27" t="s">
        <v>213</v>
      </c>
      <c r="F118" s="6"/>
      <c r="G118" s="6"/>
      <c r="H118" s="6"/>
      <c r="I118" s="40">
        <f>0+Q118</f>
      </c>
      <c r="O118">
        <f>0+R118</f>
      </c>
      <c r="Q118">
        <f>0+I119+I123+I127+I131+I135+I139</f>
      </c>
      <c r="R118">
        <f>0+O119+O123+O127+O131+O135+O139</f>
      </c>
    </row>
    <row r="119" spans="1:16" ht="12.75">
      <c r="A119" s="25" t="s">
        <v>44</v>
      </c>
      <c r="B119" s="29" t="s">
        <v>214</v>
      </c>
      <c r="C119" s="29" t="s">
        <v>215</v>
      </c>
      <c r="D119" s="25" t="s">
        <v>46</v>
      </c>
      <c r="E119" s="30" t="s">
        <v>216</v>
      </c>
      <c r="F119" s="31" t="s">
        <v>160</v>
      </c>
      <c r="G119" s="32">
        <v>29.8</v>
      </c>
      <c r="H119" s="32">
        <v>0</v>
      </c>
      <c r="I119" s="32">
        <f>ROUND(ROUND(H119,3)*ROUND(G119,3),3)</f>
      </c>
      <c r="O119">
        <f>(I119*21)/100</f>
      </c>
      <c r="P119" t="s">
        <v>22</v>
      </c>
    </row>
    <row r="120" spans="1:5" ht="38.25">
      <c r="A120" s="33" t="s">
        <v>49</v>
      </c>
      <c r="E120" s="34" t="s">
        <v>217</v>
      </c>
    </row>
    <row r="121" spans="1:5" ht="63.75">
      <c r="A121" s="35" t="s">
        <v>51</v>
      </c>
      <c r="E121" s="36" t="s">
        <v>218</v>
      </c>
    </row>
    <row r="122" spans="1:5" ht="38.25">
      <c r="A122" t="s">
        <v>53</v>
      </c>
      <c r="E122" s="34" t="s">
        <v>219</v>
      </c>
    </row>
    <row r="123" spans="1:16" ht="12.75">
      <c r="A123" s="25" t="s">
        <v>44</v>
      </c>
      <c r="B123" s="29" t="s">
        <v>220</v>
      </c>
      <c r="C123" s="29" t="s">
        <v>221</v>
      </c>
      <c r="D123" s="25" t="s">
        <v>46</v>
      </c>
      <c r="E123" s="30" t="s">
        <v>222</v>
      </c>
      <c r="F123" s="31" t="s">
        <v>131</v>
      </c>
      <c r="G123" s="32">
        <v>183.712</v>
      </c>
      <c r="H123" s="32">
        <v>0</v>
      </c>
      <c r="I123" s="32">
        <f>ROUND(ROUND(H123,3)*ROUND(G123,3),3)</f>
      </c>
      <c r="O123">
        <f>(I123*21)/100</f>
      </c>
      <c r="P123" t="s">
        <v>22</v>
      </c>
    </row>
    <row r="124" spans="1:5" ht="38.25">
      <c r="A124" s="33" t="s">
        <v>49</v>
      </c>
      <c r="E124" s="34" t="s">
        <v>223</v>
      </c>
    </row>
    <row r="125" spans="1:5" ht="127.5">
      <c r="A125" s="35" t="s">
        <v>51</v>
      </c>
      <c r="E125" s="36" t="s">
        <v>224</v>
      </c>
    </row>
    <row r="126" spans="1:5" ht="102">
      <c r="A126" t="s">
        <v>53</v>
      </c>
      <c r="E126" s="34" t="s">
        <v>225</v>
      </c>
    </row>
    <row r="127" spans="1:16" ht="12.75">
      <c r="A127" s="25" t="s">
        <v>44</v>
      </c>
      <c r="B127" s="29" t="s">
        <v>226</v>
      </c>
      <c r="C127" s="29" t="s">
        <v>227</v>
      </c>
      <c r="D127" s="25" t="s">
        <v>46</v>
      </c>
      <c r="E127" s="30" t="s">
        <v>228</v>
      </c>
      <c r="F127" s="31" t="s">
        <v>66</v>
      </c>
      <c r="G127" s="32">
        <v>1</v>
      </c>
      <c r="H127" s="32">
        <v>0</v>
      </c>
      <c r="I127" s="32">
        <f>ROUND(ROUND(H127,3)*ROUND(G127,3),3)</f>
      </c>
      <c r="O127">
        <f>(I127*21)/100</f>
      </c>
      <c r="P127" t="s">
        <v>22</v>
      </c>
    </row>
    <row r="128" spans="1:5" ht="38.25">
      <c r="A128" s="33" t="s">
        <v>49</v>
      </c>
      <c r="E128" s="34" t="s">
        <v>229</v>
      </c>
    </row>
    <row r="129" spans="1:5" ht="12.75">
      <c r="A129" s="35" t="s">
        <v>51</v>
      </c>
      <c r="E129" s="36" t="s">
        <v>52</v>
      </c>
    </row>
    <row r="130" spans="1:5" ht="89.25">
      <c r="A130" t="s">
        <v>53</v>
      </c>
      <c r="E130" s="34" t="s">
        <v>230</v>
      </c>
    </row>
    <row r="131" spans="1:16" ht="12.75">
      <c r="A131" s="25" t="s">
        <v>44</v>
      </c>
      <c r="B131" s="29" t="s">
        <v>231</v>
      </c>
      <c r="C131" s="29" t="s">
        <v>232</v>
      </c>
      <c r="D131" s="25" t="s">
        <v>46</v>
      </c>
      <c r="E131" s="30" t="s">
        <v>233</v>
      </c>
      <c r="F131" s="31" t="s">
        <v>131</v>
      </c>
      <c r="G131" s="32">
        <v>1.053</v>
      </c>
      <c r="H131" s="32">
        <v>0</v>
      </c>
      <c r="I131" s="32">
        <f>ROUND(ROUND(H131,3)*ROUND(G131,3),3)</f>
      </c>
      <c r="O131">
        <f>(I131*21)/100</f>
      </c>
      <c r="P131" t="s">
        <v>22</v>
      </c>
    </row>
    <row r="132" spans="1:5" ht="38.25">
      <c r="A132" s="33" t="s">
        <v>49</v>
      </c>
      <c r="E132" s="34" t="s">
        <v>234</v>
      </c>
    </row>
    <row r="133" spans="1:5" ht="12.75">
      <c r="A133" s="35" t="s">
        <v>51</v>
      </c>
      <c r="E133" s="36" t="s">
        <v>235</v>
      </c>
    </row>
    <row r="134" spans="1:5" ht="76.5">
      <c r="A134" t="s">
        <v>53</v>
      </c>
      <c r="E134" s="34" t="s">
        <v>236</v>
      </c>
    </row>
    <row r="135" spans="1:16" ht="12.75">
      <c r="A135" s="25" t="s">
        <v>44</v>
      </c>
      <c r="B135" s="29" t="s">
        <v>237</v>
      </c>
      <c r="C135" s="29" t="s">
        <v>238</v>
      </c>
      <c r="D135" s="25" t="s">
        <v>46</v>
      </c>
      <c r="E135" s="30" t="s">
        <v>239</v>
      </c>
      <c r="F135" s="31" t="s">
        <v>131</v>
      </c>
      <c r="G135" s="32">
        <v>0.659</v>
      </c>
      <c r="H135" s="32">
        <v>0</v>
      </c>
      <c r="I135" s="32">
        <f>ROUND(ROUND(H135,3)*ROUND(G135,3),3)</f>
      </c>
      <c r="O135">
        <f>(I135*21)/100</f>
      </c>
      <c r="P135" t="s">
        <v>22</v>
      </c>
    </row>
    <row r="136" spans="1:5" ht="38.25">
      <c r="A136" s="33" t="s">
        <v>49</v>
      </c>
      <c r="E136" s="34" t="s">
        <v>240</v>
      </c>
    </row>
    <row r="137" spans="1:5" ht="12.75">
      <c r="A137" s="35" t="s">
        <v>51</v>
      </c>
      <c r="E137" s="36" t="s">
        <v>241</v>
      </c>
    </row>
    <row r="138" spans="1:5" ht="76.5">
      <c r="A138" t="s">
        <v>53</v>
      </c>
      <c r="E138" s="34" t="s">
        <v>236</v>
      </c>
    </row>
    <row r="139" spans="1:16" ht="12.75">
      <c r="A139" s="25" t="s">
        <v>44</v>
      </c>
      <c r="B139" s="29" t="s">
        <v>242</v>
      </c>
      <c r="C139" s="29" t="s">
        <v>243</v>
      </c>
      <c r="D139" s="25" t="s">
        <v>46</v>
      </c>
      <c r="E139" s="30" t="s">
        <v>244</v>
      </c>
      <c r="F139" s="31" t="s">
        <v>131</v>
      </c>
      <c r="G139" s="32">
        <v>1.812</v>
      </c>
      <c r="H139" s="32">
        <v>0</v>
      </c>
      <c r="I139" s="32">
        <f>ROUND(ROUND(H139,3)*ROUND(G139,3),3)</f>
      </c>
      <c r="O139">
        <f>(I139*21)/100</f>
      </c>
      <c r="P139" t="s">
        <v>22</v>
      </c>
    </row>
    <row r="140" spans="1:5" ht="38.25">
      <c r="A140" s="33" t="s">
        <v>49</v>
      </c>
      <c r="E140" s="34" t="s">
        <v>245</v>
      </c>
    </row>
    <row r="141" spans="1:5" ht="38.25">
      <c r="A141" s="35" t="s">
        <v>51</v>
      </c>
      <c r="E141" s="36" t="s">
        <v>246</v>
      </c>
    </row>
    <row r="142" spans="1:5" ht="76.5">
      <c r="A142" t="s">
        <v>53</v>
      </c>
      <c r="E142" s="34" t="s">
        <v>236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0+O8+O17+O66+O103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247</v>
      </c>
      <c r="I3" s="37">
        <f>0+I8+I17+I66+I103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247</v>
      </c>
      <c r="D4" s="6"/>
      <c r="E4" s="18" t="s">
        <v>248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126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38.25">
      <c r="A10" s="33" t="s">
        <v>49</v>
      </c>
      <c r="E10" s="34" t="s">
        <v>249</v>
      </c>
    </row>
    <row r="11" spans="1:5" ht="12.75">
      <c r="A11" s="35" t="s">
        <v>51</v>
      </c>
      <c r="E11" s="36" t="s">
        <v>250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198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38.25">
      <c r="A14" s="33" t="s">
        <v>49</v>
      </c>
      <c r="E14" s="34" t="s">
        <v>249</v>
      </c>
    </row>
    <row r="15" spans="1:5" ht="12.75">
      <c r="A15" s="35" t="s">
        <v>51</v>
      </c>
      <c r="E15" s="36" t="s">
        <v>251</v>
      </c>
    </row>
    <row r="16" spans="1:5" ht="25.5">
      <c r="A16" t="s">
        <v>53</v>
      </c>
      <c r="E16" s="34" t="s">
        <v>95</v>
      </c>
    </row>
    <row r="17" spans="1:18" ht="12.75" customHeight="1">
      <c r="A17" s="6" t="s">
        <v>42</v>
      </c>
      <c r="B17" s="6"/>
      <c r="C17" s="39" t="s">
        <v>28</v>
      </c>
      <c r="D17" s="6"/>
      <c r="E17" s="27" t="s">
        <v>108</v>
      </c>
      <c r="F17" s="6"/>
      <c r="G17" s="6"/>
      <c r="H17" s="6"/>
      <c r="I17" s="40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44</v>
      </c>
      <c r="B18" s="29" t="s">
        <v>21</v>
      </c>
      <c r="C18" s="29" t="s">
        <v>252</v>
      </c>
      <c r="D18" s="25" t="s">
        <v>28</v>
      </c>
      <c r="E18" s="30" t="s">
        <v>253</v>
      </c>
      <c r="F18" s="31" t="s">
        <v>131</v>
      </c>
      <c r="G18" s="32">
        <v>63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25.5">
      <c r="A19" s="33" t="s">
        <v>49</v>
      </c>
      <c r="E19" s="34" t="s">
        <v>254</v>
      </c>
    </row>
    <row r="20" spans="1:5" ht="12.75">
      <c r="A20" s="35" t="s">
        <v>51</v>
      </c>
      <c r="E20" s="36" t="s">
        <v>255</v>
      </c>
    </row>
    <row r="21" spans="1:5" ht="369.75">
      <c r="A21" t="s">
        <v>53</v>
      </c>
      <c r="E21" s="34" t="s">
        <v>256</v>
      </c>
    </row>
    <row r="22" spans="1:16" ht="12.75">
      <c r="A22" s="25" t="s">
        <v>44</v>
      </c>
      <c r="B22" s="29" t="s">
        <v>32</v>
      </c>
      <c r="C22" s="29" t="s">
        <v>252</v>
      </c>
      <c r="D22" s="25" t="s">
        <v>22</v>
      </c>
      <c r="E22" s="30" t="s">
        <v>253</v>
      </c>
      <c r="F22" s="31" t="s">
        <v>131</v>
      </c>
      <c r="G22" s="32">
        <v>99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51">
      <c r="A23" s="33" t="s">
        <v>49</v>
      </c>
      <c r="E23" s="34" t="s">
        <v>257</v>
      </c>
    </row>
    <row r="24" spans="1:5" ht="12.75">
      <c r="A24" s="35" t="s">
        <v>51</v>
      </c>
      <c r="E24" s="36" t="s">
        <v>258</v>
      </c>
    </row>
    <row r="25" spans="1:5" ht="369.75">
      <c r="A25" t="s">
        <v>53</v>
      </c>
      <c r="E25" s="34" t="s">
        <v>256</v>
      </c>
    </row>
    <row r="26" spans="1:16" ht="12.75">
      <c r="A26" s="25" t="s">
        <v>44</v>
      </c>
      <c r="B26" s="29" t="s">
        <v>34</v>
      </c>
      <c r="C26" s="29" t="s">
        <v>259</v>
      </c>
      <c r="D26" s="25" t="s">
        <v>46</v>
      </c>
      <c r="E26" s="30" t="s">
        <v>260</v>
      </c>
      <c r="F26" s="31" t="s">
        <v>131</v>
      </c>
      <c r="G26" s="32">
        <v>37.193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261</v>
      </c>
    </row>
    <row r="28" spans="1:5" ht="51">
      <c r="A28" s="35" t="s">
        <v>51</v>
      </c>
      <c r="E28" s="36" t="s">
        <v>262</v>
      </c>
    </row>
    <row r="29" spans="1:5" ht="306">
      <c r="A29" t="s">
        <v>53</v>
      </c>
      <c r="E29" s="34" t="s">
        <v>263</v>
      </c>
    </row>
    <row r="30" spans="1:16" ht="12.75">
      <c r="A30" s="25" t="s">
        <v>44</v>
      </c>
      <c r="B30" s="29" t="s">
        <v>36</v>
      </c>
      <c r="C30" s="29" t="s">
        <v>264</v>
      </c>
      <c r="D30" s="25" t="s">
        <v>46</v>
      </c>
      <c r="E30" s="30" t="s">
        <v>265</v>
      </c>
      <c r="F30" s="31" t="s">
        <v>131</v>
      </c>
      <c r="G30" s="32">
        <v>29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25.5">
      <c r="A31" s="33" t="s">
        <v>49</v>
      </c>
      <c r="E31" s="34" t="s">
        <v>266</v>
      </c>
    </row>
    <row r="32" spans="1:5" ht="12.75">
      <c r="A32" s="35" t="s">
        <v>51</v>
      </c>
      <c r="E32" s="36" t="s">
        <v>267</v>
      </c>
    </row>
    <row r="33" spans="1:5" ht="267.75">
      <c r="A33" t="s">
        <v>53</v>
      </c>
      <c r="E33" s="34" t="s">
        <v>268</v>
      </c>
    </row>
    <row r="34" spans="1:16" ht="12.75">
      <c r="A34" s="25" t="s">
        <v>44</v>
      </c>
      <c r="B34" s="29" t="s">
        <v>72</v>
      </c>
      <c r="C34" s="29" t="s">
        <v>193</v>
      </c>
      <c r="D34" s="25" t="s">
        <v>46</v>
      </c>
      <c r="E34" s="30" t="s">
        <v>194</v>
      </c>
      <c r="F34" s="31" t="s">
        <v>131</v>
      </c>
      <c r="G34" s="32">
        <v>162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12.75">
      <c r="A35" s="33" t="s">
        <v>49</v>
      </c>
      <c r="E35" s="34" t="s">
        <v>46</v>
      </c>
    </row>
    <row r="36" spans="1:5" ht="12.75">
      <c r="A36" s="35" t="s">
        <v>51</v>
      </c>
      <c r="E36" s="36" t="s">
        <v>269</v>
      </c>
    </row>
    <row r="37" spans="1:5" ht="191.25">
      <c r="A37" t="s">
        <v>53</v>
      </c>
      <c r="E37" s="34" t="s">
        <v>270</v>
      </c>
    </row>
    <row r="38" spans="1:16" ht="25.5">
      <c r="A38" s="25" t="s">
        <v>44</v>
      </c>
      <c r="B38" s="29" t="s">
        <v>75</v>
      </c>
      <c r="C38" s="29" t="s">
        <v>271</v>
      </c>
      <c r="D38" s="25" t="s">
        <v>46</v>
      </c>
      <c r="E38" s="30" t="s">
        <v>272</v>
      </c>
      <c r="F38" s="31" t="s">
        <v>131</v>
      </c>
      <c r="G38" s="32">
        <v>99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273</v>
      </c>
    </row>
    <row r="40" spans="1:5" ht="12.75">
      <c r="A40" s="35" t="s">
        <v>51</v>
      </c>
      <c r="E40" s="36" t="s">
        <v>258</v>
      </c>
    </row>
    <row r="41" spans="1:5" ht="267.75">
      <c r="A41" t="s">
        <v>53</v>
      </c>
      <c r="E41" s="34" t="s">
        <v>268</v>
      </c>
    </row>
    <row r="42" spans="1:16" ht="12.75">
      <c r="A42" s="25" t="s">
        <v>44</v>
      </c>
      <c r="B42" s="29" t="s">
        <v>39</v>
      </c>
      <c r="C42" s="29" t="s">
        <v>274</v>
      </c>
      <c r="D42" s="25" t="s">
        <v>46</v>
      </c>
      <c r="E42" s="30" t="s">
        <v>275</v>
      </c>
      <c r="F42" s="31" t="s">
        <v>131</v>
      </c>
      <c r="G42" s="32">
        <v>1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12.75">
      <c r="A43" s="33" t="s">
        <v>49</v>
      </c>
      <c r="E43" s="34" t="s">
        <v>276</v>
      </c>
    </row>
    <row r="44" spans="1:5" ht="12.75">
      <c r="A44" s="35" t="s">
        <v>51</v>
      </c>
      <c r="E44" s="36" t="s">
        <v>52</v>
      </c>
    </row>
    <row r="45" spans="1:5" ht="242.25">
      <c r="A45" t="s">
        <v>53</v>
      </c>
      <c r="E45" s="34" t="s">
        <v>277</v>
      </c>
    </row>
    <row r="46" spans="1:16" ht="12.75">
      <c r="A46" s="25" t="s">
        <v>44</v>
      </c>
      <c r="B46" s="29" t="s">
        <v>41</v>
      </c>
      <c r="C46" s="29" t="s">
        <v>278</v>
      </c>
      <c r="D46" s="25" t="s">
        <v>46</v>
      </c>
      <c r="E46" s="30" t="s">
        <v>279</v>
      </c>
      <c r="F46" s="31" t="s">
        <v>115</v>
      </c>
      <c r="G46" s="32">
        <v>354.032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12.75">
      <c r="A47" s="33" t="s">
        <v>49</v>
      </c>
      <c r="E47" s="34" t="s">
        <v>280</v>
      </c>
    </row>
    <row r="48" spans="1:5" ht="12.75">
      <c r="A48" s="35" t="s">
        <v>51</v>
      </c>
      <c r="E48" s="36" t="s">
        <v>281</v>
      </c>
    </row>
    <row r="49" spans="1:5" ht="25.5">
      <c r="A49" t="s">
        <v>53</v>
      </c>
      <c r="E49" s="34" t="s">
        <v>282</v>
      </c>
    </row>
    <row r="50" spans="1:16" ht="12.75">
      <c r="A50" s="25" t="s">
        <v>44</v>
      </c>
      <c r="B50" s="29" t="s">
        <v>123</v>
      </c>
      <c r="C50" s="29" t="s">
        <v>283</v>
      </c>
      <c r="D50" s="25" t="s">
        <v>46</v>
      </c>
      <c r="E50" s="30" t="s">
        <v>284</v>
      </c>
      <c r="F50" s="31" t="s">
        <v>131</v>
      </c>
      <c r="G50" s="32">
        <v>71.93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25.5">
      <c r="A51" s="33" t="s">
        <v>49</v>
      </c>
      <c r="E51" s="34" t="s">
        <v>285</v>
      </c>
    </row>
    <row r="52" spans="1:5" ht="12.75">
      <c r="A52" s="35" t="s">
        <v>51</v>
      </c>
      <c r="E52" s="36" t="s">
        <v>286</v>
      </c>
    </row>
    <row r="53" spans="1:5" ht="38.25">
      <c r="A53" t="s">
        <v>53</v>
      </c>
      <c r="E53" s="34" t="s">
        <v>287</v>
      </c>
    </row>
    <row r="54" spans="1:16" ht="12.75">
      <c r="A54" s="25" t="s">
        <v>44</v>
      </c>
      <c r="B54" s="29" t="s">
        <v>128</v>
      </c>
      <c r="C54" s="29" t="s">
        <v>288</v>
      </c>
      <c r="D54" s="25" t="s">
        <v>46</v>
      </c>
      <c r="E54" s="30" t="s">
        <v>289</v>
      </c>
      <c r="F54" s="31" t="s">
        <v>115</v>
      </c>
      <c r="G54" s="32">
        <v>71.93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12.75">
      <c r="A55" s="33" t="s">
        <v>49</v>
      </c>
      <c r="E55" s="34" t="s">
        <v>46</v>
      </c>
    </row>
    <row r="56" spans="1:5" ht="12.75">
      <c r="A56" s="35" t="s">
        <v>51</v>
      </c>
      <c r="E56" s="36" t="s">
        <v>290</v>
      </c>
    </row>
    <row r="57" spans="1:5" ht="25.5">
      <c r="A57" t="s">
        <v>53</v>
      </c>
      <c r="E57" s="34" t="s">
        <v>291</v>
      </c>
    </row>
    <row r="58" spans="1:16" ht="12.75">
      <c r="A58" s="25" t="s">
        <v>44</v>
      </c>
      <c r="B58" s="29" t="s">
        <v>135</v>
      </c>
      <c r="C58" s="29" t="s">
        <v>292</v>
      </c>
      <c r="D58" s="25" t="s">
        <v>46</v>
      </c>
      <c r="E58" s="30" t="s">
        <v>293</v>
      </c>
      <c r="F58" s="31" t="s">
        <v>115</v>
      </c>
      <c r="G58" s="32">
        <v>287.72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12.75">
      <c r="A59" s="33" t="s">
        <v>49</v>
      </c>
      <c r="E59" s="34" t="s">
        <v>46</v>
      </c>
    </row>
    <row r="60" spans="1:5" ht="12.75">
      <c r="A60" s="35" t="s">
        <v>51</v>
      </c>
      <c r="E60" s="36" t="s">
        <v>294</v>
      </c>
    </row>
    <row r="61" spans="1:5" ht="38.25">
      <c r="A61" t="s">
        <v>53</v>
      </c>
      <c r="E61" s="34" t="s">
        <v>295</v>
      </c>
    </row>
    <row r="62" spans="1:16" ht="12.75">
      <c r="A62" s="25" t="s">
        <v>44</v>
      </c>
      <c r="B62" s="29" t="s">
        <v>140</v>
      </c>
      <c r="C62" s="29" t="s">
        <v>296</v>
      </c>
      <c r="D62" s="25" t="s">
        <v>46</v>
      </c>
      <c r="E62" s="30" t="s">
        <v>297</v>
      </c>
      <c r="F62" s="31" t="s">
        <v>115</v>
      </c>
      <c r="G62" s="32">
        <v>107.895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12.75">
      <c r="A63" s="33" t="s">
        <v>49</v>
      </c>
      <c r="E63" s="34" t="s">
        <v>46</v>
      </c>
    </row>
    <row r="64" spans="1:5" ht="12.75">
      <c r="A64" s="35" t="s">
        <v>51</v>
      </c>
      <c r="E64" s="36" t="s">
        <v>298</v>
      </c>
    </row>
    <row r="65" spans="1:5" ht="25.5">
      <c r="A65" t="s">
        <v>53</v>
      </c>
      <c r="E65" s="34" t="s">
        <v>299</v>
      </c>
    </row>
    <row r="66" spans="1:18" ht="12.75" customHeight="1">
      <c r="A66" s="6" t="s">
        <v>42</v>
      </c>
      <c r="B66" s="6"/>
      <c r="C66" s="39" t="s">
        <v>34</v>
      </c>
      <c r="D66" s="6"/>
      <c r="E66" s="27" t="s">
        <v>300</v>
      </c>
      <c r="F66" s="6"/>
      <c r="G66" s="6"/>
      <c r="H66" s="6"/>
      <c r="I66" s="40">
        <f>0+Q66</f>
      </c>
      <c r="O66">
        <f>0+R66</f>
      </c>
      <c r="Q66">
        <f>0+I67+I71+I75+I79+I83+I87+I91+I95+I99</f>
      </c>
      <c r="R66">
        <f>0+O67+O71+O75+O79+O83+O87+O91+O95+O99</f>
      </c>
    </row>
    <row r="67" spans="1:16" ht="25.5">
      <c r="A67" s="25" t="s">
        <v>44</v>
      </c>
      <c r="B67" s="29" t="s">
        <v>146</v>
      </c>
      <c r="C67" s="29" t="s">
        <v>301</v>
      </c>
      <c r="D67" s="25" t="s">
        <v>46</v>
      </c>
      <c r="E67" s="30" t="s">
        <v>302</v>
      </c>
      <c r="F67" s="31" t="s">
        <v>115</v>
      </c>
      <c r="G67" s="32">
        <v>270.936</v>
      </c>
      <c r="H67" s="32">
        <v>0</v>
      </c>
      <c r="I67" s="32">
        <f>ROUND(ROUND(H67,3)*ROUND(G67,3),3)</f>
      </c>
      <c r="O67">
        <f>(I67*21)/100</f>
      </c>
      <c r="P67" t="s">
        <v>22</v>
      </c>
    </row>
    <row r="68" spans="1:5" ht="25.5">
      <c r="A68" s="33" t="s">
        <v>49</v>
      </c>
      <c r="E68" s="34" t="s">
        <v>303</v>
      </c>
    </row>
    <row r="69" spans="1:5" ht="12.75">
      <c r="A69" s="35" t="s">
        <v>51</v>
      </c>
      <c r="E69" s="36" t="s">
        <v>304</v>
      </c>
    </row>
    <row r="70" spans="1:5" ht="51">
      <c r="A70" t="s">
        <v>53</v>
      </c>
      <c r="E70" s="34" t="s">
        <v>305</v>
      </c>
    </row>
    <row r="71" spans="1:16" ht="12.75">
      <c r="A71" s="25" t="s">
        <v>44</v>
      </c>
      <c r="B71" s="29" t="s">
        <v>152</v>
      </c>
      <c r="C71" s="29" t="s">
        <v>306</v>
      </c>
      <c r="D71" s="25" t="s">
        <v>46</v>
      </c>
      <c r="E71" s="30" t="s">
        <v>307</v>
      </c>
      <c r="F71" s="31" t="s">
        <v>131</v>
      </c>
      <c r="G71" s="32">
        <v>70.806</v>
      </c>
      <c r="H71" s="32">
        <v>0</v>
      </c>
      <c r="I71" s="32">
        <f>ROUND(ROUND(H71,3)*ROUND(G71,3),3)</f>
      </c>
      <c r="O71">
        <f>(I71*21)/100</f>
      </c>
      <c r="P71" t="s">
        <v>22</v>
      </c>
    </row>
    <row r="72" spans="1:5" ht="25.5">
      <c r="A72" s="33" t="s">
        <v>49</v>
      </c>
      <c r="E72" s="34" t="s">
        <v>308</v>
      </c>
    </row>
    <row r="73" spans="1:5" ht="12.75">
      <c r="A73" s="35" t="s">
        <v>51</v>
      </c>
      <c r="E73" s="36" t="s">
        <v>309</v>
      </c>
    </row>
    <row r="74" spans="1:5" ht="51">
      <c r="A74" t="s">
        <v>53</v>
      </c>
      <c r="E74" s="34" t="s">
        <v>305</v>
      </c>
    </row>
    <row r="75" spans="1:16" ht="12.75">
      <c r="A75" s="25" t="s">
        <v>44</v>
      </c>
      <c r="B75" s="29" t="s">
        <v>157</v>
      </c>
      <c r="C75" s="29" t="s">
        <v>310</v>
      </c>
      <c r="D75" s="25" t="s">
        <v>46</v>
      </c>
      <c r="E75" s="30" t="s">
        <v>311</v>
      </c>
      <c r="F75" s="31" t="s">
        <v>115</v>
      </c>
      <c r="G75" s="32">
        <v>16.36</v>
      </c>
      <c r="H75" s="32">
        <v>0</v>
      </c>
      <c r="I75" s="32">
        <f>ROUND(ROUND(H75,3)*ROUND(G75,3),3)</f>
      </c>
      <c r="O75">
        <f>(I75*21)/100</f>
      </c>
      <c r="P75" t="s">
        <v>22</v>
      </c>
    </row>
    <row r="76" spans="1:5" ht="25.5">
      <c r="A76" s="33" t="s">
        <v>49</v>
      </c>
      <c r="E76" s="34" t="s">
        <v>312</v>
      </c>
    </row>
    <row r="77" spans="1:5" ht="12.75">
      <c r="A77" s="35" t="s">
        <v>51</v>
      </c>
      <c r="E77" s="36" t="s">
        <v>313</v>
      </c>
    </row>
    <row r="78" spans="1:5" ht="102">
      <c r="A78" t="s">
        <v>53</v>
      </c>
      <c r="E78" s="34" t="s">
        <v>314</v>
      </c>
    </row>
    <row r="79" spans="1:16" ht="12.75">
      <c r="A79" s="25" t="s">
        <v>44</v>
      </c>
      <c r="B79" s="29" t="s">
        <v>163</v>
      </c>
      <c r="C79" s="29" t="s">
        <v>315</v>
      </c>
      <c r="D79" s="25" t="s">
        <v>46</v>
      </c>
      <c r="E79" s="30" t="s">
        <v>316</v>
      </c>
      <c r="F79" s="31" t="s">
        <v>115</v>
      </c>
      <c r="G79" s="32">
        <v>349.47</v>
      </c>
      <c r="H79" s="32">
        <v>0</v>
      </c>
      <c r="I79" s="32">
        <f>ROUND(ROUND(H79,3)*ROUND(G79,3),3)</f>
      </c>
      <c r="O79">
        <f>(I79*21)/100</f>
      </c>
      <c r="P79" t="s">
        <v>22</v>
      </c>
    </row>
    <row r="80" spans="1:5" ht="25.5">
      <c r="A80" s="33" t="s">
        <v>49</v>
      </c>
      <c r="E80" s="34" t="s">
        <v>317</v>
      </c>
    </row>
    <row r="81" spans="1:5" ht="38.25">
      <c r="A81" s="35" t="s">
        <v>51</v>
      </c>
      <c r="E81" s="36" t="s">
        <v>318</v>
      </c>
    </row>
    <row r="82" spans="1:5" ht="51">
      <c r="A82" t="s">
        <v>53</v>
      </c>
      <c r="E82" s="34" t="s">
        <v>319</v>
      </c>
    </row>
    <row r="83" spans="1:16" ht="12.75">
      <c r="A83" s="25" t="s">
        <v>44</v>
      </c>
      <c r="B83" s="29" t="s">
        <v>168</v>
      </c>
      <c r="C83" s="29" t="s">
        <v>320</v>
      </c>
      <c r="D83" s="25" t="s">
        <v>46</v>
      </c>
      <c r="E83" s="30" t="s">
        <v>321</v>
      </c>
      <c r="F83" s="31" t="s">
        <v>115</v>
      </c>
      <c r="G83" s="32">
        <v>326.001</v>
      </c>
      <c r="H83" s="32">
        <v>0</v>
      </c>
      <c r="I83" s="32">
        <f>ROUND(ROUND(H83,3)*ROUND(G83,3),3)</f>
      </c>
      <c r="O83">
        <f>(I83*21)/100</f>
      </c>
      <c r="P83" t="s">
        <v>22</v>
      </c>
    </row>
    <row r="84" spans="1:5" ht="25.5">
      <c r="A84" s="33" t="s">
        <v>49</v>
      </c>
      <c r="E84" s="34" t="s">
        <v>322</v>
      </c>
    </row>
    <row r="85" spans="1:5" ht="12.75">
      <c r="A85" s="35" t="s">
        <v>51</v>
      </c>
      <c r="E85" s="36" t="s">
        <v>323</v>
      </c>
    </row>
    <row r="86" spans="1:5" ht="51">
      <c r="A86" t="s">
        <v>53</v>
      </c>
      <c r="E86" s="34" t="s">
        <v>319</v>
      </c>
    </row>
    <row r="87" spans="1:16" ht="12.75">
      <c r="A87" s="25" t="s">
        <v>44</v>
      </c>
      <c r="B87" s="29" t="s">
        <v>174</v>
      </c>
      <c r="C87" s="29" t="s">
        <v>324</v>
      </c>
      <c r="D87" s="25" t="s">
        <v>46</v>
      </c>
      <c r="E87" s="30" t="s">
        <v>325</v>
      </c>
      <c r="F87" s="31" t="s">
        <v>115</v>
      </c>
      <c r="G87" s="32">
        <v>318.05</v>
      </c>
      <c r="H87" s="32">
        <v>0</v>
      </c>
      <c r="I87" s="32">
        <f>ROUND(ROUND(H87,3)*ROUND(G87,3),3)</f>
      </c>
      <c r="O87">
        <f>(I87*21)/100</f>
      </c>
      <c r="P87" t="s">
        <v>22</v>
      </c>
    </row>
    <row r="88" spans="1:5" ht="25.5">
      <c r="A88" s="33" t="s">
        <v>49</v>
      </c>
      <c r="E88" s="34" t="s">
        <v>326</v>
      </c>
    </row>
    <row r="89" spans="1:5" ht="12.75">
      <c r="A89" s="35" t="s">
        <v>51</v>
      </c>
      <c r="E89" s="36" t="s">
        <v>327</v>
      </c>
    </row>
    <row r="90" spans="1:5" ht="140.25">
      <c r="A90" t="s">
        <v>53</v>
      </c>
      <c r="E90" s="34" t="s">
        <v>328</v>
      </c>
    </row>
    <row r="91" spans="1:16" ht="12.75">
      <c r="A91" s="25" t="s">
        <v>44</v>
      </c>
      <c r="B91" s="29" t="s">
        <v>180</v>
      </c>
      <c r="C91" s="29" t="s">
        <v>329</v>
      </c>
      <c r="D91" s="25" t="s">
        <v>46</v>
      </c>
      <c r="E91" s="30" t="s">
        <v>330</v>
      </c>
      <c r="F91" s="31" t="s">
        <v>131</v>
      </c>
      <c r="G91" s="32">
        <v>0.605</v>
      </c>
      <c r="H91" s="32">
        <v>0</v>
      </c>
      <c r="I91" s="32">
        <f>ROUND(ROUND(H91,3)*ROUND(G91,3),3)</f>
      </c>
      <c r="O91">
        <f>(I91*21)/100</f>
      </c>
      <c r="P91" t="s">
        <v>22</v>
      </c>
    </row>
    <row r="92" spans="1:5" ht="38.25">
      <c r="A92" s="33" t="s">
        <v>49</v>
      </c>
      <c r="E92" s="34" t="s">
        <v>331</v>
      </c>
    </row>
    <row r="93" spans="1:5" ht="12.75">
      <c r="A93" s="35" t="s">
        <v>51</v>
      </c>
      <c r="E93" s="36" t="s">
        <v>332</v>
      </c>
    </row>
    <row r="94" spans="1:5" ht="140.25">
      <c r="A94" t="s">
        <v>53</v>
      </c>
      <c r="E94" s="34" t="s">
        <v>328</v>
      </c>
    </row>
    <row r="95" spans="1:16" ht="12.75">
      <c r="A95" s="25" t="s">
        <v>44</v>
      </c>
      <c r="B95" s="29" t="s">
        <v>186</v>
      </c>
      <c r="C95" s="29" t="s">
        <v>333</v>
      </c>
      <c r="D95" s="25" t="s">
        <v>46</v>
      </c>
      <c r="E95" s="30" t="s">
        <v>334</v>
      </c>
      <c r="F95" s="31" t="s">
        <v>115</v>
      </c>
      <c r="G95" s="32">
        <v>326.001</v>
      </c>
      <c r="H95" s="32">
        <v>0</v>
      </c>
      <c r="I95" s="32">
        <f>ROUND(ROUND(H95,3)*ROUND(G95,3),3)</f>
      </c>
      <c r="O95">
        <f>(I95*21)/100</f>
      </c>
      <c r="P95" t="s">
        <v>22</v>
      </c>
    </row>
    <row r="96" spans="1:5" ht="25.5">
      <c r="A96" s="33" t="s">
        <v>49</v>
      </c>
      <c r="E96" s="34" t="s">
        <v>335</v>
      </c>
    </row>
    <row r="97" spans="1:5" ht="12.75">
      <c r="A97" s="35" t="s">
        <v>51</v>
      </c>
      <c r="E97" s="36" t="s">
        <v>323</v>
      </c>
    </row>
    <row r="98" spans="1:5" ht="140.25">
      <c r="A98" t="s">
        <v>53</v>
      </c>
      <c r="E98" s="34" t="s">
        <v>328</v>
      </c>
    </row>
    <row r="99" spans="1:16" ht="12.75">
      <c r="A99" s="25" t="s">
        <v>44</v>
      </c>
      <c r="B99" s="29" t="s">
        <v>192</v>
      </c>
      <c r="C99" s="29" t="s">
        <v>336</v>
      </c>
      <c r="D99" s="25" t="s">
        <v>46</v>
      </c>
      <c r="E99" s="30" t="s">
        <v>337</v>
      </c>
      <c r="F99" s="31" t="s">
        <v>115</v>
      </c>
      <c r="G99" s="32">
        <v>349.47</v>
      </c>
      <c r="H99" s="32">
        <v>0</v>
      </c>
      <c r="I99" s="32">
        <f>ROUND(ROUND(H99,3)*ROUND(G99,3),3)</f>
      </c>
      <c r="O99">
        <f>(I99*21)/100</f>
      </c>
      <c r="P99" t="s">
        <v>22</v>
      </c>
    </row>
    <row r="100" spans="1:5" ht="12.75">
      <c r="A100" s="33" t="s">
        <v>49</v>
      </c>
      <c r="E100" s="34" t="s">
        <v>338</v>
      </c>
    </row>
    <row r="101" spans="1:5" ht="12.75">
      <c r="A101" s="35" t="s">
        <v>51</v>
      </c>
      <c r="E101" s="36" t="s">
        <v>339</v>
      </c>
    </row>
    <row r="102" spans="1:5" ht="25.5">
      <c r="A102" t="s">
        <v>53</v>
      </c>
      <c r="E102" s="34" t="s">
        <v>340</v>
      </c>
    </row>
    <row r="103" spans="1:18" ht="12.75" customHeight="1">
      <c r="A103" s="6" t="s">
        <v>42</v>
      </c>
      <c r="B103" s="6"/>
      <c r="C103" s="39" t="s">
        <v>39</v>
      </c>
      <c r="D103" s="6"/>
      <c r="E103" s="27" t="s">
        <v>213</v>
      </c>
      <c r="F103" s="6"/>
      <c r="G103" s="6"/>
      <c r="H103" s="6"/>
      <c r="I103" s="40">
        <f>0+Q103</f>
      </c>
      <c r="O103">
        <f>0+R103</f>
      </c>
      <c r="Q103">
        <f>0+I104+I108+I112+I116+I120+I124+I128+I132+I136+I140</f>
      </c>
      <c r="R103">
        <f>0+O104+O108+O112+O116+O120+O124+O128+O132+O136+O140</f>
      </c>
    </row>
    <row r="104" spans="1:16" ht="25.5">
      <c r="A104" s="25" t="s">
        <v>44</v>
      </c>
      <c r="B104" s="29" t="s">
        <v>198</v>
      </c>
      <c r="C104" s="29" t="s">
        <v>341</v>
      </c>
      <c r="D104" s="25" t="s">
        <v>46</v>
      </c>
      <c r="E104" s="30" t="s">
        <v>342</v>
      </c>
      <c r="F104" s="31" t="s">
        <v>66</v>
      </c>
      <c r="G104" s="32">
        <v>4</v>
      </c>
      <c r="H104" s="32">
        <v>0</v>
      </c>
      <c r="I104" s="32">
        <f>ROUND(ROUND(H104,3)*ROUND(G104,3),3)</f>
      </c>
      <c r="O104">
        <f>(I104*21)/100</f>
      </c>
      <c r="P104" t="s">
        <v>22</v>
      </c>
    </row>
    <row r="105" spans="1:5" ht="12.75">
      <c r="A105" s="33" t="s">
        <v>49</v>
      </c>
      <c r="E105" s="34" t="s">
        <v>46</v>
      </c>
    </row>
    <row r="106" spans="1:5" ht="63.75">
      <c r="A106" s="35" t="s">
        <v>51</v>
      </c>
      <c r="E106" s="36" t="s">
        <v>343</v>
      </c>
    </row>
    <row r="107" spans="1:5" ht="25.5">
      <c r="A107" t="s">
        <v>53</v>
      </c>
      <c r="E107" s="34" t="s">
        <v>344</v>
      </c>
    </row>
    <row r="108" spans="1:16" ht="12.75">
      <c r="A108" s="25" t="s">
        <v>44</v>
      </c>
      <c r="B108" s="29" t="s">
        <v>201</v>
      </c>
      <c r="C108" s="29" t="s">
        <v>345</v>
      </c>
      <c r="D108" s="25" t="s">
        <v>46</v>
      </c>
      <c r="E108" s="30" t="s">
        <v>346</v>
      </c>
      <c r="F108" s="31" t="s">
        <v>66</v>
      </c>
      <c r="G108" s="32">
        <v>7</v>
      </c>
      <c r="H108" s="32">
        <v>0</v>
      </c>
      <c r="I108" s="32">
        <f>ROUND(ROUND(H108,3)*ROUND(G108,3),3)</f>
      </c>
      <c r="O108">
        <f>(I108*21)/100</f>
      </c>
      <c r="P108" t="s">
        <v>22</v>
      </c>
    </row>
    <row r="109" spans="1:5" ht="12.75">
      <c r="A109" s="33" t="s">
        <v>49</v>
      </c>
      <c r="E109" s="34" t="s">
        <v>347</v>
      </c>
    </row>
    <row r="110" spans="1:5" ht="76.5">
      <c r="A110" s="35" t="s">
        <v>51</v>
      </c>
      <c r="E110" s="36" t="s">
        <v>348</v>
      </c>
    </row>
    <row r="111" spans="1:5" ht="25.5">
      <c r="A111" t="s">
        <v>53</v>
      </c>
      <c r="E111" s="34" t="s">
        <v>349</v>
      </c>
    </row>
    <row r="112" spans="1:16" ht="12.75">
      <c r="A112" s="25" t="s">
        <v>44</v>
      </c>
      <c r="B112" s="29" t="s">
        <v>204</v>
      </c>
      <c r="C112" s="29" t="s">
        <v>350</v>
      </c>
      <c r="D112" s="25" t="s">
        <v>46</v>
      </c>
      <c r="E112" s="30" t="s">
        <v>351</v>
      </c>
      <c r="F112" s="31" t="s">
        <v>66</v>
      </c>
      <c r="G112" s="32">
        <v>6</v>
      </c>
      <c r="H112" s="32">
        <v>0</v>
      </c>
      <c r="I112" s="32">
        <f>ROUND(ROUND(H112,3)*ROUND(G112,3),3)</f>
      </c>
      <c r="O112">
        <f>(I112*21)/100</f>
      </c>
      <c r="P112" t="s">
        <v>22</v>
      </c>
    </row>
    <row r="113" spans="1:5" ht="12.75">
      <c r="A113" s="33" t="s">
        <v>49</v>
      </c>
      <c r="E113" s="34" t="s">
        <v>347</v>
      </c>
    </row>
    <row r="114" spans="1:5" ht="38.25">
      <c r="A114" s="35" t="s">
        <v>51</v>
      </c>
      <c r="E114" s="36" t="s">
        <v>352</v>
      </c>
    </row>
    <row r="115" spans="1:5" ht="25.5">
      <c r="A115" t="s">
        <v>53</v>
      </c>
      <c r="E115" s="34" t="s">
        <v>349</v>
      </c>
    </row>
    <row r="116" spans="1:16" ht="25.5">
      <c r="A116" s="25" t="s">
        <v>44</v>
      </c>
      <c r="B116" s="29" t="s">
        <v>207</v>
      </c>
      <c r="C116" s="29" t="s">
        <v>353</v>
      </c>
      <c r="D116" s="25" t="s">
        <v>46</v>
      </c>
      <c r="E116" s="30" t="s">
        <v>354</v>
      </c>
      <c r="F116" s="31" t="s">
        <v>66</v>
      </c>
      <c r="G116" s="32">
        <v>4</v>
      </c>
      <c r="H116" s="32">
        <v>0</v>
      </c>
      <c r="I116" s="32">
        <f>ROUND(ROUND(H116,3)*ROUND(G116,3),3)</f>
      </c>
      <c r="O116">
        <f>(I116*21)/100</f>
      </c>
      <c r="P116" t="s">
        <v>22</v>
      </c>
    </row>
    <row r="117" spans="1:5" ht="12.75">
      <c r="A117" s="33" t="s">
        <v>49</v>
      </c>
      <c r="E117" s="34" t="s">
        <v>46</v>
      </c>
    </row>
    <row r="118" spans="1:5" ht="12.75">
      <c r="A118" s="35" t="s">
        <v>51</v>
      </c>
      <c r="E118" s="36" t="s">
        <v>355</v>
      </c>
    </row>
    <row r="119" spans="1:5" ht="25.5">
      <c r="A119" t="s">
        <v>53</v>
      </c>
      <c r="E119" s="34" t="s">
        <v>356</v>
      </c>
    </row>
    <row r="120" spans="1:16" ht="25.5">
      <c r="A120" s="25" t="s">
        <v>44</v>
      </c>
      <c r="B120" s="29" t="s">
        <v>214</v>
      </c>
      <c r="C120" s="29" t="s">
        <v>357</v>
      </c>
      <c r="D120" s="25" t="s">
        <v>46</v>
      </c>
      <c r="E120" s="30" t="s">
        <v>358</v>
      </c>
      <c r="F120" s="31" t="s">
        <v>115</v>
      </c>
      <c r="G120" s="32">
        <v>14.675</v>
      </c>
      <c r="H120" s="32">
        <v>0</v>
      </c>
      <c r="I120" s="32">
        <f>ROUND(ROUND(H120,3)*ROUND(G120,3),3)</f>
      </c>
      <c r="O120">
        <f>(I120*21)/100</f>
      </c>
      <c r="P120" t="s">
        <v>22</v>
      </c>
    </row>
    <row r="121" spans="1:5" ht="12.75">
      <c r="A121" s="33" t="s">
        <v>49</v>
      </c>
      <c r="E121" s="34" t="s">
        <v>46</v>
      </c>
    </row>
    <row r="122" spans="1:5" ht="38.25">
      <c r="A122" s="35" t="s">
        <v>51</v>
      </c>
      <c r="E122" s="36" t="s">
        <v>359</v>
      </c>
    </row>
    <row r="123" spans="1:5" ht="38.25">
      <c r="A123" t="s">
        <v>53</v>
      </c>
      <c r="E123" s="34" t="s">
        <v>360</v>
      </c>
    </row>
    <row r="124" spans="1:16" ht="25.5">
      <c r="A124" s="25" t="s">
        <v>44</v>
      </c>
      <c r="B124" s="29" t="s">
        <v>220</v>
      </c>
      <c r="C124" s="29" t="s">
        <v>361</v>
      </c>
      <c r="D124" s="25" t="s">
        <v>46</v>
      </c>
      <c r="E124" s="30" t="s">
        <v>362</v>
      </c>
      <c r="F124" s="31" t="s">
        <v>115</v>
      </c>
      <c r="G124" s="32">
        <v>14.675</v>
      </c>
      <c r="H124" s="32">
        <v>0</v>
      </c>
      <c r="I124" s="32">
        <f>ROUND(ROUND(H124,3)*ROUND(G124,3),3)</f>
      </c>
      <c r="O124">
        <f>(I124*21)/100</f>
      </c>
      <c r="P124" t="s">
        <v>22</v>
      </c>
    </row>
    <row r="125" spans="1:5" ht="25.5">
      <c r="A125" s="33" t="s">
        <v>49</v>
      </c>
      <c r="E125" s="34" t="s">
        <v>363</v>
      </c>
    </row>
    <row r="126" spans="1:5" ht="38.25">
      <c r="A126" s="35" t="s">
        <v>51</v>
      </c>
      <c r="E126" s="36" t="s">
        <v>359</v>
      </c>
    </row>
    <row r="127" spans="1:5" ht="38.25">
      <c r="A127" t="s">
        <v>53</v>
      </c>
      <c r="E127" s="34" t="s">
        <v>360</v>
      </c>
    </row>
    <row r="128" spans="1:16" ht="12.75">
      <c r="A128" s="25" t="s">
        <v>44</v>
      </c>
      <c r="B128" s="29" t="s">
        <v>226</v>
      </c>
      <c r="C128" s="29" t="s">
        <v>364</v>
      </c>
      <c r="D128" s="25" t="s">
        <v>28</v>
      </c>
      <c r="E128" s="30" t="s">
        <v>365</v>
      </c>
      <c r="F128" s="31" t="s">
        <v>160</v>
      </c>
      <c r="G128" s="32">
        <v>4</v>
      </c>
      <c r="H128" s="32">
        <v>0</v>
      </c>
      <c r="I128" s="32">
        <f>ROUND(ROUND(H128,3)*ROUND(G128,3),3)</f>
      </c>
      <c r="O128">
        <f>(I128*21)/100</f>
      </c>
      <c r="P128" t="s">
        <v>22</v>
      </c>
    </row>
    <row r="129" spans="1:5" ht="25.5">
      <c r="A129" s="33" t="s">
        <v>49</v>
      </c>
      <c r="E129" s="34" t="s">
        <v>366</v>
      </c>
    </row>
    <row r="130" spans="1:5" ht="12.75">
      <c r="A130" s="35" t="s">
        <v>51</v>
      </c>
      <c r="E130" s="36" t="s">
        <v>355</v>
      </c>
    </row>
    <row r="131" spans="1:5" ht="51">
      <c r="A131" t="s">
        <v>53</v>
      </c>
      <c r="E131" s="34" t="s">
        <v>367</v>
      </c>
    </row>
    <row r="132" spans="1:16" ht="12.75">
      <c r="A132" s="25" t="s">
        <v>44</v>
      </c>
      <c r="B132" s="29" t="s">
        <v>231</v>
      </c>
      <c r="C132" s="29" t="s">
        <v>364</v>
      </c>
      <c r="D132" s="25" t="s">
        <v>22</v>
      </c>
      <c r="E132" s="30" t="s">
        <v>365</v>
      </c>
      <c r="F132" s="31" t="s">
        <v>160</v>
      </c>
      <c r="G132" s="32">
        <v>23</v>
      </c>
      <c r="H132" s="32">
        <v>0</v>
      </c>
      <c r="I132" s="32">
        <f>ROUND(ROUND(H132,3)*ROUND(G132,3),3)</f>
      </c>
      <c r="O132">
        <f>(I132*21)/100</f>
      </c>
      <c r="P132" t="s">
        <v>22</v>
      </c>
    </row>
    <row r="133" spans="1:5" ht="25.5">
      <c r="A133" s="33" t="s">
        <v>49</v>
      </c>
      <c r="E133" s="34" t="s">
        <v>368</v>
      </c>
    </row>
    <row r="134" spans="1:5" ht="12.75">
      <c r="A134" s="35" t="s">
        <v>51</v>
      </c>
      <c r="E134" s="36" t="s">
        <v>369</v>
      </c>
    </row>
    <row r="135" spans="1:5" ht="51">
      <c r="A135" t="s">
        <v>53</v>
      </c>
      <c r="E135" s="34" t="s">
        <v>367</v>
      </c>
    </row>
    <row r="136" spans="1:16" ht="12.75">
      <c r="A136" s="25" t="s">
        <v>44</v>
      </c>
      <c r="B136" s="29" t="s">
        <v>237</v>
      </c>
      <c r="C136" s="29" t="s">
        <v>370</v>
      </c>
      <c r="D136" s="25" t="s">
        <v>46</v>
      </c>
      <c r="E136" s="30" t="s">
        <v>371</v>
      </c>
      <c r="F136" s="31" t="s">
        <v>160</v>
      </c>
      <c r="G136" s="32">
        <v>71.18</v>
      </c>
      <c r="H136" s="32">
        <v>0</v>
      </c>
      <c r="I136" s="32">
        <f>ROUND(ROUND(H136,3)*ROUND(G136,3),3)</f>
      </c>
      <c r="O136">
        <f>(I136*21)/100</f>
      </c>
      <c r="P136" t="s">
        <v>22</v>
      </c>
    </row>
    <row r="137" spans="1:5" ht="12.75">
      <c r="A137" s="33" t="s">
        <v>49</v>
      </c>
      <c r="E137" s="34" t="s">
        <v>46</v>
      </c>
    </row>
    <row r="138" spans="1:5" ht="12.75">
      <c r="A138" s="35" t="s">
        <v>51</v>
      </c>
      <c r="E138" s="36" t="s">
        <v>372</v>
      </c>
    </row>
    <row r="139" spans="1:5" ht="25.5">
      <c r="A139" t="s">
        <v>53</v>
      </c>
      <c r="E139" s="34" t="s">
        <v>373</v>
      </c>
    </row>
    <row r="140" spans="1:16" ht="12.75">
      <c r="A140" s="25" t="s">
        <v>44</v>
      </c>
      <c r="B140" s="29" t="s">
        <v>242</v>
      </c>
      <c r="C140" s="29" t="s">
        <v>374</v>
      </c>
      <c r="D140" s="25" t="s">
        <v>46</v>
      </c>
      <c r="E140" s="30" t="s">
        <v>375</v>
      </c>
      <c r="F140" s="31" t="s">
        <v>160</v>
      </c>
      <c r="G140" s="32">
        <v>71.18</v>
      </c>
      <c r="H140" s="32">
        <v>0</v>
      </c>
      <c r="I140" s="32">
        <f>ROUND(ROUND(H140,3)*ROUND(G140,3),3)</f>
      </c>
      <c r="O140">
        <f>(I140*21)/100</f>
      </c>
      <c r="P140" t="s">
        <v>22</v>
      </c>
    </row>
    <row r="141" spans="1:5" ht="25.5">
      <c r="A141" s="33" t="s">
        <v>49</v>
      </c>
      <c r="E141" s="34" t="s">
        <v>376</v>
      </c>
    </row>
    <row r="142" spans="1:5" ht="12.75">
      <c r="A142" s="35" t="s">
        <v>51</v>
      </c>
      <c r="E142" s="36" t="s">
        <v>372</v>
      </c>
    </row>
    <row r="143" spans="1:5" ht="38.25">
      <c r="A143" t="s">
        <v>53</v>
      </c>
      <c r="E143" s="34" t="s">
        <v>377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0+O8+O13+O50+O63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378</v>
      </c>
      <c r="I3" s="37">
        <f>0+I8+I13+I50+I63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378</v>
      </c>
      <c r="D4" s="6"/>
      <c r="E4" s="18" t="s">
        <v>379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46</v>
      </c>
      <c r="E9" s="30" t="s">
        <v>91</v>
      </c>
      <c r="F9" s="31" t="s">
        <v>92</v>
      </c>
      <c r="G9" s="32">
        <v>2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12.75">
      <c r="A10" s="33" t="s">
        <v>49</v>
      </c>
      <c r="E10" s="34" t="s">
        <v>380</v>
      </c>
    </row>
    <row r="11" spans="1:5" ht="12.75">
      <c r="A11" s="35" t="s">
        <v>51</v>
      </c>
      <c r="E11" s="36" t="s">
        <v>381</v>
      </c>
    </row>
    <row r="12" spans="1:5" ht="25.5">
      <c r="A12" t="s">
        <v>53</v>
      </c>
      <c r="E12" s="34" t="s">
        <v>95</v>
      </c>
    </row>
    <row r="13" spans="1:18" ht="12.75" customHeight="1">
      <c r="A13" s="6" t="s">
        <v>42</v>
      </c>
      <c r="B13" s="6"/>
      <c r="C13" s="39" t="s">
        <v>28</v>
      </c>
      <c r="D13" s="6"/>
      <c r="E13" s="27" t="s">
        <v>108</v>
      </c>
      <c r="F13" s="6"/>
      <c r="G13" s="6"/>
      <c r="H13" s="6"/>
      <c r="I13" s="40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44</v>
      </c>
      <c r="B14" s="29" t="s">
        <v>22</v>
      </c>
      <c r="C14" s="29" t="s">
        <v>252</v>
      </c>
      <c r="D14" s="25" t="s">
        <v>46</v>
      </c>
      <c r="E14" s="30" t="s">
        <v>253</v>
      </c>
      <c r="F14" s="31" t="s">
        <v>131</v>
      </c>
      <c r="G14" s="32">
        <v>1</v>
      </c>
      <c r="H14" s="32">
        <v>0</v>
      </c>
      <c r="I14" s="32">
        <f>ROUND(ROUND(H14,3)*ROUND(G14,3),3)</f>
      </c>
      <c r="O14">
        <f>(I14*21)/100</f>
      </c>
      <c r="P14" t="s">
        <v>22</v>
      </c>
    </row>
    <row r="15" spans="1:5" ht="25.5">
      <c r="A15" s="33" t="s">
        <v>49</v>
      </c>
      <c r="E15" s="34" t="s">
        <v>254</v>
      </c>
    </row>
    <row r="16" spans="1:5" ht="12.75">
      <c r="A16" s="35" t="s">
        <v>51</v>
      </c>
      <c r="E16" s="36" t="s">
        <v>52</v>
      </c>
    </row>
    <row r="17" spans="1:5" ht="369.75">
      <c r="A17" t="s">
        <v>53</v>
      </c>
      <c r="E17" s="34" t="s">
        <v>256</v>
      </c>
    </row>
    <row r="18" spans="1:16" ht="12.75">
      <c r="A18" s="25" t="s">
        <v>44</v>
      </c>
      <c r="B18" s="29" t="s">
        <v>21</v>
      </c>
      <c r="C18" s="29" t="s">
        <v>259</v>
      </c>
      <c r="D18" s="25" t="s">
        <v>46</v>
      </c>
      <c r="E18" s="30" t="s">
        <v>260</v>
      </c>
      <c r="F18" s="31" t="s">
        <v>131</v>
      </c>
      <c r="G18" s="32">
        <v>7.573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12.75">
      <c r="A19" s="33" t="s">
        <v>49</v>
      </c>
      <c r="E19" s="34" t="s">
        <v>261</v>
      </c>
    </row>
    <row r="20" spans="1:5" ht="38.25">
      <c r="A20" s="35" t="s">
        <v>51</v>
      </c>
      <c r="E20" s="36" t="s">
        <v>382</v>
      </c>
    </row>
    <row r="21" spans="1:5" ht="306">
      <c r="A21" t="s">
        <v>53</v>
      </c>
      <c r="E21" s="34" t="s">
        <v>263</v>
      </c>
    </row>
    <row r="22" spans="1:16" ht="12.75">
      <c r="A22" s="25" t="s">
        <v>44</v>
      </c>
      <c r="B22" s="29" t="s">
        <v>32</v>
      </c>
      <c r="C22" s="29" t="s">
        <v>264</v>
      </c>
      <c r="D22" s="25" t="s">
        <v>46</v>
      </c>
      <c r="E22" s="30" t="s">
        <v>265</v>
      </c>
      <c r="F22" s="31" t="s">
        <v>131</v>
      </c>
      <c r="G22" s="32">
        <v>6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25.5">
      <c r="A23" s="33" t="s">
        <v>49</v>
      </c>
      <c r="E23" s="34" t="s">
        <v>266</v>
      </c>
    </row>
    <row r="24" spans="1:5" ht="12.75">
      <c r="A24" s="35" t="s">
        <v>51</v>
      </c>
      <c r="E24" s="36" t="s">
        <v>383</v>
      </c>
    </row>
    <row r="25" spans="1:5" ht="267.75">
      <c r="A25" t="s">
        <v>53</v>
      </c>
      <c r="E25" s="34" t="s">
        <v>268</v>
      </c>
    </row>
    <row r="26" spans="1:16" ht="12.75">
      <c r="A26" s="25" t="s">
        <v>44</v>
      </c>
      <c r="B26" s="29" t="s">
        <v>34</v>
      </c>
      <c r="C26" s="29" t="s">
        <v>193</v>
      </c>
      <c r="D26" s="25" t="s">
        <v>46</v>
      </c>
      <c r="E26" s="30" t="s">
        <v>194</v>
      </c>
      <c r="F26" s="31" t="s">
        <v>131</v>
      </c>
      <c r="G26" s="32">
        <v>1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46</v>
      </c>
    </row>
    <row r="28" spans="1:5" ht="12.75">
      <c r="A28" s="35" t="s">
        <v>51</v>
      </c>
      <c r="E28" s="36" t="s">
        <v>52</v>
      </c>
    </row>
    <row r="29" spans="1:5" ht="191.25">
      <c r="A29" t="s">
        <v>53</v>
      </c>
      <c r="E29" s="34" t="s">
        <v>270</v>
      </c>
    </row>
    <row r="30" spans="1:16" ht="12.75">
      <c r="A30" s="25" t="s">
        <v>44</v>
      </c>
      <c r="B30" s="29" t="s">
        <v>36</v>
      </c>
      <c r="C30" s="29" t="s">
        <v>278</v>
      </c>
      <c r="D30" s="25" t="s">
        <v>46</v>
      </c>
      <c r="E30" s="30" t="s">
        <v>279</v>
      </c>
      <c r="F30" s="31" t="s">
        <v>115</v>
      </c>
      <c r="G30" s="32">
        <v>46.035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12.75">
      <c r="A31" s="33" t="s">
        <v>49</v>
      </c>
      <c r="E31" s="34" t="s">
        <v>46</v>
      </c>
    </row>
    <row r="32" spans="1:5" ht="12.75">
      <c r="A32" s="35" t="s">
        <v>51</v>
      </c>
      <c r="E32" s="36" t="s">
        <v>384</v>
      </c>
    </row>
    <row r="33" spans="1:5" ht="25.5">
      <c r="A33" t="s">
        <v>53</v>
      </c>
      <c r="E33" s="34" t="s">
        <v>282</v>
      </c>
    </row>
    <row r="34" spans="1:16" ht="12.75">
      <c r="A34" s="25" t="s">
        <v>44</v>
      </c>
      <c r="B34" s="29" t="s">
        <v>72</v>
      </c>
      <c r="C34" s="29" t="s">
        <v>283</v>
      </c>
      <c r="D34" s="25" t="s">
        <v>46</v>
      </c>
      <c r="E34" s="30" t="s">
        <v>284</v>
      </c>
      <c r="F34" s="31" t="s">
        <v>131</v>
      </c>
      <c r="G34" s="32">
        <v>15.727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25.5">
      <c r="A35" s="33" t="s">
        <v>49</v>
      </c>
      <c r="E35" s="34" t="s">
        <v>385</v>
      </c>
    </row>
    <row r="36" spans="1:5" ht="12.75">
      <c r="A36" s="35" t="s">
        <v>51</v>
      </c>
      <c r="E36" s="36" t="s">
        <v>386</v>
      </c>
    </row>
    <row r="37" spans="1:5" ht="38.25">
      <c r="A37" t="s">
        <v>53</v>
      </c>
      <c r="E37" s="34" t="s">
        <v>287</v>
      </c>
    </row>
    <row r="38" spans="1:16" ht="12.75">
      <c r="A38" s="25" t="s">
        <v>44</v>
      </c>
      <c r="B38" s="29" t="s">
        <v>75</v>
      </c>
      <c r="C38" s="29" t="s">
        <v>288</v>
      </c>
      <c r="D38" s="25" t="s">
        <v>46</v>
      </c>
      <c r="E38" s="30" t="s">
        <v>289</v>
      </c>
      <c r="F38" s="31" t="s">
        <v>115</v>
      </c>
      <c r="G38" s="32">
        <v>15.727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46</v>
      </c>
    </row>
    <row r="40" spans="1:5" ht="12.75">
      <c r="A40" s="35" t="s">
        <v>51</v>
      </c>
      <c r="E40" s="36" t="s">
        <v>387</v>
      </c>
    </row>
    <row r="41" spans="1:5" ht="25.5">
      <c r="A41" t="s">
        <v>53</v>
      </c>
      <c r="E41" s="34" t="s">
        <v>291</v>
      </c>
    </row>
    <row r="42" spans="1:16" ht="12.75">
      <c r="A42" s="25" t="s">
        <v>44</v>
      </c>
      <c r="B42" s="29" t="s">
        <v>39</v>
      </c>
      <c r="C42" s="29" t="s">
        <v>292</v>
      </c>
      <c r="D42" s="25" t="s">
        <v>46</v>
      </c>
      <c r="E42" s="30" t="s">
        <v>293</v>
      </c>
      <c r="F42" s="31" t="s">
        <v>115</v>
      </c>
      <c r="G42" s="32">
        <v>62.908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12.75">
      <c r="A43" s="33" t="s">
        <v>49</v>
      </c>
      <c r="E43" s="34" t="s">
        <v>46</v>
      </c>
    </row>
    <row r="44" spans="1:5" ht="12.75">
      <c r="A44" s="35" t="s">
        <v>51</v>
      </c>
      <c r="E44" s="36" t="s">
        <v>388</v>
      </c>
    </row>
    <row r="45" spans="1:5" ht="38.25">
      <c r="A45" t="s">
        <v>53</v>
      </c>
      <c r="E45" s="34" t="s">
        <v>295</v>
      </c>
    </row>
    <row r="46" spans="1:16" ht="12.75">
      <c r="A46" s="25" t="s">
        <v>44</v>
      </c>
      <c r="B46" s="29" t="s">
        <v>41</v>
      </c>
      <c r="C46" s="29" t="s">
        <v>296</v>
      </c>
      <c r="D46" s="25" t="s">
        <v>46</v>
      </c>
      <c r="E46" s="30" t="s">
        <v>297</v>
      </c>
      <c r="F46" s="31" t="s">
        <v>115</v>
      </c>
      <c r="G46" s="32">
        <v>23.591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12.75">
      <c r="A47" s="33" t="s">
        <v>49</v>
      </c>
      <c r="E47" s="34" t="s">
        <v>46</v>
      </c>
    </row>
    <row r="48" spans="1:5" ht="12.75">
      <c r="A48" s="35" t="s">
        <v>51</v>
      </c>
      <c r="E48" s="36" t="s">
        <v>389</v>
      </c>
    </row>
    <row r="49" spans="1:5" ht="25.5">
      <c r="A49" t="s">
        <v>53</v>
      </c>
      <c r="E49" s="34" t="s">
        <v>299</v>
      </c>
    </row>
    <row r="50" spans="1:18" ht="12.75" customHeight="1">
      <c r="A50" s="6" t="s">
        <v>42</v>
      </c>
      <c r="B50" s="6"/>
      <c r="C50" s="39" t="s">
        <v>34</v>
      </c>
      <c r="D50" s="6"/>
      <c r="E50" s="27" t="s">
        <v>300</v>
      </c>
      <c r="F50" s="6"/>
      <c r="G50" s="6"/>
      <c r="H50" s="6"/>
      <c r="I50" s="40">
        <f>0+Q50</f>
      </c>
      <c r="O50">
        <f>0+R50</f>
      </c>
      <c r="Q50">
        <f>0+I51+I55+I59</f>
      </c>
      <c r="R50">
        <f>0+O51+O55+O59</f>
      </c>
    </row>
    <row r="51" spans="1:16" ht="12.75">
      <c r="A51" s="25" t="s">
        <v>44</v>
      </c>
      <c r="B51" s="29" t="s">
        <v>123</v>
      </c>
      <c r="C51" s="29" t="s">
        <v>306</v>
      </c>
      <c r="D51" s="25" t="s">
        <v>46</v>
      </c>
      <c r="E51" s="30" t="s">
        <v>307</v>
      </c>
      <c r="F51" s="31" t="s">
        <v>131</v>
      </c>
      <c r="G51" s="32">
        <v>4.455</v>
      </c>
      <c r="H51" s="32">
        <v>0</v>
      </c>
      <c r="I51" s="32">
        <f>ROUND(ROUND(H51,3)*ROUND(G51,3),3)</f>
      </c>
      <c r="O51">
        <f>(I51*21)/100</f>
      </c>
      <c r="P51" t="s">
        <v>22</v>
      </c>
    </row>
    <row r="52" spans="1:5" ht="25.5">
      <c r="A52" s="33" t="s">
        <v>49</v>
      </c>
      <c r="E52" s="34" t="s">
        <v>390</v>
      </c>
    </row>
    <row r="53" spans="1:5" ht="12.75">
      <c r="A53" s="35" t="s">
        <v>51</v>
      </c>
      <c r="E53" s="36" t="s">
        <v>391</v>
      </c>
    </row>
    <row r="54" spans="1:5" ht="51">
      <c r="A54" t="s">
        <v>53</v>
      </c>
      <c r="E54" s="34" t="s">
        <v>305</v>
      </c>
    </row>
    <row r="55" spans="1:16" ht="12.75">
      <c r="A55" s="25" t="s">
        <v>44</v>
      </c>
      <c r="B55" s="29" t="s">
        <v>128</v>
      </c>
      <c r="C55" s="29" t="s">
        <v>392</v>
      </c>
      <c r="D55" s="25" t="s">
        <v>46</v>
      </c>
      <c r="E55" s="30" t="s">
        <v>393</v>
      </c>
      <c r="F55" s="31" t="s">
        <v>115</v>
      </c>
      <c r="G55" s="32">
        <v>27.56</v>
      </c>
      <c r="H55" s="32">
        <v>0</v>
      </c>
      <c r="I55" s="32">
        <f>ROUND(ROUND(H55,3)*ROUND(G55,3),3)</f>
      </c>
      <c r="O55">
        <f>(I55*21)/100</f>
      </c>
      <c r="P55" t="s">
        <v>22</v>
      </c>
    </row>
    <row r="56" spans="1:5" ht="25.5">
      <c r="A56" s="33" t="s">
        <v>49</v>
      </c>
      <c r="E56" s="34" t="s">
        <v>394</v>
      </c>
    </row>
    <row r="57" spans="1:5" ht="12.75">
      <c r="A57" s="35" t="s">
        <v>51</v>
      </c>
      <c r="E57" s="36" t="s">
        <v>395</v>
      </c>
    </row>
    <row r="58" spans="1:5" ht="153">
      <c r="A58" t="s">
        <v>53</v>
      </c>
      <c r="E58" s="34" t="s">
        <v>396</v>
      </c>
    </row>
    <row r="59" spans="1:16" ht="25.5">
      <c r="A59" s="25" t="s">
        <v>44</v>
      </c>
      <c r="B59" s="29" t="s">
        <v>135</v>
      </c>
      <c r="C59" s="29" t="s">
        <v>397</v>
      </c>
      <c r="D59" s="25" t="s">
        <v>46</v>
      </c>
      <c r="E59" s="30" t="s">
        <v>398</v>
      </c>
      <c r="F59" s="31" t="s">
        <v>115</v>
      </c>
      <c r="G59" s="32">
        <v>2.14</v>
      </c>
      <c r="H59" s="32">
        <v>0</v>
      </c>
      <c r="I59" s="32">
        <f>ROUND(ROUND(H59,3)*ROUND(G59,3),3)</f>
      </c>
      <c r="O59">
        <f>(I59*21)/100</f>
      </c>
      <c r="P59" t="s">
        <v>22</v>
      </c>
    </row>
    <row r="60" spans="1:5" ht="25.5">
      <c r="A60" s="33" t="s">
        <v>49</v>
      </c>
      <c r="E60" s="34" t="s">
        <v>399</v>
      </c>
    </row>
    <row r="61" spans="1:5" ht="12.75">
      <c r="A61" s="35" t="s">
        <v>51</v>
      </c>
      <c r="E61" s="36" t="s">
        <v>400</v>
      </c>
    </row>
    <row r="62" spans="1:5" ht="153">
      <c r="A62" t="s">
        <v>53</v>
      </c>
      <c r="E62" s="34" t="s">
        <v>396</v>
      </c>
    </row>
    <row r="63" spans="1:18" ht="12.75" customHeight="1">
      <c r="A63" s="6" t="s">
        <v>42</v>
      </c>
      <c r="B63" s="6"/>
      <c r="C63" s="39" t="s">
        <v>39</v>
      </c>
      <c r="D63" s="6"/>
      <c r="E63" s="27" t="s">
        <v>213</v>
      </c>
      <c r="F63" s="6"/>
      <c r="G63" s="6"/>
      <c r="H63" s="6"/>
      <c r="I63" s="40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44</v>
      </c>
      <c r="B64" s="29" t="s">
        <v>140</v>
      </c>
      <c r="C64" s="29" t="s">
        <v>401</v>
      </c>
      <c r="D64" s="25" t="s">
        <v>46</v>
      </c>
      <c r="E64" s="30" t="s">
        <v>402</v>
      </c>
      <c r="F64" s="31" t="s">
        <v>160</v>
      </c>
      <c r="G64" s="32">
        <v>14</v>
      </c>
      <c r="H64" s="32">
        <v>0</v>
      </c>
      <c r="I64" s="32">
        <f>ROUND(ROUND(H64,3)*ROUND(G64,3),3)</f>
      </c>
      <c r="O64">
        <f>(I64*21)/100</f>
      </c>
      <c r="P64" t="s">
        <v>22</v>
      </c>
    </row>
    <row r="65" spans="1:5" ht="25.5">
      <c r="A65" s="33" t="s">
        <v>49</v>
      </c>
      <c r="E65" s="34" t="s">
        <v>403</v>
      </c>
    </row>
    <row r="66" spans="1:5" ht="12.75">
      <c r="A66" s="35" t="s">
        <v>51</v>
      </c>
      <c r="E66" s="36" t="s">
        <v>404</v>
      </c>
    </row>
    <row r="67" spans="1:5" ht="51">
      <c r="A67" t="s">
        <v>53</v>
      </c>
      <c r="E67" s="34" t="s">
        <v>367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405</v>
      </c>
      <c r="I3" s="37">
        <f>0+I8+I13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405</v>
      </c>
      <c r="D4" s="6"/>
      <c r="E4" s="18" t="s">
        <v>406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407</v>
      </c>
      <c r="D9" s="25" t="s">
        <v>46</v>
      </c>
      <c r="E9" s="30" t="s">
        <v>408</v>
      </c>
      <c r="F9" s="31" t="s">
        <v>115</v>
      </c>
      <c r="G9" s="32">
        <v>2500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38.25">
      <c r="A10" s="33" t="s">
        <v>49</v>
      </c>
      <c r="E10" s="34" t="s">
        <v>409</v>
      </c>
    </row>
    <row r="11" spans="1:5" ht="12.75">
      <c r="A11" s="35" t="s">
        <v>51</v>
      </c>
      <c r="E11" s="36" t="s">
        <v>410</v>
      </c>
    </row>
    <row r="12" spans="1:5" ht="12.75">
      <c r="A12" t="s">
        <v>53</v>
      </c>
      <c r="E12" s="34" t="s">
        <v>411</v>
      </c>
    </row>
    <row r="13" spans="1:18" ht="12.75" customHeight="1">
      <c r="A13" s="6" t="s">
        <v>42</v>
      </c>
      <c r="B13" s="6"/>
      <c r="C13" s="39" t="s">
        <v>39</v>
      </c>
      <c r="D13" s="6"/>
      <c r="E13" s="27" t="s">
        <v>213</v>
      </c>
      <c r="F13" s="6"/>
      <c r="G13" s="6"/>
      <c r="H13" s="6"/>
      <c r="I13" s="40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44</v>
      </c>
      <c r="B14" s="29" t="s">
        <v>22</v>
      </c>
      <c r="C14" s="29" t="s">
        <v>412</v>
      </c>
      <c r="D14" s="25" t="s">
        <v>46</v>
      </c>
      <c r="E14" s="30" t="s">
        <v>413</v>
      </c>
      <c r="F14" s="31" t="s">
        <v>66</v>
      </c>
      <c r="G14" s="32">
        <v>1</v>
      </c>
      <c r="H14" s="32">
        <v>0</v>
      </c>
      <c r="I14" s="32">
        <f>ROUND(ROUND(H14,3)*ROUND(G14,3),3)</f>
      </c>
      <c r="O14">
        <f>(I14*21)/100</f>
      </c>
      <c r="P14" t="s">
        <v>22</v>
      </c>
    </row>
    <row r="15" spans="1:5" ht="12.75">
      <c r="A15" s="33" t="s">
        <v>49</v>
      </c>
      <c r="E15" s="34" t="s">
        <v>46</v>
      </c>
    </row>
    <row r="16" spans="1:5" ht="12.75">
      <c r="A16" s="35" t="s">
        <v>51</v>
      </c>
      <c r="E16" s="36" t="s">
        <v>52</v>
      </c>
    </row>
    <row r="17" spans="1:5" ht="38.25">
      <c r="A17" t="s">
        <v>53</v>
      </c>
      <c r="E17" s="34" t="s">
        <v>414</v>
      </c>
    </row>
    <row r="18" spans="1:16" ht="12.75">
      <c r="A18" s="25" t="s">
        <v>44</v>
      </c>
      <c r="B18" s="29" t="s">
        <v>21</v>
      </c>
      <c r="C18" s="29" t="s">
        <v>415</v>
      </c>
      <c r="D18" s="25" t="s">
        <v>46</v>
      </c>
      <c r="E18" s="30" t="s">
        <v>416</v>
      </c>
      <c r="F18" s="31" t="s">
        <v>66</v>
      </c>
      <c r="G18" s="32">
        <v>50</v>
      </c>
      <c r="H18" s="32">
        <v>0</v>
      </c>
      <c r="I18" s="32">
        <f>ROUND(ROUND(H18,3)*ROUND(G18,3),3)</f>
      </c>
      <c r="O18">
        <f>(I18*21)/100</f>
      </c>
      <c r="P18" t="s">
        <v>22</v>
      </c>
    </row>
    <row r="19" spans="1:5" ht="38.25">
      <c r="A19" s="33" t="s">
        <v>49</v>
      </c>
      <c r="E19" s="34" t="s">
        <v>417</v>
      </c>
    </row>
    <row r="20" spans="1:5" ht="191.25">
      <c r="A20" s="35" t="s">
        <v>51</v>
      </c>
      <c r="E20" s="36" t="s">
        <v>418</v>
      </c>
    </row>
    <row r="21" spans="1:5" ht="63.75">
      <c r="A21" t="s">
        <v>53</v>
      </c>
      <c r="E21" s="34" t="s">
        <v>419</v>
      </c>
    </row>
    <row r="22" spans="1:16" ht="12.75">
      <c r="A22" s="25" t="s">
        <v>44</v>
      </c>
      <c r="B22" s="29" t="s">
        <v>32</v>
      </c>
      <c r="C22" s="29" t="s">
        <v>420</v>
      </c>
      <c r="D22" s="25" t="s">
        <v>46</v>
      </c>
      <c r="E22" s="30" t="s">
        <v>421</v>
      </c>
      <c r="F22" s="31" t="s">
        <v>66</v>
      </c>
      <c r="G22" s="32">
        <v>50</v>
      </c>
      <c r="H22" s="32">
        <v>0</v>
      </c>
      <c r="I22" s="32">
        <f>ROUND(ROUND(H22,3)*ROUND(G22,3),3)</f>
      </c>
      <c r="O22">
        <f>(I22*21)/100</f>
      </c>
      <c r="P22" t="s">
        <v>22</v>
      </c>
    </row>
    <row r="23" spans="1:5" ht="12.75">
      <c r="A23" s="33" t="s">
        <v>49</v>
      </c>
      <c r="E23" s="34" t="s">
        <v>46</v>
      </c>
    </row>
    <row r="24" spans="1:5" ht="12.75">
      <c r="A24" s="35" t="s">
        <v>51</v>
      </c>
      <c r="E24" s="36" t="s">
        <v>422</v>
      </c>
    </row>
    <row r="25" spans="1:5" ht="25.5">
      <c r="A25" t="s">
        <v>53</v>
      </c>
      <c r="E25" s="34" t="s">
        <v>349</v>
      </c>
    </row>
    <row r="26" spans="1:16" ht="12.75">
      <c r="A26" s="25" t="s">
        <v>44</v>
      </c>
      <c r="B26" s="29" t="s">
        <v>34</v>
      </c>
      <c r="C26" s="29" t="s">
        <v>423</v>
      </c>
      <c r="D26" s="25" t="s">
        <v>46</v>
      </c>
      <c r="E26" s="30" t="s">
        <v>424</v>
      </c>
      <c r="F26" s="31" t="s">
        <v>425</v>
      </c>
      <c r="G26" s="32">
        <v>9100</v>
      </c>
      <c r="H26" s="32">
        <v>0</v>
      </c>
      <c r="I26" s="32">
        <f>ROUND(ROUND(H26,3)*ROUND(G26,3),3)</f>
      </c>
      <c r="O26">
        <f>(I26*21)/100</f>
      </c>
      <c r="P26" t="s">
        <v>22</v>
      </c>
    </row>
    <row r="27" spans="1:5" ht="12.75">
      <c r="A27" s="33" t="s">
        <v>49</v>
      </c>
      <c r="E27" s="34" t="s">
        <v>426</v>
      </c>
    </row>
    <row r="28" spans="1:5" ht="12.75">
      <c r="A28" s="35" t="s">
        <v>51</v>
      </c>
      <c r="E28" s="36" t="s">
        <v>427</v>
      </c>
    </row>
    <row r="29" spans="1:5" ht="25.5">
      <c r="A29" t="s">
        <v>53</v>
      </c>
      <c r="E29" s="34" t="s">
        <v>428</v>
      </c>
    </row>
    <row r="30" spans="1:16" ht="12.75">
      <c r="A30" s="25" t="s">
        <v>44</v>
      </c>
      <c r="B30" s="29" t="s">
        <v>36</v>
      </c>
      <c r="C30" s="29" t="s">
        <v>429</v>
      </c>
      <c r="D30" s="25" t="s">
        <v>46</v>
      </c>
      <c r="E30" s="30" t="s">
        <v>430</v>
      </c>
      <c r="F30" s="31" t="s">
        <v>66</v>
      </c>
      <c r="G30" s="32">
        <v>2</v>
      </c>
      <c r="H30" s="32">
        <v>0</v>
      </c>
      <c r="I30" s="32">
        <f>ROUND(ROUND(H30,3)*ROUND(G30,3),3)</f>
      </c>
      <c r="O30">
        <f>(I30*21)/100</f>
      </c>
      <c r="P30" t="s">
        <v>22</v>
      </c>
    </row>
    <row r="31" spans="1:5" ht="38.25">
      <c r="A31" s="33" t="s">
        <v>49</v>
      </c>
      <c r="E31" s="34" t="s">
        <v>417</v>
      </c>
    </row>
    <row r="32" spans="1:5" ht="12.75">
      <c r="A32" s="35" t="s">
        <v>51</v>
      </c>
      <c r="E32" s="36" t="s">
        <v>79</v>
      </c>
    </row>
    <row r="33" spans="1:5" ht="76.5">
      <c r="A33" t="s">
        <v>53</v>
      </c>
      <c r="E33" s="34" t="s">
        <v>431</v>
      </c>
    </row>
    <row r="34" spans="1:16" ht="12.75">
      <c r="A34" s="25" t="s">
        <v>44</v>
      </c>
      <c r="B34" s="29" t="s">
        <v>72</v>
      </c>
      <c r="C34" s="29" t="s">
        <v>432</v>
      </c>
      <c r="D34" s="25" t="s">
        <v>46</v>
      </c>
      <c r="E34" s="30" t="s">
        <v>433</v>
      </c>
      <c r="F34" s="31" t="s">
        <v>66</v>
      </c>
      <c r="G34" s="32">
        <v>2</v>
      </c>
      <c r="H34" s="32">
        <v>0</v>
      </c>
      <c r="I34" s="32">
        <f>ROUND(ROUND(H34,3)*ROUND(G34,3),3)</f>
      </c>
      <c r="O34">
        <f>(I34*21)/100</f>
      </c>
      <c r="P34" t="s">
        <v>22</v>
      </c>
    </row>
    <row r="35" spans="1:5" ht="12.75">
      <c r="A35" s="33" t="s">
        <v>49</v>
      </c>
      <c r="E35" s="34" t="s">
        <v>46</v>
      </c>
    </row>
    <row r="36" spans="1:5" ht="12.75">
      <c r="A36" s="35" t="s">
        <v>51</v>
      </c>
      <c r="E36" s="36" t="s">
        <v>79</v>
      </c>
    </row>
    <row r="37" spans="1:5" ht="25.5">
      <c r="A37" t="s">
        <v>53</v>
      </c>
      <c r="E37" s="34" t="s">
        <v>434</v>
      </c>
    </row>
    <row r="38" spans="1:16" ht="12.75">
      <c r="A38" s="25" t="s">
        <v>44</v>
      </c>
      <c r="B38" s="29" t="s">
        <v>75</v>
      </c>
      <c r="C38" s="29" t="s">
        <v>435</v>
      </c>
      <c r="D38" s="25" t="s">
        <v>46</v>
      </c>
      <c r="E38" s="30" t="s">
        <v>436</v>
      </c>
      <c r="F38" s="31" t="s">
        <v>425</v>
      </c>
      <c r="G38" s="32">
        <v>364</v>
      </c>
      <c r="H38" s="32">
        <v>0</v>
      </c>
      <c r="I38" s="32">
        <f>ROUND(ROUND(H38,3)*ROUND(G38,3),3)</f>
      </c>
      <c r="O38">
        <f>(I38*21)/100</f>
      </c>
      <c r="P38" t="s">
        <v>22</v>
      </c>
    </row>
    <row r="39" spans="1:5" ht="12.75">
      <c r="A39" s="33" t="s">
        <v>49</v>
      </c>
      <c r="E39" s="34" t="s">
        <v>437</v>
      </c>
    </row>
    <row r="40" spans="1:5" ht="12.75">
      <c r="A40" s="35" t="s">
        <v>51</v>
      </c>
      <c r="E40" s="36" t="s">
        <v>438</v>
      </c>
    </row>
    <row r="41" spans="1:5" ht="25.5">
      <c r="A41" t="s">
        <v>53</v>
      </c>
      <c r="E41" s="34" t="s">
        <v>439</v>
      </c>
    </row>
    <row r="42" spans="1:16" ht="12.75">
      <c r="A42" s="25" t="s">
        <v>44</v>
      </c>
      <c r="B42" s="29" t="s">
        <v>39</v>
      </c>
      <c r="C42" s="29" t="s">
        <v>440</v>
      </c>
      <c r="D42" s="25" t="s">
        <v>46</v>
      </c>
      <c r="E42" s="30" t="s">
        <v>441</v>
      </c>
      <c r="F42" s="31" t="s">
        <v>66</v>
      </c>
      <c r="G42" s="32">
        <v>2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38.25">
      <c r="A43" s="33" t="s">
        <v>49</v>
      </c>
      <c r="E43" s="34" t="s">
        <v>417</v>
      </c>
    </row>
    <row r="44" spans="1:5" ht="12.75">
      <c r="A44" s="35" t="s">
        <v>51</v>
      </c>
      <c r="E44" s="36" t="s">
        <v>79</v>
      </c>
    </row>
    <row r="45" spans="1:5" ht="63.75">
      <c r="A45" t="s">
        <v>53</v>
      </c>
      <c r="E45" s="34" t="s">
        <v>442</v>
      </c>
    </row>
    <row r="46" spans="1:16" ht="12.75">
      <c r="A46" s="25" t="s">
        <v>44</v>
      </c>
      <c r="B46" s="29" t="s">
        <v>41</v>
      </c>
      <c r="C46" s="29" t="s">
        <v>443</v>
      </c>
      <c r="D46" s="25" t="s">
        <v>46</v>
      </c>
      <c r="E46" s="30" t="s">
        <v>444</v>
      </c>
      <c r="F46" s="31" t="s">
        <v>66</v>
      </c>
      <c r="G46" s="32">
        <v>2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12.75">
      <c r="A47" s="33" t="s">
        <v>49</v>
      </c>
      <c r="E47" s="34" t="s">
        <v>46</v>
      </c>
    </row>
    <row r="48" spans="1:5" ht="12.75">
      <c r="A48" s="35" t="s">
        <v>51</v>
      </c>
      <c r="E48" s="36" t="s">
        <v>79</v>
      </c>
    </row>
    <row r="49" spans="1:5" ht="25.5">
      <c r="A49" t="s">
        <v>53</v>
      </c>
      <c r="E49" s="34" t="s">
        <v>434</v>
      </c>
    </row>
    <row r="50" spans="1:16" ht="12.75">
      <c r="A50" s="25" t="s">
        <v>44</v>
      </c>
      <c r="B50" s="29" t="s">
        <v>123</v>
      </c>
      <c r="C50" s="29" t="s">
        <v>445</v>
      </c>
      <c r="D50" s="25" t="s">
        <v>46</v>
      </c>
      <c r="E50" s="30" t="s">
        <v>446</v>
      </c>
      <c r="F50" s="31" t="s">
        <v>425</v>
      </c>
      <c r="G50" s="32">
        <v>364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12.75">
      <c r="A51" s="33" t="s">
        <v>49</v>
      </c>
      <c r="E51" s="34" t="s">
        <v>447</v>
      </c>
    </row>
    <row r="52" spans="1:5" ht="12.75">
      <c r="A52" s="35" t="s">
        <v>51</v>
      </c>
      <c r="E52" s="36" t="s">
        <v>448</v>
      </c>
    </row>
    <row r="53" spans="1:5" ht="25.5">
      <c r="A53" t="s">
        <v>53</v>
      </c>
      <c r="E53" s="34" t="s">
        <v>439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0+O8+O41+O130+O191+O216+O273+O298+O303+O336+O369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449</v>
      </c>
      <c r="I3" s="37">
        <f>0+I8+I41+I130+I191+I216+I273+I298+I303+I336+I369</f>
      </c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449</v>
      </c>
      <c r="D4" s="6"/>
      <c r="E4" s="18" t="s">
        <v>450</v>
      </c>
      <c r="F4" s="6"/>
      <c r="G4" s="6"/>
      <c r="H4" s="19"/>
      <c r="I4" s="19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44</v>
      </c>
      <c r="B9" s="29" t="s">
        <v>28</v>
      </c>
      <c r="C9" s="29" t="s">
        <v>90</v>
      </c>
      <c r="D9" s="25" t="s">
        <v>28</v>
      </c>
      <c r="E9" s="30" t="s">
        <v>91</v>
      </c>
      <c r="F9" s="31" t="s">
        <v>92</v>
      </c>
      <c r="G9" s="32">
        <v>1023.22</v>
      </c>
      <c r="H9" s="32">
        <v>0</v>
      </c>
      <c r="I9" s="32">
        <f>ROUND(ROUND(H9,3)*ROUND(G9,3),3)</f>
      </c>
      <c r="O9">
        <f>(I9*21)/100</f>
      </c>
      <c r="P9" t="s">
        <v>22</v>
      </c>
    </row>
    <row r="10" spans="1:5" ht="25.5">
      <c r="A10" s="33" t="s">
        <v>49</v>
      </c>
      <c r="E10" s="34" t="s">
        <v>102</v>
      </c>
    </row>
    <row r="11" spans="1:5" ht="89.25">
      <c r="A11" s="35" t="s">
        <v>51</v>
      </c>
      <c r="E11" s="36" t="s">
        <v>451</v>
      </c>
    </row>
    <row r="12" spans="1:5" ht="25.5">
      <c r="A12" t="s">
        <v>53</v>
      </c>
      <c r="E12" s="34" t="s">
        <v>95</v>
      </c>
    </row>
    <row r="13" spans="1:16" ht="12.75">
      <c r="A13" s="25" t="s">
        <v>44</v>
      </c>
      <c r="B13" s="29" t="s">
        <v>22</v>
      </c>
      <c r="C13" s="29" t="s">
        <v>90</v>
      </c>
      <c r="D13" s="25" t="s">
        <v>22</v>
      </c>
      <c r="E13" s="30" t="s">
        <v>91</v>
      </c>
      <c r="F13" s="31" t="s">
        <v>92</v>
      </c>
      <c r="G13" s="32">
        <v>130.984</v>
      </c>
      <c r="H13" s="32">
        <v>0</v>
      </c>
      <c r="I13" s="32">
        <f>ROUND(ROUND(H13,3)*ROUND(G13,3),3)</f>
      </c>
      <c r="O13">
        <f>(I13*21)/100</f>
      </c>
      <c r="P13" t="s">
        <v>22</v>
      </c>
    </row>
    <row r="14" spans="1:5" ht="38.25">
      <c r="A14" s="33" t="s">
        <v>49</v>
      </c>
      <c r="E14" s="34" t="s">
        <v>452</v>
      </c>
    </row>
    <row r="15" spans="1:5" ht="38.25">
      <c r="A15" s="35" t="s">
        <v>51</v>
      </c>
      <c r="E15" s="36" t="s">
        <v>453</v>
      </c>
    </row>
    <row r="16" spans="1:5" ht="25.5">
      <c r="A16" t="s">
        <v>53</v>
      </c>
      <c r="E16" s="34" t="s">
        <v>95</v>
      </c>
    </row>
    <row r="17" spans="1:16" ht="12.75">
      <c r="A17" s="25" t="s">
        <v>44</v>
      </c>
      <c r="B17" s="29" t="s">
        <v>21</v>
      </c>
      <c r="C17" s="29" t="s">
        <v>90</v>
      </c>
      <c r="D17" s="25" t="s">
        <v>21</v>
      </c>
      <c r="E17" s="30" t="s">
        <v>91</v>
      </c>
      <c r="F17" s="31" t="s">
        <v>92</v>
      </c>
      <c r="G17" s="32">
        <v>11.02</v>
      </c>
      <c r="H17" s="32">
        <v>0</v>
      </c>
      <c r="I17" s="32">
        <f>ROUND(ROUND(H17,3)*ROUND(G17,3),3)</f>
      </c>
      <c r="O17">
        <f>(I17*21)/100</f>
      </c>
      <c r="P17" t="s">
        <v>22</v>
      </c>
    </row>
    <row r="18" spans="1:5" ht="51">
      <c r="A18" s="33" t="s">
        <v>49</v>
      </c>
      <c r="E18" s="34" t="s">
        <v>454</v>
      </c>
    </row>
    <row r="19" spans="1:5" ht="38.25">
      <c r="A19" s="35" t="s">
        <v>51</v>
      </c>
      <c r="E19" s="36" t="s">
        <v>455</v>
      </c>
    </row>
    <row r="20" spans="1:5" ht="25.5">
      <c r="A20" t="s">
        <v>53</v>
      </c>
      <c r="E20" s="34" t="s">
        <v>95</v>
      </c>
    </row>
    <row r="21" spans="1:16" ht="12.75">
      <c r="A21" s="25" t="s">
        <v>44</v>
      </c>
      <c r="B21" s="29" t="s">
        <v>32</v>
      </c>
      <c r="C21" s="29" t="s">
        <v>90</v>
      </c>
      <c r="D21" s="25" t="s">
        <v>32</v>
      </c>
      <c r="E21" s="30" t="s">
        <v>91</v>
      </c>
      <c r="F21" s="31" t="s">
        <v>92</v>
      </c>
      <c r="G21" s="32">
        <v>12.5</v>
      </c>
      <c r="H21" s="32">
        <v>0</v>
      </c>
      <c r="I21" s="32">
        <f>ROUND(ROUND(H21,3)*ROUND(G21,3),3)</f>
      </c>
      <c r="O21">
        <f>(I21*21)/100</f>
      </c>
      <c r="P21" t="s">
        <v>22</v>
      </c>
    </row>
    <row r="22" spans="1:5" ht="38.25">
      <c r="A22" s="33" t="s">
        <v>49</v>
      </c>
      <c r="E22" s="34" t="s">
        <v>456</v>
      </c>
    </row>
    <row r="23" spans="1:5" ht="12.75">
      <c r="A23" s="35" t="s">
        <v>51</v>
      </c>
      <c r="E23" s="36" t="s">
        <v>457</v>
      </c>
    </row>
    <row r="24" spans="1:5" ht="25.5">
      <c r="A24" t="s">
        <v>53</v>
      </c>
      <c r="E24" s="34" t="s">
        <v>95</v>
      </c>
    </row>
    <row r="25" spans="1:16" ht="12.75">
      <c r="A25" s="25" t="s">
        <v>44</v>
      </c>
      <c r="B25" s="29" t="s">
        <v>34</v>
      </c>
      <c r="C25" s="29" t="s">
        <v>458</v>
      </c>
      <c r="D25" s="25" t="s">
        <v>46</v>
      </c>
      <c r="E25" s="30" t="s">
        <v>459</v>
      </c>
      <c r="F25" s="31" t="s">
        <v>48</v>
      </c>
      <c r="G25" s="32">
        <v>1</v>
      </c>
      <c r="H25" s="32">
        <v>0</v>
      </c>
      <c r="I25" s="32">
        <f>ROUND(ROUND(H25,3)*ROUND(G25,3),3)</f>
      </c>
      <c r="O25">
        <f>(I25*21)/100</f>
      </c>
      <c r="P25" t="s">
        <v>22</v>
      </c>
    </row>
    <row r="26" spans="1:5" ht="12.75">
      <c r="A26" s="33" t="s">
        <v>49</v>
      </c>
      <c r="E26" s="34" t="s">
        <v>460</v>
      </c>
    </row>
    <row r="27" spans="1:5" ht="12.75">
      <c r="A27" s="35" t="s">
        <v>51</v>
      </c>
      <c r="E27" s="36" t="s">
        <v>52</v>
      </c>
    </row>
    <row r="28" spans="1:5" ht="12.75">
      <c r="A28" t="s">
        <v>53</v>
      </c>
      <c r="E28" s="34" t="s">
        <v>461</v>
      </c>
    </row>
    <row r="29" spans="1:16" ht="12.75">
      <c r="A29" s="25" t="s">
        <v>44</v>
      </c>
      <c r="B29" s="29" t="s">
        <v>36</v>
      </c>
      <c r="C29" s="29" t="s">
        <v>462</v>
      </c>
      <c r="D29" s="25" t="s">
        <v>46</v>
      </c>
      <c r="E29" s="30" t="s">
        <v>463</v>
      </c>
      <c r="F29" s="31" t="s">
        <v>48</v>
      </c>
      <c r="G29" s="32">
        <v>1</v>
      </c>
      <c r="H29" s="32">
        <v>0</v>
      </c>
      <c r="I29" s="32">
        <f>ROUND(ROUND(H29,3)*ROUND(G29,3),3)</f>
      </c>
      <c r="O29">
        <f>(I29*21)/100</f>
      </c>
      <c r="P29" t="s">
        <v>22</v>
      </c>
    </row>
    <row r="30" spans="1:5" ht="12.75">
      <c r="A30" s="33" t="s">
        <v>49</v>
      </c>
      <c r="E30" s="34" t="s">
        <v>464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59</v>
      </c>
    </row>
    <row r="33" spans="1:16" ht="12.75">
      <c r="A33" s="25" t="s">
        <v>44</v>
      </c>
      <c r="B33" s="29" t="s">
        <v>72</v>
      </c>
      <c r="C33" s="29" t="s">
        <v>465</v>
      </c>
      <c r="D33" s="25" t="s">
        <v>46</v>
      </c>
      <c r="E33" s="30" t="s">
        <v>466</v>
      </c>
      <c r="F33" s="31" t="s">
        <v>48</v>
      </c>
      <c r="G33" s="32">
        <v>1</v>
      </c>
      <c r="H33" s="32">
        <v>0</v>
      </c>
      <c r="I33" s="32">
        <f>ROUND(ROUND(H33,3)*ROUND(G33,3),3)</f>
      </c>
      <c r="O33">
        <f>(I33*21)/100</f>
      </c>
      <c r="P33" t="s">
        <v>22</v>
      </c>
    </row>
    <row r="34" spans="1:5" ht="102">
      <c r="A34" s="33" t="s">
        <v>49</v>
      </c>
      <c r="E34" s="34" t="s">
        <v>467</v>
      </c>
    </row>
    <row r="35" spans="1:5" ht="12.75">
      <c r="A35" s="35" t="s">
        <v>51</v>
      </c>
      <c r="E35" s="36" t="s">
        <v>52</v>
      </c>
    </row>
    <row r="36" spans="1:5" ht="12.75">
      <c r="A36" t="s">
        <v>53</v>
      </c>
      <c r="E36" s="34" t="s">
        <v>468</v>
      </c>
    </row>
    <row r="37" spans="1:16" ht="12.75">
      <c r="A37" s="25" t="s">
        <v>44</v>
      </c>
      <c r="B37" s="29" t="s">
        <v>75</v>
      </c>
      <c r="C37" s="29" t="s">
        <v>465</v>
      </c>
      <c r="D37" s="25" t="s">
        <v>22</v>
      </c>
      <c r="E37" s="30" t="s">
        <v>466</v>
      </c>
      <c r="F37" s="31" t="s">
        <v>48</v>
      </c>
      <c r="G37" s="32">
        <v>1</v>
      </c>
      <c r="H37" s="32">
        <v>0</v>
      </c>
      <c r="I37" s="32">
        <f>ROUND(ROUND(H37,3)*ROUND(G37,3),3)</f>
      </c>
      <c r="O37">
        <f>(I37*21)/100</f>
      </c>
      <c r="P37" t="s">
        <v>22</v>
      </c>
    </row>
    <row r="38" spans="1:5" ht="51">
      <c r="A38" s="33" t="s">
        <v>49</v>
      </c>
      <c r="E38" s="34" t="s">
        <v>469</v>
      </c>
    </row>
    <row r="39" spans="1:5" ht="12.75">
      <c r="A39" s="35" t="s">
        <v>51</v>
      </c>
      <c r="E39" s="36" t="s">
        <v>52</v>
      </c>
    </row>
    <row r="40" spans="1:5" ht="12.75">
      <c r="A40" t="s">
        <v>53</v>
      </c>
      <c r="E40" s="34" t="s">
        <v>468</v>
      </c>
    </row>
    <row r="41" spans="1:18" ht="12.75" customHeight="1">
      <c r="A41" s="6" t="s">
        <v>42</v>
      </c>
      <c r="B41" s="6"/>
      <c r="C41" s="39" t="s">
        <v>28</v>
      </c>
      <c r="D41" s="6"/>
      <c r="E41" s="27" t="s">
        <v>108</v>
      </c>
      <c r="F41" s="6"/>
      <c r="G41" s="6"/>
      <c r="H41" s="6"/>
      <c r="I41" s="40">
        <f>0+Q41</f>
      </c>
      <c r="O41">
        <f>0+R41</f>
      </c>
      <c r="Q41">
        <f>0+I42+I46+I50+I54+I58+I62+I66+I70+I74+I78+I82+I86+I90+I94+I98+I102+I106+I110+I114+I118+I122+I126</f>
      </c>
      <c r="R41">
        <f>0+O42+O46+O50+O54+O58+O62+O66+O70+O74+O78+O82+O86+O90+O94+O98+O102+O106+O110+O114+O118+O122+O126</f>
      </c>
    </row>
    <row r="42" spans="1:16" ht="12.75">
      <c r="A42" s="25" t="s">
        <v>44</v>
      </c>
      <c r="B42" s="29" t="s">
        <v>39</v>
      </c>
      <c r="C42" s="29" t="s">
        <v>470</v>
      </c>
      <c r="D42" s="25" t="s">
        <v>46</v>
      </c>
      <c r="E42" s="30" t="s">
        <v>471</v>
      </c>
      <c r="F42" s="31" t="s">
        <v>131</v>
      </c>
      <c r="G42" s="32">
        <v>31.08</v>
      </c>
      <c r="H42" s="32">
        <v>0</v>
      </c>
      <c r="I42" s="32">
        <f>ROUND(ROUND(H42,3)*ROUND(G42,3),3)</f>
      </c>
      <c r="O42">
        <f>(I42*21)/100</f>
      </c>
      <c r="P42" t="s">
        <v>22</v>
      </c>
    </row>
    <row r="43" spans="1:5" ht="38.25">
      <c r="A43" s="33" t="s">
        <v>49</v>
      </c>
      <c r="E43" s="34" t="s">
        <v>472</v>
      </c>
    </row>
    <row r="44" spans="1:5" ht="12.75">
      <c r="A44" s="35" t="s">
        <v>51</v>
      </c>
      <c r="E44" s="36" t="s">
        <v>473</v>
      </c>
    </row>
    <row r="45" spans="1:5" ht="76.5">
      <c r="A45" t="s">
        <v>53</v>
      </c>
      <c r="E45" s="34" t="s">
        <v>474</v>
      </c>
    </row>
    <row r="46" spans="1:16" ht="12.75">
      <c r="A46" s="25" t="s">
        <v>44</v>
      </c>
      <c r="B46" s="29" t="s">
        <v>41</v>
      </c>
      <c r="C46" s="29" t="s">
        <v>475</v>
      </c>
      <c r="D46" s="25" t="s">
        <v>46</v>
      </c>
      <c r="E46" s="30" t="s">
        <v>476</v>
      </c>
      <c r="F46" s="31" t="s">
        <v>477</v>
      </c>
      <c r="G46" s="32">
        <v>1440</v>
      </c>
      <c r="H46" s="32">
        <v>0</v>
      </c>
      <c r="I46" s="32">
        <f>ROUND(ROUND(H46,3)*ROUND(G46,3),3)</f>
      </c>
      <c r="O46">
        <f>(I46*21)/100</f>
      </c>
      <c r="P46" t="s">
        <v>22</v>
      </c>
    </row>
    <row r="47" spans="1:5" ht="38.25">
      <c r="A47" s="33" t="s">
        <v>49</v>
      </c>
      <c r="E47" s="34" t="s">
        <v>478</v>
      </c>
    </row>
    <row r="48" spans="1:5" ht="12.75">
      <c r="A48" s="35" t="s">
        <v>51</v>
      </c>
      <c r="E48" s="36" t="s">
        <v>479</v>
      </c>
    </row>
    <row r="49" spans="1:5" ht="38.25">
      <c r="A49" t="s">
        <v>53</v>
      </c>
      <c r="E49" s="34" t="s">
        <v>480</v>
      </c>
    </row>
    <row r="50" spans="1:16" ht="12.75">
      <c r="A50" s="25" t="s">
        <v>44</v>
      </c>
      <c r="B50" s="29" t="s">
        <v>123</v>
      </c>
      <c r="C50" s="29" t="s">
        <v>481</v>
      </c>
      <c r="D50" s="25" t="s">
        <v>46</v>
      </c>
      <c r="E50" s="30" t="s">
        <v>482</v>
      </c>
      <c r="F50" s="31" t="s">
        <v>160</v>
      </c>
      <c r="G50" s="32">
        <v>21</v>
      </c>
      <c r="H50" s="32">
        <v>0</v>
      </c>
      <c r="I50" s="32">
        <f>ROUND(ROUND(H50,3)*ROUND(G50,3),3)</f>
      </c>
      <c r="O50">
        <f>(I50*21)/100</f>
      </c>
      <c r="P50" t="s">
        <v>22</v>
      </c>
    </row>
    <row r="51" spans="1:5" ht="38.25">
      <c r="A51" s="33" t="s">
        <v>49</v>
      </c>
      <c r="E51" s="34" t="s">
        <v>483</v>
      </c>
    </row>
    <row r="52" spans="1:5" ht="12.75">
      <c r="A52" s="35" t="s">
        <v>51</v>
      </c>
      <c r="E52" s="36" t="s">
        <v>484</v>
      </c>
    </row>
    <row r="53" spans="1:5" ht="38.25">
      <c r="A53" t="s">
        <v>53</v>
      </c>
      <c r="E53" s="34" t="s">
        <v>485</v>
      </c>
    </row>
    <row r="54" spans="1:16" ht="12.75">
      <c r="A54" s="25" t="s">
        <v>44</v>
      </c>
      <c r="B54" s="29" t="s">
        <v>128</v>
      </c>
      <c r="C54" s="29" t="s">
        <v>486</v>
      </c>
      <c r="D54" s="25" t="s">
        <v>46</v>
      </c>
      <c r="E54" s="30" t="s">
        <v>487</v>
      </c>
      <c r="F54" s="31" t="s">
        <v>160</v>
      </c>
      <c r="G54" s="32">
        <v>49</v>
      </c>
      <c r="H54" s="32">
        <v>0</v>
      </c>
      <c r="I54" s="32">
        <f>ROUND(ROUND(H54,3)*ROUND(G54,3),3)</f>
      </c>
      <c r="O54">
        <f>(I54*21)/100</f>
      </c>
      <c r="P54" t="s">
        <v>22</v>
      </c>
    </row>
    <row r="55" spans="1:5" ht="12.75">
      <c r="A55" s="33" t="s">
        <v>49</v>
      </c>
      <c r="E55" s="34" t="s">
        <v>488</v>
      </c>
    </row>
    <row r="56" spans="1:5" ht="12.75">
      <c r="A56" s="35" t="s">
        <v>51</v>
      </c>
      <c r="E56" s="36" t="s">
        <v>489</v>
      </c>
    </row>
    <row r="57" spans="1:5" ht="38.25">
      <c r="A57" t="s">
        <v>53</v>
      </c>
      <c r="E57" s="34" t="s">
        <v>485</v>
      </c>
    </row>
    <row r="58" spans="1:16" ht="12.75">
      <c r="A58" s="25" t="s">
        <v>44</v>
      </c>
      <c r="B58" s="29" t="s">
        <v>135</v>
      </c>
      <c r="C58" s="29" t="s">
        <v>490</v>
      </c>
      <c r="D58" s="25" t="s">
        <v>46</v>
      </c>
      <c r="E58" s="30" t="s">
        <v>491</v>
      </c>
      <c r="F58" s="31" t="s">
        <v>131</v>
      </c>
      <c r="G58" s="32">
        <v>7.782</v>
      </c>
      <c r="H58" s="32">
        <v>0</v>
      </c>
      <c r="I58" s="32">
        <f>ROUND(ROUND(H58,3)*ROUND(G58,3),3)</f>
      </c>
      <c r="O58">
        <f>(I58*21)/100</f>
      </c>
      <c r="P58" t="s">
        <v>22</v>
      </c>
    </row>
    <row r="59" spans="1:5" ht="38.25">
      <c r="A59" s="33" t="s">
        <v>49</v>
      </c>
      <c r="E59" s="34" t="s">
        <v>492</v>
      </c>
    </row>
    <row r="60" spans="1:5" ht="38.25">
      <c r="A60" s="35" t="s">
        <v>51</v>
      </c>
      <c r="E60" s="36" t="s">
        <v>493</v>
      </c>
    </row>
    <row r="61" spans="1:5" ht="369.75">
      <c r="A61" t="s">
        <v>53</v>
      </c>
      <c r="E61" s="34" t="s">
        <v>179</v>
      </c>
    </row>
    <row r="62" spans="1:16" ht="12.75">
      <c r="A62" s="25" t="s">
        <v>44</v>
      </c>
      <c r="B62" s="29" t="s">
        <v>140</v>
      </c>
      <c r="C62" s="29" t="s">
        <v>259</v>
      </c>
      <c r="D62" s="25" t="s">
        <v>46</v>
      </c>
      <c r="E62" s="30" t="s">
        <v>260</v>
      </c>
      <c r="F62" s="31" t="s">
        <v>131</v>
      </c>
      <c r="G62" s="32">
        <v>733.182</v>
      </c>
      <c r="H62" s="32">
        <v>0</v>
      </c>
      <c r="I62" s="32">
        <f>ROUND(ROUND(H62,3)*ROUND(G62,3),3)</f>
      </c>
      <c r="O62">
        <f>(I62*21)/100</f>
      </c>
      <c r="P62" t="s">
        <v>22</v>
      </c>
    </row>
    <row r="63" spans="1:5" ht="63.75">
      <c r="A63" s="33" t="s">
        <v>49</v>
      </c>
      <c r="E63" s="34" t="s">
        <v>494</v>
      </c>
    </row>
    <row r="64" spans="1:5" ht="51">
      <c r="A64" s="35" t="s">
        <v>51</v>
      </c>
      <c r="E64" s="36" t="s">
        <v>495</v>
      </c>
    </row>
    <row r="65" spans="1:5" ht="306">
      <c r="A65" t="s">
        <v>53</v>
      </c>
      <c r="E65" s="34" t="s">
        <v>496</v>
      </c>
    </row>
    <row r="66" spans="1:16" ht="12.75">
      <c r="A66" s="25" t="s">
        <v>44</v>
      </c>
      <c r="B66" s="29" t="s">
        <v>146</v>
      </c>
      <c r="C66" s="29" t="s">
        <v>497</v>
      </c>
      <c r="D66" s="25" t="s">
        <v>46</v>
      </c>
      <c r="E66" s="30" t="s">
        <v>498</v>
      </c>
      <c r="F66" s="31" t="s">
        <v>131</v>
      </c>
      <c r="G66" s="32">
        <v>36</v>
      </c>
      <c r="H66" s="32">
        <v>0</v>
      </c>
      <c r="I66" s="32">
        <f>ROUND(ROUND(H66,3)*ROUND(G66,3),3)</f>
      </c>
      <c r="O66">
        <f>(I66*21)/100</f>
      </c>
      <c r="P66" t="s">
        <v>22</v>
      </c>
    </row>
    <row r="67" spans="1:5" ht="51">
      <c r="A67" s="33" t="s">
        <v>49</v>
      </c>
      <c r="E67" s="34" t="s">
        <v>499</v>
      </c>
    </row>
    <row r="68" spans="1:5" ht="12.75">
      <c r="A68" s="35" t="s">
        <v>51</v>
      </c>
      <c r="E68" s="36" t="s">
        <v>500</v>
      </c>
    </row>
    <row r="69" spans="1:5" ht="63.75">
      <c r="A69" t="s">
        <v>53</v>
      </c>
      <c r="E69" s="34" t="s">
        <v>185</v>
      </c>
    </row>
    <row r="70" spans="1:16" ht="12.75">
      <c r="A70" s="25" t="s">
        <v>44</v>
      </c>
      <c r="B70" s="29" t="s">
        <v>152</v>
      </c>
      <c r="C70" s="29" t="s">
        <v>187</v>
      </c>
      <c r="D70" s="25" t="s">
        <v>46</v>
      </c>
      <c r="E70" s="30" t="s">
        <v>188</v>
      </c>
      <c r="F70" s="31" t="s">
        <v>131</v>
      </c>
      <c r="G70" s="32">
        <v>29.554</v>
      </c>
      <c r="H70" s="32">
        <v>0</v>
      </c>
      <c r="I70" s="32">
        <f>ROUND(ROUND(H70,3)*ROUND(G70,3),3)</f>
      </c>
      <c r="O70">
        <f>(I70*21)/100</f>
      </c>
      <c r="P70" t="s">
        <v>22</v>
      </c>
    </row>
    <row r="71" spans="1:5" ht="38.25">
      <c r="A71" s="33" t="s">
        <v>49</v>
      </c>
      <c r="E71" s="34" t="s">
        <v>501</v>
      </c>
    </row>
    <row r="72" spans="1:5" ht="51">
      <c r="A72" s="35" t="s">
        <v>51</v>
      </c>
      <c r="E72" s="36" t="s">
        <v>502</v>
      </c>
    </row>
    <row r="73" spans="1:5" ht="318.75">
      <c r="A73" t="s">
        <v>53</v>
      </c>
      <c r="E73" s="34" t="s">
        <v>191</v>
      </c>
    </row>
    <row r="74" spans="1:16" ht="12.75">
      <c r="A74" s="25" t="s">
        <v>44</v>
      </c>
      <c r="B74" s="29" t="s">
        <v>157</v>
      </c>
      <c r="C74" s="29" t="s">
        <v>503</v>
      </c>
      <c r="D74" s="25" t="s">
        <v>46</v>
      </c>
      <c r="E74" s="30" t="s">
        <v>504</v>
      </c>
      <c r="F74" s="31" t="s">
        <v>131</v>
      </c>
      <c r="G74" s="32">
        <v>690.293</v>
      </c>
      <c r="H74" s="32">
        <v>0</v>
      </c>
      <c r="I74" s="32">
        <f>ROUND(ROUND(H74,3)*ROUND(G74,3),3)</f>
      </c>
      <c r="O74">
        <f>(I74*21)/100</f>
      </c>
      <c r="P74" t="s">
        <v>22</v>
      </c>
    </row>
    <row r="75" spans="1:5" ht="25.5">
      <c r="A75" s="33" t="s">
        <v>49</v>
      </c>
      <c r="E75" s="34" t="s">
        <v>505</v>
      </c>
    </row>
    <row r="76" spans="1:5" ht="63.75">
      <c r="A76" s="35" t="s">
        <v>51</v>
      </c>
      <c r="E76" s="36" t="s">
        <v>506</v>
      </c>
    </row>
    <row r="77" spans="1:5" ht="318.75">
      <c r="A77" t="s">
        <v>53</v>
      </c>
      <c r="E77" s="34" t="s">
        <v>191</v>
      </c>
    </row>
    <row r="78" spans="1:16" ht="12.75">
      <c r="A78" s="25" t="s">
        <v>44</v>
      </c>
      <c r="B78" s="29" t="s">
        <v>163</v>
      </c>
      <c r="C78" s="29" t="s">
        <v>507</v>
      </c>
      <c r="D78" s="25" t="s">
        <v>46</v>
      </c>
      <c r="E78" s="30" t="s">
        <v>508</v>
      </c>
      <c r="F78" s="31" t="s">
        <v>131</v>
      </c>
      <c r="G78" s="32">
        <v>42.66</v>
      </c>
      <c r="H78" s="32">
        <v>0</v>
      </c>
      <c r="I78" s="32">
        <f>ROUND(ROUND(H78,3)*ROUND(G78,3),3)</f>
      </c>
      <c r="O78">
        <f>(I78*21)/100</f>
      </c>
      <c r="P78" t="s">
        <v>22</v>
      </c>
    </row>
    <row r="79" spans="1:5" ht="38.25">
      <c r="A79" s="33" t="s">
        <v>49</v>
      </c>
      <c r="E79" s="34" t="s">
        <v>509</v>
      </c>
    </row>
    <row r="80" spans="1:5" ht="12.75">
      <c r="A80" s="35" t="s">
        <v>51</v>
      </c>
      <c r="E80" s="36" t="s">
        <v>510</v>
      </c>
    </row>
    <row r="81" spans="1:5" ht="318.75">
      <c r="A81" t="s">
        <v>53</v>
      </c>
      <c r="E81" s="34" t="s">
        <v>191</v>
      </c>
    </row>
    <row r="82" spans="1:16" ht="12.75">
      <c r="A82" s="25" t="s">
        <v>44</v>
      </c>
      <c r="B82" s="29" t="s">
        <v>168</v>
      </c>
      <c r="C82" s="29" t="s">
        <v>264</v>
      </c>
      <c r="D82" s="25" t="s">
        <v>46</v>
      </c>
      <c r="E82" s="30" t="s">
        <v>265</v>
      </c>
      <c r="F82" s="31" t="s">
        <v>131</v>
      </c>
      <c r="G82" s="32">
        <v>458.246</v>
      </c>
      <c r="H82" s="32">
        <v>0</v>
      </c>
      <c r="I82" s="32">
        <f>ROUND(ROUND(H82,3)*ROUND(G82,3),3)</f>
      </c>
      <c r="O82">
        <f>(I82*21)/100</f>
      </c>
      <c r="P82" t="s">
        <v>22</v>
      </c>
    </row>
    <row r="83" spans="1:5" ht="38.25">
      <c r="A83" s="33" t="s">
        <v>49</v>
      </c>
      <c r="E83" s="34" t="s">
        <v>511</v>
      </c>
    </row>
    <row r="84" spans="1:5" ht="51">
      <c r="A84" s="35" t="s">
        <v>51</v>
      </c>
      <c r="E84" s="36" t="s">
        <v>512</v>
      </c>
    </row>
    <row r="85" spans="1:5" ht="267.75">
      <c r="A85" t="s">
        <v>53</v>
      </c>
      <c r="E85" s="34" t="s">
        <v>513</v>
      </c>
    </row>
    <row r="86" spans="1:16" ht="12.75">
      <c r="A86" s="25" t="s">
        <v>44</v>
      </c>
      <c r="B86" s="29" t="s">
        <v>174</v>
      </c>
      <c r="C86" s="29" t="s">
        <v>193</v>
      </c>
      <c r="D86" s="25" t="s">
        <v>46</v>
      </c>
      <c r="E86" s="30" t="s">
        <v>194</v>
      </c>
      <c r="F86" s="31" t="s">
        <v>131</v>
      </c>
      <c r="G86" s="32">
        <v>275.666</v>
      </c>
      <c r="H86" s="32">
        <v>0</v>
      </c>
      <c r="I86" s="32">
        <f>ROUND(ROUND(H86,3)*ROUND(G86,3),3)</f>
      </c>
      <c r="O86">
        <f>(I86*21)/100</f>
      </c>
      <c r="P86" t="s">
        <v>22</v>
      </c>
    </row>
    <row r="87" spans="1:5" ht="12.75">
      <c r="A87" s="33" t="s">
        <v>49</v>
      </c>
      <c r="E87" s="34" t="s">
        <v>514</v>
      </c>
    </row>
    <row r="88" spans="1:5" ht="12.75">
      <c r="A88" s="35" t="s">
        <v>51</v>
      </c>
      <c r="E88" s="36" t="s">
        <v>515</v>
      </c>
    </row>
    <row r="89" spans="1:5" ht="191.25">
      <c r="A89" t="s">
        <v>53</v>
      </c>
      <c r="E89" s="34" t="s">
        <v>197</v>
      </c>
    </row>
    <row r="90" spans="1:16" ht="12.75">
      <c r="A90" s="25" t="s">
        <v>44</v>
      </c>
      <c r="B90" s="29" t="s">
        <v>180</v>
      </c>
      <c r="C90" s="29" t="s">
        <v>516</v>
      </c>
      <c r="D90" s="25" t="s">
        <v>28</v>
      </c>
      <c r="E90" s="30" t="s">
        <v>517</v>
      </c>
      <c r="F90" s="31" t="s">
        <v>131</v>
      </c>
      <c r="G90" s="32">
        <v>299.19</v>
      </c>
      <c r="H90" s="32">
        <v>0</v>
      </c>
      <c r="I90" s="32">
        <f>ROUND(ROUND(H90,3)*ROUND(G90,3),3)</f>
      </c>
      <c r="O90">
        <f>(I90*21)/100</f>
      </c>
      <c r="P90" t="s">
        <v>22</v>
      </c>
    </row>
    <row r="91" spans="1:5" ht="12.75">
      <c r="A91" s="33" t="s">
        <v>49</v>
      </c>
      <c r="E91" s="34" t="s">
        <v>518</v>
      </c>
    </row>
    <row r="92" spans="1:5" ht="12.75">
      <c r="A92" s="35" t="s">
        <v>51</v>
      </c>
      <c r="E92" s="36" t="s">
        <v>519</v>
      </c>
    </row>
    <row r="93" spans="1:5" ht="229.5">
      <c r="A93" t="s">
        <v>53</v>
      </c>
      <c r="E93" s="34" t="s">
        <v>520</v>
      </c>
    </row>
    <row r="94" spans="1:16" ht="12.75">
      <c r="A94" s="25" t="s">
        <v>44</v>
      </c>
      <c r="B94" s="29" t="s">
        <v>186</v>
      </c>
      <c r="C94" s="29" t="s">
        <v>516</v>
      </c>
      <c r="D94" s="25" t="s">
        <v>22</v>
      </c>
      <c r="E94" s="30" t="s">
        <v>517</v>
      </c>
      <c r="F94" s="31" t="s">
        <v>131</v>
      </c>
      <c r="G94" s="32">
        <v>275.666</v>
      </c>
      <c r="H94" s="32">
        <v>0</v>
      </c>
      <c r="I94" s="32">
        <f>ROUND(ROUND(H94,3)*ROUND(G94,3),3)</f>
      </c>
      <c r="O94">
        <f>(I94*21)/100</f>
      </c>
      <c r="P94" t="s">
        <v>22</v>
      </c>
    </row>
    <row r="95" spans="1:5" ht="38.25">
      <c r="A95" s="33" t="s">
        <v>49</v>
      </c>
      <c r="E95" s="34" t="s">
        <v>521</v>
      </c>
    </row>
    <row r="96" spans="1:5" ht="255">
      <c r="A96" s="35" t="s">
        <v>51</v>
      </c>
      <c r="E96" s="36" t="s">
        <v>522</v>
      </c>
    </row>
    <row r="97" spans="1:5" ht="229.5">
      <c r="A97" t="s">
        <v>53</v>
      </c>
      <c r="E97" s="34" t="s">
        <v>520</v>
      </c>
    </row>
    <row r="98" spans="1:16" ht="12.75">
      <c r="A98" s="25" t="s">
        <v>44</v>
      </c>
      <c r="B98" s="29" t="s">
        <v>192</v>
      </c>
      <c r="C98" s="29" t="s">
        <v>523</v>
      </c>
      <c r="D98" s="25" t="s">
        <v>46</v>
      </c>
      <c r="E98" s="30" t="s">
        <v>524</v>
      </c>
      <c r="F98" s="31" t="s">
        <v>131</v>
      </c>
      <c r="G98" s="32">
        <v>123.84</v>
      </c>
      <c r="H98" s="32">
        <v>0</v>
      </c>
      <c r="I98" s="32">
        <f>ROUND(ROUND(H98,3)*ROUND(G98,3),3)</f>
      </c>
      <c r="O98">
        <f>(I98*21)/100</f>
      </c>
      <c r="P98" t="s">
        <v>22</v>
      </c>
    </row>
    <row r="99" spans="1:5" ht="25.5">
      <c r="A99" s="33" t="s">
        <v>49</v>
      </c>
      <c r="E99" s="34" t="s">
        <v>525</v>
      </c>
    </row>
    <row r="100" spans="1:5" ht="12.75">
      <c r="A100" s="35" t="s">
        <v>51</v>
      </c>
      <c r="E100" s="36" t="s">
        <v>526</v>
      </c>
    </row>
    <row r="101" spans="1:5" ht="229.5">
      <c r="A101" t="s">
        <v>53</v>
      </c>
      <c r="E101" s="34" t="s">
        <v>527</v>
      </c>
    </row>
    <row r="102" spans="1:16" ht="12.75">
      <c r="A102" s="25" t="s">
        <v>44</v>
      </c>
      <c r="B102" s="29" t="s">
        <v>198</v>
      </c>
      <c r="C102" s="29" t="s">
        <v>528</v>
      </c>
      <c r="D102" s="25" t="s">
        <v>46</v>
      </c>
      <c r="E102" s="30" t="s">
        <v>529</v>
      </c>
      <c r="F102" s="31" t="s">
        <v>131</v>
      </c>
      <c r="G102" s="32">
        <v>16.173</v>
      </c>
      <c r="H102" s="32">
        <v>0</v>
      </c>
      <c r="I102" s="32">
        <f>ROUND(ROUND(H102,3)*ROUND(G102,3),3)</f>
      </c>
      <c r="O102">
        <f>(I102*21)/100</f>
      </c>
      <c r="P102" t="s">
        <v>22</v>
      </c>
    </row>
    <row r="103" spans="1:5" ht="38.25">
      <c r="A103" s="33" t="s">
        <v>49</v>
      </c>
      <c r="E103" s="34" t="s">
        <v>530</v>
      </c>
    </row>
    <row r="104" spans="1:5" ht="12.75">
      <c r="A104" s="35" t="s">
        <v>51</v>
      </c>
      <c r="E104" s="36" t="s">
        <v>531</v>
      </c>
    </row>
    <row r="105" spans="1:5" ht="293.25">
      <c r="A105" t="s">
        <v>53</v>
      </c>
      <c r="E105" s="34" t="s">
        <v>532</v>
      </c>
    </row>
    <row r="106" spans="1:16" ht="12.75">
      <c r="A106" s="25" t="s">
        <v>44</v>
      </c>
      <c r="B106" s="29" t="s">
        <v>201</v>
      </c>
      <c r="C106" s="29" t="s">
        <v>533</v>
      </c>
      <c r="D106" s="25" t="s">
        <v>46</v>
      </c>
      <c r="E106" s="30" t="s">
        <v>534</v>
      </c>
      <c r="F106" s="31" t="s">
        <v>131</v>
      </c>
      <c r="G106" s="32">
        <v>115.92</v>
      </c>
      <c r="H106" s="32">
        <v>0</v>
      </c>
      <c r="I106" s="32">
        <f>ROUND(ROUND(H106,3)*ROUND(G106,3),3)</f>
      </c>
      <c r="O106">
        <f>(I106*21)/100</f>
      </c>
      <c r="P106" t="s">
        <v>22</v>
      </c>
    </row>
    <row r="107" spans="1:5" ht="25.5">
      <c r="A107" s="33" t="s">
        <v>49</v>
      </c>
      <c r="E107" s="34" t="s">
        <v>535</v>
      </c>
    </row>
    <row r="108" spans="1:5" ht="12.75">
      <c r="A108" s="35" t="s">
        <v>51</v>
      </c>
      <c r="E108" s="36" t="s">
        <v>536</v>
      </c>
    </row>
    <row r="109" spans="1:5" ht="280.5">
      <c r="A109" t="s">
        <v>53</v>
      </c>
      <c r="E109" s="34" t="s">
        <v>537</v>
      </c>
    </row>
    <row r="110" spans="1:16" ht="12.75">
      <c r="A110" s="25" t="s">
        <v>44</v>
      </c>
      <c r="B110" s="29" t="s">
        <v>204</v>
      </c>
      <c r="C110" s="29" t="s">
        <v>283</v>
      </c>
      <c r="D110" s="25" t="s">
        <v>46</v>
      </c>
      <c r="E110" s="30" t="s">
        <v>284</v>
      </c>
      <c r="F110" s="31" t="s">
        <v>131</v>
      </c>
      <c r="G110" s="32">
        <v>0.8</v>
      </c>
      <c r="H110" s="32">
        <v>0</v>
      </c>
      <c r="I110" s="32">
        <f>ROUND(ROUND(H110,3)*ROUND(G110,3),3)</f>
      </c>
      <c r="O110">
        <f>(I110*21)/100</f>
      </c>
      <c r="P110" t="s">
        <v>22</v>
      </c>
    </row>
    <row r="111" spans="1:5" ht="12.75">
      <c r="A111" s="33" t="s">
        <v>49</v>
      </c>
      <c r="E111" s="34" t="s">
        <v>538</v>
      </c>
    </row>
    <row r="112" spans="1:5" ht="12.75">
      <c r="A112" s="35" t="s">
        <v>51</v>
      </c>
      <c r="E112" s="36" t="s">
        <v>539</v>
      </c>
    </row>
    <row r="113" spans="1:5" ht="38.25">
      <c r="A113" t="s">
        <v>53</v>
      </c>
      <c r="E113" s="34" t="s">
        <v>540</v>
      </c>
    </row>
    <row r="114" spans="1:16" ht="12.75">
      <c r="A114" s="25" t="s">
        <v>44</v>
      </c>
      <c r="B114" s="29" t="s">
        <v>207</v>
      </c>
      <c r="C114" s="29" t="s">
        <v>541</v>
      </c>
      <c r="D114" s="25" t="s">
        <v>46</v>
      </c>
      <c r="E114" s="30" t="s">
        <v>542</v>
      </c>
      <c r="F114" s="31" t="s">
        <v>131</v>
      </c>
      <c r="G114" s="32">
        <v>2.8</v>
      </c>
      <c r="H114" s="32">
        <v>0</v>
      </c>
      <c r="I114" s="32">
        <f>ROUND(ROUND(H114,3)*ROUND(G114,3),3)</f>
      </c>
      <c r="O114">
        <f>(I114*21)/100</f>
      </c>
      <c r="P114" t="s">
        <v>22</v>
      </c>
    </row>
    <row r="115" spans="1:5" ht="12.75">
      <c r="A115" s="33" t="s">
        <v>49</v>
      </c>
      <c r="E115" s="34" t="s">
        <v>543</v>
      </c>
    </row>
    <row r="116" spans="1:5" ht="12.75">
      <c r="A116" s="35" t="s">
        <v>51</v>
      </c>
      <c r="E116" s="36" t="s">
        <v>544</v>
      </c>
    </row>
    <row r="117" spans="1:5" ht="38.25">
      <c r="A117" t="s">
        <v>53</v>
      </c>
      <c r="E117" s="34" t="s">
        <v>545</v>
      </c>
    </row>
    <row r="118" spans="1:16" ht="12.75">
      <c r="A118" s="25" t="s">
        <v>44</v>
      </c>
      <c r="B118" s="29" t="s">
        <v>214</v>
      </c>
      <c r="C118" s="29" t="s">
        <v>288</v>
      </c>
      <c r="D118" s="25" t="s">
        <v>46</v>
      </c>
      <c r="E118" s="30" t="s">
        <v>289</v>
      </c>
      <c r="F118" s="31" t="s">
        <v>115</v>
      </c>
      <c r="G118" s="32">
        <v>36</v>
      </c>
      <c r="H118" s="32">
        <v>0</v>
      </c>
      <c r="I118" s="32">
        <f>ROUND(ROUND(H118,3)*ROUND(G118,3),3)</f>
      </c>
      <c r="O118">
        <f>(I118*21)/100</f>
      </c>
      <c r="P118" t="s">
        <v>22</v>
      </c>
    </row>
    <row r="119" spans="1:5" ht="12.75">
      <c r="A119" s="33" t="s">
        <v>49</v>
      </c>
      <c r="E119" s="34" t="s">
        <v>546</v>
      </c>
    </row>
    <row r="120" spans="1:5" ht="12.75">
      <c r="A120" s="35" t="s">
        <v>51</v>
      </c>
      <c r="E120" s="36" t="s">
        <v>547</v>
      </c>
    </row>
    <row r="121" spans="1:5" ht="25.5">
      <c r="A121" t="s">
        <v>53</v>
      </c>
      <c r="E121" s="34" t="s">
        <v>291</v>
      </c>
    </row>
    <row r="122" spans="1:16" ht="12.75">
      <c r="A122" s="25" t="s">
        <v>44</v>
      </c>
      <c r="B122" s="29" t="s">
        <v>220</v>
      </c>
      <c r="C122" s="29" t="s">
        <v>292</v>
      </c>
      <c r="D122" s="25" t="s">
        <v>46</v>
      </c>
      <c r="E122" s="30" t="s">
        <v>293</v>
      </c>
      <c r="F122" s="31" t="s">
        <v>115</v>
      </c>
      <c r="G122" s="32">
        <v>144</v>
      </c>
      <c r="H122" s="32">
        <v>0</v>
      </c>
      <c r="I122" s="32">
        <f>ROUND(ROUND(H122,3)*ROUND(G122,3),3)</f>
      </c>
      <c r="O122">
        <f>(I122*21)/100</f>
      </c>
      <c r="P122" t="s">
        <v>22</v>
      </c>
    </row>
    <row r="123" spans="1:5" ht="12.75">
      <c r="A123" s="33" t="s">
        <v>49</v>
      </c>
      <c r="E123" s="34" t="s">
        <v>46</v>
      </c>
    </row>
    <row r="124" spans="1:5" ht="12.75">
      <c r="A124" s="35" t="s">
        <v>51</v>
      </c>
      <c r="E124" s="36" t="s">
        <v>548</v>
      </c>
    </row>
    <row r="125" spans="1:5" ht="38.25">
      <c r="A125" t="s">
        <v>53</v>
      </c>
      <c r="E125" s="34" t="s">
        <v>549</v>
      </c>
    </row>
    <row r="126" spans="1:16" ht="12.75">
      <c r="A126" s="25" t="s">
        <v>44</v>
      </c>
      <c r="B126" s="29" t="s">
        <v>226</v>
      </c>
      <c r="C126" s="29" t="s">
        <v>296</v>
      </c>
      <c r="D126" s="25" t="s">
        <v>46</v>
      </c>
      <c r="E126" s="30" t="s">
        <v>297</v>
      </c>
      <c r="F126" s="31" t="s">
        <v>115</v>
      </c>
      <c r="G126" s="32">
        <v>54</v>
      </c>
      <c r="H126" s="32">
        <v>0</v>
      </c>
      <c r="I126" s="32">
        <f>ROUND(ROUND(H126,3)*ROUND(G126,3),3)</f>
      </c>
      <c r="O126">
        <f>(I126*21)/100</f>
      </c>
      <c r="P126" t="s">
        <v>22</v>
      </c>
    </row>
    <row r="127" spans="1:5" ht="12.75">
      <c r="A127" s="33" t="s">
        <v>49</v>
      </c>
      <c r="E127" s="34" t="s">
        <v>46</v>
      </c>
    </row>
    <row r="128" spans="1:5" ht="12.75">
      <c r="A128" s="35" t="s">
        <v>51</v>
      </c>
      <c r="E128" s="36" t="s">
        <v>550</v>
      </c>
    </row>
    <row r="129" spans="1:5" ht="25.5">
      <c r="A129" t="s">
        <v>53</v>
      </c>
      <c r="E129" s="34" t="s">
        <v>299</v>
      </c>
    </row>
    <row r="130" spans="1:18" ht="12.75" customHeight="1">
      <c r="A130" s="6" t="s">
        <v>42</v>
      </c>
      <c r="B130" s="6"/>
      <c r="C130" s="39" t="s">
        <v>22</v>
      </c>
      <c r="D130" s="6"/>
      <c r="E130" s="27" t="s">
        <v>551</v>
      </c>
      <c r="F130" s="6"/>
      <c r="G130" s="6"/>
      <c r="H130" s="6"/>
      <c r="I130" s="40">
        <f>0+Q130</f>
      </c>
      <c r="O130">
        <f>0+R130</f>
      </c>
      <c r="Q130">
        <f>0+I131+I135+I139+I143+I147+I151+I155+I159+I163+I167+I171+I175+I179+I183+I187</f>
      </c>
      <c r="R130">
        <f>0+O131+O135+O139+O143+O147+O151+O155+O159+O163+O167+O171+O175+O179+O183+O187</f>
      </c>
    </row>
    <row r="131" spans="1:16" ht="12.75">
      <c r="A131" s="25" t="s">
        <v>44</v>
      </c>
      <c r="B131" s="29" t="s">
        <v>231</v>
      </c>
      <c r="C131" s="29" t="s">
        <v>552</v>
      </c>
      <c r="D131" s="25" t="s">
        <v>46</v>
      </c>
      <c r="E131" s="30" t="s">
        <v>553</v>
      </c>
      <c r="F131" s="31" t="s">
        <v>131</v>
      </c>
      <c r="G131" s="32">
        <v>105.275</v>
      </c>
      <c r="H131" s="32">
        <v>0</v>
      </c>
      <c r="I131" s="32">
        <f>ROUND(ROUND(H131,3)*ROUND(G131,3),3)</f>
      </c>
      <c r="O131">
        <f>(I131*21)/100</f>
      </c>
      <c r="P131" t="s">
        <v>22</v>
      </c>
    </row>
    <row r="132" spans="1:5" ht="25.5">
      <c r="A132" s="33" t="s">
        <v>49</v>
      </c>
      <c r="E132" s="34" t="s">
        <v>554</v>
      </c>
    </row>
    <row r="133" spans="1:5" ht="51">
      <c r="A133" s="35" t="s">
        <v>51</v>
      </c>
      <c r="E133" s="36" t="s">
        <v>555</v>
      </c>
    </row>
    <row r="134" spans="1:5" ht="51">
      <c r="A134" t="s">
        <v>53</v>
      </c>
      <c r="E134" s="34" t="s">
        <v>556</v>
      </c>
    </row>
    <row r="135" spans="1:16" ht="12.75">
      <c r="A135" s="25" t="s">
        <v>44</v>
      </c>
      <c r="B135" s="29" t="s">
        <v>237</v>
      </c>
      <c r="C135" s="29" t="s">
        <v>557</v>
      </c>
      <c r="D135" s="25" t="s">
        <v>46</v>
      </c>
      <c r="E135" s="30" t="s">
        <v>558</v>
      </c>
      <c r="F135" s="31" t="s">
        <v>131</v>
      </c>
      <c r="G135" s="32">
        <v>0.074</v>
      </c>
      <c r="H135" s="32">
        <v>0</v>
      </c>
      <c r="I135" s="32">
        <f>ROUND(ROUND(H135,3)*ROUND(G135,3),3)</f>
      </c>
      <c r="O135">
        <f>(I135*21)/100</f>
      </c>
      <c r="P135" t="s">
        <v>22</v>
      </c>
    </row>
    <row r="136" spans="1:5" ht="25.5">
      <c r="A136" s="33" t="s">
        <v>49</v>
      </c>
      <c r="E136" s="34" t="s">
        <v>559</v>
      </c>
    </row>
    <row r="137" spans="1:5" ht="38.25">
      <c r="A137" s="35" t="s">
        <v>51</v>
      </c>
      <c r="E137" s="36" t="s">
        <v>560</v>
      </c>
    </row>
    <row r="138" spans="1:5" ht="51">
      <c r="A138" t="s">
        <v>53</v>
      </c>
      <c r="E138" s="34" t="s">
        <v>556</v>
      </c>
    </row>
    <row r="139" spans="1:16" ht="12.75">
      <c r="A139" s="25" t="s">
        <v>44</v>
      </c>
      <c r="B139" s="29" t="s">
        <v>242</v>
      </c>
      <c r="C139" s="29" t="s">
        <v>561</v>
      </c>
      <c r="D139" s="25" t="s">
        <v>46</v>
      </c>
      <c r="E139" s="30" t="s">
        <v>562</v>
      </c>
      <c r="F139" s="31" t="s">
        <v>131</v>
      </c>
      <c r="G139" s="32">
        <v>34.059</v>
      </c>
      <c r="H139" s="32">
        <v>0</v>
      </c>
      <c r="I139" s="32">
        <f>ROUND(ROUND(H139,3)*ROUND(G139,3),3)</f>
      </c>
      <c r="O139">
        <f>(I139*21)/100</f>
      </c>
      <c r="P139" t="s">
        <v>22</v>
      </c>
    </row>
    <row r="140" spans="1:5" ht="12.75">
      <c r="A140" s="33" t="s">
        <v>49</v>
      </c>
      <c r="E140" s="34" t="s">
        <v>563</v>
      </c>
    </row>
    <row r="141" spans="1:5" ht="12.75">
      <c r="A141" s="35" t="s">
        <v>51</v>
      </c>
      <c r="E141" s="36" t="s">
        <v>564</v>
      </c>
    </row>
    <row r="142" spans="1:5" ht="409.5">
      <c r="A142" t="s">
        <v>53</v>
      </c>
      <c r="E142" s="34" t="s">
        <v>565</v>
      </c>
    </row>
    <row r="143" spans="1:16" ht="12.75">
      <c r="A143" s="25" t="s">
        <v>44</v>
      </c>
      <c r="B143" s="29" t="s">
        <v>566</v>
      </c>
      <c r="C143" s="29" t="s">
        <v>567</v>
      </c>
      <c r="D143" s="25" t="s">
        <v>46</v>
      </c>
      <c r="E143" s="30" t="s">
        <v>568</v>
      </c>
      <c r="F143" s="31" t="s">
        <v>92</v>
      </c>
      <c r="G143" s="32">
        <v>4.091</v>
      </c>
      <c r="H143" s="32">
        <v>0</v>
      </c>
      <c r="I143" s="32">
        <f>ROUND(ROUND(H143,3)*ROUND(G143,3),3)</f>
      </c>
      <c r="O143">
        <f>(I143*21)/100</f>
      </c>
      <c r="P143" t="s">
        <v>22</v>
      </c>
    </row>
    <row r="144" spans="1:5" ht="12.75">
      <c r="A144" s="33" t="s">
        <v>49</v>
      </c>
      <c r="E144" s="34" t="s">
        <v>569</v>
      </c>
    </row>
    <row r="145" spans="1:5" ht="12.75">
      <c r="A145" s="35" t="s">
        <v>51</v>
      </c>
      <c r="E145" s="36" t="s">
        <v>570</v>
      </c>
    </row>
    <row r="146" spans="1:5" ht="255">
      <c r="A146" t="s">
        <v>53</v>
      </c>
      <c r="E146" s="34" t="s">
        <v>571</v>
      </c>
    </row>
    <row r="147" spans="1:16" ht="12.75">
      <c r="A147" s="25" t="s">
        <v>44</v>
      </c>
      <c r="B147" s="29" t="s">
        <v>572</v>
      </c>
      <c r="C147" s="29" t="s">
        <v>573</v>
      </c>
      <c r="D147" s="25" t="s">
        <v>46</v>
      </c>
      <c r="E147" s="30" t="s">
        <v>574</v>
      </c>
      <c r="F147" s="31" t="s">
        <v>92</v>
      </c>
      <c r="G147" s="32">
        <v>24.645</v>
      </c>
      <c r="H147" s="32">
        <v>0</v>
      </c>
      <c r="I147" s="32">
        <f>ROUND(ROUND(H147,3)*ROUND(G147,3),3)</f>
      </c>
      <c r="O147">
        <f>(I147*21)/100</f>
      </c>
      <c r="P147" t="s">
        <v>22</v>
      </c>
    </row>
    <row r="148" spans="1:5" ht="12.75">
      <c r="A148" s="33" t="s">
        <v>49</v>
      </c>
      <c r="E148" s="34" t="s">
        <v>575</v>
      </c>
    </row>
    <row r="149" spans="1:5" ht="12.75">
      <c r="A149" s="35" t="s">
        <v>51</v>
      </c>
      <c r="E149" s="36" t="s">
        <v>576</v>
      </c>
    </row>
    <row r="150" spans="1:5" ht="344.25">
      <c r="A150" t="s">
        <v>53</v>
      </c>
      <c r="E150" s="34" t="s">
        <v>577</v>
      </c>
    </row>
    <row r="151" spans="1:16" ht="12.75">
      <c r="A151" s="25" t="s">
        <v>44</v>
      </c>
      <c r="B151" s="29" t="s">
        <v>578</v>
      </c>
      <c r="C151" s="29" t="s">
        <v>579</v>
      </c>
      <c r="D151" s="25" t="s">
        <v>46</v>
      </c>
      <c r="E151" s="30" t="s">
        <v>580</v>
      </c>
      <c r="F151" s="31" t="s">
        <v>92</v>
      </c>
      <c r="G151" s="32">
        <v>46.646</v>
      </c>
      <c r="H151" s="32">
        <v>0</v>
      </c>
      <c r="I151" s="32">
        <f>ROUND(ROUND(H151,3)*ROUND(G151,3),3)</f>
      </c>
      <c r="O151">
        <f>(I151*21)/100</f>
      </c>
      <c r="P151" t="s">
        <v>22</v>
      </c>
    </row>
    <row r="152" spans="1:5" ht="12.75">
      <c r="A152" s="33" t="s">
        <v>49</v>
      </c>
      <c r="E152" s="34" t="s">
        <v>581</v>
      </c>
    </row>
    <row r="153" spans="1:5" ht="38.25">
      <c r="A153" s="35" t="s">
        <v>51</v>
      </c>
      <c r="E153" s="36" t="s">
        <v>582</v>
      </c>
    </row>
    <row r="154" spans="1:5" ht="331.5">
      <c r="A154" t="s">
        <v>53</v>
      </c>
      <c r="E154" s="34" t="s">
        <v>583</v>
      </c>
    </row>
    <row r="155" spans="1:16" ht="12.75">
      <c r="A155" s="25" t="s">
        <v>44</v>
      </c>
      <c r="B155" s="29" t="s">
        <v>584</v>
      </c>
      <c r="C155" s="29" t="s">
        <v>585</v>
      </c>
      <c r="D155" s="25" t="s">
        <v>46</v>
      </c>
      <c r="E155" s="30" t="s">
        <v>586</v>
      </c>
      <c r="F155" s="31" t="s">
        <v>92</v>
      </c>
      <c r="G155" s="32">
        <v>46.646</v>
      </c>
      <c r="H155" s="32">
        <v>0</v>
      </c>
      <c r="I155" s="32">
        <f>ROUND(ROUND(H155,3)*ROUND(G155,3),3)</f>
      </c>
      <c r="O155">
        <f>(I155*21)/100</f>
      </c>
      <c r="P155" t="s">
        <v>22</v>
      </c>
    </row>
    <row r="156" spans="1:5" ht="12.75">
      <c r="A156" s="33" t="s">
        <v>49</v>
      </c>
      <c r="E156" s="34" t="s">
        <v>587</v>
      </c>
    </row>
    <row r="157" spans="1:5" ht="12.75">
      <c r="A157" s="35" t="s">
        <v>51</v>
      </c>
      <c r="E157" s="36" t="s">
        <v>588</v>
      </c>
    </row>
    <row r="158" spans="1:5" ht="12.75">
      <c r="A158" t="s">
        <v>53</v>
      </c>
      <c r="E158" s="34" t="s">
        <v>589</v>
      </c>
    </row>
    <row r="159" spans="1:16" ht="12.75">
      <c r="A159" s="25" t="s">
        <v>44</v>
      </c>
      <c r="B159" s="29" t="s">
        <v>590</v>
      </c>
      <c r="C159" s="29" t="s">
        <v>591</v>
      </c>
      <c r="D159" s="25" t="s">
        <v>46</v>
      </c>
      <c r="E159" s="30" t="s">
        <v>592</v>
      </c>
      <c r="F159" s="31" t="s">
        <v>160</v>
      </c>
      <c r="G159" s="32">
        <v>688.2</v>
      </c>
      <c r="H159" s="32">
        <v>0</v>
      </c>
      <c r="I159" s="32">
        <f>ROUND(ROUND(H159,3)*ROUND(G159,3),3)</f>
      </c>
      <c r="O159">
        <f>(I159*21)/100</f>
      </c>
      <c r="P159" t="s">
        <v>22</v>
      </c>
    </row>
    <row r="160" spans="1:5" ht="25.5">
      <c r="A160" s="33" t="s">
        <v>49</v>
      </c>
      <c r="E160" s="34" t="s">
        <v>593</v>
      </c>
    </row>
    <row r="161" spans="1:5" ht="12.75">
      <c r="A161" s="35" t="s">
        <v>51</v>
      </c>
      <c r="E161" s="36" t="s">
        <v>594</v>
      </c>
    </row>
    <row r="162" spans="1:5" ht="191.25">
      <c r="A162" t="s">
        <v>53</v>
      </c>
      <c r="E162" s="34" t="s">
        <v>595</v>
      </c>
    </row>
    <row r="163" spans="1:16" ht="12.75">
      <c r="A163" s="25" t="s">
        <v>44</v>
      </c>
      <c r="B163" s="29" t="s">
        <v>596</v>
      </c>
      <c r="C163" s="29" t="s">
        <v>597</v>
      </c>
      <c r="D163" s="25" t="s">
        <v>46</v>
      </c>
      <c r="E163" s="30" t="s">
        <v>598</v>
      </c>
      <c r="F163" s="31" t="s">
        <v>160</v>
      </c>
      <c r="G163" s="32">
        <v>56</v>
      </c>
      <c r="H163" s="32">
        <v>0</v>
      </c>
      <c r="I163" s="32">
        <f>ROUND(ROUND(H163,3)*ROUND(G163,3),3)</f>
      </c>
      <c r="O163">
        <f>(I163*21)/100</f>
      </c>
      <c r="P163" t="s">
        <v>22</v>
      </c>
    </row>
    <row r="164" spans="1:5" ht="51">
      <c r="A164" s="33" t="s">
        <v>49</v>
      </c>
      <c r="E164" s="34" t="s">
        <v>599</v>
      </c>
    </row>
    <row r="165" spans="1:5" ht="12.75">
      <c r="A165" s="35" t="s">
        <v>51</v>
      </c>
      <c r="E165" s="36" t="s">
        <v>600</v>
      </c>
    </row>
    <row r="166" spans="1:5" ht="191.25">
      <c r="A166" t="s">
        <v>53</v>
      </c>
      <c r="E166" s="34" t="s">
        <v>595</v>
      </c>
    </row>
    <row r="167" spans="1:16" ht="12.75">
      <c r="A167" s="25" t="s">
        <v>44</v>
      </c>
      <c r="B167" s="29" t="s">
        <v>601</v>
      </c>
      <c r="C167" s="29" t="s">
        <v>602</v>
      </c>
      <c r="D167" s="25" t="s">
        <v>46</v>
      </c>
      <c r="E167" s="30" t="s">
        <v>603</v>
      </c>
      <c r="F167" s="31" t="s">
        <v>160</v>
      </c>
      <c r="G167" s="32">
        <v>370</v>
      </c>
      <c r="H167" s="32">
        <v>0</v>
      </c>
      <c r="I167" s="32">
        <f>ROUND(ROUND(H167,3)*ROUND(G167,3),3)</f>
      </c>
      <c r="O167">
        <f>(I167*21)/100</f>
      </c>
      <c r="P167" t="s">
        <v>22</v>
      </c>
    </row>
    <row r="168" spans="1:5" ht="25.5">
      <c r="A168" s="33" t="s">
        <v>49</v>
      </c>
      <c r="E168" s="34" t="s">
        <v>604</v>
      </c>
    </row>
    <row r="169" spans="1:5" ht="12.75">
      <c r="A169" s="35" t="s">
        <v>51</v>
      </c>
      <c r="E169" s="36" t="s">
        <v>605</v>
      </c>
    </row>
    <row r="170" spans="1:5" ht="191.25">
      <c r="A170" t="s">
        <v>53</v>
      </c>
      <c r="E170" s="34" t="s">
        <v>595</v>
      </c>
    </row>
    <row r="171" spans="1:16" ht="12.75">
      <c r="A171" s="25" t="s">
        <v>44</v>
      </c>
      <c r="B171" s="29" t="s">
        <v>606</v>
      </c>
      <c r="C171" s="29" t="s">
        <v>607</v>
      </c>
      <c r="D171" s="25" t="s">
        <v>46</v>
      </c>
      <c r="E171" s="30" t="s">
        <v>608</v>
      </c>
      <c r="F171" s="31" t="s">
        <v>131</v>
      </c>
      <c r="G171" s="32">
        <v>7.863</v>
      </c>
      <c r="H171" s="32">
        <v>0</v>
      </c>
      <c r="I171" s="32">
        <f>ROUND(ROUND(H171,3)*ROUND(G171,3),3)</f>
      </c>
      <c r="O171">
        <f>(I171*21)/100</f>
      </c>
      <c r="P171" t="s">
        <v>22</v>
      </c>
    </row>
    <row r="172" spans="1:5" ht="12.75">
      <c r="A172" s="33" t="s">
        <v>49</v>
      </c>
      <c r="E172" s="34" t="s">
        <v>609</v>
      </c>
    </row>
    <row r="173" spans="1:5" ht="12.75">
      <c r="A173" s="35" t="s">
        <v>51</v>
      </c>
      <c r="E173" s="36" t="s">
        <v>610</v>
      </c>
    </row>
    <row r="174" spans="1:5" ht="369.75">
      <c r="A174" t="s">
        <v>53</v>
      </c>
      <c r="E174" s="34" t="s">
        <v>611</v>
      </c>
    </row>
    <row r="175" spans="1:16" ht="12.75">
      <c r="A175" s="25" t="s">
        <v>44</v>
      </c>
      <c r="B175" s="29" t="s">
        <v>612</v>
      </c>
      <c r="C175" s="29" t="s">
        <v>613</v>
      </c>
      <c r="D175" s="25" t="s">
        <v>46</v>
      </c>
      <c r="E175" s="30" t="s">
        <v>614</v>
      </c>
      <c r="F175" s="31" t="s">
        <v>131</v>
      </c>
      <c r="G175" s="32">
        <v>25.92</v>
      </c>
      <c r="H175" s="32">
        <v>0</v>
      </c>
      <c r="I175" s="32">
        <f>ROUND(ROUND(H175,3)*ROUND(G175,3),3)</f>
      </c>
      <c r="O175">
        <f>(I175*21)/100</f>
      </c>
      <c r="P175" t="s">
        <v>22</v>
      </c>
    </row>
    <row r="176" spans="1:5" ht="12.75">
      <c r="A176" s="33" t="s">
        <v>49</v>
      </c>
      <c r="E176" s="34" t="s">
        <v>615</v>
      </c>
    </row>
    <row r="177" spans="1:5" ht="12.75">
      <c r="A177" s="35" t="s">
        <v>51</v>
      </c>
      <c r="E177" s="36" t="s">
        <v>616</v>
      </c>
    </row>
    <row r="178" spans="1:5" ht="369.75">
      <c r="A178" t="s">
        <v>53</v>
      </c>
      <c r="E178" s="34" t="s">
        <v>611</v>
      </c>
    </row>
    <row r="179" spans="1:16" ht="12.75">
      <c r="A179" s="25" t="s">
        <v>44</v>
      </c>
      <c r="B179" s="29" t="s">
        <v>617</v>
      </c>
      <c r="C179" s="29" t="s">
        <v>618</v>
      </c>
      <c r="D179" s="25" t="s">
        <v>46</v>
      </c>
      <c r="E179" s="30" t="s">
        <v>619</v>
      </c>
      <c r="F179" s="31" t="s">
        <v>92</v>
      </c>
      <c r="G179" s="32">
        <v>4.795</v>
      </c>
      <c r="H179" s="32">
        <v>0</v>
      </c>
      <c r="I179" s="32">
        <f>ROUND(ROUND(H179,3)*ROUND(G179,3),3)</f>
      </c>
      <c r="O179">
        <f>(I179*21)/100</f>
      </c>
      <c r="P179" t="s">
        <v>22</v>
      </c>
    </row>
    <row r="180" spans="1:5" ht="12.75">
      <c r="A180" s="33" t="s">
        <v>49</v>
      </c>
      <c r="E180" s="34" t="s">
        <v>620</v>
      </c>
    </row>
    <row r="181" spans="1:5" ht="12.75">
      <c r="A181" s="35" t="s">
        <v>51</v>
      </c>
      <c r="E181" s="36" t="s">
        <v>621</v>
      </c>
    </row>
    <row r="182" spans="1:5" ht="267.75">
      <c r="A182" t="s">
        <v>53</v>
      </c>
      <c r="E182" s="34" t="s">
        <v>622</v>
      </c>
    </row>
    <row r="183" spans="1:16" ht="25.5">
      <c r="A183" s="25" t="s">
        <v>44</v>
      </c>
      <c r="B183" s="29" t="s">
        <v>623</v>
      </c>
      <c r="C183" s="29" t="s">
        <v>624</v>
      </c>
      <c r="D183" s="25" t="s">
        <v>46</v>
      </c>
      <c r="E183" s="30" t="s">
        <v>625</v>
      </c>
      <c r="F183" s="31" t="s">
        <v>66</v>
      </c>
      <c r="G183" s="32">
        <v>38</v>
      </c>
      <c r="H183" s="32">
        <v>0</v>
      </c>
      <c r="I183" s="32">
        <f>ROUND(ROUND(H183,3)*ROUND(G183,3),3)</f>
      </c>
      <c r="O183">
        <f>(I183*21)/100</f>
      </c>
      <c r="P183" t="s">
        <v>22</v>
      </c>
    </row>
    <row r="184" spans="1:5" ht="25.5">
      <c r="A184" s="33" t="s">
        <v>49</v>
      </c>
      <c r="E184" s="34" t="s">
        <v>626</v>
      </c>
    </row>
    <row r="185" spans="1:5" ht="12.75">
      <c r="A185" s="35" t="s">
        <v>51</v>
      </c>
      <c r="E185" s="36" t="s">
        <v>627</v>
      </c>
    </row>
    <row r="186" spans="1:5" ht="63.75">
      <c r="A186" t="s">
        <v>53</v>
      </c>
      <c r="E186" s="34" t="s">
        <v>628</v>
      </c>
    </row>
    <row r="187" spans="1:16" ht="12.75">
      <c r="A187" s="25" t="s">
        <v>44</v>
      </c>
      <c r="B187" s="29" t="s">
        <v>629</v>
      </c>
      <c r="C187" s="29" t="s">
        <v>630</v>
      </c>
      <c r="D187" s="25" t="s">
        <v>46</v>
      </c>
      <c r="E187" s="30" t="s">
        <v>631</v>
      </c>
      <c r="F187" s="31" t="s">
        <v>115</v>
      </c>
      <c r="G187" s="32">
        <v>48.75</v>
      </c>
      <c r="H187" s="32">
        <v>0</v>
      </c>
      <c r="I187" s="32">
        <f>ROUND(ROUND(H187,3)*ROUND(G187,3),3)</f>
      </c>
      <c r="O187">
        <f>(I187*21)/100</f>
      </c>
      <c r="P187" t="s">
        <v>22</v>
      </c>
    </row>
    <row r="188" spans="1:5" ht="12.75">
      <c r="A188" s="33" t="s">
        <v>49</v>
      </c>
      <c r="E188" s="34" t="s">
        <v>632</v>
      </c>
    </row>
    <row r="189" spans="1:5" ht="12.75">
      <c r="A189" s="35" t="s">
        <v>51</v>
      </c>
      <c r="E189" s="36" t="s">
        <v>633</v>
      </c>
    </row>
    <row r="190" spans="1:5" ht="102">
      <c r="A190" t="s">
        <v>53</v>
      </c>
      <c r="E190" s="34" t="s">
        <v>634</v>
      </c>
    </row>
    <row r="191" spans="1:18" ht="12.75" customHeight="1">
      <c r="A191" s="6" t="s">
        <v>42</v>
      </c>
      <c r="B191" s="6"/>
      <c r="C191" s="39" t="s">
        <v>21</v>
      </c>
      <c r="D191" s="6"/>
      <c r="E191" s="27" t="s">
        <v>635</v>
      </c>
      <c r="F191" s="6"/>
      <c r="G191" s="6"/>
      <c r="H191" s="6"/>
      <c r="I191" s="40">
        <f>0+Q191</f>
      </c>
      <c r="O191">
        <f>0+R191</f>
      </c>
      <c r="Q191">
        <f>0+I192+I196+I200+I204+I208+I212</f>
      </c>
      <c r="R191">
        <f>0+O192+O196+O200+O204+O208+O212</f>
      </c>
    </row>
    <row r="192" spans="1:16" ht="12.75">
      <c r="A192" s="25" t="s">
        <v>44</v>
      </c>
      <c r="B192" s="29" t="s">
        <v>636</v>
      </c>
      <c r="C192" s="29" t="s">
        <v>637</v>
      </c>
      <c r="D192" s="25" t="s">
        <v>46</v>
      </c>
      <c r="E192" s="30" t="s">
        <v>638</v>
      </c>
      <c r="F192" s="31" t="s">
        <v>639</v>
      </c>
      <c r="G192" s="32">
        <v>120</v>
      </c>
      <c r="H192" s="32">
        <v>0</v>
      </c>
      <c r="I192" s="32">
        <f>ROUND(ROUND(H192,3)*ROUND(G192,3),3)</f>
      </c>
      <c r="O192">
        <f>(I192*21)/100</f>
      </c>
      <c r="P192" t="s">
        <v>22</v>
      </c>
    </row>
    <row r="193" spans="1:5" ht="12.75">
      <c r="A193" s="33" t="s">
        <v>49</v>
      </c>
      <c r="E193" s="34" t="s">
        <v>640</v>
      </c>
    </row>
    <row r="194" spans="1:5" ht="12.75">
      <c r="A194" s="35" t="s">
        <v>51</v>
      </c>
      <c r="E194" s="36" t="s">
        <v>641</v>
      </c>
    </row>
    <row r="195" spans="1:5" ht="25.5">
      <c r="A195" t="s">
        <v>53</v>
      </c>
      <c r="E195" s="34" t="s">
        <v>642</v>
      </c>
    </row>
    <row r="196" spans="1:16" ht="12.75">
      <c r="A196" s="25" t="s">
        <v>44</v>
      </c>
      <c r="B196" s="29" t="s">
        <v>643</v>
      </c>
      <c r="C196" s="29" t="s">
        <v>644</v>
      </c>
      <c r="D196" s="25" t="s">
        <v>46</v>
      </c>
      <c r="E196" s="30" t="s">
        <v>645</v>
      </c>
      <c r="F196" s="31" t="s">
        <v>131</v>
      </c>
      <c r="G196" s="32">
        <v>18.838</v>
      </c>
      <c r="H196" s="32">
        <v>0</v>
      </c>
      <c r="I196" s="32">
        <f>ROUND(ROUND(H196,3)*ROUND(G196,3),3)</f>
      </c>
      <c r="O196">
        <f>(I196*21)/100</f>
      </c>
      <c r="P196" t="s">
        <v>22</v>
      </c>
    </row>
    <row r="197" spans="1:5" ht="12.75">
      <c r="A197" s="33" t="s">
        <v>49</v>
      </c>
      <c r="E197" s="34" t="s">
        <v>646</v>
      </c>
    </row>
    <row r="198" spans="1:5" ht="12.75">
      <c r="A198" s="35" t="s">
        <v>51</v>
      </c>
      <c r="E198" s="36" t="s">
        <v>647</v>
      </c>
    </row>
    <row r="199" spans="1:5" ht="382.5">
      <c r="A199" t="s">
        <v>53</v>
      </c>
      <c r="E199" s="34" t="s">
        <v>648</v>
      </c>
    </row>
    <row r="200" spans="1:16" ht="12.75">
      <c r="A200" s="25" t="s">
        <v>44</v>
      </c>
      <c r="B200" s="29" t="s">
        <v>649</v>
      </c>
      <c r="C200" s="29" t="s">
        <v>650</v>
      </c>
      <c r="D200" s="25" t="s">
        <v>46</v>
      </c>
      <c r="E200" s="30" t="s">
        <v>651</v>
      </c>
      <c r="F200" s="31" t="s">
        <v>92</v>
      </c>
      <c r="G200" s="32">
        <v>2.261</v>
      </c>
      <c r="H200" s="32">
        <v>0</v>
      </c>
      <c r="I200" s="32">
        <f>ROUND(ROUND(H200,3)*ROUND(G200,3),3)</f>
      </c>
      <c r="O200">
        <f>(I200*21)/100</f>
      </c>
      <c r="P200" t="s">
        <v>22</v>
      </c>
    </row>
    <row r="201" spans="1:5" ht="12.75">
      <c r="A201" s="33" t="s">
        <v>49</v>
      </c>
      <c r="E201" s="34" t="s">
        <v>652</v>
      </c>
    </row>
    <row r="202" spans="1:5" ht="12.75">
      <c r="A202" s="35" t="s">
        <v>51</v>
      </c>
      <c r="E202" s="36" t="s">
        <v>653</v>
      </c>
    </row>
    <row r="203" spans="1:5" ht="242.25">
      <c r="A203" t="s">
        <v>53</v>
      </c>
      <c r="E203" s="34" t="s">
        <v>654</v>
      </c>
    </row>
    <row r="204" spans="1:16" ht="12.75">
      <c r="A204" s="25" t="s">
        <v>44</v>
      </c>
      <c r="B204" s="29" t="s">
        <v>655</v>
      </c>
      <c r="C204" s="29" t="s">
        <v>656</v>
      </c>
      <c r="D204" s="25" t="s">
        <v>46</v>
      </c>
      <c r="E204" s="30" t="s">
        <v>657</v>
      </c>
      <c r="F204" s="31" t="s">
        <v>131</v>
      </c>
      <c r="G204" s="32">
        <v>39.764</v>
      </c>
      <c r="H204" s="32">
        <v>0</v>
      </c>
      <c r="I204" s="32">
        <f>ROUND(ROUND(H204,3)*ROUND(G204,3),3)</f>
      </c>
      <c r="O204">
        <f>(I204*21)/100</f>
      </c>
      <c r="P204" t="s">
        <v>22</v>
      </c>
    </row>
    <row r="205" spans="1:5" ht="51">
      <c r="A205" s="33" t="s">
        <v>49</v>
      </c>
      <c r="E205" s="34" t="s">
        <v>658</v>
      </c>
    </row>
    <row r="206" spans="1:5" ht="12.75">
      <c r="A206" s="35" t="s">
        <v>51</v>
      </c>
      <c r="E206" s="36" t="s">
        <v>659</v>
      </c>
    </row>
    <row r="207" spans="1:5" ht="25.5">
      <c r="A207" t="s">
        <v>53</v>
      </c>
      <c r="E207" s="34" t="s">
        <v>660</v>
      </c>
    </row>
    <row r="208" spans="1:16" ht="12.75">
      <c r="A208" s="25" t="s">
        <v>44</v>
      </c>
      <c r="B208" s="29" t="s">
        <v>661</v>
      </c>
      <c r="C208" s="29" t="s">
        <v>662</v>
      </c>
      <c r="D208" s="25" t="s">
        <v>46</v>
      </c>
      <c r="E208" s="30" t="s">
        <v>663</v>
      </c>
      <c r="F208" s="31" t="s">
        <v>131</v>
      </c>
      <c r="G208" s="32">
        <v>43.452</v>
      </c>
      <c r="H208" s="32">
        <v>0</v>
      </c>
      <c r="I208" s="32">
        <f>ROUND(ROUND(H208,3)*ROUND(G208,3),3)</f>
      </c>
      <c r="O208">
        <f>(I208*21)/100</f>
      </c>
      <c r="P208" t="s">
        <v>22</v>
      </c>
    </row>
    <row r="209" spans="1:5" ht="12.75">
      <c r="A209" s="33" t="s">
        <v>49</v>
      </c>
      <c r="E209" s="34" t="s">
        <v>664</v>
      </c>
    </row>
    <row r="210" spans="1:5" ht="12.75">
      <c r="A210" s="35" t="s">
        <v>51</v>
      </c>
      <c r="E210" s="36" t="s">
        <v>665</v>
      </c>
    </row>
    <row r="211" spans="1:5" ht="369.75">
      <c r="A211" t="s">
        <v>53</v>
      </c>
      <c r="E211" s="34" t="s">
        <v>666</v>
      </c>
    </row>
    <row r="212" spans="1:16" ht="12.75">
      <c r="A212" s="25" t="s">
        <v>44</v>
      </c>
      <c r="B212" s="29" t="s">
        <v>667</v>
      </c>
      <c r="C212" s="29" t="s">
        <v>668</v>
      </c>
      <c r="D212" s="25" t="s">
        <v>46</v>
      </c>
      <c r="E212" s="30" t="s">
        <v>669</v>
      </c>
      <c r="F212" s="31" t="s">
        <v>92</v>
      </c>
      <c r="G212" s="32">
        <v>9.559</v>
      </c>
      <c r="H212" s="32">
        <v>0</v>
      </c>
      <c r="I212" s="32">
        <f>ROUND(ROUND(H212,3)*ROUND(G212,3),3)</f>
      </c>
      <c r="O212">
        <f>(I212*21)/100</f>
      </c>
      <c r="P212" t="s">
        <v>22</v>
      </c>
    </row>
    <row r="213" spans="1:5" ht="12.75">
      <c r="A213" s="33" t="s">
        <v>49</v>
      </c>
      <c r="E213" s="34" t="s">
        <v>670</v>
      </c>
    </row>
    <row r="214" spans="1:5" ht="12.75">
      <c r="A214" s="35" t="s">
        <v>51</v>
      </c>
      <c r="E214" s="36" t="s">
        <v>671</v>
      </c>
    </row>
    <row r="215" spans="1:5" ht="267.75">
      <c r="A215" t="s">
        <v>53</v>
      </c>
      <c r="E215" s="34" t="s">
        <v>622</v>
      </c>
    </row>
    <row r="216" spans="1:18" ht="12.75" customHeight="1">
      <c r="A216" s="6" t="s">
        <v>42</v>
      </c>
      <c r="B216" s="6"/>
      <c r="C216" s="39" t="s">
        <v>32</v>
      </c>
      <c r="D216" s="6"/>
      <c r="E216" s="27" t="s">
        <v>672</v>
      </c>
      <c r="F216" s="6"/>
      <c r="G216" s="6"/>
      <c r="H216" s="6"/>
      <c r="I216" s="40">
        <f>0+Q216</f>
      </c>
      <c r="O216">
        <f>0+R216</f>
      </c>
      <c r="Q216">
        <f>0+I217+I221+I225+I229+I233+I237+I241+I245+I249+I253+I257+I261+I265+I269</f>
      </c>
      <c r="R216">
        <f>0+O217+O221+O225+O229+O233+O237+O241+O245+O249+O253+O257+O261+O265+O269</f>
      </c>
    </row>
    <row r="217" spans="1:16" ht="12.75">
      <c r="A217" s="25" t="s">
        <v>44</v>
      </c>
      <c r="B217" s="29" t="s">
        <v>673</v>
      </c>
      <c r="C217" s="29" t="s">
        <v>674</v>
      </c>
      <c r="D217" s="25" t="s">
        <v>46</v>
      </c>
      <c r="E217" s="30" t="s">
        <v>675</v>
      </c>
      <c r="F217" s="31" t="s">
        <v>131</v>
      </c>
      <c r="G217" s="32">
        <v>56.634</v>
      </c>
      <c r="H217" s="32">
        <v>0</v>
      </c>
      <c r="I217" s="32">
        <f>ROUND(ROUND(H217,3)*ROUND(G217,3),3)</f>
      </c>
      <c r="O217">
        <f>(I217*21)/100</f>
      </c>
      <c r="P217" t="s">
        <v>22</v>
      </c>
    </row>
    <row r="218" spans="1:5" ht="12.75">
      <c r="A218" s="33" t="s">
        <v>49</v>
      </c>
      <c r="E218" s="34" t="s">
        <v>676</v>
      </c>
    </row>
    <row r="219" spans="1:5" ht="12.75">
      <c r="A219" s="35" t="s">
        <v>51</v>
      </c>
      <c r="E219" s="36" t="s">
        <v>677</v>
      </c>
    </row>
    <row r="220" spans="1:5" ht="369.75">
      <c r="A220" t="s">
        <v>53</v>
      </c>
      <c r="E220" s="34" t="s">
        <v>666</v>
      </c>
    </row>
    <row r="221" spans="1:16" ht="12.75">
      <c r="A221" s="25" t="s">
        <v>44</v>
      </c>
      <c r="B221" s="29" t="s">
        <v>678</v>
      </c>
      <c r="C221" s="29" t="s">
        <v>679</v>
      </c>
      <c r="D221" s="25" t="s">
        <v>46</v>
      </c>
      <c r="E221" s="30" t="s">
        <v>680</v>
      </c>
      <c r="F221" s="31" t="s">
        <v>92</v>
      </c>
      <c r="G221" s="32">
        <v>13.592</v>
      </c>
      <c r="H221" s="32">
        <v>0</v>
      </c>
      <c r="I221" s="32">
        <f>ROUND(ROUND(H221,3)*ROUND(G221,3),3)</f>
      </c>
      <c r="O221">
        <f>(I221*21)/100</f>
      </c>
      <c r="P221" t="s">
        <v>22</v>
      </c>
    </row>
    <row r="222" spans="1:5" ht="12.75">
      <c r="A222" s="33" t="s">
        <v>49</v>
      </c>
      <c r="E222" s="34" t="s">
        <v>681</v>
      </c>
    </row>
    <row r="223" spans="1:5" ht="12.75">
      <c r="A223" s="35" t="s">
        <v>51</v>
      </c>
      <c r="E223" s="36" t="s">
        <v>682</v>
      </c>
    </row>
    <row r="224" spans="1:5" ht="267.75">
      <c r="A224" t="s">
        <v>53</v>
      </c>
      <c r="E224" s="34" t="s">
        <v>683</v>
      </c>
    </row>
    <row r="225" spans="1:16" ht="12.75">
      <c r="A225" s="25" t="s">
        <v>44</v>
      </c>
      <c r="B225" s="29" t="s">
        <v>684</v>
      </c>
      <c r="C225" s="29" t="s">
        <v>685</v>
      </c>
      <c r="D225" s="25" t="s">
        <v>46</v>
      </c>
      <c r="E225" s="30" t="s">
        <v>686</v>
      </c>
      <c r="F225" s="31" t="s">
        <v>131</v>
      </c>
      <c r="G225" s="32">
        <v>1.08</v>
      </c>
      <c r="H225" s="32">
        <v>0</v>
      </c>
      <c r="I225" s="32">
        <f>ROUND(ROUND(H225,3)*ROUND(G225,3),3)</f>
      </c>
      <c r="O225">
        <f>(I225*21)/100</f>
      </c>
      <c r="P225" t="s">
        <v>22</v>
      </c>
    </row>
    <row r="226" spans="1:5" ht="25.5">
      <c r="A226" s="33" t="s">
        <v>49</v>
      </c>
      <c r="E226" s="34" t="s">
        <v>687</v>
      </c>
    </row>
    <row r="227" spans="1:5" ht="12.75">
      <c r="A227" s="35" t="s">
        <v>51</v>
      </c>
      <c r="E227" s="36" t="s">
        <v>688</v>
      </c>
    </row>
    <row r="228" spans="1:5" ht="229.5">
      <c r="A228" t="s">
        <v>53</v>
      </c>
      <c r="E228" s="34" t="s">
        <v>689</v>
      </c>
    </row>
    <row r="229" spans="1:16" ht="12.75">
      <c r="A229" s="25" t="s">
        <v>44</v>
      </c>
      <c r="B229" s="29" t="s">
        <v>690</v>
      </c>
      <c r="C229" s="29" t="s">
        <v>691</v>
      </c>
      <c r="D229" s="25" t="s">
        <v>46</v>
      </c>
      <c r="E229" s="30" t="s">
        <v>692</v>
      </c>
      <c r="F229" s="31" t="s">
        <v>131</v>
      </c>
      <c r="G229" s="32">
        <v>45.015</v>
      </c>
      <c r="H229" s="32">
        <v>0</v>
      </c>
      <c r="I229" s="32">
        <f>ROUND(ROUND(H229,3)*ROUND(G229,3),3)</f>
      </c>
      <c r="O229">
        <f>(I229*21)/100</f>
      </c>
      <c r="P229" t="s">
        <v>22</v>
      </c>
    </row>
    <row r="230" spans="1:5" ht="25.5">
      <c r="A230" s="33" t="s">
        <v>49</v>
      </c>
      <c r="E230" s="34" t="s">
        <v>693</v>
      </c>
    </row>
    <row r="231" spans="1:5" ht="63.75">
      <c r="A231" s="35" t="s">
        <v>51</v>
      </c>
      <c r="E231" s="36" t="s">
        <v>694</v>
      </c>
    </row>
    <row r="232" spans="1:5" ht="229.5">
      <c r="A232" t="s">
        <v>53</v>
      </c>
      <c r="E232" s="34" t="s">
        <v>689</v>
      </c>
    </row>
    <row r="233" spans="1:16" ht="12.75">
      <c r="A233" s="25" t="s">
        <v>44</v>
      </c>
      <c r="B233" s="29" t="s">
        <v>695</v>
      </c>
      <c r="C233" s="29" t="s">
        <v>696</v>
      </c>
      <c r="D233" s="25" t="s">
        <v>46</v>
      </c>
      <c r="E233" s="30" t="s">
        <v>697</v>
      </c>
      <c r="F233" s="31" t="s">
        <v>131</v>
      </c>
      <c r="G233" s="32">
        <v>15.894</v>
      </c>
      <c r="H233" s="32">
        <v>0</v>
      </c>
      <c r="I233" s="32">
        <f>ROUND(ROUND(H233,3)*ROUND(G233,3),3)</f>
      </c>
      <c r="O233">
        <f>(I233*21)/100</f>
      </c>
      <c r="P233" t="s">
        <v>22</v>
      </c>
    </row>
    <row r="234" spans="1:5" ht="12.75">
      <c r="A234" s="33" t="s">
        <v>49</v>
      </c>
      <c r="E234" s="34" t="s">
        <v>698</v>
      </c>
    </row>
    <row r="235" spans="1:5" ht="51">
      <c r="A235" s="35" t="s">
        <v>51</v>
      </c>
      <c r="E235" s="36" t="s">
        <v>699</v>
      </c>
    </row>
    <row r="236" spans="1:5" ht="369.75">
      <c r="A236" t="s">
        <v>53</v>
      </c>
      <c r="E236" s="34" t="s">
        <v>666</v>
      </c>
    </row>
    <row r="237" spans="1:16" ht="12.75">
      <c r="A237" s="25" t="s">
        <v>44</v>
      </c>
      <c r="B237" s="29" t="s">
        <v>700</v>
      </c>
      <c r="C237" s="29" t="s">
        <v>701</v>
      </c>
      <c r="D237" s="25" t="s">
        <v>46</v>
      </c>
      <c r="E237" s="30" t="s">
        <v>702</v>
      </c>
      <c r="F237" s="31" t="s">
        <v>131</v>
      </c>
      <c r="G237" s="32">
        <v>35.211</v>
      </c>
      <c r="H237" s="32">
        <v>0</v>
      </c>
      <c r="I237" s="32">
        <f>ROUND(ROUND(H237,3)*ROUND(G237,3),3)</f>
      </c>
      <c r="O237">
        <f>(I237*21)/100</f>
      </c>
      <c r="P237" t="s">
        <v>22</v>
      </c>
    </row>
    <row r="238" spans="1:5" ht="12.75">
      <c r="A238" s="33" t="s">
        <v>49</v>
      </c>
      <c r="E238" s="34" t="s">
        <v>703</v>
      </c>
    </row>
    <row r="239" spans="1:5" ht="38.25">
      <c r="A239" s="35" t="s">
        <v>51</v>
      </c>
      <c r="E239" s="36" t="s">
        <v>704</v>
      </c>
    </row>
    <row r="240" spans="1:5" ht="369.75">
      <c r="A240" t="s">
        <v>53</v>
      </c>
      <c r="E240" s="34" t="s">
        <v>666</v>
      </c>
    </row>
    <row r="241" spans="1:16" ht="12.75">
      <c r="A241" s="25" t="s">
        <v>44</v>
      </c>
      <c r="B241" s="29" t="s">
        <v>705</v>
      </c>
      <c r="C241" s="29" t="s">
        <v>706</v>
      </c>
      <c r="D241" s="25" t="s">
        <v>46</v>
      </c>
      <c r="E241" s="30" t="s">
        <v>707</v>
      </c>
      <c r="F241" s="31" t="s">
        <v>131</v>
      </c>
      <c r="G241" s="32">
        <v>11.25</v>
      </c>
      <c r="H241" s="32">
        <v>0</v>
      </c>
      <c r="I241" s="32">
        <f>ROUND(ROUND(H241,3)*ROUND(G241,3),3)</f>
      </c>
      <c r="O241">
        <f>(I241*21)/100</f>
      </c>
      <c r="P241" t="s">
        <v>22</v>
      </c>
    </row>
    <row r="242" spans="1:5" ht="25.5">
      <c r="A242" s="33" t="s">
        <v>49</v>
      </c>
      <c r="E242" s="34" t="s">
        <v>708</v>
      </c>
    </row>
    <row r="243" spans="1:5" ht="12.75">
      <c r="A243" s="35" t="s">
        <v>51</v>
      </c>
      <c r="E243" s="36" t="s">
        <v>709</v>
      </c>
    </row>
    <row r="244" spans="1:5" ht="38.25">
      <c r="A244" t="s">
        <v>53</v>
      </c>
      <c r="E244" s="34" t="s">
        <v>710</v>
      </c>
    </row>
    <row r="245" spans="1:16" ht="12.75">
      <c r="A245" s="25" t="s">
        <v>44</v>
      </c>
      <c r="B245" s="29" t="s">
        <v>711</v>
      </c>
      <c r="C245" s="29" t="s">
        <v>712</v>
      </c>
      <c r="D245" s="25" t="s">
        <v>46</v>
      </c>
      <c r="E245" s="30" t="s">
        <v>713</v>
      </c>
      <c r="F245" s="31" t="s">
        <v>131</v>
      </c>
      <c r="G245" s="32">
        <v>19.365</v>
      </c>
      <c r="H245" s="32">
        <v>0</v>
      </c>
      <c r="I245" s="32">
        <f>ROUND(ROUND(H245,3)*ROUND(G245,3),3)</f>
      </c>
      <c r="O245">
        <f>(I245*21)/100</f>
      </c>
      <c r="P245" t="s">
        <v>22</v>
      </c>
    </row>
    <row r="246" spans="1:5" ht="25.5">
      <c r="A246" s="33" t="s">
        <v>49</v>
      </c>
      <c r="E246" s="34" t="s">
        <v>714</v>
      </c>
    </row>
    <row r="247" spans="1:5" ht="51">
      <c r="A247" s="35" t="s">
        <v>51</v>
      </c>
      <c r="E247" s="36" t="s">
        <v>715</v>
      </c>
    </row>
    <row r="248" spans="1:5" ht="38.25">
      <c r="A248" t="s">
        <v>53</v>
      </c>
      <c r="E248" s="34" t="s">
        <v>710</v>
      </c>
    </row>
    <row r="249" spans="1:16" ht="12.75">
      <c r="A249" s="25" t="s">
        <v>44</v>
      </c>
      <c r="B249" s="29" t="s">
        <v>716</v>
      </c>
      <c r="C249" s="29" t="s">
        <v>717</v>
      </c>
      <c r="D249" s="25" t="s">
        <v>46</v>
      </c>
      <c r="E249" s="30" t="s">
        <v>718</v>
      </c>
      <c r="F249" s="31" t="s">
        <v>131</v>
      </c>
      <c r="G249" s="32">
        <v>7.782</v>
      </c>
      <c r="H249" s="32">
        <v>0</v>
      </c>
      <c r="I249" s="32">
        <f>ROUND(ROUND(H249,3)*ROUND(G249,3),3)</f>
      </c>
      <c r="O249">
        <f>(I249*21)/100</f>
      </c>
      <c r="P249" t="s">
        <v>22</v>
      </c>
    </row>
    <row r="250" spans="1:5" ht="25.5">
      <c r="A250" s="33" t="s">
        <v>49</v>
      </c>
      <c r="E250" s="34" t="s">
        <v>719</v>
      </c>
    </row>
    <row r="251" spans="1:5" ht="38.25">
      <c r="A251" s="35" t="s">
        <v>51</v>
      </c>
      <c r="E251" s="36" t="s">
        <v>493</v>
      </c>
    </row>
    <row r="252" spans="1:5" ht="51">
      <c r="A252" t="s">
        <v>53</v>
      </c>
      <c r="E252" s="34" t="s">
        <v>720</v>
      </c>
    </row>
    <row r="253" spans="1:16" ht="12.75">
      <c r="A253" s="25" t="s">
        <v>44</v>
      </c>
      <c r="B253" s="29" t="s">
        <v>721</v>
      </c>
      <c r="C253" s="29" t="s">
        <v>722</v>
      </c>
      <c r="D253" s="25" t="s">
        <v>46</v>
      </c>
      <c r="E253" s="30" t="s">
        <v>723</v>
      </c>
      <c r="F253" s="31" t="s">
        <v>131</v>
      </c>
      <c r="G253" s="32">
        <v>24.08</v>
      </c>
      <c r="H253" s="32">
        <v>0</v>
      </c>
      <c r="I253" s="32">
        <f>ROUND(ROUND(H253,3)*ROUND(G253,3),3)</f>
      </c>
      <c r="O253">
        <f>(I253*21)/100</f>
      </c>
      <c r="P253" t="s">
        <v>22</v>
      </c>
    </row>
    <row r="254" spans="1:5" ht="38.25">
      <c r="A254" s="33" t="s">
        <v>49</v>
      </c>
      <c r="E254" s="34" t="s">
        <v>724</v>
      </c>
    </row>
    <row r="255" spans="1:5" ht="12.75">
      <c r="A255" s="35" t="s">
        <v>51</v>
      </c>
      <c r="E255" s="36" t="s">
        <v>725</v>
      </c>
    </row>
    <row r="256" spans="1:5" ht="38.25">
      <c r="A256" t="s">
        <v>53</v>
      </c>
      <c r="E256" s="34" t="s">
        <v>726</v>
      </c>
    </row>
    <row r="257" spans="1:16" ht="12.75">
      <c r="A257" s="25" t="s">
        <v>44</v>
      </c>
      <c r="B257" s="29" t="s">
        <v>727</v>
      </c>
      <c r="C257" s="29" t="s">
        <v>728</v>
      </c>
      <c r="D257" s="25" t="s">
        <v>46</v>
      </c>
      <c r="E257" s="30" t="s">
        <v>729</v>
      </c>
      <c r="F257" s="31" t="s">
        <v>115</v>
      </c>
      <c r="G257" s="32">
        <v>48.16</v>
      </c>
      <c r="H257" s="32">
        <v>0</v>
      </c>
      <c r="I257" s="32">
        <f>ROUND(ROUND(H257,3)*ROUND(G257,3),3)</f>
      </c>
      <c r="O257">
        <f>(I257*21)/100</f>
      </c>
      <c r="P257" t="s">
        <v>22</v>
      </c>
    </row>
    <row r="258" spans="1:5" ht="38.25">
      <c r="A258" s="33" t="s">
        <v>49</v>
      </c>
      <c r="E258" s="34" t="s">
        <v>730</v>
      </c>
    </row>
    <row r="259" spans="1:5" ht="12.75">
      <c r="A259" s="35" t="s">
        <v>51</v>
      </c>
      <c r="E259" s="36" t="s">
        <v>731</v>
      </c>
    </row>
    <row r="260" spans="1:5" ht="114.75">
      <c r="A260" t="s">
        <v>53</v>
      </c>
      <c r="E260" s="34" t="s">
        <v>732</v>
      </c>
    </row>
    <row r="261" spans="1:16" ht="12.75">
      <c r="A261" s="25" t="s">
        <v>44</v>
      </c>
      <c r="B261" s="29" t="s">
        <v>733</v>
      </c>
      <c r="C261" s="29" t="s">
        <v>734</v>
      </c>
      <c r="D261" s="25" t="s">
        <v>46</v>
      </c>
      <c r="E261" s="30" t="s">
        <v>735</v>
      </c>
      <c r="F261" s="31" t="s">
        <v>131</v>
      </c>
      <c r="G261" s="32">
        <v>38.443</v>
      </c>
      <c r="H261" s="32">
        <v>0</v>
      </c>
      <c r="I261" s="32">
        <f>ROUND(ROUND(H261,3)*ROUND(G261,3),3)</f>
      </c>
      <c r="O261">
        <f>(I261*21)/100</f>
      </c>
      <c r="P261" t="s">
        <v>22</v>
      </c>
    </row>
    <row r="262" spans="1:5" ht="38.25">
      <c r="A262" s="33" t="s">
        <v>49</v>
      </c>
      <c r="E262" s="34" t="s">
        <v>736</v>
      </c>
    </row>
    <row r="263" spans="1:5" ht="12.75">
      <c r="A263" s="35" t="s">
        <v>51</v>
      </c>
      <c r="E263" s="36" t="s">
        <v>737</v>
      </c>
    </row>
    <row r="264" spans="1:5" ht="102">
      <c r="A264" t="s">
        <v>53</v>
      </c>
      <c r="E264" s="34" t="s">
        <v>738</v>
      </c>
    </row>
    <row r="265" spans="1:16" ht="12.75">
      <c r="A265" s="25" t="s">
        <v>44</v>
      </c>
      <c r="B265" s="29" t="s">
        <v>739</v>
      </c>
      <c r="C265" s="29" t="s">
        <v>740</v>
      </c>
      <c r="D265" s="25" t="s">
        <v>46</v>
      </c>
      <c r="E265" s="30" t="s">
        <v>741</v>
      </c>
      <c r="F265" s="31" t="s">
        <v>131</v>
      </c>
      <c r="G265" s="32">
        <v>5.957</v>
      </c>
      <c r="H265" s="32">
        <v>0</v>
      </c>
      <c r="I265" s="32">
        <f>ROUND(ROUND(H265,3)*ROUND(G265,3),3)</f>
      </c>
      <c r="O265">
        <f>(I265*21)/100</f>
      </c>
      <c r="P265" t="s">
        <v>22</v>
      </c>
    </row>
    <row r="266" spans="1:5" ht="25.5">
      <c r="A266" s="33" t="s">
        <v>49</v>
      </c>
      <c r="E266" s="34" t="s">
        <v>742</v>
      </c>
    </row>
    <row r="267" spans="1:5" ht="12.75">
      <c r="A267" s="35" t="s">
        <v>51</v>
      </c>
      <c r="E267" s="36" t="s">
        <v>743</v>
      </c>
    </row>
    <row r="268" spans="1:5" ht="102">
      <c r="A268" t="s">
        <v>53</v>
      </c>
      <c r="E268" s="34" t="s">
        <v>744</v>
      </c>
    </row>
    <row r="269" spans="1:16" ht="12.75">
      <c r="A269" s="25" t="s">
        <v>44</v>
      </c>
      <c r="B269" s="29" t="s">
        <v>745</v>
      </c>
      <c r="C269" s="29" t="s">
        <v>746</v>
      </c>
      <c r="D269" s="25" t="s">
        <v>46</v>
      </c>
      <c r="E269" s="30" t="s">
        <v>747</v>
      </c>
      <c r="F269" s="31" t="s">
        <v>131</v>
      </c>
      <c r="G269" s="32">
        <v>17.73</v>
      </c>
      <c r="H269" s="32">
        <v>0</v>
      </c>
      <c r="I269" s="32">
        <f>ROUND(ROUND(H269,3)*ROUND(G269,3),3)</f>
      </c>
      <c r="O269">
        <f>(I269*21)/100</f>
      </c>
      <c r="P269" t="s">
        <v>22</v>
      </c>
    </row>
    <row r="270" spans="1:5" ht="25.5">
      <c r="A270" s="33" t="s">
        <v>49</v>
      </c>
      <c r="E270" s="34" t="s">
        <v>748</v>
      </c>
    </row>
    <row r="271" spans="1:5" ht="63.75">
      <c r="A271" s="35" t="s">
        <v>51</v>
      </c>
      <c r="E271" s="36" t="s">
        <v>749</v>
      </c>
    </row>
    <row r="272" spans="1:5" ht="357">
      <c r="A272" t="s">
        <v>53</v>
      </c>
      <c r="E272" s="34" t="s">
        <v>750</v>
      </c>
    </row>
    <row r="273" spans="1:18" ht="12.75" customHeight="1">
      <c r="A273" s="6" t="s">
        <v>42</v>
      </c>
      <c r="B273" s="6"/>
      <c r="C273" s="39" t="s">
        <v>34</v>
      </c>
      <c r="D273" s="6"/>
      <c r="E273" s="27" t="s">
        <v>300</v>
      </c>
      <c r="F273" s="6"/>
      <c r="G273" s="6"/>
      <c r="H273" s="6"/>
      <c r="I273" s="40">
        <f>0+Q273</f>
      </c>
      <c r="O273">
        <f>0+R273</f>
      </c>
      <c r="Q273">
        <f>0+I274+I278+I282+I286+I290+I294</f>
      </c>
      <c r="R273">
        <f>0+O274+O278+O282+O286+O290+O294</f>
      </c>
    </row>
    <row r="274" spans="1:16" ht="12.75">
      <c r="A274" s="25" t="s">
        <v>44</v>
      </c>
      <c r="B274" s="29" t="s">
        <v>751</v>
      </c>
      <c r="C274" s="29" t="s">
        <v>320</v>
      </c>
      <c r="D274" s="25" t="s">
        <v>46</v>
      </c>
      <c r="E274" s="30" t="s">
        <v>321</v>
      </c>
      <c r="F274" s="31" t="s">
        <v>115</v>
      </c>
      <c r="G274" s="32">
        <v>134.4</v>
      </c>
      <c r="H274" s="32">
        <v>0</v>
      </c>
      <c r="I274" s="32">
        <f>ROUND(ROUND(H274,3)*ROUND(G274,3),3)</f>
      </c>
      <c r="O274">
        <f>(I274*21)/100</f>
      </c>
      <c r="P274" t="s">
        <v>22</v>
      </c>
    </row>
    <row r="275" spans="1:5" ht="12.75">
      <c r="A275" s="33" t="s">
        <v>49</v>
      </c>
      <c r="E275" s="34" t="s">
        <v>752</v>
      </c>
    </row>
    <row r="276" spans="1:5" ht="12.75">
      <c r="A276" s="35" t="s">
        <v>51</v>
      </c>
      <c r="E276" s="36" t="s">
        <v>753</v>
      </c>
    </row>
    <row r="277" spans="1:5" ht="51">
      <c r="A277" t="s">
        <v>53</v>
      </c>
      <c r="E277" s="34" t="s">
        <v>754</v>
      </c>
    </row>
    <row r="278" spans="1:16" ht="12.75">
      <c r="A278" s="25" t="s">
        <v>44</v>
      </c>
      <c r="B278" s="29" t="s">
        <v>755</v>
      </c>
      <c r="C278" s="29" t="s">
        <v>756</v>
      </c>
      <c r="D278" s="25" t="s">
        <v>46</v>
      </c>
      <c r="E278" s="30" t="s">
        <v>757</v>
      </c>
      <c r="F278" s="31" t="s">
        <v>131</v>
      </c>
      <c r="G278" s="32">
        <v>2.464</v>
      </c>
      <c r="H278" s="32">
        <v>0</v>
      </c>
      <c r="I278" s="32">
        <f>ROUND(ROUND(H278,3)*ROUND(G278,3),3)</f>
      </c>
      <c r="O278">
        <f>(I278*21)/100</f>
      </c>
      <c r="P278" t="s">
        <v>22</v>
      </c>
    </row>
    <row r="279" spans="1:5" ht="12.75">
      <c r="A279" s="33" t="s">
        <v>49</v>
      </c>
      <c r="E279" s="34" t="s">
        <v>758</v>
      </c>
    </row>
    <row r="280" spans="1:5" ht="12.75">
      <c r="A280" s="35" t="s">
        <v>51</v>
      </c>
      <c r="E280" s="36" t="s">
        <v>759</v>
      </c>
    </row>
    <row r="281" spans="1:5" ht="140.25">
      <c r="A281" t="s">
        <v>53</v>
      </c>
      <c r="E281" s="34" t="s">
        <v>760</v>
      </c>
    </row>
    <row r="282" spans="1:16" ht="12.75">
      <c r="A282" s="25" t="s">
        <v>44</v>
      </c>
      <c r="B282" s="29" t="s">
        <v>761</v>
      </c>
      <c r="C282" s="29" t="s">
        <v>762</v>
      </c>
      <c r="D282" s="25" t="s">
        <v>46</v>
      </c>
      <c r="E282" s="30" t="s">
        <v>763</v>
      </c>
      <c r="F282" s="31" t="s">
        <v>131</v>
      </c>
      <c r="G282" s="32">
        <v>3.136</v>
      </c>
      <c r="H282" s="32">
        <v>0</v>
      </c>
      <c r="I282" s="32">
        <f>ROUND(ROUND(H282,3)*ROUND(G282,3),3)</f>
      </c>
      <c r="O282">
        <f>(I282*21)/100</f>
      </c>
      <c r="P282" t="s">
        <v>22</v>
      </c>
    </row>
    <row r="283" spans="1:5" ht="12.75">
      <c r="A283" s="33" t="s">
        <v>49</v>
      </c>
      <c r="E283" s="34" t="s">
        <v>764</v>
      </c>
    </row>
    <row r="284" spans="1:5" ht="12.75">
      <c r="A284" s="35" t="s">
        <v>51</v>
      </c>
      <c r="E284" s="36" t="s">
        <v>765</v>
      </c>
    </row>
    <row r="285" spans="1:5" ht="140.25">
      <c r="A285" t="s">
        <v>53</v>
      </c>
      <c r="E285" s="34" t="s">
        <v>760</v>
      </c>
    </row>
    <row r="286" spans="1:16" ht="12.75">
      <c r="A286" s="25" t="s">
        <v>44</v>
      </c>
      <c r="B286" s="29" t="s">
        <v>766</v>
      </c>
      <c r="C286" s="29" t="s">
        <v>767</v>
      </c>
      <c r="D286" s="25" t="s">
        <v>46</v>
      </c>
      <c r="E286" s="30" t="s">
        <v>768</v>
      </c>
      <c r="F286" s="31" t="s">
        <v>131</v>
      </c>
      <c r="G286" s="32">
        <v>3.035</v>
      </c>
      <c r="H286" s="32">
        <v>0</v>
      </c>
      <c r="I286" s="32">
        <f>ROUND(ROUND(H286,3)*ROUND(G286,3),3)</f>
      </c>
      <c r="O286">
        <f>(I286*21)/100</f>
      </c>
      <c r="P286" t="s">
        <v>22</v>
      </c>
    </row>
    <row r="287" spans="1:5" ht="12.75">
      <c r="A287" s="33" t="s">
        <v>49</v>
      </c>
      <c r="E287" s="34" t="s">
        <v>769</v>
      </c>
    </row>
    <row r="288" spans="1:5" ht="51">
      <c r="A288" s="35" t="s">
        <v>51</v>
      </c>
      <c r="E288" s="36" t="s">
        <v>770</v>
      </c>
    </row>
    <row r="289" spans="1:5" ht="140.25">
      <c r="A289" t="s">
        <v>53</v>
      </c>
      <c r="E289" s="34" t="s">
        <v>760</v>
      </c>
    </row>
    <row r="290" spans="1:16" ht="12.75">
      <c r="A290" s="25" t="s">
        <v>44</v>
      </c>
      <c r="B290" s="29" t="s">
        <v>771</v>
      </c>
      <c r="C290" s="29" t="s">
        <v>772</v>
      </c>
      <c r="D290" s="25" t="s">
        <v>46</v>
      </c>
      <c r="E290" s="30" t="s">
        <v>773</v>
      </c>
      <c r="F290" s="31" t="s">
        <v>115</v>
      </c>
      <c r="G290" s="32">
        <v>67.2</v>
      </c>
      <c r="H290" s="32">
        <v>0</v>
      </c>
      <c r="I290" s="32">
        <f>ROUND(ROUND(H290,3)*ROUND(G290,3),3)</f>
      </c>
      <c r="O290">
        <f>(I290*21)/100</f>
      </c>
      <c r="P290" t="s">
        <v>22</v>
      </c>
    </row>
    <row r="291" spans="1:5" ht="25.5">
      <c r="A291" s="33" t="s">
        <v>49</v>
      </c>
      <c r="E291" s="34" t="s">
        <v>774</v>
      </c>
    </row>
    <row r="292" spans="1:5" ht="12.75">
      <c r="A292" s="35" t="s">
        <v>51</v>
      </c>
      <c r="E292" s="36" t="s">
        <v>775</v>
      </c>
    </row>
    <row r="293" spans="1:5" ht="25.5">
      <c r="A293" t="s">
        <v>53</v>
      </c>
      <c r="E293" s="34" t="s">
        <v>776</v>
      </c>
    </row>
    <row r="294" spans="1:16" ht="12.75">
      <c r="A294" s="25" t="s">
        <v>44</v>
      </c>
      <c r="B294" s="29" t="s">
        <v>777</v>
      </c>
      <c r="C294" s="29" t="s">
        <v>392</v>
      </c>
      <c r="D294" s="25" t="s">
        <v>46</v>
      </c>
      <c r="E294" s="30" t="s">
        <v>393</v>
      </c>
      <c r="F294" s="31" t="s">
        <v>115</v>
      </c>
      <c r="G294" s="32">
        <v>1.845</v>
      </c>
      <c r="H294" s="32">
        <v>0</v>
      </c>
      <c r="I294" s="32">
        <f>ROUND(ROUND(H294,3)*ROUND(G294,3),3)</f>
      </c>
      <c r="O294">
        <f>(I294*21)/100</f>
      </c>
      <c r="P294" t="s">
        <v>22</v>
      </c>
    </row>
    <row r="295" spans="1:5" ht="25.5">
      <c r="A295" s="33" t="s">
        <v>49</v>
      </c>
      <c r="E295" s="34" t="s">
        <v>778</v>
      </c>
    </row>
    <row r="296" spans="1:5" ht="12.75">
      <c r="A296" s="35" t="s">
        <v>51</v>
      </c>
      <c r="E296" s="36" t="s">
        <v>779</v>
      </c>
    </row>
    <row r="297" spans="1:5" ht="153">
      <c r="A297" t="s">
        <v>53</v>
      </c>
      <c r="E297" s="34" t="s">
        <v>780</v>
      </c>
    </row>
    <row r="298" spans="1:18" ht="12.75" customHeight="1">
      <c r="A298" s="6" t="s">
        <v>42</v>
      </c>
      <c r="B298" s="6"/>
      <c r="C298" s="39" t="s">
        <v>36</v>
      </c>
      <c r="D298" s="6"/>
      <c r="E298" s="27" t="s">
        <v>781</v>
      </c>
      <c r="F298" s="6"/>
      <c r="G298" s="6"/>
      <c r="H298" s="6"/>
      <c r="I298" s="40">
        <f>0+Q298</f>
      </c>
      <c r="O298">
        <f>0+R298</f>
      </c>
      <c r="Q298">
        <f>0+I299</f>
      </c>
      <c r="R298">
        <f>0+O299</f>
      </c>
    </row>
    <row r="299" spans="1:16" ht="12.75">
      <c r="A299" s="25" t="s">
        <v>44</v>
      </c>
      <c r="B299" s="29" t="s">
        <v>782</v>
      </c>
      <c r="C299" s="29" t="s">
        <v>783</v>
      </c>
      <c r="D299" s="25" t="s">
        <v>46</v>
      </c>
      <c r="E299" s="30" t="s">
        <v>784</v>
      </c>
      <c r="F299" s="31" t="s">
        <v>115</v>
      </c>
      <c r="G299" s="32">
        <v>29.4</v>
      </c>
      <c r="H299" s="32">
        <v>0</v>
      </c>
      <c r="I299" s="32">
        <f>ROUND(ROUND(H299,3)*ROUND(G299,3),3)</f>
      </c>
      <c r="O299">
        <f>(I299*21)/100</f>
      </c>
      <c r="P299" t="s">
        <v>22</v>
      </c>
    </row>
    <row r="300" spans="1:5" ht="12.75">
      <c r="A300" s="33" t="s">
        <v>49</v>
      </c>
      <c r="E300" s="34" t="s">
        <v>785</v>
      </c>
    </row>
    <row r="301" spans="1:5" ht="12.75">
      <c r="A301" s="35" t="s">
        <v>51</v>
      </c>
      <c r="E301" s="36" t="s">
        <v>786</v>
      </c>
    </row>
    <row r="302" spans="1:5" ht="25.5">
      <c r="A302" t="s">
        <v>53</v>
      </c>
      <c r="E302" s="34" t="s">
        <v>787</v>
      </c>
    </row>
    <row r="303" spans="1:18" ht="12.75" customHeight="1">
      <c r="A303" s="6" t="s">
        <v>42</v>
      </c>
      <c r="B303" s="6"/>
      <c r="C303" s="39" t="s">
        <v>72</v>
      </c>
      <c r="D303" s="6"/>
      <c r="E303" s="27" t="s">
        <v>788</v>
      </c>
      <c r="F303" s="6"/>
      <c r="G303" s="6"/>
      <c r="H303" s="6"/>
      <c r="I303" s="40">
        <f>0+Q303</f>
      </c>
      <c r="O303">
        <f>0+R303</f>
      </c>
      <c r="Q303">
        <f>0+I304+I308+I312+I316+I320+I324+I328+I332</f>
      </c>
      <c r="R303">
        <f>0+O304+O308+O312+O316+O320+O324+O328+O332</f>
      </c>
    </row>
    <row r="304" spans="1:16" ht="25.5">
      <c r="A304" s="25" t="s">
        <v>44</v>
      </c>
      <c r="B304" s="29" t="s">
        <v>789</v>
      </c>
      <c r="C304" s="29" t="s">
        <v>790</v>
      </c>
      <c r="D304" s="25" t="s">
        <v>46</v>
      </c>
      <c r="E304" s="30" t="s">
        <v>791</v>
      </c>
      <c r="F304" s="31" t="s">
        <v>115</v>
      </c>
      <c r="G304" s="32">
        <v>103.198</v>
      </c>
      <c r="H304" s="32">
        <v>0</v>
      </c>
      <c r="I304" s="32">
        <f>ROUND(ROUND(H304,3)*ROUND(G304,3),3)</f>
      </c>
      <c r="O304">
        <f>(I304*21)/100</f>
      </c>
      <c r="P304" t="s">
        <v>22</v>
      </c>
    </row>
    <row r="305" spans="1:5" ht="12.75">
      <c r="A305" s="33" t="s">
        <v>49</v>
      </c>
      <c r="E305" s="34" t="s">
        <v>792</v>
      </c>
    </row>
    <row r="306" spans="1:5" ht="178.5">
      <c r="A306" s="35" t="s">
        <v>51</v>
      </c>
      <c r="E306" s="36" t="s">
        <v>793</v>
      </c>
    </row>
    <row r="307" spans="1:5" ht="191.25">
      <c r="A307" t="s">
        <v>53</v>
      </c>
      <c r="E307" s="34" t="s">
        <v>794</v>
      </c>
    </row>
    <row r="308" spans="1:16" ht="25.5">
      <c r="A308" s="25" t="s">
        <v>44</v>
      </c>
      <c r="B308" s="29" t="s">
        <v>795</v>
      </c>
      <c r="C308" s="29" t="s">
        <v>796</v>
      </c>
      <c r="D308" s="25" t="s">
        <v>46</v>
      </c>
      <c r="E308" s="30" t="s">
        <v>797</v>
      </c>
      <c r="F308" s="31" t="s">
        <v>115</v>
      </c>
      <c r="G308" s="32">
        <v>70.944</v>
      </c>
      <c r="H308" s="32">
        <v>0</v>
      </c>
      <c r="I308" s="32">
        <f>ROUND(ROUND(H308,3)*ROUND(G308,3),3)</f>
      </c>
      <c r="O308">
        <f>(I308*21)/100</f>
      </c>
      <c r="P308" t="s">
        <v>22</v>
      </c>
    </row>
    <row r="309" spans="1:5" ht="25.5">
      <c r="A309" s="33" t="s">
        <v>49</v>
      </c>
      <c r="E309" s="34" t="s">
        <v>798</v>
      </c>
    </row>
    <row r="310" spans="1:5" ht="127.5">
      <c r="A310" s="35" t="s">
        <v>51</v>
      </c>
      <c r="E310" s="36" t="s">
        <v>799</v>
      </c>
    </row>
    <row r="311" spans="1:5" ht="191.25">
      <c r="A311" t="s">
        <v>53</v>
      </c>
      <c r="E311" s="34" t="s">
        <v>794</v>
      </c>
    </row>
    <row r="312" spans="1:16" ht="25.5">
      <c r="A312" s="25" t="s">
        <v>44</v>
      </c>
      <c r="B312" s="29" t="s">
        <v>800</v>
      </c>
      <c r="C312" s="29" t="s">
        <v>801</v>
      </c>
      <c r="D312" s="25" t="s">
        <v>46</v>
      </c>
      <c r="E312" s="30" t="s">
        <v>802</v>
      </c>
      <c r="F312" s="31" t="s">
        <v>115</v>
      </c>
      <c r="G312" s="32">
        <v>95.2</v>
      </c>
      <c r="H312" s="32">
        <v>0</v>
      </c>
      <c r="I312" s="32">
        <f>ROUND(ROUND(H312,3)*ROUND(G312,3),3)</f>
      </c>
      <c r="O312">
        <f>(I312*21)/100</f>
      </c>
      <c r="P312" t="s">
        <v>22</v>
      </c>
    </row>
    <row r="313" spans="1:5" ht="12.75">
      <c r="A313" s="33" t="s">
        <v>49</v>
      </c>
      <c r="E313" s="34" t="s">
        <v>803</v>
      </c>
    </row>
    <row r="314" spans="1:5" ht="12.75">
      <c r="A314" s="35" t="s">
        <v>51</v>
      </c>
      <c r="E314" s="36" t="s">
        <v>804</v>
      </c>
    </row>
    <row r="315" spans="1:5" ht="204">
      <c r="A315" t="s">
        <v>53</v>
      </c>
      <c r="E315" s="34" t="s">
        <v>805</v>
      </c>
    </row>
    <row r="316" spans="1:16" ht="12.75">
      <c r="A316" s="25" t="s">
        <v>44</v>
      </c>
      <c r="B316" s="29" t="s">
        <v>806</v>
      </c>
      <c r="C316" s="29" t="s">
        <v>807</v>
      </c>
      <c r="D316" s="25" t="s">
        <v>46</v>
      </c>
      <c r="E316" s="30" t="s">
        <v>808</v>
      </c>
      <c r="F316" s="31" t="s">
        <v>115</v>
      </c>
      <c r="G316" s="32">
        <v>31.786</v>
      </c>
      <c r="H316" s="32">
        <v>0</v>
      </c>
      <c r="I316" s="32">
        <f>ROUND(ROUND(H316,3)*ROUND(G316,3),3)</f>
      </c>
      <c r="O316">
        <f>(I316*21)/100</f>
      </c>
      <c r="P316" t="s">
        <v>22</v>
      </c>
    </row>
    <row r="317" spans="1:5" ht="25.5">
      <c r="A317" s="33" t="s">
        <v>49</v>
      </c>
      <c r="E317" s="34" t="s">
        <v>809</v>
      </c>
    </row>
    <row r="318" spans="1:5" ht="38.25">
      <c r="A318" s="35" t="s">
        <v>51</v>
      </c>
      <c r="E318" s="36" t="s">
        <v>810</v>
      </c>
    </row>
    <row r="319" spans="1:5" ht="38.25">
      <c r="A319" t="s">
        <v>53</v>
      </c>
      <c r="E319" s="34" t="s">
        <v>811</v>
      </c>
    </row>
    <row r="320" spans="1:16" ht="12.75">
      <c r="A320" s="25" t="s">
        <v>44</v>
      </c>
      <c r="B320" s="29" t="s">
        <v>812</v>
      </c>
      <c r="C320" s="29" t="s">
        <v>813</v>
      </c>
      <c r="D320" s="25" t="s">
        <v>28</v>
      </c>
      <c r="E320" s="30" t="s">
        <v>814</v>
      </c>
      <c r="F320" s="31" t="s">
        <v>115</v>
      </c>
      <c r="G320" s="32">
        <v>20.304</v>
      </c>
      <c r="H320" s="32">
        <v>0</v>
      </c>
      <c r="I320" s="32">
        <f>ROUND(ROUND(H320,3)*ROUND(G320,3),3)</f>
      </c>
      <c r="O320">
        <f>(I320*21)/100</f>
      </c>
      <c r="P320" t="s">
        <v>22</v>
      </c>
    </row>
    <row r="321" spans="1:5" ht="25.5">
      <c r="A321" s="33" t="s">
        <v>49</v>
      </c>
      <c r="E321" s="34" t="s">
        <v>815</v>
      </c>
    </row>
    <row r="322" spans="1:5" ht="25.5">
      <c r="A322" s="35" t="s">
        <v>51</v>
      </c>
      <c r="E322" s="36" t="s">
        <v>816</v>
      </c>
    </row>
    <row r="323" spans="1:5" ht="38.25">
      <c r="A323" t="s">
        <v>53</v>
      </c>
      <c r="E323" s="34" t="s">
        <v>811</v>
      </c>
    </row>
    <row r="324" spans="1:16" ht="12.75">
      <c r="A324" s="25" t="s">
        <v>44</v>
      </c>
      <c r="B324" s="29" t="s">
        <v>817</v>
      </c>
      <c r="C324" s="29" t="s">
        <v>813</v>
      </c>
      <c r="D324" s="25" t="s">
        <v>22</v>
      </c>
      <c r="E324" s="30" t="s">
        <v>814</v>
      </c>
      <c r="F324" s="31" t="s">
        <v>115</v>
      </c>
      <c r="G324" s="32">
        <v>27.745</v>
      </c>
      <c r="H324" s="32">
        <v>0</v>
      </c>
      <c r="I324" s="32">
        <f>ROUND(ROUND(H324,3)*ROUND(G324,3),3)</f>
      </c>
      <c r="O324">
        <f>(I324*21)/100</f>
      </c>
      <c r="P324" t="s">
        <v>22</v>
      </c>
    </row>
    <row r="325" spans="1:5" ht="25.5">
      <c r="A325" s="33" t="s">
        <v>49</v>
      </c>
      <c r="E325" s="34" t="s">
        <v>818</v>
      </c>
    </row>
    <row r="326" spans="1:5" ht="38.25">
      <c r="A326" s="35" t="s">
        <v>51</v>
      </c>
      <c r="E326" s="36" t="s">
        <v>819</v>
      </c>
    </row>
    <row r="327" spans="1:5" ht="38.25">
      <c r="A327" t="s">
        <v>53</v>
      </c>
      <c r="E327" s="34" t="s">
        <v>811</v>
      </c>
    </row>
    <row r="328" spans="1:16" ht="12.75">
      <c r="A328" s="25" t="s">
        <v>44</v>
      </c>
      <c r="B328" s="29" t="s">
        <v>820</v>
      </c>
      <c r="C328" s="29" t="s">
        <v>821</v>
      </c>
      <c r="D328" s="25" t="s">
        <v>46</v>
      </c>
      <c r="E328" s="30" t="s">
        <v>822</v>
      </c>
      <c r="F328" s="31" t="s">
        <v>115</v>
      </c>
      <c r="G328" s="32">
        <v>16.557</v>
      </c>
      <c r="H328" s="32">
        <v>0</v>
      </c>
      <c r="I328" s="32">
        <f>ROUND(ROUND(H328,3)*ROUND(G328,3),3)</f>
      </c>
      <c r="O328">
        <f>(I328*21)/100</f>
      </c>
      <c r="P328" t="s">
        <v>22</v>
      </c>
    </row>
    <row r="329" spans="1:5" ht="12.75">
      <c r="A329" s="33" t="s">
        <v>49</v>
      </c>
      <c r="E329" s="34" t="s">
        <v>823</v>
      </c>
    </row>
    <row r="330" spans="1:5" ht="51">
      <c r="A330" s="35" t="s">
        <v>51</v>
      </c>
      <c r="E330" s="36" t="s">
        <v>824</v>
      </c>
    </row>
    <row r="331" spans="1:5" ht="51">
      <c r="A331" t="s">
        <v>53</v>
      </c>
      <c r="E331" s="34" t="s">
        <v>825</v>
      </c>
    </row>
    <row r="332" spans="1:16" ht="12.75">
      <c r="A332" s="25" t="s">
        <v>44</v>
      </c>
      <c r="B332" s="29" t="s">
        <v>826</v>
      </c>
      <c r="C332" s="29" t="s">
        <v>827</v>
      </c>
      <c r="D332" s="25" t="s">
        <v>46</v>
      </c>
      <c r="E332" s="30" t="s">
        <v>828</v>
      </c>
      <c r="F332" s="31" t="s">
        <v>115</v>
      </c>
      <c r="G332" s="32">
        <v>10.56</v>
      </c>
      <c r="H332" s="32">
        <v>0</v>
      </c>
      <c r="I332" s="32">
        <f>ROUND(ROUND(H332,3)*ROUND(G332,3),3)</f>
      </c>
      <c r="O332">
        <f>(I332*21)/100</f>
      </c>
      <c r="P332" t="s">
        <v>22</v>
      </c>
    </row>
    <row r="333" spans="1:5" ht="12.75">
      <c r="A333" s="33" t="s">
        <v>49</v>
      </c>
      <c r="E333" s="34" t="s">
        <v>829</v>
      </c>
    </row>
    <row r="334" spans="1:5" ht="38.25">
      <c r="A334" s="35" t="s">
        <v>51</v>
      </c>
      <c r="E334" s="36" t="s">
        <v>830</v>
      </c>
    </row>
    <row r="335" spans="1:5" ht="51">
      <c r="A335" t="s">
        <v>53</v>
      </c>
      <c r="E335" s="34" t="s">
        <v>825</v>
      </c>
    </row>
    <row r="336" spans="1:18" ht="12.75" customHeight="1">
      <c r="A336" s="6" t="s">
        <v>42</v>
      </c>
      <c r="B336" s="6"/>
      <c r="C336" s="39" t="s">
        <v>75</v>
      </c>
      <c r="D336" s="6"/>
      <c r="E336" s="27" t="s">
        <v>831</v>
      </c>
      <c r="F336" s="6"/>
      <c r="G336" s="6"/>
      <c r="H336" s="6"/>
      <c r="I336" s="40">
        <f>0+Q336</f>
      </c>
      <c r="O336">
        <f>0+R336</f>
      </c>
      <c r="Q336">
        <f>0+I337+I341+I345+I349+I353+I357+I361+I365</f>
      </c>
      <c r="R336">
        <f>0+O337+O341+O345+O349+O353+O357+O361+O365</f>
      </c>
    </row>
    <row r="337" spans="1:16" ht="12.75">
      <c r="A337" s="25" t="s">
        <v>44</v>
      </c>
      <c r="B337" s="29" t="s">
        <v>832</v>
      </c>
      <c r="C337" s="29" t="s">
        <v>833</v>
      </c>
      <c r="D337" s="25" t="s">
        <v>46</v>
      </c>
      <c r="E337" s="30" t="s">
        <v>834</v>
      </c>
      <c r="F337" s="31" t="s">
        <v>160</v>
      </c>
      <c r="G337" s="32">
        <v>1.72</v>
      </c>
      <c r="H337" s="32">
        <v>0</v>
      </c>
      <c r="I337" s="32">
        <f>ROUND(ROUND(H337,3)*ROUND(G337,3),3)</f>
      </c>
      <c r="O337">
        <f>(I337*21)/100</f>
      </c>
      <c r="P337" t="s">
        <v>22</v>
      </c>
    </row>
    <row r="338" spans="1:5" ht="25.5">
      <c r="A338" s="33" t="s">
        <v>49</v>
      </c>
      <c r="E338" s="34" t="s">
        <v>835</v>
      </c>
    </row>
    <row r="339" spans="1:5" ht="12.75">
      <c r="A339" s="35" t="s">
        <v>51</v>
      </c>
      <c r="E339" s="36" t="s">
        <v>836</v>
      </c>
    </row>
    <row r="340" spans="1:5" ht="255">
      <c r="A340" t="s">
        <v>53</v>
      </c>
      <c r="E340" s="34" t="s">
        <v>837</v>
      </c>
    </row>
    <row r="341" spans="1:16" ht="12.75">
      <c r="A341" s="25" t="s">
        <v>44</v>
      </c>
      <c r="B341" s="29" t="s">
        <v>838</v>
      </c>
      <c r="C341" s="29" t="s">
        <v>839</v>
      </c>
      <c r="D341" s="25" t="s">
        <v>46</v>
      </c>
      <c r="E341" s="30" t="s">
        <v>840</v>
      </c>
      <c r="F341" s="31" t="s">
        <v>160</v>
      </c>
      <c r="G341" s="32">
        <v>16.8</v>
      </c>
      <c r="H341" s="32">
        <v>0</v>
      </c>
      <c r="I341" s="32">
        <f>ROUND(ROUND(H341,3)*ROUND(G341,3),3)</f>
      </c>
      <c r="O341">
        <f>(I341*21)/100</f>
      </c>
      <c r="P341" t="s">
        <v>22</v>
      </c>
    </row>
    <row r="342" spans="1:5" ht="12.75">
      <c r="A342" s="33" t="s">
        <v>49</v>
      </c>
      <c r="E342" s="34" t="s">
        <v>841</v>
      </c>
    </row>
    <row r="343" spans="1:5" ht="12.75">
      <c r="A343" s="35" t="s">
        <v>51</v>
      </c>
      <c r="E343" s="36" t="s">
        <v>842</v>
      </c>
    </row>
    <row r="344" spans="1:5" ht="255">
      <c r="A344" t="s">
        <v>53</v>
      </c>
      <c r="E344" s="34" t="s">
        <v>843</v>
      </c>
    </row>
    <row r="345" spans="1:16" ht="12.75">
      <c r="A345" s="25" t="s">
        <v>44</v>
      </c>
      <c r="B345" s="29" t="s">
        <v>844</v>
      </c>
      <c r="C345" s="29" t="s">
        <v>845</v>
      </c>
      <c r="D345" s="25" t="s">
        <v>46</v>
      </c>
      <c r="E345" s="30" t="s">
        <v>846</v>
      </c>
      <c r="F345" s="31" t="s">
        <v>160</v>
      </c>
      <c r="G345" s="32">
        <v>16.624</v>
      </c>
      <c r="H345" s="32">
        <v>0</v>
      </c>
      <c r="I345" s="32">
        <f>ROUND(ROUND(H345,3)*ROUND(G345,3),3)</f>
      </c>
      <c r="O345">
        <f>(I345*21)/100</f>
      </c>
      <c r="P345" t="s">
        <v>22</v>
      </c>
    </row>
    <row r="346" spans="1:5" ht="25.5">
      <c r="A346" s="33" t="s">
        <v>49</v>
      </c>
      <c r="E346" s="34" t="s">
        <v>847</v>
      </c>
    </row>
    <row r="347" spans="1:5" ht="12.75">
      <c r="A347" s="35" t="s">
        <v>51</v>
      </c>
      <c r="E347" s="36" t="s">
        <v>848</v>
      </c>
    </row>
    <row r="348" spans="1:5" ht="242.25">
      <c r="A348" t="s">
        <v>53</v>
      </c>
      <c r="E348" s="34" t="s">
        <v>849</v>
      </c>
    </row>
    <row r="349" spans="1:16" ht="12.75">
      <c r="A349" s="25" t="s">
        <v>44</v>
      </c>
      <c r="B349" s="29" t="s">
        <v>850</v>
      </c>
      <c r="C349" s="29" t="s">
        <v>851</v>
      </c>
      <c r="D349" s="25" t="s">
        <v>46</v>
      </c>
      <c r="E349" s="30" t="s">
        <v>852</v>
      </c>
      <c r="F349" s="31" t="s">
        <v>160</v>
      </c>
      <c r="G349" s="32">
        <v>0.55</v>
      </c>
      <c r="H349" s="32">
        <v>0</v>
      </c>
      <c r="I349" s="32">
        <f>ROUND(ROUND(H349,3)*ROUND(G349,3),3)</f>
      </c>
      <c r="O349">
        <f>(I349*21)/100</f>
      </c>
      <c r="P349" t="s">
        <v>22</v>
      </c>
    </row>
    <row r="350" spans="1:5" ht="12.75">
      <c r="A350" s="33" t="s">
        <v>49</v>
      </c>
      <c r="E350" s="34" t="s">
        <v>853</v>
      </c>
    </row>
    <row r="351" spans="1:5" ht="12.75">
      <c r="A351" s="35" t="s">
        <v>51</v>
      </c>
      <c r="E351" s="36" t="s">
        <v>854</v>
      </c>
    </row>
    <row r="352" spans="1:5" ht="242.25">
      <c r="A352" t="s">
        <v>53</v>
      </c>
      <c r="E352" s="34" t="s">
        <v>855</v>
      </c>
    </row>
    <row r="353" spans="1:16" ht="12.75">
      <c r="A353" s="25" t="s">
        <v>44</v>
      </c>
      <c r="B353" s="29" t="s">
        <v>856</v>
      </c>
      <c r="C353" s="29" t="s">
        <v>857</v>
      </c>
      <c r="D353" s="25" t="s">
        <v>46</v>
      </c>
      <c r="E353" s="30" t="s">
        <v>858</v>
      </c>
      <c r="F353" s="31" t="s">
        <v>160</v>
      </c>
      <c r="G353" s="32">
        <v>1.42</v>
      </c>
      <c r="H353" s="32">
        <v>0</v>
      </c>
      <c r="I353" s="32">
        <f>ROUND(ROUND(H353,3)*ROUND(G353,3),3)</f>
      </c>
      <c r="O353">
        <f>(I353*21)/100</f>
      </c>
      <c r="P353" t="s">
        <v>22</v>
      </c>
    </row>
    <row r="354" spans="1:5" ht="12.75">
      <c r="A354" s="33" t="s">
        <v>49</v>
      </c>
      <c r="E354" s="34" t="s">
        <v>859</v>
      </c>
    </row>
    <row r="355" spans="1:5" ht="12.75">
      <c r="A355" s="35" t="s">
        <v>51</v>
      </c>
      <c r="E355" s="36" t="s">
        <v>860</v>
      </c>
    </row>
    <row r="356" spans="1:5" ht="242.25">
      <c r="A356" t="s">
        <v>53</v>
      </c>
      <c r="E356" s="34" t="s">
        <v>855</v>
      </c>
    </row>
    <row r="357" spans="1:16" ht="12.75">
      <c r="A357" s="25" t="s">
        <v>44</v>
      </c>
      <c r="B357" s="29" t="s">
        <v>861</v>
      </c>
      <c r="C357" s="29" t="s">
        <v>862</v>
      </c>
      <c r="D357" s="25" t="s">
        <v>46</v>
      </c>
      <c r="E357" s="30" t="s">
        <v>863</v>
      </c>
      <c r="F357" s="31" t="s">
        <v>66</v>
      </c>
      <c r="G357" s="32">
        <v>1</v>
      </c>
      <c r="H357" s="32">
        <v>0</v>
      </c>
      <c r="I357" s="32">
        <f>ROUND(ROUND(H357,3)*ROUND(G357,3),3)</f>
      </c>
      <c r="O357">
        <f>(I357*21)/100</f>
      </c>
      <c r="P357" t="s">
        <v>22</v>
      </c>
    </row>
    <row r="358" spans="1:5" ht="12.75">
      <c r="A358" s="33" t="s">
        <v>49</v>
      </c>
      <c r="E358" s="34" t="s">
        <v>864</v>
      </c>
    </row>
    <row r="359" spans="1:5" ht="12.75">
      <c r="A359" s="35" t="s">
        <v>51</v>
      </c>
      <c r="E359" s="36" t="s">
        <v>52</v>
      </c>
    </row>
    <row r="360" spans="1:5" ht="25.5">
      <c r="A360" t="s">
        <v>53</v>
      </c>
      <c r="E360" s="34" t="s">
        <v>865</v>
      </c>
    </row>
    <row r="361" spans="1:16" ht="12.75">
      <c r="A361" s="25" t="s">
        <v>44</v>
      </c>
      <c r="B361" s="29" t="s">
        <v>866</v>
      </c>
      <c r="C361" s="29" t="s">
        <v>867</v>
      </c>
      <c r="D361" s="25" t="s">
        <v>46</v>
      </c>
      <c r="E361" s="30" t="s">
        <v>868</v>
      </c>
      <c r="F361" s="31" t="s">
        <v>66</v>
      </c>
      <c r="G361" s="32">
        <v>1</v>
      </c>
      <c r="H361" s="32">
        <v>0</v>
      </c>
      <c r="I361" s="32">
        <f>ROUND(ROUND(H361,3)*ROUND(G361,3),3)</f>
      </c>
      <c r="O361">
        <f>(I361*21)/100</f>
      </c>
      <c r="P361" t="s">
        <v>22</v>
      </c>
    </row>
    <row r="362" spans="1:5" ht="38.25">
      <c r="A362" s="33" t="s">
        <v>49</v>
      </c>
      <c r="E362" s="34" t="s">
        <v>869</v>
      </c>
    </row>
    <row r="363" spans="1:5" ht="12.75">
      <c r="A363" s="35" t="s">
        <v>51</v>
      </c>
      <c r="E363" s="36" t="s">
        <v>52</v>
      </c>
    </row>
    <row r="364" spans="1:5" ht="242.25">
      <c r="A364" t="s">
        <v>53</v>
      </c>
      <c r="E364" s="34" t="s">
        <v>870</v>
      </c>
    </row>
    <row r="365" spans="1:16" ht="12.75">
      <c r="A365" s="25" t="s">
        <v>44</v>
      </c>
      <c r="B365" s="29" t="s">
        <v>871</v>
      </c>
      <c r="C365" s="29" t="s">
        <v>872</v>
      </c>
      <c r="D365" s="25" t="s">
        <v>46</v>
      </c>
      <c r="E365" s="30" t="s">
        <v>873</v>
      </c>
      <c r="F365" s="31" t="s">
        <v>66</v>
      </c>
      <c r="G365" s="32">
        <v>1</v>
      </c>
      <c r="H365" s="32">
        <v>0</v>
      </c>
      <c r="I365" s="32">
        <f>ROUND(ROUND(H365,3)*ROUND(G365,3),3)</f>
      </c>
      <c r="O365">
        <f>(I365*21)/100</f>
      </c>
      <c r="P365" t="s">
        <v>22</v>
      </c>
    </row>
    <row r="366" spans="1:5" ht="51">
      <c r="A366" s="33" t="s">
        <v>49</v>
      </c>
      <c r="E366" s="34" t="s">
        <v>874</v>
      </c>
    </row>
    <row r="367" spans="1:5" ht="12.75">
      <c r="A367" s="35" t="s">
        <v>51</v>
      </c>
      <c r="E367" s="36" t="s">
        <v>52</v>
      </c>
    </row>
    <row r="368" spans="1:5" ht="76.5">
      <c r="A368" t="s">
        <v>53</v>
      </c>
      <c r="E368" s="34" t="s">
        <v>875</v>
      </c>
    </row>
    <row r="369" spans="1:18" ht="12.75" customHeight="1">
      <c r="A369" s="6" t="s">
        <v>42</v>
      </c>
      <c r="B369" s="6"/>
      <c r="C369" s="39" t="s">
        <v>39</v>
      </c>
      <c r="D369" s="6"/>
      <c r="E369" s="27" t="s">
        <v>213</v>
      </c>
      <c r="F369" s="6"/>
      <c r="G369" s="6"/>
      <c r="H369" s="6"/>
      <c r="I369" s="40">
        <f>0+Q369</f>
      </c>
      <c r="O369">
        <f>0+R369</f>
      </c>
      <c r="Q369">
        <f>0+I370+I374+I378+I382+I386+I390+I394+I398+I402+I406+I410+I414+I418+I422+I426+I430+I434+I438+I442</f>
      </c>
      <c r="R369">
        <f>0+O370+O374+O378+O382+O386+O390+O394+O398+O402+O406+O410+O414+O418+O422+O426+O430+O434+O438+O442</f>
      </c>
    </row>
    <row r="370" spans="1:16" ht="12.75">
      <c r="A370" s="25" t="s">
        <v>44</v>
      </c>
      <c r="B370" s="29" t="s">
        <v>876</v>
      </c>
      <c r="C370" s="29" t="s">
        <v>877</v>
      </c>
      <c r="D370" s="25" t="s">
        <v>46</v>
      </c>
      <c r="E370" s="30" t="s">
        <v>878</v>
      </c>
      <c r="F370" s="31" t="s">
        <v>160</v>
      </c>
      <c r="G370" s="32">
        <v>16.1</v>
      </c>
      <c r="H370" s="32">
        <v>0</v>
      </c>
      <c r="I370" s="32">
        <f>ROUND(ROUND(H370,3)*ROUND(G370,3),3)</f>
      </c>
      <c r="O370">
        <f>(I370*21)/100</f>
      </c>
      <c r="P370" t="s">
        <v>22</v>
      </c>
    </row>
    <row r="371" spans="1:5" ht="38.25">
      <c r="A371" s="33" t="s">
        <v>49</v>
      </c>
      <c r="E371" s="34" t="s">
        <v>879</v>
      </c>
    </row>
    <row r="372" spans="1:5" ht="38.25">
      <c r="A372" s="35" t="s">
        <v>51</v>
      </c>
      <c r="E372" s="36" t="s">
        <v>880</v>
      </c>
    </row>
    <row r="373" spans="1:5" ht="63.75">
      <c r="A373" t="s">
        <v>53</v>
      </c>
      <c r="E373" s="34" t="s">
        <v>881</v>
      </c>
    </row>
    <row r="374" spans="1:16" ht="12.75">
      <c r="A374" s="25" t="s">
        <v>44</v>
      </c>
      <c r="B374" s="29" t="s">
        <v>882</v>
      </c>
      <c r="C374" s="29" t="s">
        <v>883</v>
      </c>
      <c r="D374" s="25" t="s">
        <v>46</v>
      </c>
      <c r="E374" s="30" t="s">
        <v>884</v>
      </c>
      <c r="F374" s="31" t="s">
        <v>160</v>
      </c>
      <c r="G374" s="32">
        <v>7</v>
      </c>
      <c r="H374" s="32">
        <v>0</v>
      </c>
      <c r="I374" s="32">
        <f>ROUND(ROUND(H374,3)*ROUND(G374,3),3)</f>
      </c>
      <c r="O374">
        <f>(I374*21)/100</f>
      </c>
      <c r="P374" t="s">
        <v>22</v>
      </c>
    </row>
    <row r="375" spans="1:5" ht="25.5">
      <c r="A375" s="33" t="s">
        <v>49</v>
      </c>
      <c r="E375" s="34" t="s">
        <v>885</v>
      </c>
    </row>
    <row r="376" spans="1:5" ht="12.75">
      <c r="A376" s="35" t="s">
        <v>51</v>
      </c>
      <c r="E376" s="36" t="s">
        <v>886</v>
      </c>
    </row>
    <row r="377" spans="1:5" ht="63.75">
      <c r="A377" t="s">
        <v>53</v>
      </c>
      <c r="E377" s="34" t="s">
        <v>887</v>
      </c>
    </row>
    <row r="378" spans="1:16" ht="12.75">
      <c r="A378" s="25" t="s">
        <v>44</v>
      </c>
      <c r="B378" s="29" t="s">
        <v>888</v>
      </c>
      <c r="C378" s="29" t="s">
        <v>889</v>
      </c>
      <c r="D378" s="25" t="s">
        <v>46</v>
      </c>
      <c r="E378" s="30" t="s">
        <v>890</v>
      </c>
      <c r="F378" s="31" t="s">
        <v>160</v>
      </c>
      <c r="G378" s="32">
        <v>35.2</v>
      </c>
      <c r="H378" s="32">
        <v>0</v>
      </c>
      <c r="I378" s="32">
        <f>ROUND(ROUND(H378,3)*ROUND(G378,3),3)</f>
      </c>
      <c r="O378">
        <f>(I378*21)/100</f>
      </c>
      <c r="P378" t="s">
        <v>22</v>
      </c>
    </row>
    <row r="379" spans="1:5" ht="12.75">
      <c r="A379" s="33" t="s">
        <v>49</v>
      </c>
      <c r="E379" s="34" t="s">
        <v>891</v>
      </c>
    </row>
    <row r="380" spans="1:5" ht="12.75">
      <c r="A380" s="35" t="s">
        <v>51</v>
      </c>
      <c r="E380" s="36" t="s">
        <v>892</v>
      </c>
    </row>
    <row r="381" spans="1:5" ht="63.75">
      <c r="A381" t="s">
        <v>53</v>
      </c>
      <c r="E381" s="34" t="s">
        <v>887</v>
      </c>
    </row>
    <row r="382" spans="1:16" ht="12.75">
      <c r="A382" s="25" t="s">
        <v>44</v>
      </c>
      <c r="B382" s="29" t="s">
        <v>893</v>
      </c>
      <c r="C382" s="29" t="s">
        <v>894</v>
      </c>
      <c r="D382" s="25" t="s">
        <v>46</v>
      </c>
      <c r="E382" s="30" t="s">
        <v>895</v>
      </c>
      <c r="F382" s="31" t="s">
        <v>66</v>
      </c>
      <c r="G382" s="32">
        <v>14</v>
      </c>
      <c r="H382" s="32">
        <v>0</v>
      </c>
      <c r="I382" s="32">
        <f>ROUND(ROUND(H382,3)*ROUND(G382,3),3)</f>
      </c>
      <c r="O382">
        <f>(I382*21)/100</f>
      </c>
      <c r="P382" t="s">
        <v>22</v>
      </c>
    </row>
    <row r="383" spans="1:5" ht="12.75">
      <c r="A383" s="33" t="s">
        <v>49</v>
      </c>
      <c r="E383" s="34" t="s">
        <v>896</v>
      </c>
    </row>
    <row r="384" spans="1:5" ht="38.25">
      <c r="A384" s="35" t="s">
        <v>51</v>
      </c>
      <c r="E384" s="36" t="s">
        <v>897</v>
      </c>
    </row>
    <row r="385" spans="1:5" ht="38.25">
      <c r="A385" t="s">
        <v>53</v>
      </c>
      <c r="E385" s="34" t="s">
        <v>898</v>
      </c>
    </row>
    <row r="386" spans="1:16" ht="12.75">
      <c r="A386" s="25" t="s">
        <v>44</v>
      </c>
      <c r="B386" s="29" t="s">
        <v>899</v>
      </c>
      <c r="C386" s="29" t="s">
        <v>900</v>
      </c>
      <c r="D386" s="25" t="s">
        <v>46</v>
      </c>
      <c r="E386" s="30" t="s">
        <v>901</v>
      </c>
      <c r="F386" s="31" t="s">
        <v>66</v>
      </c>
      <c r="G386" s="32">
        <v>2</v>
      </c>
      <c r="H386" s="32">
        <v>0</v>
      </c>
      <c r="I386" s="32">
        <f>ROUND(ROUND(H386,3)*ROUND(G386,3),3)</f>
      </c>
      <c r="O386">
        <f>(I386*21)/100</f>
      </c>
      <c r="P386" t="s">
        <v>22</v>
      </c>
    </row>
    <row r="387" spans="1:5" ht="12.75">
      <c r="A387" s="33" t="s">
        <v>49</v>
      </c>
      <c r="E387" s="34" t="s">
        <v>46</v>
      </c>
    </row>
    <row r="388" spans="1:5" ht="12.75">
      <c r="A388" s="35" t="s">
        <v>51</v>
      </c>
      <c r="E388" s="36" t="s">
        <v>79</v>
      </c>
    </row>
    <row r="389" spans="1:5" ht="25.5">
      <c r="A389" t="s">
        <v>53</v>
      </c>
      <c r="E389" s="34" t="s">
        <v>902</v>
      </c>
    </row>
    <row r="390" spans="1:16" ht="12.75">
      <c r="A390" s="25" t="s">
        <v>44</v>
      </c>
      <c r="B390" s="29" t="s">
        <v>903</v>
      </c>
      <c r="C390" s="29" t="s">
        <v>904</v>
      </c>
      <c r="D390" s="25" t="s">
        <v>46</v>
      </c>
      <c r="E390" s="30" t="s">
        <v>905</v>
      </c>
      <c r="F390" s="31" t="s">
        <v>160</v>
      </c>
      <c r="G390" s="32">
        <v>30.136</v>
      </c>
      <c r="H390" s="32">
        <v>0</v>
      </c>
      <c r="I390" s="32">
        <f>ROUND(ROUND(H390,3)*ROUND(G390,3),3)</f>
      </c>
      <c r="O390">
        <f>(I390*21)/100</f>
      </c>
      <c r="P390" t="s">
        <v>22</v>
      </c>
    </row>
    <row r="391" spans="1:5" ht="12.75">
      <c r="A391" s="33" t="s">
        <v>49</v>
      </c>
      <c r="E391" s="34" t="s">
        <v>906</v>
      </c>
    </row>
    <row r="392" spans="1:5" ht="51">
      <c r="A392" s="35" t="s">
        <v>51</v>
      </c>
      <c r="E392" s="36" t="s">
        <v>907</v>
      </c>
    </row>
    <row r="393" spans="1:5" ht="51">
      <c r="A393" t="s">
        <v>53</v>
      </c>
      <c r="E393" s="34" t="s">
        <v>908</v>
      </c>
    </row>
    <row r="394" spans="1:16" ht="12.75">
      <c r="A394" s="25" t="s">
        <v>44</v>
      </c>
      <c r="B394" s="29" t="s">
        <v>909</v>
      </c>
      <c r="C394" s="29" t="s">
        <v>364</v>
      </c>
      <c r="D394" s="25" t="s">
        <v>46</v>
      </c>
      <c r="E394" s="30" t="s">
        <v>365</v>
      </c>
      <c r="F394" s="31" t="s">
        <v>160</v>
      </c>
      <c r="G394" s="32">
        <v>9</v>
      </c>
      <c r="H394" s="32">
        <v>0</v>
      </c>
      <c r="I394" s="32">
        <f>ROUND(ROUND(H394,3)*ROUND(G394,3),3)</f>
      </c>
      <c r="O394">
        <f>(I394*21)/100</f>
      </c>
      <c r="P394" t="s">
        <v>22</v>
      </c>
    </row>
    <row r="395" spans="1:5" ht="25.5">
      <c r="A395" s="33" t="s">
        <v>49</v>
      </c>
      <c r="E395" s="34" t="s">
        <v>910</v>
      </c>
    </row>
    <row r="396" spans="1:5" ht="51">
      <c r="A396" s="35" t="s">
        <v>51</v>
      </c>
      <c r="E396" s="36" t="s">
        <v>911</v>
      </c>
    </row>
    <row r="397" spans="1:5" ht="51">
      <c r="A397" t="s">
        <v>53</v>
      </c>
      <c r="E397" s="34" t="s">
        <v>908</v>
      </c>
    </row>
    <row r="398" spans="1:16" ht="12.75">
      <c r="A398" s="25" t="s">
        <v>44</v>
      </c>
      <c r="B398" s="29" t="s">
        <v>912</v>
      </c>
      <c r="C398" s="29" t="s">
        <v>370</v>
      </c>
      <c r="D398" s="25" t="s">
        <v>46</v>
      </c>
      <c r="E398" s="30" t="s">
        <v>371</v>
      </c>
      <c r="F398" s="31" t="s">
        <v>160</v>
      </c>
      <c r="G398" s="32">
        <v>117.4</v>
      </c>
      <c r="H398" s="32">
        <v>0</v>
      </c>
      <c r="I398" s="32">
        <f>ROUND(ROUND(H398,3)*ROUND(G398,3),3)</f>
      </c>
      <c r="O398">
        <f>(I398*21)/100</f>
      </c>
      <c r="P398" t="s">
        <v>22</v>
      </c>
    </row>
    <row r="399" spans="1:5" ht="25.5">
      <c r="A399" s="33" t="s">
        <v>49</v>
      </c>
      <c r="E399" s="34" t="s">
        <v>913</v>
      </c>
    </row>
    <row r="400" spans="1:5" ht="51">
      <c r="A400" s="35" t="s">
        <v>51</v>
      </c>
      <c r="E400" s="36" t="s">
        <v>914</v>
      </c>
    </row>
    <row r="401" spans="1:5" ht="25.5">
      <c r="A401" t="s">
        <v>53</v>
      </c>
      <c r="E401" s="34" t="s">
        <v>373</v>
      </c>
    </row>
    <row r="402" spans="1:16" ht="12.75">
      <c r="A402" s="25" t="s">
        <v>44</v>
      </c>
      <c r="B402" s="29" t="s">
        <v>915</v>
      </c>
      <c r="C402" s="29" t="s">
        <v>916</v>
      </c>
      <c r="D402" s="25" t="s">
        <v>46</v>
      </c>
      <c r="E402" s="30" t="s">
        <v>917</v>
      </c>
      <c r="F402" s="31" t="s">
        <v>160</v>
      </c>
      <c r="G402" s="32">
        <v>26.5</v>
      </c>
      <c r="H402" s="32">
        <v>0</v>
      </c>
      <c r="I402" s="32">
        <f>ROUND(ROUND(H402,3)*ROUND(G402,3),3)</f>
      </c>
      <c r="O402">
        <f>(I402*21)/100</f>
      </c>
      <c r="P402" t="s">
        <v>22</v>
      </c>
    </row>
    <row r="403" spans="1:5" ht="12.75">
      <c r="A403" s="33" t="s">
        <v>49</v>
      </c>
      <c r="E403" s="34" t="s">
        <v>918</v>
      </c>
    </row>
    <row r="404" spans="1:5" ht="12.75">
      <c r="A404" s="35" t="s">
        <v>51</v>
      </c>
      <c r="E404" s="36" t="s">
        <v>919</v>
      </c>
    </row>
    <row r="405" spans="1:5" ht="25.5">
      <c r="A405" t="s">
        <v>53</v>
      </c>
      <c r="E405" s="34" t="s">
        <v>920</v>
      </c>
    </row>
    <row r="406" spans="1:16" ht="12.75">
      <c r="A406" s="25" t="s">
        <v>44</v>
      </c>
      <c r="B406" s="29" t="s">
        <v>921</v>
      </c>
      <c r="C406" s="29" t="s">
        <v>922</v>
      </c>
      <c r="D406" s="25" t="s">
        <v>46</v>
      </c>
      <c r="E406" s="30" t="s">
        <v>923</v>
      </c>
      <c r="F406" s="31" t="s">
        <v>131</v>
      </c>
      <c r="G406" s="32">
        <v>0.077</v>
      </c>
      <c r="H406" s="32">
        <v>0</v>
      </c>
      <c r="I406" s="32">
        <f>ROUND(ROUND(H406,3)*ROUND(G406,3),3)</f>
      </c>
      <c r="O406">
        <f>(I406*21)/100</f>
      </c>
      <c r="P406" t="s">
        <v>22</v>
      </c>
    </row>
    <row r="407" spans="1:5" ht="38.25">
      <c r="A407" s="33" t="s">
        <v>49</v>
      </c>
      <c r="E407" s="34" t="s">
        <v>924</v>
      </c>
    </row>
    <row r="408" spans="1:5" ht="114.75">
      <c r="A408" s="35" t="s">
        <v>51</v>
      </c>
      <c r="E408" s="36" t="s">
        <v>925</v>
      </c>
    </row>
    <row r="409" spans="1:5" ht="38.25">
      <c r="A409" t="s">
        <v>53</v>
      </c>
      <c r="E409" s="34" t="s">
        <v>926</v>
      </c>
    </row>
    <row r="410" spans="1:16" ht="12.75">
      <c r="A410" s="25" t="s">
        <v>44</v>
      </c>
      <c r="B410" s="29" t="s">
        <v>927</v>
      </c>
      <c r="C410" s="29" t="s">
        <v>928</v>
      </c>
      <c r="D410" s="25" t="s">
        <v>46</v>
      </c>
      <c r="E410" s="30" t="s">
        <v>929</v>
      </c>
      <c r="F410" s="31" t="s">
        <v>160</v>
      </c>
      <c r="G410" s="32">
        <v>43</v>
      </c>
      <c r="H410" s="32">
        <v>0</v>
      </c>
      <c r="I410" s="32">
        <f>ROUND(ROUND(H410,3)*ROUND(G410,3),3)</f>
      </c>
      <c r="O410">
        <f>(I410*21)/100</f>
      </c>
      <c r="P410" t="s">
        <v>22</v>
      </c>
    </row>
    <row r="411" spans="1:5" ht="12.75">
      <c r="A411" s="33" t="s">
        <v>49</v>
      </c>
      <c r="E411" s="34" t="s">
        <v>930</v>
      </c>
    </row>
    <row r="412" spans="1:5" ht="38.25">
      <c r="A412" s="35" t="s">
        <v>51</v>
      </c>
      <c r="E412" s="36" t="s">
        <v>931</v>
      </c>
    </row>
    <row r="413" spans="1:5" ht="25.5">
      <c r="A413" t="s">
        <v>53</v>
      </c>
      <c r="E413" s="34" t="s">
        <v>932</v>
      </c>
    </row>
    <row r="414" spans="1:16" ht="12.75">
      <c r="A414" s="25" t="s">
        <v>44</v>
      </c>
      <c r="B414" s="29" t="s">
        <v>933</v>
      </c>
      <c r="C414" s="29" t="s">
        <v>934</v>
      </c>
      <c r="D414" s="25" t="s">
        <v>46</v>
      </c>
      <c r="E414" s="30" t="s">
        <v>935</v>
      </c>
      <c r="F414" s="31" t="s">
        <v>66</v>
      </c>
      <c r="G414" s="32">
        <v>2</v>
      </c>
      <c r="H414" s="32">
        <v>0</v>
      </c>
      <c r="I414" s="32">
        <f>ROUND(ROUND(H414,3)*ROUND(G414,3),3)</f>
      </c>
      <c r="O414">
        <f>(I414*21)/100</f>
      </c>
      <c r="P414" t="s">
        <v>22</v>
      </c>
    </row>
    <row r="415" spans="1:5" ht="12.75">
      <c r="A415" s="33" t="s">
        <v>49</v>
      </c>
      <c r="E415" s="34" t="s">
        <v>936</v>
      </c>
    </row>
    <row r="416" spans="1:5" ht="12.75">
      <c r="A416" s="35" t="s">
        <v>51</v>
      </c>
      <c r="E416" s="36" t="s">
        <v>79</v>
      </c>
    </row>
    <row r="417" spans="1:5" ht="127.5">
      <c r="A417" t="s">
        <v>53</v>
      </c>
      <c r="E417" s="34" t="s">
        <v>937</v>
      </c>
    </row>
    <row r="418" spans="1:16" ht="25.5">
      <c r="A418" s="25" t="s">
        <v>44</v>
      </c>
      <c r="B418" s="29" t="s">
        <v>938</v>
      </c>
      <c r="C418" s="29" t="s">
        <v>939</v>
      </c>
      <c r="D418" s="25" t="s">
        <v>46</v>
      </c>
      <c r="E418" s="30" t="s">
        <v>940</v>
      </c>
      <c r="F418" s="31" t="s">
        <v>66</v>
      </c>
      <c r="G418" s="32">
        <v>6</v>
      </c>
      <c r="H418" s="32">
        <v>0</v>
      </c>
      <c r="I418" s="32">
        <f>ROUND(ROUND(H418,3)*ROUND(G418,3),3)</f>
      </c>
      <c r="O418">
        <f>(I418*21)/100</f>
      </c>
      <c r="P418" t="s">
        <v>22</v>
      </c>
    </row>
    <row r="419" spans="1:5" ht="12.75">
      <c r="A419" s="33" t="s">
        <v>49</v>
      </c>
      <c r="E419" s="34" t="s">
        <v>941</v>
      </c>
    </row>
    <row r="420" spans="1:5" ht="12.75">
      <c r="A420" s="35" t="s">
        <v>51</v>
      </c>
      <c r="E420" s="36" t="s">
        <v>942</v>
      </c>
    </row>
    <row r="421" spans="1:5" ht="63.75">
      <c r="A421" t="s">
        <v>53</v>
      </c>
      <c r="E421" s="34" t="s">
        <v>943</v>
      </c>
    </row>
    <row r="422" spans="1:16" ht="12.75">
      <c r="A422" s="25" t="s">
        <v>44</v>
      </c>
      <c r="B422" s="29" t="s">
        <v>944</v>
      </c>
      <c r="C422" s="29" t="s">
        <v>945</v>
      </c>
      <c r="D422" s="25" t="s">
        <v>46</v>
      </c>
      <c r="E422" s="30" t="s">
        <v>946</v>
      </c>
      <c r="F422" s="31" t="s">
        <v>160</v>
      </c>
      <c r="G422" s="32">
        <v>33.368</v>
      </c>
      <c r="H422" s="32">
        <v>0</v>
      </c>
      <c r="I422" s="32">
        <f>ROUND(ROUND(H422,3)*ROUND(G422,3),3)</f>
      </c>
      <c r="O422">
        <f>(I422*21)/100</f>
      </c>
      <c r="P422" t="s">
        <v>22</v>
      </c>
    </row>
    <row r="423" spans="1:5" ht="12.75">
      <c r="A423" s="33" t="s">
        <v>49</v>
      </c>
      <c r="E423" s="34" t="s">
        <v>947</v>
      </c>
    </row>
    <row r="424" spans="1:5" ht="63.75">
      <c r="A424" s="35" t="s">
        <v>51</v>
      </c>
      <c r="E424" s="36" t="s">
        <v>948</v>
      </c>
    </row>
    <row r="425" spans="1:5" ht="89.25">
      <c r="A425" t="s">
        <v>53</v>
      </c>
      <c r="E425" s="34" t="s">
        <v>949</v>
      </c>
    </row>
    <row r="426" spans="1:16" ht="12.75">
      <c r="A426" s="25" t="s">
        <v>44</v>
      </c>
      <c r="B426" s="29" t="s">
        <v>950</v>
      </c>
      <c r="C426" s="29" t="s">
        <v>951</v>
      </c>
      <c r="D426" s="25" t="s">
        <v>46</v>
      </c>
      <c r="E426" s="30" t="s">
        <v>952</v>
      </c>
      <c r="F426" s="31" t="s">
        <v>66</v>
      </c>
      <c r="G426" s="32">
        <v>1</v>
      </c>
      <c r="H426" s="32">
        <v>0</v>
      </c>
      <c r="I426" s="32">
        <f>ROUND(ROUND(H426,3)*ROUND(G426,3),3)</f>
      </c>
      <c r="O426">
        <f>(I426*21)/100</f>
      </c>
      <c r="P426" t="s">
        <v>22</v>
      </c>
    </row>
    <row r="427" spans="1:5" ht="12.75">
      <c r="A427" s="33" t="s">
        <v>49</v>
      </c>
      <c r="E427" s="34" t="s">
        <v>953</v>
      </c>
    </row>
    <row r="428" spans="1:5" ht="12.75">
      <c r="A428" s="35" t="s">
        <v>51</v>
      </c>
      <c r="E428" s="36" t="s">
        <v>52</v>
      </c>
    </row>
    <row r="429" spans="1:5" ht="38.25">
      <c r="A429" t="s">
        <v>53</v>
      </c>
      <c r="E429" s="34" t="s">
        <v>954</v>
      </c>
    </row>
    <row r="430" spans="1:16" ht="12.75">
      <c r="A430" s="25" t="s">
        <v>44</v>
      </c>
      <c r="B430" s="29" t="s">
        <v>955</v>
      </c>
      <c r="C430" s="29" t="s">
        <v>956</v>
      </c>
      <c r="D430" s="25" t="s">
        <v>46</v>
      </c>
      <c r="E430" s="30" t="s">
        <v>957</v>
      </c>
      <c r="F430" s="31" t="s">
        <v>66</v>
      </c>
      <c r="G430" s="32">
        <v>1</v>
      </c>
      <c r="H430" s="32">
        <v>0</v>
      </c>
      <c r="I430" s="32">
        <f>ROUND(ROUND(H430,3)*ROUND(G430,3),3)</f>
      </c>
      <c r="O430">
        <f>(I430*21)/100</f>
      </c>
      <c r="P430" t="s">
        <v>22</v>
      </c>
    </row>
    <row r="431" spans="1:5" ht="38.25">
      <c r="A431" s="33" t="s">
        <v>49</v>
      </c>
      <c r="E431" s="34" t="s">
        <v>958</v>
      </c>
    </row>
    <row r="432" spans="1:5" ht="12.75">
      <c r="A432" s="35" t="s">
        <v>51</v>
      </c>
      <c r="E432" s="36" t="s">
        <v>52</v>
      </c>
    </row>
    <row r="433" spans="1:5" ht="267.75">
      <c r="A433" t="s">
        <v>53</v>
      </c>
      <c r="E433" s="34" t="s">
        <v>959</v>
      </c>
    </row>
    <row r="434" spans="1:16" ht="12.75">
      <c r="A434" s="25" t="s">
        <v>44</v>
      </c>
      <c r="B434" s="29" t="s">
        <v>960</v>
      </c>
      <c r="C434" s="29" t="s">
        <v>227</v>
      </c>
      <c r="D434" s="25" t="s">
        <v>46</v>
      </c>
      <c r="E434" s="30" t="s">
        <v>228</v>
      </c>
      <c r="F434" s="31" t="s">
        <v>66</v>
      </c>
      <c r="G434" s="32">
        <v>1</v>
      </c>
      <c r="H434" s="32">
        <v>0</v>
      </c>
      <c r="I434" s="32">
        <f>ROUND(ROUND(H434,3)*ROUND(G434,3),3)</f>
      </c>
      <c r="O434">
        <f>(I434*21)/100</f>
      </c>
      <c r="P434" t="s">
        <v>22</v>
      </c>
    </row>
    <row r="435" spans="1:5" ht="38.25">
      <c r="A435" s="33" t="s">
        <v>49</v>
      </c>
      <c r="E435" s="34" t="s">
        <v>961</v>
      </c>
    </row>
    <row r="436" spans="1:5" ht="12.75">
      <c r="A436" s="35" t="s">
        <v>51</v>
      </c>
      <c r="E436" s="36" t="s">
        <v>52</v>
      </c>
    </row>
    <row r="437" spans="1:5" ht="89.25">
      <c r="A437" t="s">
        <v>53</v>
      </c>
      <c r="E437" s="34" t="s">
        <v>230</v>
      </c>
    </row>
    <row r="438" spans="1:16" ht="12.75">
      <c r="A438" s="25" t="s">
        <v>44</v>
      </c>
      <c r="B438" s="29" t="s">
        <v>962</v>
      </c>
      <c r="C438" s="29" t="s">
        <v>963</v>
      </c>
      <c r="D438" s="25" t="s">
        <v>46</v>
      </c>
      <c r="E438" s="30" t="s">
        <v>964</v>
      </c>
      <c r="F438" s="31" t="s">
        <v>160</v>
      </c>
      <c r="G438" s="32">
        <v>4.7</v>
      </c>
      <c r="H438" s="32">
        <v>0</v>
      </c>
      <c r="I438" s="32">
        <f>ROUND(ROUND(H438,3)*ROUND(G438,3),3)</f>
      </c>
      <c r="O438">
        <f>(I438*21)/100</f>
      </c>
      <c r="P438" t="s">
        <v>22</v>
      </c>
    </row>
    <row r="439" spans="1:5" ht="51">
      <c r="A439" s="33" t="s">
        <v>49</v>
      </c>
      <c r="E439" s="34" t="s">
        <v>965</v>
      </c>
    </row>
    <row r="440" spans="1:5" ht="12.75">
      <c r="A440" s="35" t="s">
        <v>51</v>
      </c>
      <c r="E440" s="36" t="s">
        <v>966</v>
      </c>
    </row>
    <row r="441" spans="1:5" ht="76.5">
      <c r="A441" t="s">
        <v>53</v>
      </c>
      <c r="E441" s="34" t="s">
        <v>967</v>
      </c>
    </row>
    <row r="442" spans="1:16" ht="12.75">
      <c r="A442" s="25" t="s">
        <v>44</v>
      </c>
      <c r="B442" s="29" t="s">
        <v>968</v>
      </c>
      <c r="C442" s="29" t="s">
        <v>969</v>
      </c>
      <c r="D442" s="25" t="s">
        <v>46</v>
      </c>
      <c r="E442" s="30" t="s">
        <v>970</v>
      </c>
      <c r="F442" s="31" t="s">
        <v>160</v>
      </c>
      <c r="G442" s="32">
        <v>16.8</v>
      </c>
      <c r="H442" s="32">
        <v>0</v>
      </c>
      <c r="I442" s="32">
        <f>ROUND(ROUND(H442,3)*ROUND(G442,3),3)</f>
      </c>
      <c r="O442">
        <f>(I442*21)/100</f>
      </c>
      <c r="P442" t="s">
        <v>22</v>
      </c>
    </row>
    <row r="443" spans="1:5" ht="25.5">
      <c r="A443" s="33" t="s">
        <v>49</v>
      </c>
      <c r="E443" s="34" t="s">
        <v>971</v>
      </c>
    </row>
    <row r="444" spans="1:5" ht="12.75">
      <c r="A444" s="35" t="s">
        <v>51</v>
      </c>
      <c r="E444" s="36" t="s">
        <v>972</v>
      </c>
    </row>
    <row r="445" spans="1:5" ht="76.5">
      <c r="A445" t="s">
        <v>53</v>
      </c>
      <c r="E445" s="34" t="s">
        <v>967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