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16" yWindow="65416" windowWidth="29040" windowHeight="15840" activeTab="0"/>
  </bookViews>
  <sheets>
    <sheet name="Rekapitulace" sheetId="1" r:id="rId1"/>
    <sheet name="SO 101 N" sheetId="2" r:id="rId2"/>
    <sheet name="SO 102 U" sheetId="3" r:id="rId3"/>
    <sheet name="SO 103 U" sheetId="4" r:id="rId4"/>
    <sheet name="SO 104 U" sheetId="5" r:id="rId5"/>
    <sheet name="SO 105 U" sheetId="6" r:id="rId6"/>
    <sheet name="SO 110 N" sheetId="7" r:id="rId7"/>
    <sheet name="SO 210 N" sheetId="8" r:id="rId8"/>
    <sheet name="SO 301 U" sheetId="9" r:id="rId9"/>
    <sheet name="SO 310 N" sheetId="10" r:id="rId10"/>
    <sheet name="SO 401 U" sheetId="11" r:id="rId11"/>
    <sheet name="SO 402 U" sheetId="12" r:id="rId12"/>
    <sheet name="SO 510 N" sheetId="14" r:id="rId13"/>
    <sheet name="VRN" sheetId="15" r:id="rId14"/>
  </sheets>
  <definedNames/>
  <calcPr calcId="162913"/>
  <extLst/>
</workbook>
</file>

<file path=xl/sharedStrings.xml><?xml version="1.0" encoding="utf-8"?>
<sst xmlns="http://schemas.openxmlformats.org/spreadsheetml/2006/main" count="7746" uniqueCount="1126">
  <si>
    <t>Firma: Obec Kostomlaty nad Labem</t>
  </si>
  <si>
    <t>Rekapitulace ceny</t>
  </si>
  <si>
    <t>Stavba: KOS01 210317 R2 - III/3319 KOSTOMLATY NAD LABEM, ul. Doubravská - zklidnění dopravy, úsek Kostomlaty nad Labem</t>
  </si>
  <si>
    <t xml:space="preserve">Varianta: IV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</si>
  <si>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</si>
  <si>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</si>
  <si>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</si>
  <si>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</si>
  <si>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</si>
  <si>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</si>
  <si>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</si>
  <si>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</si>
  <si>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</si>
  <si>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</si>
  <si>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</si>
  <si>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KOS01 210317 R2</t>
  </si>
  <si>
    <t>III/3319 KOSTOMLATY NAD LABEM, ul. Doubravská - zklidnění dopravy, úsek Kostomlaty nad Labem</t>
  </si>
  <si>
    <t>O</t>
  </si>
  <si>
    <t>Rozpočet:</t>
  </si>
  <si>
    <t>0,00</t>
  </si>
  <si>
    <t>15,00</t>
  </si>
  <si>
    <t>21,00</t>
  </si>
  <si>
    <t>3</t>
  </si>
  <si>
    <t>2</t>
  </si>
  <si>
    <t>SO 101 N</t>
  </si>
  <si>
    <t>SILNICE III/3319 - NEUZNATELNÉ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</si>
  <si>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</si>
  <si>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</si>
  <si>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</si>
  <si>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</si>
  <si>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</si>
  <si>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</si>
  <si>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</si>
  <si>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</si>
  <si>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</si>
  <si>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</si>
  <si>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</si>
  <si>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</si>
  <si>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</si>
  <si>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</si>
  <si>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</si>
  <si>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</si>
  <si>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</si>
  <si>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</si>
  <si>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</si>
  <si>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</si>
  <si>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00: OSTATN</t>
  </si>
  <si>
    <t>00: OSTATNÍ ROZPOČTOVÉ NÁKLADY</t>
  </si>
  <si>
    <t>P</t>
  </si>
  <si>
    <t>02971</t>
  </si>
  <si>
    <t/>
  </si>
  <si>
    <t>HUTNĚNÍ - OSTAT POŽADAVKY - GEOTECHNICKÝ MONITORING NA POVRCHU</t>
  </si>
  <si>
    <t>KPL</t>
  </si>
  <si>
    <t>2021_OTSKP</t>
  </si>
  <si>
    <t>PP</t>
  </si>
  <si>
    <t>VV</t>
  </si>
  <si>
    <t>Hutnící zkoušky   
5 = 5</t>
  </si>
  <si>
    <t>TS</t>
  </si>
  <si>
    <t>zahrnuje veškeré náklady spojené s objednatelem požadovanými pracemi</t>
  </si>
  <si>
    <t>014: SKLÁD</t>
  </si>
  <si>
    <t>014: SKLÁDKOVNÉ</t>
  </si>
  <si>
    <t>014101 HOR</t>
  </si>
  <si>
    <t>POPLATKY ZA SKLÁDKU - HLÍNA A KAMENÍ</t>
  </si>
  <si>
    <t>M3</t>
  </si>
  <si>
    <t>položka 12393  
2292,648=2 292,648 [A]  
položka 13293  
145,52=145,520 [B] 
Celkem: A+B=2 438,168 [C]</t>
  </si>
  <si>
    <t>zahrnuje veškeré poplatky provozovateli skládky související s uložením odpadu na skládce.</t>
  </si>
  <si>
    <t>014101 ORN</t>
  </si>
  <si>
    <t>POPLATKY ZA SKLÁDKU - ZEMINA A HLÍNA</t>
  </si>
  <si>
    <t>Z POLOŽKY 12110   
87,420 = 87,42</t>
  </si>
  <si>
    <t>014102 ASF</t>
  </si>
  <si>
    <t>POPLATKY ZA SKLÁDKU - ASFALTOVÉ a ŽIVIČNÉ POVRCHY + FRÉZINK</t>
  </si>
  <si>
    <t>T</t>
  </si>
  <si>
    <t>položka 113742   
206,723 = 206,723   
položka 113745.60   
302,139 = 302,139</t>
  </si>
  <si>
    <t>014102 BET</t>
  </si>
  <si>
    <t>POPLATKY ZA SKLÁDKU - BETON</t>
  </si>
  <si>
    <t>položka 11315  
2,873 =2,873 [B] 
položka 11318  
11,682 =11,682 [C] 
položka 11352  
16,613 =16,613 [D] 
Celkem: B+C+D=31,168 [E]</t>
  </si>
  <si>
    <t>014102 DŘE</t>
  </si>
  <si>
    <t>POPLATKY ZA SKLÁDKU - DŘEVO</t>
  </si>
  <si>
    <t>položka 112028   
7,50 = 7,5</t>
  </si>
  <si>
    <t>7</t>
  </si>
  <si>
    <t>014102 KAM</t>
  </si>
  <si>
    <t>POPLATKY ZA SKLÁDKU - KAMENÍ ( HMOTY A PODKLADNÍ VRSTVY KOMUNIKACÍ )</t>
  </si>
  <si>
    <t>položka 11332   
1155,026 = 1155,026</t>
  </si>
  <si>
    <t>8</t>
  </si>
  <si>
    <t>014112</t>
  </si>
  <si>
    <t>POPLATKY ZA SKLÁDKU TYP S-IO (INERTNÍ ODPAD)</t>
  </si>
  <si>
    <t>POLOŽKA 914113.DEM   
0,15 = 0,15   
POLOŽKA 914913.DEM   
0,25 = 0,25</t>
  </si>
  <si>
    <t>zahrnuje veškeré poplatky provozovateli skládky související s uložením odpadu na skládce.   
Inertní odpad je odpad, který nemá nebezpečné vlastnosti a u něhož za normálních klimatických podmínek nedochází k žádným významným fyzikálním, chemickým nebo biologickým změnám. Inertní odpad nehoří ani jinak chemicky či fyzikálně nereaguje, nepodléhá biologickému rozkladu ani nezpůsobuje rozklad jiných látek, s nimiž přichází do styku, a to způsobem ohrožujícím lidské zdraví a ohrožujícím nebo poškozujícím životní prostředí nebo vedoucím k překročení limitů znečišťování stanovených zvláštními právními předpisy.    
Směsné odpady se nepovažují za odpad inertní.</t>
  </si>
  <si>
    <t>11: Přípra</t>
  </si>
  <si>
    <t>11: Přípravné a přidružené práce</t>
  </si>
  <si>
    <t>11090</t>
  </si>
  <si>
    <t>VŠEOBECNÉ VYKLIZENÍ OSTATNÍCH PLOCH</t>
  </si>
  <si>
    <t>M2</t>
  </si>
  <si>
    <t>VYKLIZENÍ PLOCH   
3917,36 = 3917,36</t>
  </si>
  <si>
    <t>zahrnuje odstranění všech překážek pro uskutečnění stavby</t>
  </si>
  <si>
    <t>11120</t>
  </si>
  <si>
    <t>ODSTRANĚNÍ KŘOVIN</t>
  </si>
  <si>
    <t>Odstranění KŘOVÍ   
136 = 136</t>
  </si>
  <si>
    <t>odstranění křovin a stromů do průměru 100 mm  
doprava dřevin bez ohledu na vzdálenost  
spálení na hromadách nebo štěpkování</t>
  </si>
  <si>
    <t>112028</t>
  </si>
  <si>
    <t>KÁCENÍ STROMŮ D KMENE DO 0,9M S ODSTRANĚNÍM PAŘEZŮ - VČETNĚ ODVOZU</t>
  </si>
  <si>
    <t>KUS</t>
  </si>
  <si>
    <t>KÁCENÍ STROMŮ   
5 = 5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</si>
  <si>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</si>
  <si>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 KRYT:</t>
  </si>
  <si>
    <t>ODSTRANĚNÍ KRYTŮ</t>
  </si>
  <si>
    <t>12</t>
  </si>
  <si>
    <t>11315</t>
  </si>
  <si>
    <t>ODSTRANĚNÍ KRYTU ZPEVNĚNÝCH PLOCH Z BETONU</t>
  </si>
  <si>
    <t>Odstranění zpevněných ploch :   
BET DESKA   
0,20 * 6,53 = 1,306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</si>
  <si>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</si>
  <si>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</si>
  <si>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11315B</t>
  </si>
  <si>
    <t>ODSTRANĚNÍ KRYTU ZPEVNĚNÝCH PLOCH Z BETONU - DOPRAVA</t>
  </si>
  <si>
    <t>tkm</t>
  </si>
  <si>
    <t>Odstranění zpevněných ploch :   
BET DESKA   
20 * 2,2 * 0,20 * 6,53 = 57,464</t>
  </si>
  <si>
    <t>Položka zahrnuje samostatnou dopravu suti a vybouraných hmot. Množství se určí jako součin hmotnosti [t] a požadované vzdálenosti [km].</t>
  </si>
  <si>
    <t>14</t>
  </si>
  <si>
    <t>11318</t>
  </si>
  <si>
    <t>ODSTRANĚNÍ KRYTU ZPEVNĚNÝCH PLOCH Z DLAŽDIC</t>
  </si>
  <si>
    <t>ODSTRANĚNÍ BET. DLAŽBY   
0,12 * 44,25 = 5,31</t>
  </si>
  <si>
    <t>15</t>
  </si>
  <si>
    <t>11318B</t>
  </si>
  <si>
    <t>ODSTRANĚNÍ KRYTU ZPEVNĚNÝCH PLOCH Z DLAŽDIC - DOPRAVA</t>
  </si>
  <si>
    <t>ODSTRANĚNÍ BET. DLAŽBY   
20 * 2,2 * 0,12 * 44,25 = 233,64</t>
  </si>
  <si>
    <t>16</t>
  </si>
  <si>
    <t>11336</t>
  </si>
  <si>
    <t>BET</t>
  </si>
  <si>
    <t>ODSTRANĚNÍ PODKLADU ZPEVNĚNÝCH PLOCH ZE SILNIČNÍCH DÍLCŮ (PANELŮ)</t>
  </si>
  <si>
    <t>odstranění betonových panelů 
0,25 * 47 =11,750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</si>
  <si>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</si>
  <si>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17</t>
  </si>
  <si>
    <t>11336B</t>
  </si>
  <si>
    <t>ODSTRANĚNÍ PODKLADU ZPEVNĚNÝCH PLOCH ZE SILNIČNÍCH DÍLCŮ (PANELŮ) - DOPRAVA</t>
  </si>
  <si>
    <t>odstranění betonových panelů 
odvoz do 50km bez skládky (skládka investora) 
50 * 2,4 * 0,25 * 47 =1 410,000 [A]</t>
  </si>
  <si>
    <t>18</t>
  </si>
  <si>
    <t>11372B</t>
  </si>
  <si>
    <t>FRÉZOVÁNÍ ZPEVNĚNÝCH PLOCH ASFALTOVÝCH - DOPRAVA</t>
  </si>
  <si>
    <t>FRÉZOVÁNÍ   
20 * 2,4 * 0,04 * ( 110,35 + 2120,18 - 77,17 ) = 4134,4512   
20 * 2,4 * 0,06 * ( 0,5 * 110,35 + 2120,18 - 77,17 ) = 6042,7728</t>
  </si>
  <si>
    <t>19</t>
  </si>
  <si>
    <t>113742</t>
  </si>
  <si>
    <t>FRÉZOVÁNÍ ZPEVNĚNÝCH PLOCH ASFALTOVÝCH TL. DO 40MM</t>
  </si>
  <si>
    <t>FRÉZOVÁNÍ TL. 40MM   
110,35 + 2120,18 = 2230,53   
-77,17 = -77,17</t>
  </si>
  <si>
    <t>20</t>
  </si>
  <si>
    <t>113745.60</t>
  </si>
  <si>
    <t>FRÉZOVÁNÍ ZPEVNĚNÝCH PLOCH ASFALTOVÝCH TL. DO 60MM</t>
  </si>
  <si>
    <t>FRÉZOVÁNÍ TL. 70MM   
0,5 * 110,35 + 2120,18 = 2175,355   
-77,17 = -77,17</t>
  </si>
  <si>
    <t>113 OBR:</t>
  </si>
  <si>
    <t>VYTRHÁNÍ OBRUBNÍKŮ</t>
  </si>
  <si>
    <t>21</t>
  </si>
  <si>
    <t>11352</t>
  </si>
  <si>
    <t>ODSTRANĚNÍ CHODNÍKOVÝCH A SILNIČNÍCH OBRUBNÍKŮ BETONOVÝCH</t>
  </si>
  <si>
    <t>M</t>
  </si>
  <si>
    <t>Vytrhání obrubníků :   
66,45 = 66,45</t>
  </si>
  <si>
    <t>22</t>
  </si>
  <si>
    <t>11352B</t>
  </si>
  <si>
    <t>ODSTRANĚNÍ CHODNÍKOVÝCH A SILNIČNÍCH OBRUBNÍKŮ BETONOVÝCH - DOPRAVA</t>
  </si>
  <si>
    <t>Vytrhání obrubníků :   
20 * 0,25 * ( 66,45 ) = 332,25</t>
  </si>
  <si>
    <t>113 PODK:</t>
  </si>
  <si>
    <t>ODSTRANĚNÍ PODKLADŮ</t>
  </si>
  <si>
    <t>23</t>
  </si>
  <si>
    <t>11332</t>
  </si>
  <si>
    <t>ODSTRANĚNÍ PODKLADŮ ZPEVNĚNÝCH PLOCH Z KAMENIVA NESTMELENÉHO</t>
  </si>
  <si>
    <t>POD BET DESKU   
0,20 * 6,53 = 1,306   
POD DLAŽBOU   
0,20 * 44,25 = 8,85   
ŠTĚRK   
POD ASF   
0,25 * ( 2588,47 + 14,8 ) = 650,8175   
-0,25 * 77,17 = -19,2925</t>
  </si>
  <si>
    <t>24</t>
  </si>
  <si>
    <t>11332B</t>
  </si>
  <si>
    <t>ODSTRANĚNÍ PODKLADŮ ZPEVNĚNÝCH PLOCH Z KAMENIVA NESTMELENÉHO - DOPRAVA</t>
  </si>
  <si>
    <t>POD BET DESKU   
20 * 1,8 * 0,20 * 6,53 = 47,016   
POD DLAŽBOU   
20 * 1,8 * 0,20 * 44,25 = 318,6   
ŠTĚRK   
POD ASF   
20 * 1,8 * 0,25 * ( 2588,47 + 14,8 ) = 23429,43   
- 20 * 1,8 * 0,25 * 77,17 = -694,53</t>
  </si>
  <si>
    <t>121:</t>
  </si>
  <si>
    <t>ORNICE</t>
  </si>
  <si>
    <t>25</t>
  </si>
  <si>
    <t>12110</t>
  </si>
  <si>
    <t>SEJMUTÍ ORNICE NEBO LESNÍ PŮDY</t>
  </si>
  <si>
    <t>SEJMUTÍ ORNICE   
přesun v rámci stavby   
0,15 * ( 582,80 ) = 87,42</t>
  </si>
  <si>
    <t>položka zahrnuje sejmutí ornice bez ohledu na tloušťku vrstvy a její vodorovnou dopravu  
nezahrnuje uložení na trvalou skládku</t>
  </si>
  <si>
    <t>26</t>
  </si>
  <si>
    <t>121104</t>
  </si>
  <si>
    <t>SEJMUTÍ ORNICE NEBO LESNÍ PŮDY S ODVOZEM DO 5KM</t>
  </si>
  <si>
    <t>SEJMUTÍ ORNICE   
přesun v rámci stavby   
0,15 * ( 870,55 + 913,50 - 582,80 ) = 180,1875   
PŘEVOZ NA SO 110-N   
9,027 = 9,027</t>
  </si>
  <si>
    <t>27</t>
  </si>
  <si>
    <t>12110B</t>
  </si>
  <si>
    <t>SEJMUTÍ ORNICE NEBO LESNÍ PŮDY - DOPRAVA</t>
  </si>
  <si>
    <t>M3KM</t>
  </si>
  <si>
    <t>SEJMUTÍ ORNICE   
přesun v rámci stavby   
20 * 0,15 * ( 582,80 ) = 1748,4   
PŘEVOZ NA SO 110-N   
- 20 * 9,027 = -180,54</t>
  </si>
  <si>
    <t>Položka zahrnuje samostatnou dopravu zeminy. Množství se určí jako součin kubatutry [m3] a požadované vzdálenosti [km].</t>
  </si>
  <si>
    <t>123:</t>
  </si>
  <si>
    <t>ODKOPÁVKY</t>
  </si>
  <si>
    <t>28</t>
  </si>
  <si>
    <t>12393</t>
  </si>
  <si>
    <t>ODKOP PRO SPOD STAVBU SILNIC A ŽELEZNIC TŘ. III</t>
  </si>
  <si>
    <t>SANACE  
0,50 * 3299,69  =1 649,845 [A] 
-0,50 * 77,17  =-38,585 [B] 
Výkopy  
0,15 * 2588,47 =388,271 [C] 
0,35 * 870,55  =304,693 [D] 
-0,15 * 77,17 =-11,576 [E] 
Celkem: A+B+C+D+E=2 292,648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</si>
  <si>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</si>
  <si>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29</t>
  </si>
  <si>
    <t>12393B</t>
  </si>
  <si>
    <t>ODKOP PRO SPOD STAVBU SILNIC A ŽELEZNIC TŘ. III - DOPRAVA</t>
  </si>
  <si>
    <t>SANACE   
20 * 0,50 * 3299,69 = 32996,9   
- 20 * 0,50 * 77,17 = -771,7   
Výkopy   
20 * 0,15 * 2588,47 = 7765,41   
20 * 0,35 * 870,55 = 6093,85   
- 20 * 0,15 * 77,17 = -231,51   
ZÁSYP VYTĚŽENOU ZEMINOU   
-20 * 0,25 * 148 = -740</t>
  </si>
  <si>
    <t>132 RÝH:</t>
  </si>
  <si>
    <t>HLOUBENÉ RÝH</t>
  </si>
  <si>
    <t>30</t>
  </si>
  <si>
    <t>13293</t>
  </si>
  <si>
    <t>HLOUBENÍ RÝH ŠÍŘ DO 2M PAŽ I NEPAŽ TŘ. III</t>
  </si>
  <si>
    <t>ODVODNĚNÍ   
( 7,28 + 62 + 19,6 + 56,64 ) = 145,52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</si>
  <si>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</si>
  <si>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31</t>
  </si>
  <si>
    <t>13293B</t>
  </si>
  <si>
    <t>HLOUBENÍ RÝH ŠÍŘ DO 2M PAŽ I NEPAŽ TŘ. III - DOPRAVA</t>
  </si>
  <si>
    <t>ODVODNĚNÍ   
20 * ( 7,28 + 62 + 19,6 + 56,64 ) = 2910,4</t>
  </si>
  <si>
    <t>17:</t>
  </si>
  <si>
    <t>Konstrukce ze zemin</t>
  </si>
  <si>
    <t>32</t>
  </si>
  <si>
    <t>17411</t>
  </si>
  <si>
    <t>ZÁSYP JAM A RÝH ZEMINOU SE ZHUTNĚNÍM</t>
  </si>
  <si>
    <t>VYTĚŽENÁ ZEMINA   
0,25 * 148 = 37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</si>
  <si>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</si>
  <si>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33</t>
  </si>
  <si>
    <t>17481 G3F</t>
  </si>
  <si>
    <t>ZÁSYP JAM A RÝH Z NAKUPOVANÝCH MATERIÁLŮ - G3 G-F (VHODNÁ ZEMINA)</t>
  </si>
  <si>
    <t>ODVODNĚNÍ   
27,90 + 22,8 = 50,7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</si>
  <si>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</si>
  <si>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34</t>
  </si>
  <si>
    <t>17481 ŠD</t>
  </si>
  <si>
    <t>ZÁSYP JAM A RÝH Z NAKUPOVANÝCH MATERIÁLŮ - ŠTĚRKODRŤ</t>
  </si>
  <si>
    <t>ODVODNĚNÍ   
FRAKCE 8/32   
4,98 + 38,75 = 43,73   
FRAKCE 0/22   
12,40 = 12,4</t>
  </si>
  <si>
    <t>35</t>
  </si>
  <si>
    <t>17581 PÍS</t>
  </si>
  <si>
    <t>OBSYP POTRUBÍ A OBJEKTŮ Z NAKUPOVANÝCH MATERIÁLŮ - PÍSKY</t>
  </si>
  <si>
    <t>ODVODNĚNÍ   
21,70 = 21,7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</si>
  <si>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</si>
  <si>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18 ČTÚ:</t>
  </si>
  <si>
    <t>Čisté terénní úpravy</t>
  </si>
  <si>
    <t>36</t>
  </si>
  <si>
    <t>18230</t>
  </si>
  <si>
    <t>ROZPROSTŘENÍ ORNICE V ROVINĚ</t>
  </si>
  <si>
    <t>OHUMUSOVÁNÍ   
0,15 * 582,80 = 87,42</t>
  </si>
  <si>
    <t>položka zahrnuje:  
nutné přemístění ornice z dočasných skládek vzdálených do 50m  
rozprostření ornice v předepsané tloušťce v rovině a ve svahu do 1:5</t>
  </si>
  <si>
    <t>37</t>
  </si>
  <si>
    <t>18241</t>
  </si>
  <si>
    <t>ZALOŽENÍ TRÁVNÍKU RUČNÍM VÝSEVEM</t>
  </si>
  <si>
    <t>OHUMUSOVÁNÍ   
582,80 = 582,8</t>
  </si>
  <si>
    <t>Zahrnuje dodání předepsané travní směsi, její výsev na ornici, zalévání, první pokosení, to vše bez ohledu na sklon terénu</t>
  </si>
  <si>
    <t>38</t>
  </si>
  <si>
    <t>18247</t>
  </si>
  <si>
    <t>OŠETŘOVÁNÍ TRÁVNÍKU</t>
  </si>
  <si>
    <t>Zahrnuje pokosení se shrabáním, naložení shrabků na dopravní prostředek, s odvozem a se složením, to vše bez ohledu na sklon terénu   
zahrnuje nutné zalití a hnojení</t>
  </si>
  <si>
    <t>39</t>
  </si>
  <si>
    <t>18600</t>
  </si>
  <si>
    <t>ZALÉVÁNÍ VODOU</t>
  </si>
  <si>
    <t>OHUMUSOVÁNÍ   
0,01 * 582,80 = 5,828</t>
  </si>
  <si>
    <t>položka zahrnuje veškerý materiál, výrobky a polotovary, včetně mimostaveništní a vnitrostaveništní dopravy (rovněž přesuny), včetně naložení a složení, případně s uložením</t>
  </si>
  <si>
    <t>18: Povrch</t>
  </si>
  <si>
    <t>18: Povrchové úpravy terénu</t>
  </si>
  <si>
    <t>40</t>
  </si>
  <si>
    <t>18120</t>
  </si>
  <si>
    <t>ÚPRAVA PLÁNĚ SE ZHUTNĚNÍM V HORNINĚ TŘ. II</t>
  </si>
  <si>
    <t>PLÁŇ   
3299,69 + 34,87 = 3334,56   
-77,17 = -77,17   
ODVODNĚNÍ   
9,60 + 62 + 11,2 = 82,8</t>
  </si>
  <si>
    <t>položka zahrnuje úpravu pláně včetně vyrovnání výškových rozdílů. Míru zhutnění určuje projekt.</t>
  </si>
  <si>
    <t>214: ÚPRAV</t>
  </si>
  <si>
    <t>214: ÚPRAVY PODLOŽÍ</t>
  </si>
  <si>
    <t>41</t>
  </si>
  <si>
    <t>21461 FIL</t>
  </si>
  <si>
    <t>FILTRAČNÍ GEOTEXTILIE</t>
  </si>
  <si>
    <t>Geotextílie (vč. prořezu)   
ODVODNĚNÍ   
571,80 = 571,8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</si>
  <si>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</si>
  <si>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42</t>
  </si>
  <si>
    <t>21461 SEP</t>
  </si>
  <si>
    <t>SEPARAČNÍ GEOTEXTILIE</t>
  </si>
  <si>
    <t>Geotextílie (vč. prořezu)   
SANACE   
3299,69 = 3299,69   
-77,17 = -77,17</t>
  </si>
  <si>
    <t>45:</t>
  </si>
  <si>
    <t>PODKLADNÍ VRSTVY</t>
  </si>
  <si>
    <t>43</t>
  </si>
  <si>
    <t>451312</t>
  </si>
  <si>
    <t>PODKLADNÍ A VÝPLŇOVÉ VRSTVY Z PROSTÉHO BETONU C12/15</t>
  </si>
  <si>
    <t>PODKLADNÍ BETON   
BETON C12/15   
9,60 + 1,12 = 10,72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</si>
  <si>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</si>
  <si>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465: LOMOV</t>
  </si>
  <si>
    <t>465: LOMOVÝ KÁMEN</t>
  </si>
  <si>
    <t>44</t>
  </si>
  <si>
    <t>451212</t>
  </si>
  <si>
    <t>PODKL A VÝPLŇ VRSTVY Z LOM KAMENE NA MC</t>
  </si>
  <si>
    <t>LOMOVÝ KÁMEN   
0,20 * 31,58 = 6,316</t>
  </si>
  <si>
    <t>položka zahrnuje dodávku a rozprostření lomového kamene včetně dodávky a výplně z cementové malty předepsané kvality,</t>
  </si>
  <si>
    <t>45</t>
  </si>
  <si>
    <t>465512</t>
  </si>
  <si>
    <t>DLAŽBY Z LOMOVÉHO KAMENE NA MC</t>
  </si>
  <si>
    <t>LOMOVÝ KÁMEN C20/25 XF3   
0,20 * 31,58 = 6,316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</si>
  <si>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</si>
  <si>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563 SAN:</t>
  </si>
  <si>
    <t>SANACE</t>
  </si>
  <si>
    <t>46</t>
  </si>
  <si>
    <t>56334</t>
  </si>
  <si>
    <t>SAN</t>
  </si>
  <si>
    <t>VOZOVKOVÉ VRSTVY ZE ŠTĚRKODRTI TL. DO 200MM</t>
  </si>
  <si>
    <t>SANACE  
34,87 =34,870 [A] 
SANACE PLÁNĚ  
NA CELKOVOU TL 400mm  
2 * 3299,69 =6 599,380 [B] 
- 2 * 77,17 =- 154,340 [C] 
Celkem: A+B+C=6 479,910 [D]</t>
  </si>
  <si>
    <t>- dodání kameniva předepsané kvality a zrnitosti   
- rozprostření a zhutnění vrstvy v předepsané tloušťce   
- zřízení vrstvy bez rozlišení šířky, pokládání vrstvy po etapách   
- nezahrnuje postřiky, nátěry</t>
  </si>
  <si>
    <t>563: PODKL</t>
  </si>
  <si>
    <t>563: PODKLADNÍ VRSTVY</t>
  </si>
  <si>
    <t>47</t>
  </si>
  <si>
    <t>56313</t>
  </si>
  <si>
    <t>VOZOVKOVÉ VRSTVY Z MECHANICKY ZPEVNĚNÉHO KAMENIVA TL. DO 150MM</t>
  </si>
  <si>
    <t>MZK 
1,15 * ( 51,99 + 233,2 + 129,4 ) + 2029,63 =2 506,409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</si>
  <si>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</si>
  <si>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48</t>
  </si>
  <si>
    <t>VOZOVKA  
1,35 * ( 51,99 + 233,2 + 129,4 + 2029,62 )=3 299,684 [A]</t>
  </si>
  <si>
    <t>49</t>
  </si>
  <si>
    <t>56335</t>
  </si>
  <si>
    <t>VOZOVKOVÉ VRSTVY ZE ŠTĚRKODRTI TL. DO 250MM</t>
  </si>
  <si>
    <t>SJEZD   
34,87 = 34,87</t>
  </si>
  <si>
    <t>50</t>
  </si>
  <si>
    <t>56336</t>
  </si>
  <si>
    <t>VOZOVKOVÉ VRSTVY ZE ŠTĚRKODRTI TL. DO 300MM</t>
  </si>
  <si>
    <t>ODVODNĚNÍ   
6,0 = 6</t>
  </si>
  <si>
    <t>569 REC: R</t>
  </si>
  <si>
    <t>569 REC: RECYKLÁTY</t>
  </si>
  <si>
    <t>51</t>
  </si>
  <si>
    <t>56363</t>
  </si>
  <si>
    <t>VOZOVKOVÉ VRSTVY Z RECYKLOVANÉHO MATERIÁLU TL DO 150MM</t>
  </si>
  <si>
    <t>R-MAT   
34,87 = 34,87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</si>
  <si>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</si>
  <si>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569: KRAJN</t>
  </si>
  <si>
    <t>569: KRAJNICE</t>
  </si>
  <si>
    <t>52</t>
  </si>
  <si>
    <t>56963</t>
  </si>
  <si>
    <t>ZPEVNĚNÍ KRAJNIC Z RECYKLOVANÉHO MATERIÁLU TL DO 150MM</t>
  </si>
  <si>
    <t>R-mat tl. 150mm (Krajnice)   
152,50 = 152,5</t>
  </si>
  <si>
    <t>- dodání recyklátu v požadované kvalitě   
- očištění podkladu   
- uložení recyklátu dle předepsaného technologického předpisu, zhutnění vrstvy v předepsané tloušťce   
- zřízení vrstvy bez rozlišení šířky, pokládání vrstvy po etapách, včetně pracovních spar a spojů   
- úpravu napojení, ukončení    
- nezahrnuje postřiky, nátěry</t>
  </si>
  <si>
    <t>57_ ASF:</t>
  </si>
  <si>
    <t>ŽIVICE</t>
  </si>
  <si>
    <t>53</t>
  </si>
  <si>
    <t>572111</t>
  </si>
  <si>
    <t>INFILTRAČNÍ POSTŘIK ASFALTOVÝ DO 0,5KG/M2</t>
  </si>
  <si>
    <t>VOZOVKA   
1,06 * ( 51,99 + 233,2 + 129,4 ) + 2029,62 = 2469,0854   
-77,17 = -77,17</t>
  </si>
  <si>
    <t>- dodání všech předepsaných materiálů pro postřiky v předepsaném množství   
- provedení dle předepsaného technologického předpisu   
- zřízení vrstvy bez rozlišení šířky, pokládání vrstvy po etapách   
- úpravu napojení, ukončení</t>
  </si>
  <si>
    <t>54</t>
  </si>
  <si>
    <t>572211</t>
  </si>
  <si>
    <t>SPOJOVACÍ POSTŘIK Z ASFALTU DO 0,5KG/M2</t>
  </si>
  <si>
    <t>VOZOVKA   
110,35 = 110,35   
55,18 = 55,18   
51,99 + 233,2 + 129,4 + 2029,62 = 2444,21   
1,03 * ( 51,99 + 233,2 + 129,4 ) + 2029,62 = 2456,6477   
- 2 * 77,17 = -154,34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</si>
  <si>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</si>
  <si>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55</t>
  </si>
  <si>
    <t>574A34</t>
  </si>
  <si>
    <t>ASFALTOVÝ BETON PRO OBRUSNÉ VRSTVY ACO 11+, 11S TL. 40MM</t>
  </si>
  <si>
    <t>VOZOVKA   
110,35 = 110,35   
51,99 + 233,2 + 129,4 + 2029,62 = 2444,21   
-77,17 = -77,17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</si>
  <si>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</si>
  <si>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56</t>
  </si>
  <si>
    <t>574C56</t>
  </si>
  <si>
    <t>ASFALTOVÝ BETON PRO LOŽNÍ VRSTVY ACL 16+, 16S TL. 60MM</t>
  </si>
  <si>
    <t>VOZOVKA   
1,03 * ( 51,99 + 233,2 + 129,4 ) + 2029,62 = 2456,6477   
-77,17 = -77,17</t>
  </si>
  <si>
    <t>57</t>
  </si>
  <si>
    <t>574E46</t>
  </si>
  <si>
    <t>ASFALTOVÝ BETON PRO PODKLADNÍ VRSTVY ACP 16+, 16S TL. 50MM</t>
  </si>
  <si>
    <t>VOZOVKA   
55,18 = 55,18   
1,06 * ( 51,99 + 233,2 + 129,4 ) + 2029,62 = 2469,0854   
-77,17 = -77,17</t>
  </si>
  <si>
    <t>58_ DLA:</t>
  </si>
  <si>
    <t>DLÁŽDĚNÉ POVRCHY</t>
  </si>
  <si>
    <t>58</t>
  </si>
  <si>
    <t>466921</t>
  </si>
  <si>
    <t>DLAŽBY VEGETAČNÍ Z BETONOVÝCH DLAŽDIC NA SUCHO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</si>
  <si>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</si>
  <si>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59</t>
  </si>
  <si>
    <t>58222.DVO</t>
  </si>
  <si>
    <t>DLÁŽDĚNÉ KRYTY Z DROBNÝCH KOSTEK 8/10 DO LOŽE Z BETONU C20/25 XF3 - DVOJLINKA</t>
  </si>
  <si>
    <t>DVOJLINKA   
62 + 0,9 = 62,9   
-44,79 = -44,79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</si>
  <si>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</si>
  <si>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824:</t>
  </si>
  <si>
    <t>Potrubí BETONOVÉ</t>
  </si>
  <si>
    <t>60</t>
  </si>
  <si>
    <t>82446</t>
  </si>
  <si>
    <t>POTRUBÍ Z TRUB ŽELEZOBETONOVÝCH DN DO 400MM</t>
  </si>
  <si>
    <t>ODVODNĚNÍ   
5 * 2,5 = 12,5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</si>
  <si>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</si>
  <si>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874:</t>
  </si>
  <si>
    <t>Potrubí PLASTOVÉ</t>
  </si>
  <si>
    <t>61</t>
  </si>
  <si>
    <t>87433</t>
  </si>
  <si>
    <t>POTRUBÍ Z TRUB PLASTOVÝCH ODPADNÍCH DN DO 150MM</t>
  </si>
  <si>
    <t>DN 150   
62 = 62</t>
  </si>
  <si>
    <t>62</t>
  </si>
  <si>
    <t>875332</t>
  </si>
  <si>
    <t>POTRUBÍ DREN Z TRUB PLAST DN DO 150MM DĚROVANÝCH</t>
  </si>
  <si>
    <t>TRATIVOD DN150   
38,30 + 298,05 = 336,35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</si>
  <si>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</si>
  <si>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891: ARMAT</t>
  </si>
  <si>
    <t>891: ARMATURY</t>
  </si>
  <si>
    <t>63</t>
  </si>
  <si>
    <t>891633</t>
  </si>
  <si>
    <t>KLAPKY DN DO 150MM</t>
  </si>
  <si>
    <t>ZPĚTNÁ KLAPKA   
3 = 3</t>
  </si>
  <si>
    <t>- Položka zahrnuje kompletní montáž dle technologického předpisu, dodávku armatury, veškerou mimostaveništní a vnitrostaveništní dopravu.</t>
  </si>
  <si>
    <t>894: ŠACHT</t>
  </si>
  <si>
    <t>894: ŠACHTY</t>
  </si>
  <si>
    <t>64</t>
  </si>
  <si>
    <t>894846</t>
  </si>
  <si>
    <t>ŠACHTY KANALIZAČNÍ PLASTOVÉ D 400MM</t>
  </si>
  <si>
    <t>KONTROLNÍ ŠACHTY DN325   
2+1 = 3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</si>
  <si>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</si>
  <si>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65</t>
  </si>
  <si>
    <t>89722</t>
  </si>
  <si>
    <t>VPUSŤ KANALIZAČNÍ HORSKÁ KOMPLETNÍ Z BETON DÍLCŮ</t>
  </si>
  <si>
    <t>HORSKÁ PREFA ŠACHTA   
2 = 2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</si>
  <si>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</si>
  <si>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899 PZn:</t>
  </si>
  <si>
    <t>POVRCHOVÉ ZNAKY</t>
  </si>
  <si>
    <t>66</t>
  </si>
  <si>
    <t>89921</t>
  </si>
  <si>
    <t>VÝŠKOVÁ ÚPRAVA POKLOPŮ</t>
  </si>
  <si>
    <t>Výšková úprava povrchových znaků :   
3 = 3</t>
  </si>
  <si>
    <t>- položka výškové úpravy zahrnuje všechny nutné práce a materiály pro zvýšení nebo snížení zařízení (včetně nutné úpravy stávajícího povrchu vozovky nebo chodníku).</t>
  </si>
  <si>
    <t>67</t>
  </si>
  <si>
    <t>89923</t>
  </si>
  <si>
    <t>VÝŠKOVÁ ÚPRAVA KRYCÍCH HRNCŮ</t>
  </si>
  <si>
    <t>899.9:</t>
  </si>
  <si>
    <t>Konstrukce na trubním vedení</t>
  </si>
  <si>
    <t>68</t>
  </si>
  <si>
    <t>89952</t>
  </si>
  <si>
    <t>OBETONOVÁNÍ POTRUBÍ Z PROSTÉHO BETONU</t>
  </si>
  <si>
    <t>BETON C8/10   
2,30 + 17,89 = 20,19</t>
  </si>
  <si>
    <t>911: Bezpe</t>
  </si>
  <si>
    <t>911: Bezpečnostní záchytná zařízení</t>
  </si>
  <si>
    <t>69</t>
  </si>
  <si>
    <t>9113A1</t>
  </si>
  <si>
    <t>SVODIDLO OCEL SILNIČ JEDNOSTR, ÚROVEŇ ZADRŽ N1, N2 - DODÁVKA A MONTÁŽ</t>
  </si>
  <si>
    <t>NOVÉ SVODIDLO   
85,50 = 85,5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</si>
  <si>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</si>
  <si>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70</t>
  </si>
  <si>
    <t>911CD3</t>
  </si>
  <si>
    <t>SVODIDLO BETON, ÚROVEŇ ZADRŽ H3 VÝŠ 0,8M - DEMONTÁŽ S PŘESUNEM</t>
  </si>
  <si>
    <t>odstranění betonových svodidel CITY BLOCK - odvoz do 50km bez skládky (skládka investora)</t>
  </si>
  <si>
    <t>odstranění betonových svodidel CITY BLOCK 
13 * 2 =26,000 [A]</t>
  </si>
  <si>
    <t>položka zahrnuje:  
- demontáž a odstranění zařízení  
- jeho odvoz na předepsané místo</t>
  </si>
  <si>
    <t>914 SDZ:</t>
  </si>
  <si>
    <t>Svislé dopravní značení - SDZ</t>
  </si>
  <si>
    <t>71</t>
  </si>
  <si>
    <t>914113.DEM</t>
  </si>
  <si>
    <t>DOPRAVNÍ ZNAČKY ZÁKLADNÍ VELIKOSTI OCELOVÉ NEREFLEXNÍ - DEMONTÁŽ</t>
  </si>
  <si>
    <t>ODSTRANĚNÍ SDZ VČ. SLOUPKŮ   
3 + 2 = 5</t>
  </si>
  <si>
    <t>Položka zahrnuje odstranění, demontáž a odklizení materiálu s odvozem na předepsané místo</t>
  </si>
  <si>
    <t>72</t>
  </si>
  <si>
    <t>914171</t>
  </si>
  <si>
    <t>DOPRAVNÍ ZNAČKY ZÁKLADNÍ VELIKOSTI HLINÍKOVÉ FÓLIE TŘ 2 - DODÁVKA A MONTÁŽ</t>
  </si>
  <si>
    <t>SDZ   
P4   
1 = 1   
C2a   
2 = 2   
P2   
3 = 3   
IS10c   
1 = 1   
IZ4a   
1 = 1   
IZ4b   
1 = 1</t>
  </si>
  <si>
    <t>položka zahrnuje:  
- dodávku a montáž značek v požadovaném provedení</t>
  </si>
  <si>
    <t>73</t>
  </si>
  <si>
    <t>914913.DEM</t>
  </si>
  <si>
    <t>SLOUPKY A STOJKY DZ Z OCEL TRUBEK ZABETON DEMONTÁŽ</t>
  </si>
  <si>
    <t>74</t>
  </si>
  <si>
    <t>914931</t>
  </si>
  <si>
    <t>SLOUPKY A STOJKY DZ Z HLINÍK TRUBEK ZABETON DOD A MONTÁŽ</t>
  </si>
  <si>
    <t>sloupek SDZ   
5 + 2 = 7</t>
  </si>
  <si>
    <t>položka zahrnuje:  
- sloupky a upevňovací zařízení včetně jejich osazení (betonová patka, zemní práce)</t>
  </si>
  <si>
    <t>75</t>
  </si>
  <si>
    <t>914951 B</t>
  </si>
  <si>
    <t>SLOUPEK DOD A MONT - BÍLÝ</t>
  </si>
  <si>
    <t>SMĚROVÝ SLOUPEK   
Z11a   
2 = 2   
Z11b   
2 = 2</t>
  </si>
  <si>
    <t>915 VDZ:</t>
  </si>
  <si>
    <t>Vodorovnké dopravní značení VDZ</t>
  </si>
  <si>
    <t>76</t>
  </si>
  <si>
    <t>915211</t>
  </si>
  <si>
    <t>VODOROVNÉ DOPRAVNÍ ZNAČENÍ PLASTEM HLADKÉ - DODÁVKA A POKLÁDKA</t>
  </si>
  <si>
    <t>VDZ   
V5   
12,07 = 12,07   
V4   
11,08 = 11,08   
V2a   
3,03 + 3,25 = 6,28   
V1a   
42,08 + 3,96 = 46,04   
V13a   
9,38 = 9,38</t>
  </si>
  <si>
    <t>položka zahrnuje:  
- dodání a pokládku nátěrového materiálu (měří se pouze natíraná plocha)  
- předznačení a reflexní úpravu</t>
  </si>
  <si>
    <t>77</t>
  </si>
  <si>
    <t>91551</t>
  </si>
  <si>
    <t>VODOROVNÉ DOPRAVNÍ ZNAČENÍ - PŘEDEM PŘIPRAVENÉ SYMBOLY</t>
  </si>
  <si>
    <t>VDZ - SYMPOLY   
V6a   
1 = 1</t>
  </si>
  <si>
    <t>položka zahrnuje:  
- dodání a pokládku předepsaného symbolu  
- zahrnuje předznačení a reflexní úpravu</t>
  </si>
  <si>
    <t>917: Obrub</t>
  </si>
  <si>
    <t>917: Obrubníky</t>
  </si>
  <si>
    <t>78</t>
  </si>
  <si>
    <t>917223</t>
  </si>
  <si>
    <t>SILNIČNÍ A CHODNÍKOVÉ OBRUBY Z BETONOVÝCH OBRUBNÍKŮ ŠÍŘ 100MM</t>
  </si>
  <si>
    <t>CHODNÍKOVÉ OBRUBY 1000/80/250   
9,85 = 9,85</t>
  </si>
  <si>
    <t>Položka zahrnuje:  
dodání a pokládku betonových obrubníků o rozměrech předepsaných zadávací dokumentací  
betonové lože i boční betonovou opěrku.</t>
  </si>
  <si>
    <t>79</t>
  </si>
  <si>
    <t>917224</t>
  </si>
  <si>
    <t>SILNIČNÍ A CHODNÍKOVÉ OBRUBY Z BETONOVÝCH OBRUBNÍKŮ ŠÍŘ 150MM</t>
  </si>
  <si>
    <t>NÁJEZDOVÝ 1000/150/150   
18 = 18</t>
  </si>
  <si>
    <t>80</t>
  </si>
  <si>
    <t>917425</t>
  </si>
  <si>
    <t>CHODNÍKOVÉ OBRUBY Z KAMENNÝCH OBRUBNÍKŮ ŠÍŘ 200MM</t>
  </si>
  <si>
    <t>KAMENNÝ OBR OP4 1000/200/250   
581,20 = 581,2   
-266,66-5 = -271,66</t>
  </si>
  <si>
    <t>Položka zahrnuje:  
dodání a pokládku kamenných obrubníků o rozměrech předepsaných zadávací dokumentací  
betonové lože i boční betonovou opěrku.</t>
  </si>
  <si>
    <t>919: Napoj</t>
  </si>
  <si>
    <t>919: Napojovací SPÁRA</t>
  </si>
  <si>
    <t>81</t>
  </si>
  <si>
    <t>113764</t>
  </si>
  <si>
    <t>FRÉZOVÁNÍ DRÁŽKY PRŮŘEZU DO 400MM2 V ASFALTOVÉ VOZOVCE</t>
  </si>
  <si>
    <t>Zalití a zaříznutí napojovací spáry   
217,8 = 217,8</t>
  </si>
  <si>
    <t>Položka zahrnuje veškerou manipulaci s vybouranou sutí a s vybouranými hmotami vč. uložení na skládku.</t>
  </si>
  <si>
    <t>82</t>
  </si>
  <si>
    <t>919111</t>
  </si>
  <si>
    <t>ŘEZÁNÍ ASFALTOVÉHO KRYTU VOZOVEK TL DO 50MM</t>
  </si>
  <si>
    <t>položka zahrnuje řezání vozovkové vrstvy v předepsané tloušťce, včetně spotřeby vody</t>
  </si>
  <si>
    <t>83</t>
  </si>
  <si>
    <t>919112</t>
  </si>
  <si>
    <t>ŘEZÁNÍ ASFALTOVÉHO KRYTU VOZOVEK TL DO 100MM</t>
  </si>
  <si>
    <t>84</t>
  </si>
  <si>
    <t>919113</t>
  </si>
  <si>
    <t>ŘEZÁNÍ ASFALTOVÉHO KRYTU VOZOVEK TL DO 150MM</t>
  </si>
  <si>
    <t>85</t>
  </si>
  <si>
    <t>931314</t>
  </si>
  <si>
    <t>TĚSNĚNÍ DILATAČ SPAR ASF ZÁLIVKOU PRŮŘ DO 400MM2</t>
  </si>
  <si>
    <t>položka zahrnuje dodávku a osazení předepsaného materiálu, očištění ploch spáry před úpravou, očištění okolí spáry po úpravě   
nezahrnuje těsnící profil</t>
  </si>
  <si>
    <t>935:</t>
  </si>
  <si>
    <t>ŽLABY A RIGOLY</t>
  </si>
  <si>
    <t>86</t>
  </si>
  <si>
    <t>935212</t>
  </si>
  <si>
    <t>PŘÍKOPOVÉ ŽLABY Z BETON TVÁRNIC ŠÍŘ DO 600MM DO BETONU TL 100MM (C20/25)</t>
  </si>
  <si>
    <t>ŽLAB - příkopové tvárnice   
Q100-600   
119,05 = 119,05</t>
  </si>
  <si>
    <t>položka zahrnuje:   
- dodávku a uložení příkopových tvárnic předepsaného rozměru a kvality   
- dodání a rozprostření lože z předepsaného materiálu v předepsané kvalitěa v předepsané tloušťce   
- veškerou manipulaci s materiálem, vnitrostaveništní i mimostaveništní dopravu   
- ukončení, patky, spárování   
- měří se v metrech běžných délky osy žlabu</t>
  </si>
  <si>
    <t>966: BOURÁ</t>
  </si>
  <si>
    <t>966: BOURÁNÍ</t>
  </si>
  <si>
    <t>87</t>
  </si>
  <si>
    <t>919142</t>
  </si>
  <si>
    <t>ŘEZÁNÍ ŽELEZOBETONOVÝCH KONSTRUKCÍ TL DO 100MM</t>
  </si>
  <si>
    <t>ŘEZÁNÍ TRUB   
D1=0,40   
2 * 3,1416 * D1 * 1,5 = 3,76992</t>
  </si>
  <si>
    <t>položka zahrnuje řezání železobetonových konstrukcí v předepsané tloušťce, včetně spotřeby vody</t>
  </si>
  <si>
    <t>88</t>
  </si>
  <si>
    <t>969245</t>
  </si>
  <si>
    <t>VYBOURÁNÍ POTRUBÍ DN DO 300MM KANALIZAČ</t>
  </si>
  <si>
    <t>ODSTRANĚNÍ BET TROUBY DN300   
27,90 = 27,9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</si>
  <si>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</si>
  <si>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102 U</t>
  </si>
  <si>
    <t>STŘEDOVÝ OSTRŮVEK V MÍSTĚ PRO PŘECHÁZENÍ - UZNATELNÉ</t>
  </si>
  <si>
    <t>Hutnící zkoušky   
1 = 1</t>
  </si>
  <si>
    <t>položka 12393   
288,703 = 288,703   
položka 13293   
9,250 = 9,25</t>
  </si>
  <si>
    <t>Z POLOŽKY 12110   
12,982 = 12,982</t>
  </si>
  <si>
    <t>položka 113747   
82,979 = 82,979</t>
  </si>
  <si>
    <t>položka 11352   
8,475 = 8,475</t>
  </si>
  <si>
    <t>VYKLIZENÍ PLOCH   
425,70 = 425,7</t>
  </si>
  <si>
    <t>FRÉZOVÁNÍ   
20 * 2,4 * 0,12 * 288,12 = 1659,5712</t>
  </si>
  <si>
    <t>113747</t>
  </si>
  <si>
    <t>FRÉZOVÁNÍ ZPEVNĚNÝCH PLOCH ASFALTOVÝCH TL. DO 120MM</t>
  </si>
  <si>
    <t>FRÉZOVÁNÍ ASFALTŮ TL. 120mm   
288,12 = 288,12</t>
  </si>
  <si>
    <t>Vytrhání obrubníků :   
33,90 = 33,9</t>
  </si>
  <si>
    <t>Vytrhání obrubníků :   
20 * 0,25 * 33,90 = 169,5</t>
  </si>
  <si>
    <t>SEJMUTÍ ORNICE   
0,15 * 86,55 = 12,9825</t>
  </si>
  <si>
    <t>SEJMUTÍ ORNICE   
20 * 0,15 * 86,55 = 259,65</t>
  </si>
  <si>
    <t>SANACE   
5,17 = 5,17   
0,50 * 428,70 = 214,35   
VÝKOPY   
0,30 * 86,55 = 25,965   
0,15 * 288,12 = 43,218</t>
  </si>
  <si>
    <t>SANACE   
20 * 5,17 = 103,4   
20 * 0,50 * 428,70 = 4287   
VÝKOPY   
20 * 0,30 * 86,55 = 519,3   
20 * 0,15 * 288,12 = 864,36</t>
  </si>
  <si>
    <t>ODVODNĚNÍ   
9,25 = 9,25</t>
  </si>
  <si>
    <t>ODVODNĚNÍ   
20 * 9,25 = 185</t>
  </si>
  <si>
    <t>ODVODNĚNÍ   
FRAKCE 8-32   
6,25 = 6,25</t>
  </si>
  <si>
    <t>RÝHA   
20 = 20</t>
  </si>
  <si>
    <t>Geotextílie (vč. prořezu)   
ODVODNĚNÍ   
90 = 90</t>
  </si>
  <si>
    <t>Geotextílie (vč. prořezu)   
SANACE   
425,70 = 425,7</t>
  </si>
  <si>
    <t>SANACE PLÁNĚ  
NA CELKOVOU TL 400mm  
2 * ( 416,44 + 9,26 )=851,400 [A]</t>
  </si>
  <si>
    <t>563_PODKL</t>
  </si>
  <si>
    <t>MZK TL. 150mm 
329,6 - 9,26 =320,340 [A]</t>
  </si>
  <si>
    <t>56333</t>
  </si>
  <si>
    <t>VOZOVKOVÉ VRSTVY ZE ŠTĚRKODRTI TL. DO 150MM</t>
  </si>
  <si>
    <t>VOZOVKA   
329,60 - 9,26 = 320,34   
1,3 * (329,60 - 9,26) = 416,442</t>
  </si>
  <si>
    <t>PODKLAD 
1,3*(329,6-9,26)=416,442 [A]</t>
  </si>
  <si>
    <t>VOZOVKA   
329,60 - 9,26 = 320,34</t>
  </si>
  <si>
    <t>VOZOVKA   
329,60 - 9,26 = 320,34   
329,60 - 9,26 = 320,34</t>
  </si>
  <si>
    <t>DVOJLINKA   
7,76 = 7,76</t>
  </si>
  <si>
    <t>TRATIVOD DN150   
odvodnění   
50 = 50</t>
  </si>
  <si>
    <t>Výšková úprava povrchových znaků :   
2 = 2</t>
  </si>
  <si>
    <t>89943</t>
  </si>
  <si>
    <t>VÝŘEZ, VÝSEK, ÚTES NA POTRUBÍ DN DO 150MM</t>
  </si>
  <si>
    <t>NAPOJENÍ NA KANALIZACI   
3 = 3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</si>
  <si>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</si>
  <si>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TRATIVOD   
BETON C8/10   
3 = 3</t>
  </si>
  <si>
    <t>SDZ   
P2   
1 = 1</t>
  </si>
  <si>
    <t>VDZ   
V13a + V1a   
7,80 = 7,8   
V2b 1,5/1,5/0,125   
1,15 = 1,15</t>
  </si>
  <si>
    <t>KAMENNÝ OBR OP4 1000/200/250   
64,60 = 64,6</t>
  </si>
  <si>
    <t>SO 103 U</t>
  </si>
  <si>
    <t>VJEZDOVÁ BRÁNA NA III/3319</t>
  </si>
  <si>
    <t>položka 12293   
1347,484 = 1347,484   
položka 13293   
45,600 = 45,6</t>
  </si>
  <si>
    <t>Z POLOŽKY 12110   
64,90 = 64,9</t>
  </si>
  <si>
    <t>položka 113747   
585,690 = 585,69</t>
  </si>
  <si>
    <t>položka 112028   
6 = 6</t>
  </si>
  <si>
    <t>položka 11332   
263,561 = 263,561   
položka 96613   
16,20 = 16,2   
-2,4 * 0,15 * 1,5 = -0,54</t>
  </si>
  <si>
    <t>VYKLIZENÍ PLOCH   
1893,80 = 1893,8</t>
  </si>
  <si>
    <t>Odstranění KŘOVÍ   
224 = 224</t>
  </si>
  <si>
    <t>KÁCENÍ STROMŮ   
4 = 4</t>
  </si>
  <si>
    <t>FRÉZOVÁNÍ   
20 * 2,4 * 0,12 * 585,69 = 3373,5744</t>
  </si>
  <si>
    <t>FRÉZOVÁNÍ ASFALTŮ TL. 120mm   
585,69 = 585,69</t>
  </si>
  <si>
    <t>POD ASF   
0,25 * 585,69 = 146,4225</t>
  </si>
  <si>
    <t>POD ASF   
20 * 1,8 * 0,25 * 585,69 = 5271,21</t>
  </si>
  <si>
    <t>SEJMUTÍ ORNICE   
0,15 * ( 1018,17 - 585,50 ) = 64,9005</t>
  </si>
  <si>
    <t>SEJMUTÍ ORNICE   
přesun v rámci stavby   
0,15 * ( 585,50 ) = 87,825</t>
  </si>
  <si>
    <t>SEJMUTÍ ORNICE   
20 * 0,15 * ( 1018,17 - 585,50 ) = 1298,01</t>
  </si>
  <si>
    <t>POD OBRUBY   
8,66 = 8,66   
SANACE   
0,50 * 1308,30 = 654,15   
PŘÍKOPY   
222,89 = 222,89   
VÝKOPY   
0,15 * 702,83 = 105,4245   
0,35 * 1018,17 = 356,3595</t>
  </si>
  <si>
    <t>POD OBRUBY   
20 * 8,66 = 173,2   
SANACE   
20 * 0,50 * 1308,30 = 13083   
PŘÍKOPY   
20 * 222,89 = 4457,8   
VÝKOPY   
20 * 0,15 * 702,83 = 2108,49   
20 * 0,35 * 1018,17 = 7127,19</t>
  </si>
  <si>
    <t>KANALIZACE   
0,96 + 7 + 37,64 = 45,6</t>
  </si>
  <si>
    <t>KANALIZACE   
20 * ( 0,96 + 7 + 37,64 ) = 912</t>
  </si>
  <si>
    <t>ODVODNĚNÍ   
3,15 = 3,15</t>
  </si>
  <si>
    <t>ODVODNĚNÍ   
FRAKCE 0-22   
1,40 = 1,4   
FRAKCE 8-32   
25,41 = 25,41</t>
  </si>
  <si>
    <t>ODVODNĚNÍ   
2,45 = 2,45</t>
  </si>
  <si>
    <t>OHUMUSOVÁNÍ   
0,15 * 585,50 = 87,825</t>
  </si>
  <si>
    <t>OHUMUSOVÁNÍ   
585,50 = 585,5</t>
  </si>
  <si>
    <t>OHUMUSOVÁNÍ   
0,01 * 585,50 = 5,855</t>
  </si>
  <si>
    <t>PLÁŇ   
1324,80 = 1324,8   
ODVODNĚNÍ   
89,15 = 89,15</t>
  </si>
  <si>
    <t>Geotextílie (vč. prořezu)   
ODVODNĚNÍ   
346,41 = 346,41</t>
  </si>
  <si>
    <t>Geotextílie (vč. prořezu)   
SANACE   
1308,30 = 1308,3</t>
  </si>
  <si>
    <t>PODKLADNÍ BETON   
BETON C8/10   
12,23 = 12,23</t>
  </si>
  <si>
    <t>LOMOVÝ KÁMEN   
0,20 * 47,95 = 9,59</t>
  </si>
  <si>
    <t>LOMOVÝ KÁMEN C20/25 XF3   
0,20 * 47,95 = 9,59</t>
  </si>
  <si>
    <t>Komunikace</t>
  </si>
  <si>
    <t>SANACE PLÁNĚ  
NA CELKOVOU TL 400mm  
2 * 1308,30 =2 616,600 [A]</t>
  </si>
  <si>
    <t>MZK 
1308,30=1 308,300 [A] 
Celkem: A=1 308,300 [B]</t>
  </si>
  <si>
    <t>VOZOVKA   
899,83 = 899,83   
1308,30 = 1308,3</t>
  </si>
  <si>
    <t>PODKLAD 
1308,3=1 308,300 [A] 
SJEZD  
28,90 =28,900 [B] 
Celkem: A+B=1 337,200 [C]</t>
  </si>
  <si>
    <t>ODVODNĚNÍ   
4,82 = 4,82</t>
  </si>
  <si>
    <t>R-mat tl. 150mm (Krajnice)   
145,41 = 145,41</t>
  </si>
  <si>
    <t>VOZOVKA   
829,41 = 829,41</t>
  </si>
  <si>
    <t>VOZOVKA   
782,46 = 782,46   
805,94 = 805,94</t>
  </si>
  <si>
    <t>VOZOVKA   
782,46 = 782,46</t>
  </si>
  <si>
    <t>VOZOVKA   
805,94 = 805,94</t>
  </si>
  <si>
    <t>ODVODNĚNÍ   
TVÁRNICE TL. 80mm   
4,82 = 4,82</t>
  </si>
  <si>
    <t>58221</t>
  </si>
  <si>
    <t>DLÁŽDĚNÉ KRYTY Z DROBNÝCH KOSTEK 8/10 DO LOŽE Z KAMENIVA</t>
  </si>
  <si>
    <t>ZJEZD   
28,90 = 28,9</t>
  </si>
  <si>
    <t>DVOJLINKA   
2,13 = 2,13</t>
  </si>
  <si>
    <t>DN 150   
7 = 7</t>
  </si>
  <si>
    <t>TRATIVOD DN150   
203,77 = 203,77</t>
  </si>
  <si>
    <t>KONTROLNÍ ŠACHTY DN325   
5 = 5</t>
  </si>
  <si>
    <t>897 UV:</t>
  </si>
  <si>
    <t>ULIČNÍ VPUSTI</t>
  </si>
  <si>
    <t>89712</t>
  </si>
  <si>
    <t>VPUSŤ KANALIZAČNÍ ULIČNÍ KOMPLETNÍ Z BETONOVÝCH DÍLCŮ</t>
  </si>
  <si>
    <t>UV - uliční vpusti   
1 = 1</t>
  </si>
  <si>
    <t>9113C1</t>
  </si>
  <si>
    <t>SVODIDLO OCEL SILNIČ JEDNOSTR, ÚROVEŇ ZADRŽ H2 - DODÁVKA A MONTÁŽ</t>
  </si>
  <si>
    <t>SVODIDLO   
26,40 = 26,4</t>
  </si>
  <si>
    <t>SDZ   
C4a   
2 = 2</t>
  </si>
  <si>
    <t>sloupek SDZ   
2 = 2</t>
  </si>
  <si>
    <t>SMĚROVÝ SLOUPEK   
Z11a   
4 = 4   
Z11b   
4 = 4</t>
  </si>
  <si>
    <t>VDZ   
V3a   
44,90 = 44,9   
V1a   
12,20 = 12,2   
V2a   
0,99 = 0,99</t>
  </si>
  <si>
    <t>KAMENNÝ OBR OP4 1000/200/250   
108,2 = 108,2</t>
  </si>
  <si>
    <t>918: ČELA</t>
  </si>
  <si>
    <t>918512</t>
  </si>
  <si>
    <t>ČELA PROPUSTU Z KAMENE NA MC</t>
  </si>
  <si>
    <t>ZNOVUPOLOŽENÍ PROPUSTKU   
0,20 * 1,50 = 0,3</t>
  </si>
  <si>
    <t>Položka zahrnuje:  
zdivo z lomového kamen na MC ve tvaru, předepsaným zadávací dokumentací  
vyspárování zdiva MC</t>
  </si>
  <si>
    <t>ŽLAB - příkopové tvárnice   
Q100-600   
200,80 = 200,8</t>
  </si>
  <si>
    <t>96613</t>
  </si>
  <si>
    <t>BOURÁNÍ KONSTRUKCÍ Z KAMENE NA MC</t>
  </si>
  <si>
    <t>ROZEBRÁNÍ čela propustku   
6,75 = 6,75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</si>
  <si>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</si>
  <si>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96613B</t>
  </si>
  <si>
    <t>BOURÁNÍ KONSTRUKCÍ Z KAMENE NA MC - DOPRAVA</t>
  </si>
  <si>
    <t>ROZEBRÁNÍ KAMENNÉ ZDI   
20 * 2,4 * 6,75 = 324   
- 20 * 2,4 * 0,20 * 1,50 = -14,4</t>
  </si>
  <si>
    <t>SO 104 U</t>
  </si>
  <si>
    <t>CHODNÍKY, SJEZDY, MK v Š=50cm - UZNATELNÉ</t>
  </si>
  <si>
    <t>Hutnící zkoušky   
2 = 2</t>
  </si>
  <si>
    <t>položka 12393   
484,136 = 484,136   
položka 13293   
0,450 = 0,45</t>
  </si>
  <si>
    <t>položka 11313   
135,354 = 135,354   
položka 113742   
0,816 = 0,816   
položka 113745.70   
0,714 = 0,714</t>
  </si>
  <si>
    <t>položka 11315   
19,976 = 19,976   
položka 11318   
177,743 = 177,743   
položka 11352   
123,888 = 123,888</t>
  </si>
  <si>
    <t>položka 11332   
579,735 = 579,735</t>
  </si>
  <si>
    <t>VYKLIZENÍ PLOCH   
2045,03 = 2045,03</t>
  </si>
  <si>
    <t>Odstranění KŘOVÍ   
80 = 80</t>
  </si>
  <si>
    <t>11313</t>
  </si>
  <si>
    <t>ODSTRANĚNÍ KRYTU ZPEVNĚNÝCH PLOCH S ASFALTOVÝM POJIVEM</t>
  </si>
  <si>
    <t>ODSTRANĚNÍ ŽIVICE   
0,12 * 29,90 = 3,588   
0,12 * ( 430,81 + 9,27 ) = 52,8096</t>
  </si>
  <si>
    <t>11313B</t>
  </si>
  <si>
    <t>ODSTRANĚNÍ KRYTU ZPEVNĚNÝCH PLOCH S ASFALTOVÝM POJIVEM - DOPRAVA</t>
  </si>
  <si>
    <t>ODSTRANĚNÍ ŽIVICE   
20 * 2,4 * 0,12 * 29,90 = 172,224   
20 * 2,4 * 0,12 * ( 430,81 + 9,27 ) = 2534,8608</t>
  </si>
  <si>
    <t>Odstranění zpevněných ploch :   
BET DESKA   
0,20 * 45,40 = 9,08</t>
  </si>
  <si>
    <t>Odstranění zpevněných ploch :   
BET DESKA   
20 * 2,2 * 0,20 * 45,40 = 399,52</t>
  </si>
  <si>
    <t>ODSTRANĚNÍ BET. DLAŽBY   
0,12 * ( 615,42 - 48,53 ) = 68,0268   
0,12 * ( 45,83 + 48,35 ) = 11,3016   
ZATRAVŇOVÁKY   
0,08 * 2,05 = 0,164   
PŘÍDLAŽBA   
0,20 * 6,50 = 1,3</t>
  </si>
  <si>
    <t>ODSTRANĚNÍ BET. DLAŽBY   
20 * 2,2 * 0,12 * ( 615,42 - 48,53 ) = 2993,1792   
20 * 2,2 * 0,12 * ( 45,83 + 48,35 ) = 497,2704   
ZATRAVŇOVÁKY   
20 * 2,2 * 0,08 * 2,05 = 7,216   
PŘÍDLAŽBA   
20 * 2,2 * 0,20 * 6,50 = 57,2</t>
  </si>
  <si>
    <t>FRÉZOVÁNÍ   
20 * 2,4 * 0,04 * 8,50 = 16,32   
20 * 2,4 * 0,07 * 4,25 = 14,28</t>
  </si>
  <si>
    <t>FRÉZOVÁNÍ TL. 40MM   
8,50 = 8,5</t>
  </si>
  <si>
    <t>113745.70</t>
  </si>
  <si>
    <t>FRÉZOVÁNÍ ZPEVNĚNÝCH PLOCH ASFALTOVÝCH TL. DO 70MM</t>
  </si>
  <si>
    <t>FRÉZOVÁNÍ TL. 70MM   
4,25 = 4,25</t>
  </si>
  <si>
    <t>Vytrhání obrubníků :   
495,55 = 495,55</t>
  </si>
  <si>
    <t>Vytrhání obrubníků :   
20 * 0,25 * 495,55 = 2477,75</t>
  </si>
  <si>
    <t>POD BET DESKU   
0,20 * 45,40 = 9,08   
POD ZATRAVŇOVACÍ   
0,20 * 2,05 = 0,41   
ŠTĚRK   
0,30 * 28,80 = 8,64   
POD DLAŽBOU   
0,20 * ( 615,42 - 48,53 ) = 113,378   
0,30 * ( 48,53 + 48,35 ) = 29,064   
POD ASF   
0,25 * 29,90 = 7,475   
0,35 * ( 430,81 + 9,27 ) = 154,028</t>
  </si>
  <si>
    <t>POD BET DESKU   
20 * 1,8 * 0,20 * 45,40 = 326,88   
POD ZATRAVŇOVACÍ   
20 * 1,8 * 0,20 * 2,05 = 14,76   
ŠTĚRK   
20 * 1,8 * 0,30 * 28,80 = 311,04   
POD DLAŽBOU   
20 * 1,8 * 0,20 * ( 615,42 - 48,53 ) = 4081,608   
20 * 1,8 * 0,30 * ( 48,53 + 48,35 ) = 1046,304   
POD ASF   
20 * 1,8 * 0,25 * 29,90 = 269,1   
20 * 1,8 * 0,35 * ( 430,81 + 9,27 ) = 5545,008</t>
  </si>
  <si>
    <t>SEJMUTÍ ORNICE   
přesun v rámci stavby   
0,15 * 193,09 = 28,9635   
0,15 * 217,70 = 32,655   
0,15 * 960,90 = 144,135</t>
  </si>
  <si>
    <t>POD OBRUBNÍKY 150mm   
13,05 = 13,05   
POD ORNICÍ   
0,30 * 490,37 = 147,111   
0,20 * ( 68,90 + 1085,76 ) = 230,932   
SANACE   
0,20 * 193,09 = 38,618   
0,25 * 217,70 = 54,425</t>
  </si>
  <si>
    <t>POD OBRUBNÍKY 150mm   
20 * 13,05 = 261   
POD ORNICÍ   
20 * 0,30 * 490,37 = 2942,22   
20 * 0,20 * ( 68,90 + 1085,76 ) = 4618,64   
SANACE   
20 * 0,20 * 193,09 = 772,36   
20 * 0,25 * 217,70 = 1088,5</t>
  </si>
  <si>
    <t>ODVODNĚNÍ   
0,45 = 0,45</t>
  </si>
  <si>
    <t>ODVODNĚNÍ   
20 * 0,45 = 9</t>
  </si>
  <si>
    <t>OHUMUSOVÁNÍ   
0,15 * ( 1690,04 - 204,298 ) = 222,8613</t>
  </si>
  <si>
    <t>OHUMUSOVÁNÍ   
( 1690,04 - 204,298 ) = 1485,742</t>
  </si>
  <si>
    <t>OHUMUSOVÁNÍ   
0,01 * ( 1690,04 - 204,298 ) = 14,85742</t>
  </si>
  <si>
    <t>POD OBRUBY   
81,55 = 81,55   
ODVODNĚNÍ   
4,50 = 4,5   
PLÁŇ   
1167,92 = 1167,92</t>
  </si>
  <si>
    <t>184: STROM</t>
  </si>
  <si>
    <t>184: STROMY</t>
  </si>
  <si>
    <t>18481</t>
  </si>
  <si>
    <t>OCHRANA STROMŮ BEDNĚNÍM</t>
  </si>
  <si>
    <t>Ochrana stromů   
Počet=3   
Počet * 0,75 * 4 * 2 = 18</t>
  </si>
  <si>
    <t>Geotextílie (vč. prořezu)   
SANACE   
82,16 = 82,16</t>
  </si>
  <si>
    <t>348: ZÁBRA</t>
  </si>
  <si>
    <t>348: ZÁBRADLÍ A PLOTY</t>
  </si>
  <si>
    <t>348173.V</t>
  </si>
  <si>
    <t>ZÁBRADLÍ Z DÍLCŮ KOVOVÝCH ŽÁROVĚ ZINK PONOREM S NÁTĚREM - vodorovná výplň</t>
  </si>
  <si>
    <t>KG</t>
  </si>
  <si>
    <t>ZÁBRADLÍ V=1,1M   
TROJMADLOVÉ   
30 * 47,20 = 1416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</si>
  <si>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</si>
  <si>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56330 SAN</t>
  </si>
  <si>
    <t>VOZOVKOVÉ VRSTVY ZE ŠTĚRKODRTI</t>
  </si>
  <si>
    <t>POD OBRUBNÍKY 150mm   
13,05 = 13,05</t>
  </si>
  <si>
    <t>56334 SAN</t>
  </si>
  <si>
    <t>SANACE   
1085,76 = 1085,76</t>
  </si>
  <si>
    <t>SANACE   
82,16 = 82,16</t>
  </si>
  <si>
    <t>CHODNÍK   
616,41 + 4,16 = 620,57   
1,60 = 1,6   
53,56 = 53,56   
PRÁH   
7,62 = 7,62   
8,61 = 8,61   
VOZOVKA   
44,63 = 44,63   
60,25 = 60,25</t>
  </si>
  <si>
    <t>SJEZD   
217,05 = 217,05   
30,08 = 30,08   
162,99 = 162,99   
PRÁH   
10,29 = 10,29   
11,62 = 11,62   
OSTRUVKY NA CELKOVOU TL 500mm   
2 * 9,58 = 19,16</t>
  </si>
  <si>
    <t>VOZOVKA   
44,63 = 44,63   
4,25 = 4,25</t>
  </si>
  <si>
    <t>VOZOVKA   
44,63 = 44,63   
8,50 = 8,5</t>
  </si>
  <si>
    <t>574E66</t>
  </si>
  <si>
    <t>ASFALTOVÝ BETON PRO PODKLADNÍ VRSTVY ACP 16+, 16S TL. 70MM</t>
  </si>
  <si>
    <t>ZPOMAL PRÁH   
7,62 = 7,62</t>
  </si>
  <si>
    <t>DVOJLINKA   
2,41 = 2,41</t>
  </si>
  <si>
    <t>582311</t>
  </si>
  <si>
    <t>DLÁŽDĚNÉ KRYTY Z MOZAIK KOSTEK JEDNOBAREVNÝCH DO LOŽE Z KAMENIVA</t>
  </si>
  <si>
    <t>OSTRŮVKY   
9,58 = 9,58</t>
  </si>
  <si>
    <t>58252</t>
  </si>
  <si>
    <t>UMĚLÁ VODÍCÍ LINIE tl. 60mm</t>
  </si>
  <si>
    <t>VODÍCÍ LINIE   
1,60 = 1,6</t>
  </si>
  <si>
    <t>582611.Š6</t>
  </si>
  <si>
    <t>KRYTY Z BETON DLAŽDIC SE ZÁMKEM ŠEDÝCH TL 60MM DO LOŽE Z KAM</t>
  </si>
  <si>
    <t>CHODNÍK   
616,41 + 4,16 = 620,57</t>
  </si>
  <si>
    <t>582612 Š8</t>
  </si>
  <si>
    <t>KRYTY Z BETON DLAŽDIC SE ZÁMKEM ŠEDÝCH TL 80MM DO LOŽE Z KAM</t>
  </si>
  <si>
    <t>SJEZDY   
217,05 = 217,05   
ZPOMAL. PRÁH   
8,61 = 8,61</t>
  </si>
  <si>
    <t>- dodání dlažebního materiálu v požadované kvalitě, dodání materiálu pro předepsané  lože v tloušťce předepsané dokumentací a pro předepsanou výplň spar   
- očištění podkladu   
- uložení dlažby dle předepsaného technologického předpisu včetně předepsané podkladní vrstvy a předepsané výplně spar   
- zřízení vrstvy bez rozlišení šířky, pokládání vrstvy po etapách    
- úpravu napojení, ukončení podél obrubníků, dilatačních zařízení, odvodňovacích proužků, odvodňovačů, vpustí, šachet a pod., nestanoví-li zadávací dokumentace jinak   
- nezahrnuje postřiky, nátěry   
- nezahrnuje těsnění podél obrubníků, dilatačních zařízení, odvodňovacích proužků, odvodňovačů, vpustí, šachet a pod.</t>
  </si>
  <si>
    <t>582615 B8</t>
  </si>
  <si>
    <t>KRYTY Z BETON DLAŽDIC SE ZÁMKEM BAREV TL 80MM DO LOŽE Z KAM</t>
  </si>
  <si>
    <t>SJEZDY   
162,99 = 162,99</t>
  </si>
  <si>
    <t>58261A.B6n</t>
  </si>
  <si>
    <t>KRYTY Z BETON DLAŽDIC SE ZÁMKEM BAREV RELIÉF TL 60MM DO LOŽE Z KAM</t>
  </si>
  <si>
    <t>CHODNÍK   
53,56 = 53,56</t>
  </si>
  <si>
    <t>58261B.B8n</t>
  </si>
  <si>
    <t>KRYTY Z BETON DLAŽDIC SE ZÁMKEM BAREV RELIÉF TL 80MM DO LOŽE Z KAM</t>
  </si>
  <si>
    <t>SJEZDY   
30,08 = 30,08</t>
  </si>
  <si>
    <t>711: Izola</t>
  </si>
  <si>
    <t>711: Izolace proti vodě</t>
  </si>
  <si>
    <t>711138</t>
  </si>
  <si>
    <t>IZOLACE NOPOVOU FÓLIÍ</t>
  </si>
  <si>
    <t>NOPOVÁ FÓLIE   
156,83 = 156,83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</si>
  <si>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</si>
  <si>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DN 150   
4,50 = 4,5</t>
  </si>
  <si>
    <t>Výšková úprava povrchových znaků :   
13 = 13</t>
  </si>
  <si>
    <t>Výšková úprava povrchových znaků :   
10 = 10</t>
  </si>
  <si>
    <t>NAPOJENÍ NA KANALIZACI   
1 = 1</t>
  </si>
  <si>
    <t>SDZ   
IP6   
2 = 2</t>
  </si>
  <si>
    <t>914371</t>
  </si>
  <si>
    <t>DOPRAV ZNAČKY ZMENŠ VEL HLINÍK FÓLIE TŘ 2 - DOD A MONT</t>
  </si>
  <si>
    <t>SDZ   
C4a   
4 = 4</t>
  </si>
  <si>
    <t>sloupek SDZ   
4 = 4</t>
  </si>
  <si>
    <t>VDZ   
V7a   
36,50 = 36,5   
VODÍCÍ PÁS   
0,40 * 20 = 8</t>
  </si>
  <si>
    <t>917211</t>
  </si>
  <si>
    <t>ZÁHONOVÉ OBRUBY Z BETONOVÝCH OBRUBNÍKŮ ŠÍŘ 50MM</t>
  </si>
  <si>
    <t>ZÁHONOVÝ 1000/50/200   
405,10 = 405,1</t>
  </si>
  <si>
    <t>CHODNÍKOVÉ OBRUBY 1000/80/250   
32,80 + 64,16 = 96,96</t>
  </si>
  <si>
    <t>NÁJEZDOVÝ 1000/150/150   
42 = 42   
PŘECHODOVÝ 1000/150/150-250   
2 + 2 = 4</t>
  </si>
  <si>
    <t>KAMENNÝ OBR OP4 1000/200/250   
64,50 + 98,60 = 163,1</t>
  </si>
  <si>
    <t>Zalití a zaříznutí napojovací spáry   
7,55 = 7,55</t>
  </si>
  <si>
    <t>93552</t>
  </si>
  <si>
    <t>ŽLABY Z DÍLCŮ Z BETONU SVĚTLÉ ŠÍŘKY DO 150MM VČETNĚ MŘÍŽÍ</t>
  </si>
  <si>
    <t>LINIOVÝ ŽLAB + ROŠT   
18 = 18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</si>
  <si>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</t>
  </si>
  <si>
    <t>SO 105 U</t>
  </si>
  <si>
    <t>SILNICE III/3319 v Š=50cm PODÉL CHODNÍKU</t>
  </si>
  <si>
    <t>položka 12393   
50,160 = 50,16</t>
  </si>
  <si>
    <t>položka 113742   
7,408 = 7,408   
položka 113745.60   
11,112 = 11,112</t>
  </si>
  <si>
    <t>položka 11352   
20,383 = 20,383</t>
  </si>
  <si>
    <t>položka 11332   
34,727 = 34,727</t>
  </si>
  <si>
    <t>FRÉZOVÁNÍ   
20 * 2,4 * 0,04 * ( 77,17 ) = 148,1664   
20 * 2,4 * 0,06 * ( 77,17 ) = 222,2496</t>
  </si>
  <si>
    <t>FRÉZOVÁNÍ TL. 40MM   
77,17 = 77,17</t>
  </si>
  <si>
    <t>FRÉZOVÁNÍ TL. 70MM   
77,17 = 77,17</t>
  </si>
  <si>
    <t>Vytrhání obrubníků :   
81,53 = 81,53</t>
  </si>
  <si>
    <t>Vytrhání obrubníků :   
20 * 0,25 * ( 81,53 ) = 407,65</t>
  </si>
  <si>
    <t>POD ASF   
0,25 * 77,17 = 19,2925</t>
  </si>
  <si>
    <t>POD ASF   
20 * 1,8 * 0,25 * 77,17 = 694,53</t>
  </si>
  <si>
    <t>SANACE   
0,50 * 77,17 = 38,585   
VÝKOPY   
0,15 * 77,17 = 11,5755</t>
  </si>
  <si>
    <t>SANACE   
20 * 0,50 * 77,17 = 771,7   
VÝKOPY   
20 * 0,15 * 77,17 = 231,51</t>
  </si>
  <si>
    <t>PLÁŇ   
77,17 = 77,17</t>
  </si>
  <si>
    <t>Geotextílie (vč. prořezu)   
SANACE   
77,17 = 77,17</t>
  </si>
  <si>
    <t>SANACE PLÁNĚ  
NA CELKOVOU TL 400mm  
2 * 77,17 =154,340 [A]</t>
  </si>
  <si>
    <t>MZK tl. 150mm 
77,17=77,170 [A]</t>
  </si>
  <si>
    <t>VOZOVKA   
2 * 77,17 = 154,34</t>
  </si>
  <si>
    <t>VOZOVKA   
77,17 = 77,17</t>
  </si>
  <si>
    <t>DVOJLINKA   
44,79 = 44,79</t>
  </si>
  <si>
    <t>KAMENNÝ OBR OP4 1000/200/250   
266,66 + 5 = 271,66</t>
  </si>
  <si>
    <t>SO 110 N</t>
  </si>
  <si>
    <t>MÍSTNÍ KOMUNIKACE - NEUZNATELNÉ</t>
  </si>
  <si>
    <t>položka 13293   
196,919 = 196,919</t>
  </si>
  <si>
    <t>Z POLOŽKY 12110   
9,027 = 9,027</t>
  </si>
  <si>
    <t>položka 11313   
87,42 = 87,42   
položka 113742   
2,35 = 2,35   
položka 113745.70   
2,056 = 2,056</t>
  </si>
  <si>
    <t>položka 11318   
5,153 = 5,153   
položka 11352   
24,48 = 24,48</t>
  </si>
  <si>
    <t>položka 11332   
178,554 = 178,554</t>
  </si>
  <si>
    <t>položka 742Z23   
0,876 = 0,876   
položka 743Z11   
1,50 = 1,5</t>
  </si>
  <si>
    <t>položka 914113.DEM   
0,060 = 0,06   
položka 914913.DEM   
0,100 = 0,1</t>
  </si>
  <si>
    <t>VYKLIZENÍ PLOCH   
629,89 = 629,89</t>
  </si>
  <si>
    <t>KÁCENÍ STROMŮ   
2 + 3 = 5</t>
  </si>
  <si>
    <t>ODSTRANĚNÍ ŽIVICE   
0,10 * 364,25 = 36,425</t>
  </si>
  <si>
    <t>ODSTRANĚNÍ ŽIVICE   
20 * 2,4 * 0,10 * 364,25 = 1748,4</t>
  </si>
  <si>
    <t>ODSTRANĚNÍ BET. DLAŽBY   
0,12 * ( 12,92 + 6,6 ) = 2,3424</t>
  </si>
  <si>
    <t>ODSTRANĚNÍ BET. DLAŽBY   
20 * 2,2 * 0,12 * ( 12,92 + 6,6 ) = 103,0656</t>
  </si>
  <si>
    <t>FRÉZOVÁNÍ   
20 * 2,4 * 0,04 * 24,48 = 47,0016   
20 * 2,4 * 0,07 * 12,24 = 41,1264</t>
  </si>
  <si>
    <t>FRÉZOVÁNÍ TL. 40MM   
24,48 = 24,48</t>
  </si>
  <si>
    <t>FRÉZOVÁNÍ TL. 70MM   
12,24 = 12,24</t>
  </si>
  <si>
    <t>Vytrhání obrubníků :   
( 69,02 + 16,9 + 2 + 10 ) = 97,92</t>
  </si>
  <si>
    <t>Vytrhání obrubníků :   
20 * 0,25 * ( 69,02 + 16,9 + 2 + 10 ) = 489,6</t>
  </si>
  <si>
    <t>ŠTĚRK   
0,30 * 14,10 = 4,23   
POD DLAŽBOU   
0,20 * ( 12,92 + 6,6 ) = 3,904   
POD ASF   
0,25 * 364,25 = 91,0625</t>
  </si>
  <si>
    <t>ŠTĚRK   
20 * 1,8 * 0,30 * 14,10 = 152,28   
POD DLAŽBOU   
20 * 1,8 * 0,20 * ( 12,92 + 6,6 ) = 140,544   
POD ASF   
20 * 1,8 * 0,25 * 364,25 = 3278,25</t>
  </si>
  <si>
    <t>SEJMUTÍ ORNICE   
0,15 * 70,62 = 10,593   
PŘEVOZ NA SO 104   
0,15 * ( 130,80 - 70,62 ) = 9,027</t>
  </si>
  <si>
    <t>SANACE   
POD OBRUBY   
5,65 = 5,65   
SANACE   
0,30 * 490,38 = 147,114   
0,20 * 68,90 = 13,78   
0,30 * ( 81,25 + 20 ) = 30,375</t>
  </si>
  <si>
    <t>SANACE   
POD OBRUBY   
20 * 5,65 = 113   
SANACE   
20 * 0,30 * 490,38 = 2942,28   
20 * 0,20 * 68,90 = 275,6   
20 * 0,30 * ( 81,25 + 20 ) = 607,5</t>
  </si>
  <si>
    <t>OHUMUSOVÁNÍ   
0,15 * 70,62 = 10,593</t>
  </si>
  <si>
    <t>OHUMUSOVÁNÍ   
70,62 = 70,62</t>
  </si>
  <si>
    <t>OHUMUSOVÁNÍ   
0,01 * 70,62 = 0,7062</t>
  </si>
  <si>
    <t>POD OBRUBY   
35,31 = 35,31   
PLÁŇ   
272,21 + 287,06 = 559,27</t>
  </si>
  <si>
    <t>Geotextílie (vč. prořezu)   
SANACE   
272,21 + 287,06 = 559,27</t>
  </si>
  <si>
    <t>SANACE   
POD OBRUBNÍKY 150mm   
5,65 = 5,65</t>
  </si>
  <si>
    <t>SANACE   
68,90 = 68,9</t>
  </si>
  <si>
    <t>SANACE   
203,31 + 287,06 = 490,37</t>
  </si>
  <si>
    <t>VOZOVKA   
150,60 + 287,06 + 3,73 = 441,39   
203,31 + 287,06 = 490,37</t>
  </si>
  <si>
    <t>SJEZD   
68,90 = 68,9</t>
  </si>
  <si>
    <t>VOZOVKA   
150,60 + 287,06 + 3,73 = 441,39   
6,28 + 5,96 = 12,24</t>
  </si>
  <si>
    <t>VOZOVKA   
150,60 + 287,06 + 3,73 = 441,39   
12,56 + 11,92 = 24,48</t>
  </si>
  <si>
    <t>DVOJLINKA   
0,40 = 0,4</t>
  </si>
  <si>
    <t>SJEZDY   
57,41 = 57,41</t>
  </si>
  <si>
    <t>74: ELEKTR</t>
  </si>
  <si>
    <t>74: ELEKTROINSTALACE</t>
  </si>
  <si>
    <t>742Z23</t>
  </si>
  <si>
    <t>DEMONTÁŽ KABELOVÉHO VEDENÍ NN</t>
  </si>
  <si>
    <t>DEMONTÁŽ KABELU CYKY   
438 = 438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</si>
  <si>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</si>
  <si>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743Z11</t>
  </si>
  <si>
    <t>DEMONTÁŽ OSVĚTLOVACÍHO STOŽÁRU ULIČNÍHO VÝŠKY DO 15 M</t>
  </si>
  <si>
    <t>DEMONTÁŽ VO   
10 = 10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</si>
  <si>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</si>
  <si>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743Z35</t>
  </si>
  <si>
    <t>DEMONTÁŽ SVÍTIDLA Z OSVĚTLOVACÍHO STOŽÁRU VÝŠKY DO 15 M</t>
  </si>
  <si>
    <t>Výšková úprava povrchových znaků :   
4 = 4</t>
  </si>
  <si>
    <t>ODSTRANĚNÍ SDZ VČ. SLOUPKŮ   
2 = 2</t>
  </si>
  <si>
    <t>SDZ   
IP4b   
2 = 2</t>
  </si>
  <si>
    <t>VDZ   
V13a   
3,81 = 3,81</t>
  </si>
  <si>
    <t>CHODNÍKOVÉ OBRUBY 1000/80/250   
9 = 9</t>
  </si>
  <si>
    <t>PŘECHODOVÝ 1000/150/150-250   
2 = 2</t>
  </si>
  <si>
    <t>KAMENNÝ OBR OP4 1000/200/250   
16,92 + 51,70 = 68,62</t>
  </si>
  <si>
    <t>Zalití a zaříznutí napojovací spáry   
( 25,20 + 17,02 ) = 42,22</t>
  </si>
  <si>
    <t>SO 210 N</t>
  </si>
  <si>
    <t>PROPUSTEK - NEUZNATELNÉ</t>
  </si>
  <si>
    <t>02730</t>
  </si>
  <si>
    <t>SÍTĚ - POMOC PRÁCE ZŘÍZ NEBO ZAJIŠŤ OCHRANU INŽENÝRSKÝCH SÍTÍ Zajištění inženýrských sítí během realizace stavby dle požadavků správců. Nutné vytýčení všech podzemních sítí s protokolárním zápisem pří</t>
  </si>
  <si>
    <t>slušných správců. Přesnou polohu podzemních vedení ověřit ručně kopanými sondami. Podzemní plynovod, sdělovací kabely, elektrické vedení, vodovod, kanalizace, apod.. V trase příčné přechody. Přechody nutno ochránit. Zajištění stavby proti škodám na okolních pozemcích.  
~</t>
  </si>
  <si>
    <t>OCHRANA SÍTÍ   
40 = 40</t>
  </si>
  <si>
    <t>zahrnuje veškeré náklady spojené s objednatelem požadovanými zařízeními</t>
  </si>
  <si>
    <t>položka 13293   
330 = 330</t>
  </si>
  <si>
    <t>položka 96616   
46,200 = 46,2   
položka 969272   
22,690 = 22,69</t>
  </si>
  <si>
    <t>položka 11329   
3,60 = 3,6</t>
  </si>
  <si>
    <t>POLOŽKA 9113C3   
0,72 = 0,72</t>
  </si>
  <si>
    <t>VYKLIZENÍ PLOCH   
192 = 192</t>
  </si>
  <si>
    <t>11328</t>
  </si>
  <si>
    <t>ODSTRANĚNÍ PŘÍKOPŮ, ŽLABŮ A RIGOLŮ Z PŘÍKOPOVÝCH TVÁRNIC</t>
  </si>
  <si>
    <t>ODSTRANĚNÍ BET ŽLABU   
7,50 = 7,5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</si>
  <si>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</si>
  <si>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11328B</t>
  </si>
  <si>
    <t>ODSTRANĚNÍ PŘÍKOPŮ, ŽLABŮ A RIGOLŮ Z PŘÍKOPOVÝCH TVÁRNIC - DOPRAVA</t>
  </si>
  <si>
    <t>ODSTRANĚNÍ BET ŽLABU   
20 * 2,2 * 7,50 = 330</t>
  </si>
  <si>
    <t>11329</t>
  </si>
  <si>
    <t>ODSTRANĚNÍ ZPEVNĚNÝCH PLOCH, PŘÍKOPŮ A RIGOLŮ Z LOMOVÉHO KAMENE</t>
  </si>
  <si>
    <t>ODSTRANĚNÍ KAM   
7,5 * 0,20 = 1,5</t>
  </si>
  <si>
    <t>Položka zahrnuje i odstranění podkladu, veškerou manipulaci s vybouraným materiálem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</si>
  <si>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11329B</t>
  </si>
  <si>
    <t>ODSTRANĚNÍ ZPEVNĚNÝCH PLOCH, PŘÍKOPŮ A RIGOLŮ Z LOMOVÉHO KAMENE - DOPRAVA</t>
  </si>
  <si>
    <t>ODSTRANĚNÍ KAM   
20 * 2,4 * 7,5 * 0,20 = 72</t>
  </si>
  <si>
    <t>PROPUSTEK   
( 375 - 45 ) = 330</t>
  </si>
  <si>
    <t>PROPUSTEK   
20 * ( 375 - 45 ) = 6600</t>
  </si>
  <si>
    <t>ODVODNĚNÍ   
FRAKCE 0-32   
PŘED PATKOU   
14 = 14   
ZA ZDÍ   
211,50 = 211,5</t>
  </si>
  <si>
    <t>PROPUSTEK   
110 = 110</t>
  </si>
  <si>
    <t>21461 OCH</t>
  </si>
  <si>
    <t>OCHRANNÁ GEOTEXTILIE</t>
  </si>
  <si>
    <t>Geotextílie (vč. prořezu)   
86,80 = 86,8</t>
  </si>
  <si>
    <t>31: ZDI PO</t>
  </si>
  <si>
    <t>31: ZDI PODPĚRNÉ A VOLNÉ</t>
  </si>
  <si>
    <t>311325</t>
  </si>
  <si>
    <t>ZDI A STĚNY PODP A VOL ZE ŽELEZOBET DO C30/37</t>
  </si>
  <si>
    <t>PROPUSTEK   
40,32 = 40,32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</si>
  <si>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</si>
  <si>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PODKLADNÍ BETON   
BETON C12/15   
6,75 + 2 + 6,67 = 15,42</t>
  </si>
  <si>
    <t>46: PRAHY</t>
  </si>
  <si>
    <t>46738A</t>
  </si>
  <si>
    <t>STUPNĚ A PRAHY VOD KORYT ZE ŽELBET DO C20/25 VČET VÝZT</t>
  </si>
  <si>
    <t>MONOLITICKÉ PRAHY   
1,92 = 1,92</t>
  </si>
  <si>
    <t>položka zahrnuje:  
- nutné zemní práce (hloubení rýh apod.)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</si>
  <si>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LOMOVÝ KÁMEN   
0,20 * 24,36 = 4,872</t>
  </si>
  <si>
    <t>LOMOVÝ KÁMEN C20/25 XF3   
0,20 * 24,36 = 4,872</t>
  </si>
  <si>
    <t>711111</t>
  </si>
  <si>
    <t>IZOLACE BĚŽNÝCH KONSTRUKCÍ PROTI ZEMNÍ VLHKOSTI ASFALTOVÝMI NÁTĚRY</t>
  </si>
  <si>
    <t>PROPUSTEK   
86,80 = 86,8</t>
  </si>
  <si>
    <t>82472</t>
  </si>
  <si>
    <t>POTRUBÍ Z TRUB ŽELEZOBETONOVÝCH DN DO 1200MM</t>
  </si>
  <si>
    <t>PROPUSTEK   
8,2 = 8,2</t>
  </si>
  <si>
    <t>9113C3</t>
  </si>
  <si>
    <t>SVODIDLO OCEL SILNIČ JEDNOSTR, ÚROVEŇ ZADRŽ H2 - DEMONTÁŽ S PŘESUNEM</t>
  </si>
  <si>
    <t>ODSTRANĚNÍ SVODIDLA   
18 = 18</t>
  </si>
  <si>
    <t>9117C1</t>
  </si>
  <si>
    <t>SVOD OCEL ZÁBRADEL ÚROVEŇ ZADRŽ H2 - DODÁVKA A MONTÁŽ</t>
  </si>
  <si>
    <t>ZÁBRADELNÍ SVODIDLO   
14 = 14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</si>
  <si>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</si>
  <si>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935161</t>
  </si>
  <si>
    <t>MIKROŠTĚRBINOVÉ ŽLABY S PŘERUŠOVANOU ŠTĚRBINOU BEZ VNITŘNÍHO SPÁDU</t>
  </si>
  <si>
    <t>ŽLAB - mikroštěrbinový   
TROUBA "M" DO C20/25   
7 = 7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</si>
  <si>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</si>
  <si>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919143</t>
  </si>
  <si>
    <t>ŘEZÁNÍ ŽELEZOBETONOVÝCH KONSTRUKCÍ TL DO 150MM</t>
  </si>
  <si>
    <t>ŘEZÁNÍ TRUB   
D1=1,2   
2 * 3,1416 * D1 * 1,5 = 11,30976</t>
  </si>
  <si>
    <t>96616</t>
  </si>
  <si>
    <t>BOURÁNÍ KONSTRUKCÍ ZE ŽELEZOBETONU</t>
  </si>
  <si>
    <t>PROPUSTEK   
21 = 21</t>
  </si>
  <si>
    <t>96616B</t>
  </si>
  <si>
    <t>BOURÁNÍ KONSTRUKCÍ ZE ŽELEZOBETONU - DOPRAVA</t>
  </si>
  <si>
    <t>PROPUSTEK   
20 * 2,2 * 21 = 924</t>
  </si>
  <si>
    <t>969272</t>
  </si>
  <si>
    <t>VYBOURÁNÍ POTRUBÍ DN DO 1200MM KANALIZAČ</t>
  </si>
  <si>
    <t>ODSTRANĚNÍ TROUBY PROPUSTKU   
10,50 = 10,5</t>
  </si>
  <si>
    <t>SO 301 U</t>
  </si>
  <si>
    <t>položka 13293   
97,48 = 97,48</t>
  </si>
  <si>
    <t>014101 ZEM</t>
  </si>
  <si>
    <t>položka 12980   
0,400 = 0,4</t>
  </si>
  <si>
    <t>položka 96687   
3,50 = 3,5</t>
  </si>
  <si>
    <t>129:</t>
  </si>
  <si>
    <t>ČIŠTĚNÍ OD NÁNOSŮ A USAZENIN</t>
  </si>
  <si>
    <t>12980</t>
  </si>
  <si>
    <t>ČIŠTĚNÍ ULIČNÍCH VPUSTÍ</t>
  </si>
  <si>
    <t>ČIŠTĚNÍ VPUSTÍ   
4 = 4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</si>
  <si>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</si>
  <si>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ODVODNĚNÍ   
17,48 + 80 = 97,48</t>
  </si>
  <si>
    <t>ODVODNĚNÍ   
20 * ( 17,48 + 80 ) = 1949,6</t>
  </si>
  <si>
    <t>ODVODNĚNÍ   
32 = 32</t>
  </si>
  <si>
    <t>ODVODNĚNÍ   
POD UV   
0,10 * 17,28 = 1,728   
ZÁSYP   
FRAKCE 0/22   
16 = 16</t>
  </si>
  <si>
    <t>RÝHA   
97,28 = 97,28</t>
  </si>
  <si>
    <t>87434</t>
  </si>
  <si>
    <t>POTRUBÍ Z TRUB PLASTOVÝCH ODPADNÍCH DN DO 200MM</t>
  </si>
  <si>
    <t>KANALIZACE   
80 = 80</t>
  </si>
  <si>
    <t>KONTROLNÍ ŠACHTY DN325   
1 = 1</t>
  </si>
  <si>
    <t>89712 OPA</t>
  </si>
  <si>
    <t>VPUSŤ KANALIZAČNÍ ULIČNÍ KOMPLETNÍ Z BETONOVÝCH DÍLCŮ - RADBŮZA</t>
  </si>
  <si>
    <t>UV - uliční vpust OPAVA   
21 = 21</t>
  </si>
  <si>
    <t>89712 RAD</t>
  </si>
  <si>
    <t>UV - uliční vpust RADBŮZA   
1 = 1</t>
  </si>
  <si>
    <t>89922</t>
  </si>
  <si>
    <t>VÝŠKOVÁ ÚPRAVA MŘÍŽÍ</t>
  </si>
  <si>
    <t>VÝŠKOVÁ ÚPRAVA   
4 = 4</t>
  </si>
  <si>
    <t>89944</t>
  </si>
  <si>
    <t>VÝŘEZ, VÝSEK, ÚTES NA POTRUBÍ DN DO 200MM</t>
  </si>
  <si>
    <t>NAPOJENÍ NA KANALIZACI   
27 = 27</t>
  </si>
  <si>
    <t>899641</t>
  </si>
  <si>
    <t>TLAKOVÉ A KAMEROVÉ ZKOUŠKY POTRUBÍ</t>
  </si>
  <si>
    <t>TLAKOVÉ A KAMEROVÉ ZKOUŠKY   
1 = 1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</si>
  <si>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</si>
  <si>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935162</t>
  </si>
  <si>
    <t>MIKROŠTĚRBINOVÉ ŽLABY S PŘERUŠOVANOU ŠTĚRBINOU S VNITŘNÍM SPÁDEM</t>
  </si>
  <si>
    <t>ŽLAB - mikroštěrbinový   
TROUBA "M"   
19 = 19</t>
  </si>
  <si>
    <t>96687</t>
  </si>
  <si>
    <t>VYBOURÁNÍ ULIČNÍCH VPUSTÍ KOMPLETNÍCH</t>
  </si>
  <si>
    <t>UV - uliční vpusti   
10 = 10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</si>
  <si>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</si>
  <si>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310 N</t>
  </si>
  <si>
    <t>DEŠŤOVÁ KANALIZACE - NEUZNATELNÉ</t>
  </si>
  <si>
    <t>položka 13293   
15 = 15</t>
  </si>
  <si>
    <t>položka 969245   
15,548 = 15,548</t>
  </si>
  <si>
    <t>KANALIZACE   
15 = 15</t>
  </si>
  <si>
    <t>KANALIZACE   
20 * 15 = 300</t>
  </si>
  <si>
    <t>17581</t>
  </si>
  <si>
    <t>OBSYP POTRUBÍ A OBJEKTŮ Z NAKUPOVANÝCH MATERIÁLŮ - ŠTĚRKODRŤ</t>
  </si>
  <si>
    <t>OBSYP   
FRAKCE 0/22   
8,25 = 8,25</t>
  </si>
  <si>
    <t>KANALIZACE   
12 = 12</t>
  </si>
  <si>
    <t>RÝHA   
75 + 9,2 = 84,2</t>
  </si>
  <si>
    <t>PODKLADNÍ BETON   
BETON C8/10   
0,92 = 0,92</t>
  </si>
  <si>
    <t>87445</t>
  </si>
  <si>
    <t>POTRUBÍ Z TRUB PLASTOVÝCH ODPADNÍCH DN DO 300MM</t>
  </si>
  <si>
    <t>PVC DN300   
SN16   
75 = 75</t>
  </si>
  <si>
    <t>894171</t>
  </si>
  <si>
    <t>ŠACHTY KANALIZAČ Z BETON DÍLCŮ NA POTRUBÍ DN DO 1000MM</t>
  </si>
  <si>
    <t>TYPOVÁ BET. RŠ   
2 = 2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</si>
  <si>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</si>
  <si>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894471</t>
  </si>
  <si>
    <t>ŠACHTY KANAL ZE ŽELEZOBET VČET VÝZT</t>
  </si>
  <si>
    <t>MONOLITICKÁ RŠ   
BETON C 30/37   
0,75 = 0,75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</si>
  <si>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předepsané podkladní konstrukce</t>
  </si>
  <si>
    <t>89945</t>
  </si>
  <si>
    <t>VÝŘEZ, VÝSEK, ÚTES NA POTRUBÍ DN DO 300MM</t>
  </si>
  <si>
    <t>OBETONÁVKA   
BETON C12/15   
21 = 21</t>
  </si>
  <si>
    <t>ODSTRANĚNÍ BET TROUBY DN300   
75 = 75</t>
  </si>
  <si>
    <t>SO 401 U</t>
  </si>
  <si>
    <t>VO PŘECHOD PRO CHODCE - UZNATELNÉ</t>
  </si>
  <si>
    <t>položka 13293   
17,780 = 17,78</t>
  </si>
  <si>
    <t>VO   
RÝHY VČETNĚ SLOUPŮ   
6,75 + 11,03 = 17,78</t>
  </si>
  <si>
    <t>VO   
RÝHY VČETNĚ SLOUPŮ   
20 * ( 6,75 + 11,03 ) = 355,6</t>
  </si>
  <si>
    <t>VO   
11,03 - 1,4 = 9,63</t>
  </si>
  <si>
    <t>RÝHA   
15,75 = 15,75</t>
  </si>
  <si>
    <t>27: ZÁKLAD</t>
  </si>
  <si>
    <t>27: ZÁKLADY</t>
  </si>
  <si>
    <t>27231A</t>
  </si>
  <si>
    <t>ZÁKLADY Z PROSTÉHO BETONU DO C20/25</t>
  </si>
  <si>
    <t>ZÁKLADY VO   
PS=2   
PS * 0,65 * 0,65 * 3,1416 * 1,3 = 3,4510476</t>
  </si>
  <si>
    <t>PODKLADNÍ BETON   
0,20 * 7,0 = 1,4</t>
  </si>
  <si>
    <t>702211</t>
  </si>
  <si>
    <t>KABELOVÁ CHRÁNIČKA ZEMNÍ DN DO 100 MM</t>
  </si>
  <si>
    <t>CHRÁNIČKA   
45 = 45</t>
  </si>
  <si>
    <t>1. Položka obsahuje:  
 – proražení otvoru zdivem o průřezu od 0,01 do 0,025m2  
 – úpravu a začištění omítky po montáži vedení  
 – pomocné mechanismy  
2. Položka neobsahuje:  
 – protipožární ucpávku  
3. Způsob měření:  
Udává se počet kusů kompletní konstrukce nebo práce.</t>
  </si>
  <si>
    <t>741911</t>
  </si>
  <si>
    <t>UZEMŇOVACÍ VODIČ V ZEMI FEZN DO 120 MM2</t>
  </si>
  <si>
    <t>ZEMNÍCÍ DRÁT   
45 = 45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</si>
  <si>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</si>
  <si>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742H23</t>
  </si>
  <si>
    <t>KABEL NN ČTYŘ- A PĚTIŽÍLOVÝ AL S PLASTOVOU IZOLACÍ OD 25 DO 50 MM2</t>
  </si>
  <si>
    <t>CYKY KABEL   
45 = 45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</si>
  <si>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</si>
  <si>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742P13</t>
  </si>
  <si>
    <t>ZATAŽENÍ KABELU DO CHRÁNIČKY - KABEL DO 4 KG/M</t>
  </si>
  <si>
    <t>VO   
45 = 45</t>
  </si>
  <si>
    <t>1. Položka obsahuje:  
 – montáž kabelu o váze do 4 kg/m do chráničky/ kolektoru  
2. Položka neobsahuje:  
 X  
3. Způsob měření:  
Měří se metr délkový.</t>
  </si>
  <si>
    <t>747705</t>
  </si>
  <si>
    <t>MANIPULACE NA ZAŘÍZENÍCH PROVÁDĚNÉ PROVOZOVATELEM</t>
  </si>
  <si>
    <t>HOD</t>
  </si>
  <si>
    <t>NAPOJENÍ   
PS=2 ; POČET SLOUPŮ   
( PS + 2 ) * 3 = 12</t>
  </si>
  <si>
    <t>1. Položka obsahuje:  
 – cenu za manipulace na zařízeních prováděné provozovatelem nutných pro další práce zhotovitele na technologickém souboru  
2. Položka neobsahuje:  
 X  
3. Způsob měření:  
Udává se čas v hodinách.</t>
  </si>
  <si>
    <t>75E127</t>
  </si>
  <si>
    <t>CELKOVÁ PROHLÍDKA ZAŘÍZENÍ A VYHOTOVENÍ REVIZNÍ ZPRÁVY</t>
  </si>
  <si>
    <t>REVIZE   
2 * 4 = 8</t>
  </si>
  <si>
    <t>1. Položka obsahuje:  
 – kontrola zařízení, zda odpovídá podmínkám pro bezpečný provoz, včetně potřebných měření a vyhotovení revizní zprávy odpovědným pracovníkem  
 – vlastní kontrolu, příslušná měření a zpracování revizní zprávy  
2. Položka neobsahuje:  
 X  
3. Způsob měření:  
Udává se počet hodin provádění dozoru, revize nebo práce.</t>
  </si>
  <si>
    <t>743.PP:</t>
  </si>
  <si>
    <t>PŘECHODY A MÍSTA PRO PŘECHÁZENÍ</t>
  </si>
  <si>
    <t>743141</t>
  </si>
  <si>
    <t>OSVĚTLOVACÍ STOŽÁR PŘECHODOVÝ DÉLKY DO 8 M</t>
  </si>
  <si>
    <t>SLOP PŘECHÁZENÍ 7m   
2 = 2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</si>
  <si>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</si>
  <si>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743312</t>
  </si>
  <si>
    <t>VÝLOŽNÍK PRO MONTÁŽ SVÍTIDLA NA STOŽÁR JEDNORAMENNÝ DÉLKA VYLOŽENÍ PŘES 1 DO 2 M</t>
  </si>
  <si>
    <t>VÝLOŽNÍK PP   
DL. 2m   
2 = 2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</si>
  <si>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</si>
  <si>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743531</t>
  </si>
  <si>
    <t>SVÍTIDLO VENKOVNÍ VŠEOBECNÉ PRO OSVĚTLENÍ PŘECHODU PRO CHODCE DO 150 W</t>
  </si>
  <si>
    <t>SVÍTIDLO PP   
2 = 2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</si>
  <si>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</si>
  <si>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SO 402 U</t>
  </si>
  <si>
    <t>VEŘEJNÉ OSVĚTLENÍ - UZNATELNÉ</t>
  </si>
  <si>
    <t>položka 13293   
255,910 = 255,91</t>
  </si>
  <si>
    <t>POLOŽKA 743Z11   
1,50 = 1,5   
POLOŽKA 742Z23   
0,876 = 0,876</t>
  </si>
  <si>
    <t>VO   
RÝHY VČETNĚ SLOUPŮ   
( 97,88 + 158,03 ) = 255,91</t>
  </si>
  <si>
    <t>ODVODNĚNÍ   
VO   
RÝHY VČETNĚ SLOUPŮ   
20 * ( 97,88 + 158,03 ) = 5118,2</t>
  </si>
  <si>
    <t>VO   
158,03 - 3,15 = 154,88</t>
  </si>
  <si>
    <t>RÝHA   
225,75 = 225,75</t>
  </si>
  <si>
    <t>ZÁKLADY VO   
PS=(6 + 1 + 22 )   
PS * 0,65 * 0,65 * 3,1416 * 1,3 = 50,0401902</t>
  </si>
  <si>
    <t>PODKLADNÍ BETON   
0,20 * 15,75 = 3,15</t>
  </si>
  <si>
    <t>CHRÁNIČKA   
645 = 645</t>
  </si>
  <si>
    <t>ZEMNÍCÍ DRÁT   
645 = 645</t>
  </si>
  <si>
    <t>CYKY KABEL   
645 = 645</t>
  </si>
  <si>
    <t>VO   
645 = 645</t>
  </si>
  <si>
    <t>NAPOJENÍ   
PS=(6+1+22) ; POČET SLOUPŮ   
( PS + 2 ) * 3 = 93</t>
  </si>
  <si>
    <t>REVIZE   
2 * 29 = 58</t>
  </si>
  <si>
    <t>743.VO:</t>
  </si>
  <si>
    <t>VEŘEJNÉ OSVĚTLENÍ</t>
  </si>
  <si>
    <t>743121</t>
  </si>
  <si>
    <t>OSVĚTLOVACÍ STOŽÁR PEVNÝ ŽÁROVĚ ZINKOVANÝ DÉLKY DO 6 M</t>
  </si>
  <si>
    <t>SLOUP VO DL 6m   
6 = 6</t>
  </si>
  <si>
    <t>743122</t>
  </si>
  <si>
    <t>OSVĚTLOVACÍ STOŽÁR PEVNÝ ŽÁROVĚ ZINKOVANÝ DÉLKY PŘES 6,5 DO 12 M</t>
  </si>
  <si>
    <t>SLOUPY VEŘEJNÉHO OSVĚTLENÍ 10m   
1 = 1   
SLOUPY VEŘEJNÉHO OSVĚTLENÍ 8m   
22 = 22</t>
  </si>
  <si>
    <t>VÝLOŽNÍK DO 2m   
6 + 1 + 22 = 29</t>
  </si>
  <si>
    <t>743554</t>
  </si>
  <si>
    <t>SVÍTIDLO VENKOVNÍ VŠEOBECNÉ LED, MIN. IP 44</t>
  </si>
  <si>
    <t>VO   
6 + 1 + 22 = 29</t>
  </si>
  <si>
    <t>SO 510 N</t>
  </si>
  <si>
    <t>PLYNOVOD - NEUZNATELNÉ</t>
  </si>
  <si>
    <t>položka 13293   
45,20 = 45,2</t>
  </si>
  <si>
    <t>STL   
45,20 = 45,2</t>
  </si>
  <si>
    <t>STL   
20 * 45,20 = 904</t>
  </si>
  <si>
    <t>PLYNOVOD   
13,52 = 13,52</t>
  </si>
  <si>
    <t>RÝHA   
90,40 = 90,4</t>
  </si>
  <si>
    <t>87_ PLYN:</t>
  </si>
  <si>
    <t>PLYN</t>
  </si>
  <si>
    <t>87634</t>
  </si>
  <si>
    <t>CHRÁNIČKY Z TRUB PLASTOVÝCH DN DO 200MM - VÍKEM</t>
  </si>
  <si>
    <t>OCHRANNÁ TRUBKA D160   
113 = 113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</si>
  <si>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</si>
  <si>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899308</t>
  </si>
  <si>
    <t>DOPLŇKY NA POTRUBÍ - SIGNALIZAČ VODIČ</t>
  </si>
  <si>
    <t>SIGNALIZAČNÍ VODIČ   
113 = 113</t>
  </si>
  <si>
    <t>- Položka zahrnuje veškerý materiál, výrobky a polotovary, včetně mimostaveništní a vnitrostaveništní dopravy (rovněž přesuny), včetně naložení a složení,případně s uložením.   
- položka signalizační vodič zahrnuje i kontrolní vývody.</t>
  </si>
  <si>
    <t>CHRÁNIČKY   
BETON C12/15   
31,64 = 31,64</t>
  </si>
  <si>
    <t>VRN</t>
  </si>
  <si>
    <t>VEDLEJŠÍ A OSTATNÍ ROZPOČTOVÉ NÁKLADY</t>
  </si>
  <si>
    <t>02710</t>
  </si>
  <si>
    <t>DIO A DIR - POMOC PRÁCE ZŘÍZ NEBO ZAJIŠŤ OBJÍŽĎKY A PŘÍSTUP CESTY - PROJEDNÁNÍ OPATŘENÍ</t>
  </si>
  <si>
    <t>02811</t>
  </si>
  <si>
    <t>PASPORT - PRŮZKUMNÉ PRÁCE GEOTECHNICKÉ NA POVRCHU Zajištění a zdokumentování stávajícího stavu zástavby a objektů, které mohou být dotčeny stavbou před započetím, v průběhu a na konci stavebních prací</t>
  </si>
  <si>
    <t>.  
~</t>
  </si>
  <si>
    <t>02911</t>
  </si>
  <si>
    <t>GEODET - OSTATNÍ POŽADAVKY - GEODETICKÉ ZAMĚŘENÍ Veškerá nutná zaměření nutná k realizaci díla (např. zaměření stavby před výstavbou, vytyčení stavby a obvodu staveniště apod.) a k uvedení stavby do u</t>
  </si>
  <si>
    <t>žívání a řádnému předání dokončeného díla.  
~</t>
  </si>
  <si>
    <t>02943</t>
  </si>
  <si>
    <t>RDS / VDS - OSTATNÍ POŽADAVKY - VYPRACOVÁNÍ RDS / VDS Realizační dokumentace objektů stavby (4x tištěné paré + 1x CD)  Obsah dle směrnice pro dokumentaci staveb PK, v souladu s PDPS, Řeší podrobnosti</t>
  </si>
  <si>
    <t>pro kvalitní a bezpečné zhotovení stavby. Mimo jiné zahrnuje vypracování souřadnicového a výškového pokrytí komunikace, zahuštění příčných řezů pro plynulé řešení, detaily oprav poruch dle TP 82 – Katalog poruch netuhých vozovek, aktualizace a dopracování dopravního značení, aktualizace dešťové kanalizace na základě skutečného stavu sítí v místě stavby.. Vypracuje autorizovaná osoba. Odsouhlasí správce stavby. Havarijní a povodňový plán (2x tištěné paré) Zadavatel poskytne dokumnetaci v otevřeném formátu *DWG.  
~</t>
  </si>
  <si>
    <t>02944</t>
  </si>
  <si>
    <t>DSPS - OSTAT POŽADAVKY - DOKUMENTACE SKUTEČ PROVEDENÍ V DIGIT FORMĚ Dokumentace skutečného provedení stavby. Výkresy a související písemnosti zhotovené stavby potřebné pro evidenci pozemní komunikace.</t>
  </si>
  <si>
    <t>Výkresy odchylek a změn stavby oproti DSP, PDPS pro objekty stavby. Ověřené podpisem odpovědného zástupce zhotovitele a správce stavby. Zadavatel poskytne dokumentaci v otevřeném formátu *.DWG Způsob a počet dle SOD, pokud není řešeno v SOD, potom minimálně 4x tištěšné paré + 4x CD ( *.pdf + *.dwg )  
~</t>
  </si>
  <si>
    <t>02945</t>
  </si>
  <si>
    <t>GEOMETRICKÝ PLÁN - OSTAT POŽADAVKY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</si>
  <si>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</si>
  <si>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</si>
  <si>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FOTODOKUMENTACE - OSTATATNÍ POŽADAVKY Fotodokumentace stavby 1x měsíčně sada barevných fotografií v tištěné i elektronické formě 3x závěrečná fotodokumentace v albu s popisem v tištěné i elektronické</t>
  </si>
  <si>
    <t>formě Jednou měsíčně zajištění jedné sady barevných fotografií v tištěné formě i na DVD dokumentující postup výstavby. Sadu uspořádat do alba s popisy, stručně určujícími místo, čas a předmět fotografie. Pro převzetí stavby zajistit zvláštní sadu z průběhu celé stavby ve 3 vyhotoveních včetně uložení na  DVD.  
~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</si>
  <si>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</si>
  <si>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02960</t>
  </si>
  <si>
    <t>BOZP - OSTATNÍ POŽADAVKY - ODBORNÝ DOZOR náklady na zajištění a udržování staveniště v soulasu s požadavky nářízení týkahjících se zajištění bezpečnosti na staveništi (BOZP a PO), jako i náklady na po</t>
  </si>
  <si>
    <t>řízení a udržování OPPP  
~</t>
  </si>
  <si>
    <t>zahrnuje veškeré náklady spojené s objednatelem požadovaným dozorem</t>
  </si>
  <si>
    <t>02990</t>
  </si>
  <si>
    <t>INFORMAČNÍ TABULE - OSTATNÍ POŽADAVKY jedná o info ceduli stavby s údaji požadovanými poskytovateli dotací Náklady na zřízení informační tabule (2ks na celou stavbu) s údaji o stavbě s textem dle vzor</t>
  </si>
  <si>
    <t>u objednatele SFDI, včetně ukotvení.  Po ukončení stavby odstranění.  
~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</si>
  <si>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</si>
  <si>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</si>
  <si>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</si>
  <si>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</si>
  <si>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03170</t>
  </si>
  <si>
    <t>ZAŘÍZENÍ STAVENIŠTĚ - KOMUNIKACE A ZPEV PLOCHY</t>
  </si>
  <si>
    <t>ochrana a zabezpečení propustku dočasným dřevěným bedněním 15m2 (podepření) + betonové svodidla typu CITY BLOCK se zábradlím dl. 50m včetně SDZ přednosti jízdě 
1=1,000 [A]</t>
  </si>
  <si>
    <t>03710</t>
  </si>
  <si>
    <t>DIO A DIR - POMOC PRÁCE ZAJIŠŤ NEBO ZŘÍZ OBJÍŽĎKY A PŘÍSTUP CESTY - PROVEDENÍ OPATŘENÍ - DOČASNÉ DOPRAVNÍ ZNAČENÍ Zajištění opatření DIR včetně provozu a nájmu dočasné světelné signalizace</t>
  </si>
  <si>
    <t>zahrnuje objednatelem povolené náklady na požadovaná zařízení zhotovitele</t>
  </si>
  <si>
    <t>03720</t>
  </si>
  <si>
    <t>DIO A DIR - POMOC PRÁCE ZAJIŠŤ NEBO ZŘÍZ REGULACI A OCHRANU DOPRAVY - - PROVEDENÍ OPATŘENÍ - SVĚTELNÁ SIGNALIZACE Úhrnná částka musí obsahovat veškeré náklady na dočasné úpravy a regulaci dopravy (i p</t>
  </si>
  <si>
    <t>ěší) na staveništi a nezbytné značení a opatření vyplývající z požadavků BOZP na staveništi vč. provizorních lávek a nájezdů, apod.Trasy pro pěší v souladu s vyhl. č. 398/2009 Sb., o obecných technických požadavcích zabezpečujících bezbariérové užívání staveb. Po dobu realizace stavby zajištěn přístup k objektům pro požární techniku, policie, záchranné služby.  
~</t>
  </si>
  <si>
    <t>03720 OBJ</t>
  </si>
  <si>
    <t>ZŘÍZENÍ OBJÍZDNÉ TRASY VČETNĚ ÚDRŽBY A OPRAV</t>
  </si>
  <si>
    <t>MĚS</t>
  </si>
  <si>
    <t xml:space="preserve">včetně dlažby bez fazetů v šíři 250mm podél slepeckých prvků či hladké desky o rozměru 250x250mm dle NV 163/2002 Sb., ve znění nařízení vlády č. 312/2005 Sb. a nařízení vlády č. 215/2016 Sb. a TN TZÚS 12.03.04-06.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</si>
</sst>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5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2" borderId="6" xfId="0" applyFont="1" applyFill="1" applyBorder="1" applyAlignment="1">
      <alignment wrapText="1"/>
    </xf>
    <xf numFmtId="0" fontId="0" fillId="0" borderId="1" xfId="0" applyFont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 topLeftCell="A1">
      <selection activeCell="B31" sqref="B31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7"/>
      <c r="B1" s="1" t="s">
        <v>0</v>
      </c>
      <c r="C1" s="1"/>
      <c r="D1" s="1"/>
      <c r="E1" s="1"/>
    </row>
    <row r="2" spans="1:5" ht="12.75" customHeight="1">
      <c r="A2" s="37"/>
      <c r="B2" s="38" t="s">
        <v>1</v>
      </c>
      <c r="C2" s="1"/>
      <c r="D2" s="1"/>
      <c r="E2" s="1"/>
    </row>
    <row r="3" spans="1:5" ht="20.1" customHeight="1">
      <c r="A3" s="37"/>
      <c r="B3" s="37"/>
      <c r="C3" s="1"/>
      <c r="D3" s="1"/>
      <c r="E3" s="1"/>
    </row>
    <row r="4" spans="1:5" ht="20.1" customHeight="1">
      <c r="A4" s="1"/>
      <c r="B4" s="39" t="s">
        <v>2</v>
      </c>
      <c r="C4" s="37"/>
      <c r="D4" s="37"/>
      <c r="E4" s="1"/>
    </row>
    <row r="5" spans="1:5" ht="12.75" customHeight="1">
      <c r="A5" s="1"/>
      <c r="B5" s="37" t="s">
        <v>3</v>
      </c>
      <c r="C5" s="37"/>
      <c r="D5" s="37"/>
      <c r="E5" s="1"/>
    </row>
    <row r="6" spans="1:5" ht="12.75" customHeight="1">
      <c r="A6" s="1"/>
      <c r="B6" s="3" t="s">
        <v>4</v>
      </c>
      <c r="C6" s="6">
        <f>0+C10+C11+C12+C13+C14+C15+C16+C17+C18+C19+C20+C21+C22</f>
        <v>0</v>
      </c>
      <c r="D6" s="1"/>
      <c r="E6" s="1"/>
    </row>
    <row r="7" spans="1:5" ht="12.75" customHeight="1">
      <c r="A7" s="1"/>
      <c r="B7" s="3" t="s">
        <v>5</v>
      </c>
      <c r="C7" s="6">
        <f>0+E10+E11+E12+E13+E14+E15+E16+E17+E18+E19+E20+E21+E22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24</v>
      </c>
      <c r="B10" s="16" t="s">
        <v>25</v>
      </c>
      <c r="C10" s="17">
        <f>'SO 101 N'!I3</f>
        <v>0</v>
      </c>
      <c r="D10" s="17">
        <f>'SO 101 N'!O2</f>
        <v>0</v>
      </c>
      <c r="E10" s="17">
        <f aca="true" t="shared" si="0" ref="E10:E22">C10+D10</f>
        <v>0</v>
      </c>
    </row>
    <row r="11" spans="1:5" ht="12.75" customHeight="1">
      <c r="A11" s="16" t="s">
        <v>519</v>
      </c>
      <c r="B11" s="16" t="s">
        <v>520</v>
      </c>
      <c r="C11" s="17">
        <f>'SO 102 U'!I3</f>
        <v>0</v>
      </c>
      <c r="D11" s="17">
        <f>'SO 102 U'!O2</f>
        <v>0</v>
      </c>
      <c r="E11" s="17">
        <f t="shared" si="0"/>
        <v>0</v>
      </c>
    </row>
    <row r="12" spans="1:5" ht="12.75" customHeight="1">
      <c r="A12" s="16" t="s">
        <v>563</v>
      </c>
      <c r="B12" s="16" t="s">
        <v>564</v>
      </c>
      <c r="C12" s="17">
        <f>'SO 103 U'!I3</f>
        <v>0</v>
      </c>
      <c r="D12" s="17">
        <f>'SO 103 U'!O2</f>
        <v>0</v>
      </c>
      <c r="E12" s="17">
        <f t="shared" si="0"/>
        <v>0</v>
      </c>
    </row>
    <row r="13" spans="1:5" ht="12.75" customHeight="1">
      <c r="A13" s="16" t="s">
        <v>641</v>
      </c>
      <c r="B13" s="16" t="s">
        <v>642</v>
      </c>
      <c r="C13" s="17">
        <f>'SO 104 U'!I3</f>
        <v>0</v>
      </c>
      <c r="D13" s="17">
        <f>'SO 104 U'!O2</f>
        <v>0</v>
      </c>
      <c r="E13" s="17">
        <f t="shared" si="0"/>
        <v>0</v>
      </c>
    </row>
    <row r="14" spans="1:5" ht="12.75" customHeight="1">
      <c r="A14" s="16" t="s">
        <v>754</v>
      </c>
      <c r="B14" s="16" t="s">
        <v>755</v>
      </c>
      <c r="C14" s="17">
        <f>'SO 105 U'!I3</f>
        <v>0</v>
      </c>
      <c r="D14" s="17">
        <f>'SO 105 U'!O2</f>
        <v>0</v>
      </c>
      <c r="E14" s="17">
        <f t="shared" si="0"/>
        <v>0</v>
      </c>
    </row>
    <row r="15" spans="1:5" ht="12.75" customHeight="1">
      <c r="A15" s="16" t="s">
        <v>777</v>
      </c>
      <c r="B15" s="16" t="s">
        <v>778</v>
      </c>
      <c r="C15" s="17">
        <f>'SO 110 N'!I3</f>
        <v>0</v>
      </c>
      <c r="D15" s="17">
        <f>'SO 110 N'!O2</f>
        <v>0</v>
      </c>
      <c r="E15" s="17">
        <f t="shared" si="0"/>
        <v>0</v>
      </c>
    </row>
    <row r="16" spans="1:5" ht="12.75" customHeight="1">
      <c r="A16" s="16" t="s">
        <v>836</v>
      </c>
      <c r="B16" s="16" t="s">
        <v>837</v>
      </c>
      <c r="C16" s="17">
        <f>'SO 210 N'!I3</f>
        <v>0</v>
      </c>
      <c r="D16" s="17">
        <f>'SO 210 N'!O2</f>
        <v>0</v>
      </c>
      <c r="E16" s="17">
        <f t="shared" si="0"/>
        <v>0</v>
      </c>
    </row>
    <row r="17" spans="1:5" ht="12.75" customHeight="1">
      <c r="A17" s="16" t="s">
        <v>912</v>
      </c>
      <c r="B17" s="16" t="s">
        <v>616</v>
      </c>
      <c r="C17" s="17">
        <f>'SO 301 U'!I3</f>
        <v>0</v>
      </c>
      <c r="D17" s="17">
        <f>'SO 301 U'!O2</f>
        <v>0</v>
      </c>
      <c r="E17" s="17">
        <f t="shared" si="0"/>
        <v>0</v>
      </c>
    </row>
    <row r="18" spans="1:5" ht="12.75" customHeight="1">
      <c r="A18" s="16" t="s">
        <v>954</v>
      </c>
      <c r="B18" s="16" t="s">
        <v>955</v>
      </c>
      <c r="C18" s="17">
        <f>'SO 310 N'!I3</f>
        <v>0</v>
      </c>
      <c r="D18" s="17">
        <f>'SO 310 N'!O2</f>
        <v>0</v>
      </c>
      <c r="E18" s="17">
        <f t="shared" si="0"/>
        <v>0</v>
      </c>
    </row>
    <row r="19" spans="1:5" ht="12.75" customHeight="1">
      <c r="A19" s="16" t="s">
        <v>981</v>
      </c>
      <c r="B19" s="16" t="s">
        <v>982</v>
      </c>
      <c r="C19" s="17">
        <f>'SO 401 U'!I3</f>
        <v>0</v>
      </c>
      <c r="D19" s="17">
        <f>'SO 401 U'!O2</f>
        <v>0</v>
      </c>
      <c r="E19" s="17">
        <f t="shared" si="0"/>
        <v>0</v>
      </c>
    </row>
    <row r="20" spans="1:5" ht="12.75" customHeight="1">
      <c r="A20" s="16" t="s">
        <v>1033</v>
      </c>
      <c r="B20" s="16" t="s">
        <v>1034</v>
      </c>
      <c r="C20" s="17">
        <f>'SO 402 U'!I3</f>
        <v>0</v>
      </c>
      <c r="D20" s="17">
        <f>'SO 402 U'!O2</f>
        <v>0</v>
      </c>
      <c r="E20" s="17">
        <f t="shared" si="0"/>
        <v>0</v>
      </c>
    </row>
    <row r="21" spans="1:5" ht="12.75" customHeight="1">
      <c r="A21" s="16" t="s">
        <v>1061</v>
      </c>
      <c r="B21" s="16" t="s">
        <v>1062</v>
      </c>
      <c r="C21" s="17">
        <f>'SO 510 N'!I3</f>
        <v>0</v>
      </c>
      <c r="D21" s="17">
        <f>'SO 510 N'!O2</f>
        <v>0</v>
      </c>
      <c r="E21" s="17">
        <f t="shared" si="0"/>
        <v>0</v>
      </c>
    </row>
    <row r="22" spans="1:5" ht="12.75" customHeight="1">
      <c r="A22" s="16" t="s">
        <v>1079</v>
      </c>
      <c r="B22" s="16" t="s">
        <v>1080</v>
      </c>
      <c r="C22" s="17">
        <f>VRN!I3</f>
        <v>0</v>
      </c>
      <c r="D22" s="17">
        <f>VRN!O2</f>
        <v>0</v>
      </c>
      <c r="E22" s="17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0+O8+O17+O26+O35+O40+O45+O50+O59+O72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954</v>
      </c>
      <c r="I3" s="35">
        <f>0+I8+I17+I26+I35+I40+I45+I50+I59+I72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954</v>
      </c>
      <c r="D4" s="43"/>
      <c r="E4" s="14" t="s">
        <v>955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</f>
        <v>0</v>
      </c>
      <c r="R8">
        <f>0+O9+O13</f>
        <v>0</v>
      </c>
    </row>
    <row r="9" spans="1:16" ht="12.75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15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956</v>
      </c>
    </row>
    <row r="12" spans="1:5" ht="25.5">
      <c r="A12" t="s">
        <v>57</v>
      </c>
      <c r="E12" s="29" t="s">
        <v>65</v>
      </c>
    </row>
    <row r="13" spans="1:16" ht="12.75">
      <c r="A13" s="19" t="s">
        <v>48</v>
      </c>
      <c r="B13" s="23" t="s">
        <v>23</v>
      </c>
      <c r="C13" s="23" t="s">
        <v>73</v>
      </c>
      <c r="D13" s="19" t="s">
        <v>50</v>
      </c>
      <c r="E13" s="24" t="s">
        <v>74</v>
      </c>
      <c r="F13" s="25" t="s">
        <v>71</v>
      </c>
      <c r="G13" s="26">
        <v>15.548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5" ht="12.75">
      <c r="A14" s="28" t="s">
        <v>54</v>
      </c>
      <c r="E14" s="29" t="s">
        <v>50</v>
      </c>
    </row>
    <row r="15" spans="1:5" ht="25.5">
      <c r="A15" s="30" t="s">
        <v>55</v>
      </c>
      <c r="E15" s="31" t="s">
        <v>957</v>
      </c>
    </row>
    <row r="16" spans="1:5" ht="25.5">
      <c r="A16" t="s">
        <v>57</v>
      </c>
      <c r="E16" s="29" t="s">
        <v>65</v>
      </c>
    </row>
    <row r="17" spans="1:18" ht="12.75" customHeight="1">
      <c r="A17" s="5" t="s">
        <v>45</v>
      </c>
      <c r="B17" s="5"/>
      <c r="C17" s="33" t="s">
        <v>196</v>
      </c>
      <c r="D17" s="5"/>
      <c r="E17" s="21" t="s">
        <v>197</v>
      </c>
      <c r="F17" s="5"/>
      <c r="G17" s="5"/>
      <c r="H17" s="5"/>
      <c r="I17" s="34">
        <f>0+Q17</f>
        <v>0</v>
      </c>
      <c r="J17" s="5"/>
      <c r="O17">
        <f>0+R17</f>
        <v>0</v>
      </c>
      <c r="Q17">
        <f>0+I18+I22</f>
        <v>0</v>
      </c>
      <c r="R17">
        <f>0+O18+O22</f>
        <v>0</v>
      </c>
    </row>
    <row r="18" spans="1:16" ht="12.75">
      <c r="A18" s="19" t="s">
        <v>48</v>
      </c>
      <c r="B18" s="23" t="s">
        <v>22</v>
      </c>
      <c r="C18" s="23" t="s">
        <v>199</v>
      </c>
      <c r="D18" s="19" t="s">
        <v>50</v>
      </c>
      <c r="E18" s="24" t="s">
        <v>200</v>
      </c>
      <c r="F18" s="25" t="s">
        <v>63</v>
      </c>
      <c r="G18" s="26">
        <v>15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25.5">
      <c r="A20" s="30" t="s">
        <v>55</v>
      </c>
      <c r="E20" s="31" t="s">
        <v>958</v>
      </c>
    </row>
    <row r="21" spans="1:5" ht="318.75">
      <c r="A21" t="s">
        <v>57</v>
      </c>
      <c r="E21" s="29" t="s">
        <v>202</v>
      </c>
    </row>
    <row r="22" spans="1:16" ht="12.75">
      <c r="A22" s="19" t="s">
        <v>48</v>
      </c>
      <c r="B22" s="23" t="s">
        <v>33</v>
      </c>
      <c r="C22" s="23" t="s">
        <v>204</v>
      </c>
      <c r="D22" s="19" t="s">
        <v>50</v>
      </c>
      <c r="E22" s="24" t="s">
        <v>205</v>
      </c>
      <c r="F22" s="25" t="s">
        <v>182</v>
      </c>
      <c r="G22" s="26">
        <v>300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5" ht="12.75">
      <c r="A23" s="28" t="s">
        <v>54</v>
      </c>
      <c r="E23" s="29" t="s">
        <v>50</v>
      </c>
    </row>
    <row r="24" spans="1:5" ht="25.5">
      <c r="A24" s="30" t="s">
        <v>55</v>
      </c>
      <c r="E24" s="31" t="s">
        <v>959</v>
      </c>
    </row>
    <row r="25" spans="1:5" ht="25.5">
      <c r="A25" t="s">
        <v>57</v>
      </c>
      <c r="E25" s="29" t="s">
        <v>184</v>
      </c>
    </row>
    <row r="26" spans="1:18" ht="12.75" customHeight="1">
      <c r="A26" s="5" t="s">
        <v>45</v>
      </c>
      <c r="B26" s="5"/>
      <c r="C26" s="33" t="s">
        <v>207</v>
      </c>
      <c r="D26" s="5"/>
      <c r="E26" s="21" t="s">
        <v>208</v>
      </c>
      <c r="F26" s="5"/>
      <c r="G26" s="5"/>
      <c r="H26" s="5"/>
      <c r="I26" s="34">
        <f>0+Q26</f>
        <v>0</v>
      </c>
      <c r="J26" s="5"/>
      <c r="O26">
        <f>0+R26</f>
        <v>0</v>
      </c>
      <c r="Q26">
        <f>0+I27+I31</f>
        <v>0</v>
      </c>
      <c r="R26">
        <f>0+O27+O31</f>
        <v>0</v>
      </c>
    </row>
    <row r="27" spans="1:16" ht="12.75">
      <c r="A27" s="19" t="s">
        <v>48</v>
      </c>
      <c r="B27" s="23" t="s">
        <v>35</v>
      </c>
      <c r="C27" s="23" t="s">
        <v>960</v>
      </c>
      <c r="D27" s="19" t="s">
        <v>50</v>
      </c>
      <c r="E27" s="24" t="s">
        <v>961</v>
      </c>
      <c r="F27" s="25" t="s">
        <v>63</v>
      </c>
      <c r="G27" s="26">
        <v>8.25</v>
      </c>
      <c r="H27" s="27">
        <v>0</v>
      </c>
      <c r="I27" s="27">
        <f>ROUND(ROUND(H27,2)*ROUND(G27,3),2)</f>
        <v>0</v>
      </c>
      <c r="J27" s="25" t="s">
        <v>53</v>
      </c>
      <c r="O27">
        <f>(I27*21)/100</f>
        <v>0</v>
      </c>
      <c r="P27" t="s">
        <v>23</v>
      </c>
    </row>
    <row r="28" spans="1:5" ht="12.75">
      <c r="A28" s="28" t="s">
        <v>54</v>
      </c>
      <c r="E28" s="29" t="s">
        <v>50</v>
      </c>
    </row>
    <row r="29" spans="1:5" ht="38.25">
      <c r="A29" s="30" t="s">
        <v>55</v>
      </c>
      <c r="E29" s="31" t="s">
        <v>962</v>
      </c>
    </row>
    <row r="30" spans="1:5" ht="293.25">
      <c r="A30" t="s">
        <v>57</v>
      </c>
      <c r="E30" s="29" t="s">
        <v>227</v>
      </c>
    </row>
    <row r="31" spans="1:16" ht="12.75">
      <c r="A31" s="19" t="s">
        <v>48</v>
      </c>
      <c r="B31" s="23" t="s">
        <v>37</v>
      </c>
      <c r="C31" s="23" t="s">
        <v>224</v>
      </c>
      <c r="D31" s="19" t="s">
        <v>50</v>
      </c>
      <c r="E31" s="24" t="s">
        <v>225</v>
      </c>
      <c r="F31" s="25" t="s">
        <v>63</v>
      </c>
      <c r="G31" s="26">
        <v>12</v>
      </c>
      <c r="H31" s="27">
        <v>0</v>
      </c>
      <c r="I31" s="27">
        <f>ROUND(ROUND(H31,2)*ROUND(G31,3),2)</f>
        <v>0</v>
      </c>
      <c r="J31" s="25" t="s">
        <v>53</v>
      </c>
      <c r="O31">
        <f>(I31*21)/100</f>
        <v>0</v>
      </c>
      <c r="P31" t="s">
        <v>23</v>
      </c>
    </row>
    <row r="32" spans="1:5" ht="12.75">
      <c r="A32" s="28" t="s">
        <v>54</v>
      </c>
      <c r="E32" s="29" t="s">
        <v>50</v>
      </c>
    </row>
    <row r="33" spans="1:5" ht="25.5">
      <c r="A33" s="30" t="s">
        <v>55</v>
      </c>
      <c r="E33" s="31" t="s">
        <v>963</v>
      </c>
    </row>
    <row r="34" spans="1:5" ht="293.25">
      <c r="A34" t="s">
        <v>57</v>
      </c>
      <c r="E34" s="29" t="s">
        <v>227</v>
      </c>
    </row>
    <row r="35" spans="1:18" ht="12.75" customHeight="1">
      <c r="A35" s="5" t="s">
        <v>45</v>
      </c>
      <c r="B35" s="5"/>
      <c r="C35" s="33" t="s">
        <v>249</v>
      </c>
      <c r="D35" s="5"/>
      <c r="E35" s="21" t="s">
        <v>250</v>
      </c>
      <c r="F35" s="5"/>
      <c r="G35" s="5"/>
      <c r="H35" s="5"/>
      <c r="I35" s="34">
        <f>0+Q35</f>
        <v>0</v>
      </c>
      <c r="J35" s="5"/>
      <c r="O35">
        <f>0+R35</f>
        <v>0</v>
      </c>
      <c r="Q35">
        <f>0+I36</f>
        <v>0</v>
      </c>
      <c r="R35">
        <f>0+O36</f>
        <v>0</v>
      </c>
    </row>
    <row r="36" spans="1:16" ht="12.75">
      <c r="A36" s="19" t="s">
        <v>48</v>
      </c>
      <c r="B36" s="23" t="s">
        <v>79</v>
      </c>
      <c r="C36" s="23" t="s">
        <v>252</v>
      </c>
      <c r="D36" s="19" t="s">
        <v>50</v>
      </c>
      <c r="E36" s="24" t="s">
        <v>253</v>
      </c>
      <c r="F36" s="25" t="s">
        <v>92</v>
      </c>
      <c r="G36" s="26">
        <v>84.2</v>
      </c>
      <c r="H36" s="27">
        <v>0</v>
      </c>
      <c r="I36" s="27">
        <f>ROUND(ROUND(H36,2)*ROUND(G36,3),2)</f>
        <v>0</v>
      </c>
      <c r="J36" s="25" t="s">
        <v>53</v>
      </c>
      <c r="O36">
        <f>(I36*21)/100</f>
        <v>0</v>
      </c>
      <c r="P36" t="s">
        <v>23</v>
      </c>
    </row>
    <row r="37" spans="1:5" ht="12.75">
      <c r="A37" s="28" t="s">
        <v>54</v>
      </c>
      <c r="E37" s="29" t="s">
        <v>50</v>
      </c>
    </row>
    <row r="38" spans="1:5" ht="25.5">
      <c r="A38" s="30" t="s">
        <v>55</v>
      </c>
      <c r="E38" s="31" t="s">
        <v>964</v>
      </c>
    </row>
    <row r="39" spans="1:5" ht="25.5">
      <c r="A39" t="s">
        <v>57</v>
      </c>
      <c r="E39" s="29" t="s">
        <v>255</v>
      </c>
    </row>
    <row r="40" spans="1:18" ht="12.75" customHeight="1">
      <c r="A40" s="5" t="s">
        <v>45</v>
      </c>
      <c r="B40" s="5"/>
      <c r="C40" s="33" t="s">
        <v>267</v>
      </c>
      <c r="D40" s="5"/>
      <c r="E40" s="21" t="s">
        <v>268</v>
      </c>
      <c r="F40" s="5"/>
      <c r="G40" s="5"/>
      <c r="H40" s="5"/>
      <c r="I40" s="34">
        <f>0+Q40</f>
        <v>0</v>
      </c>
      <c r="J40" s="5"/>
      <c r="O40">
        <f>0+R40</f>
        <v>0</v>
      </c>
      <c r="Q40">
        <f>0+I41</f>
        <v>0</v>
      </c>
      <c r="R40">
        <f>0+O41</f>
        <v>0</v>
      </c>
    </row>
    <row r="41" spans="1:16" ht="12.75">
      <c r="A41" s="19" t="s">
        <v>48</v>
      </c>
      <c r="B41" s="23" t="s">
        <v>83</v>
      </c>
      <c r="C41" s="23" t="s">
        <v>270</v>
      </c>
      <c r="D41" s="19" t="s">
        <v>50</v>
      </c>
      <c r="E41" s="24" t="s">
        <v>271</v>
      </c>
      <c r="F41" s="25" t="s">
        <v>63</v>
      </c>
      <c r="G41" s="26">
        <v>0.92</v>
      </c>
      <c r="H41" s="27">
        <v>0</v>
      </c>
      <c r="I41" s="27">
        <f>ROUND(ROUND(H41,2)*ROUND(G41,3),2)</f>
        <v>0</v>
      </c>
      <c r="J41" s="25" t="s">
        <v>53</v>
      </c>
      <c r="O41">
        <f>(I41*21)/100</f>
        <v>0</v>
      </c>
      <c r="P41" t="s">
        <v>23</v>
      </c>
    </row>
    <row r="42" spans="1:5" ht="12.75">
      <c r="A42" s="28" t="s">
        <v>54</v>
      </c>
      <c r="E42" s="29" t="s">
        <v>50</v>
      </c>
    </row>
    <row r="43" spans="1:5" ht="38.25">
      <c r="A43" s="30" t="s">
        <v>55</v>
      </c>
      <c r="E43" s="31" t="s">
        <v>965</v>
      </c>
    </row>
    <row r="44" spans="1:5" ht="369.75">
      <c r="A44" t="s">
        <v>57</v>
      </c>
      <c r="E44" s="29" t="s">
        <v>273</v>
      </c>
    </row>
    <row r="45" spans="1:18" ht="12.75" customHeight="1">
      <c r="A45" s="5" t="s">
        <v>45</v>
      </c>
      <c r="B45" s="5"/>
      <c r="C45" s="33" t="s">
        <v>368</v>
      </c>
      <c r="D45" s="5"/>
      <c r="E45" s="21" t="s">
        <v>369</v>
      </c>
      <c r="F45" s="5"/>
      <c r="G45" s="5"/>
      <c r="H45" s="5"/>
      <c r="I45" s="34">
        <f>0+Q45</f>
        <v>0</v>
      </c>
      <c r="J45" s="5"/>
      <c r="O45">
        <f>0+R45</f>
        <v>0</v>
      </c>
      <c r="Q45">
        <f>0+I46</f>
        <v>0</v>
      </c>
      <c r="R45">
        <f>0+O46</f>
        <v>0</v>
      </c>
    </row>
    <row r="46" spans="1:16" ht="12.75">
      <c r="A46" s="19" t="s">
        <v>48</v>
      </c>
      <c r="B46" s="23" t="s">
        <v>40</v>
      </c>
      <c r="C46" s="23" t="s">
        <v>966</v>
      </c>
      <c r="D46" s="19" t="s">
        <v>50</v>
      </c>
      <c r="E46" s="24" t="s">
        <v>967</v>
      </c>
      <c r="F46" s="25" t="s">
        <v>152</v>
      </c>
      <c r="G46" s="26">
        <v>75</v>
      </c>
      <c r="H46" s="27">
        <v>0</v>
      </c>
      <c r="I46" s="27">
        <f>ROUND(ROUND(H46,2)*ROUND(G46,3),2)</f>
        <v>0</v>
      </c>
      <c r="J46" s="25" t="s">
        <v>53</v>
      </c>
      <c r="O46">
        <f>(I46*21)/100</f>
        <v>0</v>
      </c>
      <c r="P46" t="s">
        <v>23</v>
      </c>
    </row>
    <row r="47" spans="1:5" ht="12.75">
      <c r="A47" s="28" t="s">
        <v>54</v>
      </c>
      <c r="E47" s="29" t="s">
        <v>50</v>
      </c>
    </row>
    <row r="48" spans="1:5" ht="38.25">
      <c r="A48" s="30" t="s">
        <v>55</v>
      </c>
      <c r="E48" s="31" t="s">
        <v>968</v>
      </c>
    </row>
    <row r="49" spans="1:5" ht="255">
      <c r="A49" t="s">
        <v>57</v>
      </c>
      <c r="E49" s="29" t="s">
        <v>367</v>
      </c>
    </row>
    <row r="50" spans="1:18" ht="12.75" customHeight="1">
      <c r="A50" s="5" t="s">
        <v>45</v>
      </c>
      <c r="B50" s="5"/>
      <c r="C50" s="33" t="s">
        <v>386</v>
      </c>
      <c r="D50" s="5"/>
      <c r="E50" s="21" t="s">
        <v>387</v>
      </c>
      <c r="F50" s="5"/>
      <c r="G50" s="5"/>
      <c r="H50" s="5"/>
      <c r="I50" s="34">
        <f>0+Q50</f>
        <v>0</v>
      </c>
      <c r="J50" s="5"/>
      <c r="O50">
        <f>0+R50</f>
        <v>0</v>
      </c>
      <c r="Q50">
        <f>0+I51+I55</f>
        <v>0</v>
      </c>
      <c r="R50">
        <f>0+O51+O55</f>
        <v>0</v>
      </c>
    </row>
    <row r="51" spans="1:16" ht="12.75">
      <c r="A51" s="19" t="s">
        <v>48</v>
      </c>
      <c r="B51" s="23" t="s">
        <v>42</v>
      </c>
      <c r="C51" s="23" t="s">
        <v>969</v>
      </c>
      <c r="D51" s="19" t="s">
        <v>50</v>
      </c>
      <c r="E51" s="24" t="s">
        <v>970</v>
      </c>
      <c r="F51" s="25" t="s">
        <v>101</v>
      </c>
      <c r="G51" s="26">
        <v>2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5" ht="12.75">
      <c r="A52" s="28" t="s">
        <v>54</v>
      </c>
      <c r="E52" s="29" t="s">
        <v>50</v>
      </c>
    </row>
    <row r="53" spans="1:5" ht="25.5">
      <c r="A53" s="30" t="s">
        <v>55</v>
      </c>
      <c r="E53" s="31" t="s">
        <v>971</v>
      </c>
    </row>
    <row r="54" spans="1:5" ht="242.25">
      <c r="A54" t="s">
        <v>57</v>
      </c>
      <c r="E54" s="29" t="s">
        <v>972</v>
      </c>
    </row>
    <row r="55" spans="1:16" ht="12.75">
      <c r="A55" s="19" t="s">
        <v>48</v>
      </c>
      <c r="B55" s="23" t="s">
        <v>44</v>
      </c>
      <c r="C55" s="23" t="s">
        <v>973</v>
      </c>
      <c r="D55" s="19" t="s">
        <v>50</v>
      </c>
      <c r="E55" s="24" t="s">
        <v>974</v>
      </c>
      <c r="F55" s="25" t="s">
        <v>101</v>
      </c>
      <c r="G55" s="26">
        <v>0.75</v>
      </c>
      <c r="H55" s="27">
        <v>0</v>
      </c>
      <c r="I55" s="27">
        <f>ROUND(ROUND(H55,2)*ROUND(G55,3),2)</f>
        <v>0</v>
      </c>
      <c r="J55" s="25" t="s">
        <v>53</v>
      </c>
      <c r="O55">
        <f>(I55*21)/100</f>
        <v>0</v>
      </c>
      <c r="P55" t="s">
        <v>23</v>
      </c>
    </row>
    <row r="56" spans="1:5" ht="12.75">
      <c r="A56" s="28" t="s">
        <v>54</v>
      </c>
      <c r="E56" s="29" t="s">
        <v>50</v>
      </c>
    </row>
    <row r="57" spans="1:5" ht="38.25">
      <c r="A57" s="30" t="s">
        <v>55</v>
      </c>
      <c r="E57" s="31" t="s">
        <v>975</v>
      </c>
    </row>
    <row r="58" spans="1:5" ht="409.5">
      <c r="A58" t="s">
        <v>57</v>
      </c>
      <c r="E58" s="29" t="s">
        <v>976</v>
      </c>
    </row>
    <row r="59" spans="1:18" ht="12.75" customHeight="1">
      <c r="A59" s="5" t="s">
        <v>45</v>
      </c>
      <c r="B59" s="5"/>
      <c r="C59" s="33" t="s">
        <v>408</v>
      </c>
      <c r="D59" s="5"/>
      <c r="E59" s="21" t="s">
        <v>409</v>
      </c>
      <c r="F59" s="5"/>
      <c r="G59" s="5"/>
      <c r="H59" s="5"/>
      <c r="I59" s="34">
        <f>0+Q59</f>
        <v>0</v>
      </c>
      <c r="J59" s="5"/>
      <c r="O59">
        <f>0+R59</f>
        <v>0</v>
      </c>
      <c r="Q59">
        <f>0+I60+I64+I68</f>
        <v>0</v>
      </c>
      <c r="R59">
        <f>0+O60+O64+O68</f>
        <v>0</v>
      </c>
    </row>
    <row r="60" spans="1:16" ht="12.75">
      <c r="A60" s="19" t="s">
        <v>48</v>
      </c>
      <c r="B60" s="23" t="s">
        <v>106</v>
      </c>
      <c r="C60" s="23" t="s">
        <v>977</v>
      </c>
      <c r="D60" s="19" t="s">
        <v>50</v>
      </c>
      <c r="E60" s="24" t="s">
        <v>978</v>
      </c>
      <c r="F60" s="25" t="s">
        <v>101</v>
      </c>
      <c r="G60" s="26">
        <v>1</v>
      </c>
      <c r="H60" s="27">
        <v>0</v>
      </c>
      <c r="I60" s="27">
        <f>ROUND(ROUND(H60,2)*ROUND(G60,3),2)</f>
        <v>0</v>
      </c>
      <c r="J60" s="25" t="s">
        <v>53</v>
      </c>
      <c r="O60">
        <f>(I60*21)/100</f>
        <v>0</v>
      </c>
      <c r="P60" t="s">
        <v>23</v>
      </c>
    </row>
    <row r="61" spans="1:5" ht="12.75">
      <c r="A61" s="28" t="s">
        <v>54</v>
      </c>
      <c r="E61" s="29" t="s">
        <v>50</v>
      </c>
    </row>
    <row r="62" spans="1:5" ht="25.5">
      <c r="A62" s="30" t="s">
        <v>55</v>
      </c>
      <c r="E62" s="31" t="s">
        <v>736</v>
      </c>
    </row>
    <row r="63" spans="1:5" ht="51">
      <c r="A63" t="s">
        <v>57</v>
      </c>
      <c r="E63" s="29" t="s">
        <v>558</v>
      </c>
    </row>
    <row r="64" spans="1:16" ht="12.75">
      <c r="A64" s="19" t="s">
        <v>48</v>
      </c>
      <c r="B64" s="23" t="s">
        <v>111</v>
      </c>
      <c r="C64" s="23" t="s">
        <v>411</v>
      </c>
      <c r="D64" s="19" t="s">
        <v>50</v>
      </c>
      <c r="E64" s="24" t="s">
        <v>412</v>
      </c>
      <c r="F64" s="25" t="s">
        <v>63</v>
      </c>
      <c r="G64" s="26">
        <v>21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5" ht="12.75">
      <c r="A65" s="28" t="s">
        <v>54</v>
      </c>
      <c r="E65" s="29" t="s">
        <v>50</v>
      </c>
    </row>
    <row r="66" spans="1:5" ht="38.25">
      <c r="A66" s="30" t="s">
        <v>55</v>
      </c>
      <c r="E66" s="31" t="s">
        <v>979</v>
      </c>
    </row>
    <row r="67" spans="1:5" ht="369.75">
      <c r="A67" t="s">
        <v>57</v>
      </c>
      <c r="E67" s="29" t="s">
        <v>273</v>
      </c>
    </row>
    <row r="68" spans="1:16" ht="12.75">
      <c r="A68" s="19" t="s">
        <v>48</v>
      </c>
      <c r="B68" s="23" t="s">
        <v>117</v>
      </c>
      <c r="C68" s="23" t="s">
        <v>943</v>
      </c>
      <c r="D68" s="19" t="s">
        <v>50</v>
      </c>
      <c r="E68" s="24" t="s">
        <v>944</v>
      </c>
      <c r="F68" s="25" t="s">
        <v>52</v>
      </c>
      <c r="G68" s="26">
        <v>1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5" ht="12.75">
      <c r="A69" s="28" t="s">
        <v>54</v>
      </c>
      <c r="E69" s="29" t="s">
        <v>50</v>
      </c>
    </row>
    <row r="70" spans="1:5" ht="25.5">
      <c r="A70" s="30" t="s">
        <v>55</v>
      </c>
      <c r="E70" s="31" t="s">
        <v>945</v>
      </c>
    </row>
    <row r="71" spans="1:5" ht="63.75">
      <c r="A71" t="s">
        <v>57</v>
      </c>
      <c r="E71" s="29" t="s">
        <v>946</v>
      </c>
    </row>
    <row r="72" spans="1:18" ht="12.75" customHeight="1">
      <c r="A72" s="5" t="s">
        <v>45</v>
      </c>
      <c r="B72" s="5"/>
      <c r="C72" s="33" t="s">
        <v>507</v>
      </c>
      <c r="D72" s="5"/>
      <c r="E72" s="21" t="s">
        <v>508</v>
      </c>
      <c r="F72" s="5"/>
      <c r="G72" s="5"/>
      <c r="H72" s="5"/>
      <c r="I72" s="34">
        <f>0+Q72</f>
        <v>0</v>
      </c>
      <c r="J72" s="5"/>
      <c r="O72">
        <f>0+R72</f>
        <v>0</v>
      </c>
      <c r="Q72">
        <f>0+I73</f>
        <v>0</v>
      </c>
      <c r="R72">
        <f>0+O73</f>
        <v>0</v>
      </c>
    </row>
    <row r="73" spans="1:16" ht="12.75">
      <c r="A73" s="19" t="s">
        <v>48</v>
      </c>
      <c r="B73" s="23" t="s">
        <v>121</v>
      </c>
      <c r="C73" s="23" t="s">
        <v>515</v>
      </c>
      <c r="D73" s="19" t="s">
        <v>50</v>
      </c>
      <c r="E73" s="24" t="s">
        <v>516</v>
      </c>
      <c r="F73" s="25" t="s">
        <v>152</v>
      </c>
      <c r="G73" s="26">
        <v>75</v>
      </c>
      <c r="H73" s="27">
        <v>0</v>
      </c>
      <c r="I73" s="27">
        <f>ROUND(ROUND(H73,2)*ROUND(G73,3),2)</f>
        <v>0</v>
      </c>
      <c r="J73" s="25" t="s">
        <v>53</v>
      </c>
      <c r="O73">
        <f>(I73*21)/100</f>
        <v>0</v>
      </c>
      <c r="P73" t="s">
        <v>23</v>
      </c>
    </row>
    <row r="74" spans="1:5" ht="12.75">
      <c r="A74" s="28" t="s">
        <v>54</v>
      </c>
      <c r="E74" s="29" t="s">
        <v>50</v>
      </c>
    </row>
    <row r="75" spans="1:5" ht="25.5">
      <c r="A75" s="30" t="s">
        <v>55</v>
      </c>
      <c r="E75" s="31" t="s">
        <v>980</v>
      </c>
    </row>
    <row r="76" spans="1:5" ht="89.25">
      <c r="A76" t="s">
        <v>57</v>
      </c>
      <c r="E76" s="29" t="s">
        <v>518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0+O8+O13+O22+O27+O32+O37+O42+O67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981</v>
      </c>
      <c r="I3" s="35">
        <f>0+I8+I13+I22+I27+I32+I37+I42+I67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981</v>
      </c>
      <c r="D4" s="43"/>
      <c r="E4" s="14" t="s">
        <v>982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12.75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17.78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983</v>
      </c>
    </row>
    <row r="12" spans="1:5" ht="25.5">
      <c r="A12" t="s">
        <v>57</v>
      </c>
      <c r="E12" s="29" t="s">
        <v>65</v>
      </c>
    </row>
    <row r="13" spans="1:18" ht="12.75" customHeight="1">
      <c r="A13" s="5" t="s">
        <v>45</v>
      </c>
      <c r="B13" s="5"/>
      <c r="C13" s="33" t="s">
        <v>196</v>
      </c>
      <c r="D13" s="5"/>
      <c r="E13" s="21" t="s">
        <v>197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</f>
        <v>0</v>
      </c>
      <c r="R13">
        <f>0+O14+O18</f>
        <v>0</v>
      </c>
    </row>
    <row r="14" spans="1:16" ht="12.75">
      <c r="A14" s="19" t="s">
        <v>48</v>
      </c>
      <c r="B14" s="23" t="s">
        <v>23</v>
      </c>
      <c r="C14" s="23" t="s">
        <v>199</v>
      </c>
      <c r="D14" s="19" t="s">
        <v>50</v>
      </c>
      <c r="E14" s="24" t="s">
        <v>200</v>
      </c>
      <c r="F14" s="25" t="s">
        <v>63</v>
      </c>
      <c r="G14" s="26">
        <v>17.78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5" ht="12.75">
      <c r="A15" s="28" t="s">
        <v>54</v>
      </c>
      <c r="E15" s="29" t="s">
        <v>50</v>
      </c>
    </row>
    <row r="16" spans="1:5" ht="38.25">
      <c r="A16" s="30" t="s">
        <v>55</v>
      </c>
      <c r="E16" s="31" t="s">
        <v>984</v>
      </c>
    </row>
    <row r="17" spans="1:5" ht="318.75">
      <c r="A17" t="s">
        <v>57</v>
      </c>
      <c r="E17" s="29" t="s">
        <v>202</v>
      </c>
    </row>
    <row r="18" spans="1:16" ht="12.75">
      <c r="A18" s="19" t="s">
        <v>48</v>
      </c>
      <c r="B18" s="23" t="s">
        <v>22</v>
      </c>
      <c r="C18" s="23" t="s">
        <v>204</v>
      </c>
      <c r="D18" s="19" t="s">
        <v>50</v>
      </c>
      <c r="E18" s="24" t="s">
        <v>205</v>
      </c>
      <c r="F18" s="25" t="s">
        <v>182</v>
      </c>
      <c r="G18" s="26">
        <v>355.6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38.25">
      <c r="A20" s="30" t="s">
        <v>55</v>
      </c>
      <c r="E20" s="31" t="s">
        <v>985</v>
      </c>
    </row>
    <row r="21" spans="1:5" ht="25.5">
      <c r="A21" t="s">
        <v>57</v>
      </c>
      <c r="E21" s="29" t="s">
        <v>184</v>
      </c>
    </row>
    <row r="22" spans="1:18" ht="12.75" customHeight="1">
      <c r="A22" s="5" t="s">
        <v>45</v>
      </c>
      <c r="B22" s="5"/>
      <c r="C22" s="33" t="s">
        <v>207</v>
      </c>
      <c r="D22" s="5"/>
      <c r="E22" s="21" t="s">
        <v>208</v>
      </c>
      <c r="F22" s="5"/>
      <c r="G22" s="5"/>
      <c r="H22" s="5"/>
      <c r="I22" s="34">
        <f>0+Q22</f>
        <v>0</v>
      </c>
      <c r="J22" s="5"/>
      <c r="O22">
        <f>0+R22</f>
        <v>0</v>
      </c>
      <c r="Q22">
        <f>0+I23</f>
        <v>0</v>
      </c>
      <c r="R22">
        <f>0+O23</f>
        <v>0</v>
      </c>
    </row>
    <row r="23" spans="1:16" ht="12.75">
      <c r="A23" s="19" t="s">
        <v>48</v>
      </c>
      <c r="B23" s="23" t="s">
        <v>33</v>
      </c>
      <c r="C23" s="23" t="s">
        <v>224</v>
      </c>
      <c r="D23" s="19" t="s">
        <v>50</v>
      </c>
      <c r="E23" s="24" t="s">
        <v>225</v>
      </c>
      <c r="F23" s="25" t="s">
        <v>63</v>
      </c>
      <c r="G23" s="26">
        <v>9.63</v>
      </c>
      <c r="H23" s="27">
        <v>0</v>
      </c>
      <c r="I23" s="27">
        <f>ROUND(ROUND(H23,2)*ROUND(G23,3),2)</f>
        <v>0</v>
      </c>
      <c r="J23" s="25" t="s">
        <v>53</v>
      </c>
      <c r="O23">
        <f>(I23*21)/100</f>
        <v>0</v>
      </c>
      <c r="P23" t="s">
        <v>23</v>
      </c>
    </row>
    <row r="24" spans="1:5" ht="12.75">
      <c r="A24" s="28" t="s">
        <v>54</v>
      </c>
      <c r="E24" s="29" t="s">
        <v>50</v>
      </c>
    </row>
    <row r="25" spans="1:5" ht="25.5">
      <c r="A25" s="30" t="s">
        <v>55</v>
      </c>
      <c r="E25" s="31" t="s">
        <v>986</v>
      </c>
    </row>
    <row r="26" spans="1:5" ht="293.25">
      <c r="A26" t="s">
        <v>57</v>
      </c>
      <c r="E26" s="29" t="s">
        <v>227</v>
      </c>
    </row>
    <row r="27" spans="1:18" ht="12.75" customHeight="1">
      <c r="A27" s="5" t="s">
        <v>45</v>
      </c>
      <c r="B27" s="5"/>
      <c r="C27" s="33" t="s">
        <v>249</v>
      </c>
      <c r="D27" s="5"/>
      <c r="E27" s="21" t="s">
        <v>250</v>
      </c>
      <c r="F27" s="5"/>
      <c r="G27" s="5"/>
      <c r="H27" s="5"/>
      <c r="I27" s="34">
        <f>0+Q27</f>
        <v>0</v>
      </c>
      <c r="J27" s="5"/>
      <c r="O27">
        <f>0+R27</f>
        <v>0</v>
      </c>
      <c r="Q27">
        <f>0+I28</f>
        <v>0</v>
      </c>
      <c r="R27">
        <f>0+O28</f>
        <v>0</v>
      </c>
    </row>
    <row r="28" spans="1:16" ht="12.75">
      <c r="A28" s="19" t="s">
        <v>48</v>
      </c>
      <c r="B28" s="23" t="s">
        <v>35</v>
      </c>
      <c r="C28" s="23" t="s">
        <v>252</v>
      </c>
      <c r="D28" s="19" t="s">
        <v>50</v>
      </c>
      <c r="E28" s="24" t="s">
        <v>253</v>
      </c>
      <c r="F28" s="25" t="s">
        <v>92</v>
      </c>
      <c r="G28" s="26">
        <v>15.75</v>
      </c>
      <c r="H28" s="27">
        <v>0</v>
      </c>
      <c r="I28" s="27">
        <f>ROUND(ROUND(H28,2)*ROUND(G28,3),2)</f>
        <v>0</v>
      </c>
      <c r="J28" s="25" t="s">
        <v>53</v>
      </c>
      <c r="O28">
        <f>(I28*21)/100</f>
        <v>0</v>
      </c>
      <c r="P28" t="s">
        <v>23</v>
      </c>
    </row>
    <row r="29" spans="1:5" ht="12.75">
      <c r="A29" s="28" t="s">
        <v>54</v>
      </c>
      <c r="E29" s="29" t="s">
        <v>50</v>
      </c>
    </row>
    <row r="30" spans="1:5" ht="25.5">
      <c r="A30" s="30" t="s">
        <v>55</v>
      </c>
      <c r="E30" s="31" t="s">
        <v>987</v>
      </c>
    </row>
    <row r="31" spans="1:5" ht="25.5">
      <c r="A31" t="s">
        <v>57</v>
      </c>
      <c r="E31" s="29" t="s">
        <v>255</v>
      </c>
    </row>
    <row r="32" spans="1:18" ht="12.75" customHeight="1">
      <c r="A32" s="5" t="s">
        <v>45</v>
      </c>
      <c r="B32" s="5"/>
      <c r="C32" s="33" t="s">
        <v>988</v>
      </c>
      <c r="D32" s="5"/>
      <c r="E32" s="21" t="s">
        <v>989</v>
      </c>
      <c r="F32" s="5"/>
      <c r="G32" s="5"/>
      <c r="H32" s="5"/>
      <c r="I32" s="34">
        <f>0+Q32</f>
        <v>0</v>
      </c>
      <c r="J32" s="5"/>
      <c r="O32">
        <f>0+R32</f>
        <v>0</v>
      </c>
      <c r="Q32">
        <f>0+I33</f>
        <v>0</v>
      </c>
      <c r="R32">
        <f>0+O33</f>
        <v>0</v>
      </c>
    </row>
    <row r="33" spans="1:16" ht="12.75">
      <c r="A33" s="19" t="s">
        <v>48</v>
      </c>
      <c r="B33" s="23" t="s">
        <v>37</v>
      </c>
      <c r="C33" s="23" t="s">
        <v>990</v>
      </c>
      <c r="D33" s="19" t="s">
        <v>50</v>
      </c>
      <c r="E33" s="24" t="s">
        <v>991</v>
      </c>
      <c r="F33" s="25" t="s">
        <v>63</v>
      </c>
      <c r="G33" s="26">
        <v>3.451</v>
      </c>
      <c r="H33" s="27">
        <v>0</v>
      </c>
      <c r="I33" s="27">
        <f>ROUND(ROUND(H33,2)*ROUND(G33,3),2)</f>
        <v>0</v>
      </c>
      <c r="J33" s="25" t="s">
        <v>53</v>
      </c>
      <c r="O33">
        <f>(I33*21)/100</f>
        <v>0</v>
      </c>
      <c r="P33" t="s">
        <v>23</v>
      </c>
    </row>
    <row r="34" spans="1:5" ht="12.75">
      <c r="A34" s="28" t="s">
        <v>54</v>
      </c>
      <c r="E34" s="29" t="s">
        <v>50</v>
      </c>
    </row>
    <row r="35" spans="1:5" ht="38.25">
      <c r="A35" s="30" t="s">
        <v>55</v>
      </c>
      <c r="E35" s="31" t="s">
        <v>992</v>
      </c>
    </row>
    <row r="36" spans="1:5" ht="369.75">
      <c r="A36" t="s">
        <v>57</v>
      </c>
      <c r="E36" s="29" t="s">
        <v>874</v>
      </c>
    </row>
    <row r="37" spans="1:18" ht="12.75" customHeight="1">
      <c r="A37" s="5" t="s">
        <v>45</v>
      </c>
      <c r="B37" s="5"/>
      <c r="C37" s="33" t="s">
        <v>267</v>
      </c>
      <c r="D37" s="5"/>
      <c r="E37" s="21" t="s">
        <v>268</v>
      </c>
      <c r="F37" s="5"/>
      <c r="G37" s="5"/>
      <c r="H37" s="5"/>
      <c r="I37" s="34">
        <f>0+Q37</f>
        <v>0</v>
      </c>
      <c r="J37" s="5"/>
      <c r="O37">
        <f>0+R37</f>
        <v>0</v>
      </c>
      <c r="Q37">
        <f>0+I38</f>
        <v>0</v>
      </c>
      <c r="R37">
        <f>0+O38</f>
        <v>0</v>
      </c>
    </row>
    <row r="38" spans="1:16" ht="12.75">
      <c r="A38" s="19" t="s">
        <v>48</v>
      </c>
      <c r="B38" s="23" t="s">
        <v>79</v>
      </c>
      <c r="C38" s="23" t="s">
        <v>270</v>
      </c>
      <c r="D38" s="19" t="s">
        <v>50</v>
      </c>
      <c r="E38" s="24" t="s">
        <v>271</v>
      </c>
      <c r="F38" s="25" t="s">
        <v>63</v>
      </c>
      <c r="G38" s="26">
        <v>1.4</v>
      </c>
      <c r="H38" s="27">
        <v>0</v>
      </c>
      <c r="I38" s="27">
        <f>ROUND(ROUND(H38,2)*ROUND(G38,3),2)</f>
        <v>0</v>
      </c>
      <c r="J38" s="25" t="s">
        <v>53</v>
      </c>
      <c r="O38">
        <f>(I38*21)/100</f>
        <v>0</v>
      </c>
      <c r="P38" t="s">
        <v>23</v>
      </c>
    </row>
    <row r="39" spans="1:5" ht="12.75">
      <c r="A39" s="28" t="s">
        <v>54</v>
      </c>
      <c r="E39" s="29" t="s">
        <v>50</v>
      </c>
    </row>
    <row r="40" spans="1:5" ht="25.5">
      <c r="A40" s="30" t="s">
        <v>55</v>
      </c>
      <c r="E40" s="31" t="s">
        <v>993</v>
      </c>
    </row>
    <row r="41" spans="1:5" ht="369.75">
      <c r="A41" t="s">
        <v>57</v>
      </c>
      <c r="E41" s="29" t="s">
        <v>273</v>
      </c>
    </row>
    <row r="42" spans="1:18" ht="12.75" customHeight="1">
      <c r="A42" s="5" t="s">
        <v>45</v>
      </c>
      <c r="B42" s="5"/>
      <c r="C42" s="33" t="s">
        <v>816</v>
      </c>
      <c r="D42" s="5"/>
      <c r="E42" s="21" t="s">
        <v>817</v>
      </c>
      <c r="F42" s="5"/>
      <c r="G42" s="5"/>
      <c r="H42" s="5"/>
      <c r="I42" s="34">
        <f>0+Q42</f>
        <v>0</v>
      </c>
      <c r="J42" s="5"/>
      <c r="O42">
        <f>0+R42</f>
        <v>0</v>
      </c>
      <c r="Q42">
        <f>0+I43+I47+I51+I55+I59+I63</f>
        <v>0</v>
      </c>
      <c r="R42">
        <f>0+O43+O47+O51+O55+O59+O63</f>
        <v>0</v>
      </c>
    </row>
    <row r="43" spans="1:16" ht="12.75">
      <c r="A43" s="19" t="s">
        <v>48</v>
      </c>
      <c r="B43" s="23" t="s">
        <v>83</v>
      </c>
      <c r="C43" s="23" t="s">
        <v>994</v>
      </c>
      <c r="D43" s="19" t="s">
        <v>50</v>
      </c>
      <c r="E43" s="24" t="s">
        <v>995</v>
      </c>
      <c r="F43" s="25" t="s">
        <v>152</v>
      </c>
      <c r="G43" s="26">
        <v>45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5" ht="12.75">
      <c r="A44" s="28" t="s">
        <v>54</v>
      </c>
      <c r="E44" s="29" t="s">
        <v>50</v>
      </c>
    </row>
    <row r="45" spans="1:5" ht="25.5">
      <c r="A45" s="30" t="s">
        <v>55</v>
      </c>
      <c r="E45" s="31" t="s">
        <v>996</v>
      </c>
    </row>
    <row r="46" spans="1:5" ht="102">
      <c r="A46" t="s">
        <v>57</v>
      </c>
      <c r="E46" s="29" t="s">
        <v>997</v>
      </c>
    </row>
    <row r="47" spans="1:16" ht="12.75">
      <c r="A47" s="19" t="s">
        <v>48</v>
      </c>
      <c r="B47" s="23" t="s">
        <v>40</v>
      </c>
      <c r="C47" s="23" t="s">
        <v>998</v>
      </c>
      <c r="D47" s="19" t="s">
        <v>50</v>
      </c>
      <c r="E47" s="24" t="s">
        <v>999</v>
      </c>
      <c r="F47" s="25" t="s">
        <v>152</v>
      </c>
      <c r="G47" s="26">
        <v>45</v>
      </c>
      <c r="H47" s="27">
        <v>0</v>
      </c>
      <c r="I47" s="27">
        <f>ROUND(ROUND(H47,2)*ROUND(G47,3),2)</f>
        <v>0</v>
      </c>
      <c r="J47" s="25" t="s">
        <v>53</v>
      </c>
      <c r="O47">
        <f>(I47*21)/100</f>
        <v>0</v>
      </c>
      <c r="P47" t="s">
        <v>23</v>
      </c>
    </row>
    <row r="48" spans="1:5" ht="12.75">
      <c r="A48" s="28" t="s">
        <v>54</v>
      </c>
      <c r="E48" s="29" t="s">
        <v>50</v>
      </c>
    </row>
    <row r="49" spans="1:5" ht="25.5">
      <c r="A49" s="30" t="s">
        <v>55</v>
      </c>
      <c r="E49" s="31" t="s">
        <v>1000</v>
      </c>
    </row>
    <row r="50" spans="1:5" ht="127.5">
      <c r="A50" t="s">
        <v>57</v>
      </c>
      <c r="E50" s="29" t="s">
        <v>1001</v>
      </c>
    </row>
    <row r="51" spans="1:16" ht="25.5">
      <c r="A51" s="19" t="s">
        <v>48</v>
      </c>
      <c r="B51" s="23" t="s">
        <v>42</v>
      </c>
      <c r="C51" s="23" t="s">
        <v>1002</v>
      </c>
      <c r="D51" s="19" t="s">
        <v>50</v>
      </c>
      <c r="E51" s="24" t="s">
        <v>1003</v>
      </c>
      <c r="F51" s="25" t="s">
        <v>152</v>
      </c>
      <c r="G51" s="26">
        <v>45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5" ht="12.75">
      <c r="A52" s="28" t="s">
        <v>54</v>
      </c>
      <c r="E52" s="29" t="s">
        <v>50</v>
      </c>
    </row>
    <row r="53" spans="1:5" ht="25.5">
      <c r="A53" s="30" t="s">
        <v>55</v>
      </c>
      <c r="E53" s="31" t="s">
        <v>1004</v>
      </c>
    </row>
    <row r="54" spans="1:5" ht="89.25">
      <c r="A54" t="s">
        <v>57</v>
      </c>
      <c r="E54" s="29" t="s">
        <v>1005</v>
      </c>
    </row>
    <row r="55" spans="1:16" ht="12.75">
      <c r="A55" s="19" t="s">
        <v>48</v>
      </c>
      <c r="B55" s="23" t="s">
        <v>44</v>
      </c>
      <c r="C55" s="23" t="s">
        <v>1006</v>
      </c>
      <c r="D55" s="19" t="s">
        <v>50</v>
      </c>
      <c r="E55" s="24" t="s">
        <v>1007</v>
      </c>
      <c r="F55" s="25" t="s">
        <v>152</v>
      </c>
      <c r="G55" s="26">
        <v>45</v>
      </c>
      <c r="H55" s="27">
        <v>0</v>
      </c>
      <c r="I55" s="27">
        <f>ROUND(ROUND(H55,2)*ROUND(G55,3),2)</f>
        <v>0</v>
      </c>
      <c r="J55" s="25" t="s">
        <v>53</v>
      </c>
      <c r="O55">
        <f>(I55*21)/100</f>
        <v>0</v>
      </c>
      <c r="P55" t="s">
        <v>23</v>
      </c>
    </row>
    <row r="56" spans="1:5" ht="12.75">
      <c r="A56" s="28" t="s">
        <v>54</v>
      </c>
      <c r="E56" s="29" t="s">
        <v>50</v>
      </c>
    </row>
    <row r="57" spans="1:5" ht="25.5">
      <c r="A57" s="30" t="s">
        <v>55</v>
      </c>
      <c r="E57" s="31" t="s">
        <v>1008</v>
      </c>
    </row>
    <row r="58" spans="1:5" ht="76.5">
      <c r="A58" t="s">
        <v>57</v>
      </c>
      <c r="E58" s="29" t="s">
        <v>1009</v>
      </c>
    </row>
    <row r="59" spans="1:16" ht="12.75">
      <c r="A59" s="19" t="s">
        <v>48</v>
      </c>
      <c r="B59" s="23" t="s">
        <v>106</v>
      </c>
      <c r="C59" s="23" t="s">
        <v>1010</v>
      </c>
      <c r="D59" s="19" t="s">
        <v>50</v>
      </c>
      <c r="E59" s="24" t="s">
        <v>1011</v>
      </c>
      <c r="F59" s="25" t="s">
        <v>1012</v>
      </c>
      <c r="G59" s="26">
        <v>12</v>
      </c>
      <c r="H59" s="27">
        <v>0</v>
      </c>
      <c r="I59" s="27">
        <f>ROUND(ROUND(H59,2)*ROUND(G59,3),2)</f>
        <v>0</v>
      </c>
      <c r="J59" s="25" t="s">
        <v>53</v>
      </c>
      <c r="O59">
        <f>(I59*21)/100</f>
        <v>0</v>
      </c>
      <c r="P59" t="s">
        <v>23</v>
      </c>
    </row>
    <row r="60" spans="1:5" ht="12.75">
      <c r="A60" s="28" t="s">
        <v>54</v>
      </c>
      <c r="E60" s="29" t="s">
        <v>50</v>
      </c>
    </row>
    <row r="61" spans="1:5" ht="38.25">
      <c r="A61" s="30" t="s">
        <v>55</v>
      </c>
      <c r="E61" s="31" t="s">
        <v>1013</v>
      </c>
    </row>
    <row r="62" spans="1:5" ht="89.25">
      <c r="A62" t="s">
        <v>57</v>
      </c>
      <c r="E62" s="29" t="s">
        <v>1014</v>
      </c>
    </row>
    <row r="63" spans="1:16" ht="12.75">
      <c r="A63" s="19" t="s">
        <v>48</v>
      </c>
      <c r="B63" s="23" t="s">
        <v>111</v>
      </c>
      <c r="C63" s="23" t="s">
        <v>1015</v>
      </c>
      <c r="D63" s="19" t="s">
        <v>50</v>
      </c>
      <c r="E63" s="24" t="s">
        <v>1016</v>
      </c>
      <c r="F63" s="25" t="s">
        <v>1012</v>
      </c>
      <c r="G63" s="26">
        <v>8</v>
      </c>
      <c r="H63" s="27">
        <v>0</v>
      </c>
      <c r="I63" s="27">
        <f>ROUND(ROUND(H63,2)*ROUND(G63,3),2)</f>
        <v>0</v>
      </c>
      <c r="J63" s="25" t="s">
        <v>53</v>
      </c>
      <c r="O63">
        <f>(I63*21)/100</f>
        <v>0</v>
      </c>
      <c r="P63" t="s">
        <v>23</v>
      </c>
    </row>
    <row r="64" spans="1:5" ht="12.75">
      <c r="A64" s="28" t="s">
        <v>54</v>
      </c>
      <c r="E64" s="29" t="s">
        <v>50</v>
      </c>
    </row>
    <row r="65" spans="1:5" ht="25.5">
      <c r="A65" s="30" t="s">
        <v>55</v>
      </c>
      <c r="E65" s="31" t="s">
        <v>1017</v>
      </c>
    </row>
    <row r="66" spans="1:5" ht="102">
      <c r="A66" t="s">
        <v>57</v>
      </c>
      <c r="E66" s="29" t="s">
        <v>1018</v>
      </c>
    </row>
    <row r="67" spans="1:18" ht="12.75" customHeight="1">
      <c r="A67" s="5" t="s">
        <v>45</v>
      </c>
      <c r="B67" s="5"/>
      <c r="C67" s="33" t="s">
        <v>1019</v>
      </c>
      <c r="D67" s="5"/>
      <c r="E67" s="21" t="s">
        <v>1020</v>
      </c>
      <c r="F67" s="5"/>
      <c r="G67" s="5"/>
      <c r="H67" s="5"/>
      <c r="I67" s="34">
        <f>0+Q67</f>
        <v>0</v>
      </c>
      <c r="J67" s="5"/>
      <c r="O67">
        <f>0+R67</f>
        <v>0</v>
      </c>
      <c r="Q67">
        <f>0+I68+I72+I76</f>
        <v>0</v>
      </c>
      <c r="R67">
        <f>0+O68+O72+O76</f>
        <v>0</v>
      </c>
    </row>
    <row r="68" spans="1:16" ht="12.75">
      <c r="A68" s="19" t="s">
        <v>48</v>
      </c>
      <c r="B68" s="23" t="s">
        <v>117</v>
      </c>
      <c r="C68" s="23" t="s">
        <v>1021</v>
      </c>
      <c r="D68" s="19" t="s">
        <v>50</v>
      </c>
      <c r="E68" s="24" t="s">
        <v>1022</v>
      </c>
      <c r="F68" s="25" t="s">
        <v>101</v>
      </c>
      <c r="G68" s="26">
        <v>2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5" ht="12.75">
      <c r="A69" s="28" t="s">
        <v>54</v>
      </c>
      <c r="E69" s="29" t="s">
        <v>50</v>
      </c>
    </row>
    <row r="70" spans="1:5" ht="25.5">
      <c r="A70" s="30" t="s">
        <v>55</v>
      </c>
      <c r="E70" s="31" t="s">
        <v>1023</v>
      </c>
    </row>
    <row r="71" spans="1:5" ht="114.75">
      <c r="A71" t="s">
        <v>57</v>
      </c>
      <c r="E71" s="29" t="s">
        <v>1024</v>
      </c>
    </row>
    <row r="72" spans="1:16" ht="25.5">
      <c r="A72" s="19" t="s">
        <v>48</v>
      </c>
      <c r="B72" s="23" t="s">
        <v>121</v>
      </c>
      <c r="C72" s="23" t="s">
        <v>1025</v>
      </c>
      <c r="D72" s="19" t="s">
        <v>50</v>
      </c>
      <c r="E72" s="24" t="s">
        <v>1026</v>
      </c>
      <c r="F72" s="25" t="s">
        <v>101</v>
      </c>
      <c r="G72" s="26">
        <v>2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5" ht="12.75">
      <c r="A73" s="28" t="s">
        <v>54</v>
      </c>
      <c r="E73" s="29" t="s">
        <v>50</v>
      </c>
    </row>
    <row r="74" spans="1:5" ht="38.25">
      <c r="A74" s="30" t="s">
        <v>55</v>
      </c>
      <c r="E74" s="31" t="s">
        <v>1027</v>
      </c>
    </row>
    <row r="75" spans="1:5" ht="102">
      <c r="A75" t="s">
        <v>57</v>
      </c>
      <c r="E75" s="29" t="s">
        <v>1028</v>
      </c>
    </row>
    <row r="76" spans="1:16" ht="25.5">
      <c r="A76" s="19" t="s">
        <v>48</v>
      </c>
      <c r="B76" s="23" t="s">
        <v>125</v>
      </c>
      <c r="C76" s="23" t="s">
        <v>1029</v>
      </c>
      <c r="D76" s="19" t="s">
        <v>50</v>
      </c>
      <c r="E76" s="24" t="s">
        <v>1030</v>
      </c>
      <c r="F76" s="25" t="s">
        <v>101</v>
      </c>
      <c r="G76" s="26">
        <v>2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5" ht="12.75">
      <c r="A77" s="28" t="s">
        <v>54</v>
      </c>
      <c r="E77" s="29" t="s">
        <v>50</v>
      </c>
    </row>
    <row r="78" spans="1:5" ht="25.5">
      <c r="A78" s="30" t="s">
        <v>55</v>
      </c>
      <c r="E78" s="31" t="s">
        <v>1031</v>
      </c>
    </row>
    <row r="79" spans="1:5" ht="89.25">
      <c r="A79" t="s">
        <v>57</v>
      </c>
      <c r="E79" s="29" t="s">
        <v>1032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0+O8+O17+O26+O31+O36+O41+O46+O83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1033</v>
      </c>
      <c r="I3" s="35">
        <f>0+I8+I17+I26+I31+I36+I41+I46+I83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1033</v>
      </c>
      <c r="D4" s="43"/>
      <c r="E4" s="14" t="s">
        <v>1034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</f>
        <v>0</v>
      </c>
      <c r="R8">
        <f>0+O9+O13</f>
        <v>0</v>
      </c>
    </row>
    <row r="9" spans="1:16" ht="12.75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255.91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1035</v>
      </c>
    </row>
    <row r="12" spans="1:5" ht="25.5">
      <c r="A12" t="s">
        <v>57</v>
      </c>
      <c r="E12" s="29" t="s">
        <v>65</v>
      </c>
    </row>
    <row r="13" spans="1:16" ht="12.75">
      <c r="A13" s="19" t="s">
        <v>48</v>
      </c>
      <c r="B13" s="23" t="s">
        <v>23</v>
      </c>
      <c r="C13" s="23" t="s">
        <v>84</v>
      </c>
      <c r="D13" s="19" t="s">
        <v>50</v>
      </c>
      <c r="E13" s="24" t="s">
        <v>85</v>
      </c>
      <c r="F13" s="25" t="s">
        <v>71</v>
      </c>
      <c r="G13" s="26">
        <v>2.376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5" ht="12.75">
      <c r="A14" s="28" t="s">
        <v>54</v>
      </c>
      <c r="E14" s="29" t="s">
        <v>50</v>
      </c>
    </row>
    <row r="15" spans="1:5" ht="51">
      <c r="A15" s="30" t="s">
        <v>55</v>
      </c>
      <c r="E15" s="31" t="s">
        <v>1036</v>
      </c>
    </row>
    <row r="16" spans="1:5" ht="127.5">
      <c r="A16" t="s">
        <v>57</v>
      </c>
      <c r="E16" s="29" t="s">
        <v>87</v>
      </c>
    </row>
    <row r="17" spans="1:18" ht="12.75" customHeight="1">
      <c r="A17" s="5" t="s">
        <v>45</v>
      </c>
      <c r="B17" s="5"/>
      <c r="C17" s="33" t="s">
        <v>196</v>
      </c>
      <c r="D17" s="5"/>
      <c r="E17" s="21" t="s">
        <v>197</v>
      </c>
      <c r="F17" s="5"/>
      <c r="G17" s="5"/>
      <c r="H17" s="5"/>
      <c r="I17" s="34">
        <f>0+Q17</f>
        <v>0</v>
      </c>
      <c r="J17" s="5"/>
      <c r="O17">
        <f>0+R17</f>
        <v>0</v>
      </c>
      <c r="Q17">
        <f>0+I18+I22</f>
        <v>0</v>
      </c>
      <c r="R17">
        <f>0+O18+O22</f>
        <v>0</v>
      </c>
    </row>
    <row r="18" spans="1:16" ht="12.75">
      <c r="A18" s="19" t="s">
        <v>48</v>
      </c>
      <c r="B18" s="23" t="s">
        <v>22</v>
      </c>
      <c r="C18" s="23" t="s">
        <v>199</v>
      </c>
      <c r="D18" s="19" t="s">
        <v>50</v>
      </c>
      <c r="E18" s="24" t="s">
        <v>200</v>
      </c>
      <c r="F18" s="25" t="s">
        <v>63</v>
      </c>
      <c r="G18" s="26">
        <v>255.91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38.25">
      <c r="A20" s="30" t="s">
        <v>55</v>
      </c>
      <c r="E20" s="31" t="s">
        <v>1037</v>
      </c>
    </row>
    <row r="21" spans="1:5" ht="318.75">
      <c r="A21" t="s">
        <v>57</v>
      </c>
      <c r="E21" s="29" t="s">
        <v>202</v>
      </c>
    </row>
    <row r="22" spans="1:16" ht="12.75">
      <c r="A22" s="19" t="s">
        <v>48</v>
      </c>
      <c r="B22" s="23" t="s">
        <v>33</v>
      </c>
      <c r="C22" s="23" t="s">
        <v>204</v>
      </c>
      <c r="D22" s="19" t="s">
        <v>50</v>
      </c>
      <c r="E22" s="24" t="s">
        <v>205</v>
      </c>
      <c r="F22" s="25" t="s">
        <v>182</v>
      </c>
      <c r="G22" s="26">
        <v>5118.2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5" ht="12.75">
      <c r="A23" s="28" t="s">
        <v>54</v>
      </c>
      <c r="E23" s="29" t="s">
        <v>50</v>
      </c>
    </row>
    <row r="24" spans="1:5" ht="51">
      <c r="A24" s="30" t="s">
        <v>55</v>
      </c>
      <c r="E24" s="31" t="s">
        <v>1038</v>
      </c>
    </row>
    <row r="25" spans="1:5" ht="25.5">
      <c r="A25" t="s">
        <v>57</v>
      </c>
      <c r="E25" s="29" t="s">
        <v>184</v>
      </c>
    </row>
    <row r="26" spans="1:18" ht="12.75" customHeight="1">
      <c r="A26" s="5" t="s">
        <v>45</v>
      </c>
      <c r="B26" s="5"/>
      <c r="C26" s="33" t="s">
        <v>207</v>
      </c>
      <c r="D26" s="5"/>
      <c r="E26" s="21" t="s">
        <v>208</v>
      </c>
      <c r="F26" s="5"/>
      <c r="G26" s="5"/>
      <c r="H26" s="5"/>
      <c r="I26" s="34">
        <f>0+Q26</f>
        <v>0</v>
      </c>
      <c r="J26" s="5"/>
      <c r="O26">
        <f>0+R26</f>
        <v>0</v>
      </c>
      <c r="Q26">
        <f>0+I27</f>
        <v>0</v>
      </c>
      <c r="R26">
        <f>0+O27</f>
        <v>0</v>
      </c>
    </row>
    <row r="27" spans="1:16" ht="12.75">
      <c r="A27" s="19" t="s">
        <v>48</v>
      </c>
      <c r="B27" s="23" t="s">
        <v>35</v>
      </c>
      <c r="C27" s="23" t="s">
        <v>224</v>
      </c>
      <c r="D27" s="19" t="s">
        <v>50</v>
      </c>
      <c r="E27" s="24" t="s">
        <v>225</v>
      </c>
      <c r="F27" s="25" t="s">
        <v>63</v>
      </c>
      <c r="G27" s="26">
        <v>154.88</v>
      </c>
      <c r="H27" s="27">
        <v>0</v>
      </c>
      <c r="I27" s="27">
        <f>ROUND(ROUND(H27,2)*ROUND(G27,3),2)</f>
        <v>0</v>
      </c>
      <c r="J27" s="25" t="s">
        <v>53</v>
      </c>
      <c r="O27">
        <f>(I27*21)/100</f>
        <v>0</v>
      </c>
      <c r="P27" t="s">
        <v>23</v>
      </c>
    </row>
    <row r="28" spans="1:5" ht="12.75">
      <c r="A28" s="28" t="s">
        <v>54</v>
      </c>
      <c r="E28" s="29" t="s">
        <v>50</v>
      </c>
    </row>
    <row r="29" spans="1:5" ht="25.5">
      <c r="A29" s="30" t="s">
        <v>55</v>
      </c>
      <c r="E29" s="31" t="s">
        <v>1039</v>
      </c>
    </row>
    <row r="30" spans="1:5" ht="293.25">
      <c r="A30" t="s">
        <v>57</v>
      </c>
      <c r="E30" s="29" t="s">
        <v>227</v>
      </c>
    </row>
    <row r="31" spans="1:18" ht="12.75" customHeight="1">
      <c r="A31" s="5" t="s">
        <v>45</v>
      </c>
      <c r="B31" s="5"/>
      <c r="C31" s="33" t="s">
        <v>249</v>
      </c>
      <c r="D31" s="5"/>
      <c r="E31" s="21" t="s">
        <v>250</v>
      </c>
      <c r="F31" s="5"/>
      <c r="G31" s="5"/>
      <c r="H31" s="5"/>
      <c r="I31" s="34">
        <f>0+Q31</f>
        <v>0</v>
      </c>
      <c r="J31" s="5"/>
      <c r="O31">
        <f>0+R31</f>
        <v>0</v>
      </c>
      <c r="Q31">
        <f>0+I32</f>
        <v>0</v>
      </c>
      <c r="R31">
        <f>0+O32</f>
        <v>0</v>
      </c>
    </row>
    <row r="32" spans="1:16" ht="12.75">
      <c r="A32" s="19" t="s">
        <v>48</v>
      </c>
      <c r="B32" s="23" t="s">
        <v>37</v>
      </c>
      <c r="C32" s="23" t="s">
        <v>252</v>
      </c>
      <c r="D32" s="19" t="s">
        <v>50</v>
      </c>
      <c r="E32" s="24" t="s">
        <v>253</v>
      </c>
      <c r="F32" s="25" t="s">
        <v>92</v>
      </c>
      <c r="G32" s="26">
        <v>225.75</v>
      </c>
      <c r="H32" s="27">
        <v>0</v>
      </c>
      <c r="I32" s="27">
        <f>ROUND(ROUND(H32,2)*ROUND(G32,3),2)</f>
        <v>0</v>
      </c>
      <c r="J32" s="25" t="s">
        <v>53</v>
      </c>
      <c r="O32">
        <f>(I32*21)/100</f>
        <v>0</v>
      </c>
      <c r="P32" t="s">
        <v>23</v>
      </c>
    </row>
    <row r="33" spans="1:5" ht="12.75">
      <c r="A33" s="28" t="s">
        <v>54</v>
      </c>
      <c r="E33" s="29" t="s">
        <v>50</v>
      </c>
    </row>
    <row r="34" spans="1:5" ht="25.5">
      <c r="A34" s="30" t="s">
        <v>55</v>
      </c>
      <c r="E34" s="31" t="s">
        <v>1040</v>
      </c>
    </row>
    <row r="35" spans="1:5" ht="25.5">
      <c r="A35" t="s">
        <v>57</v>
      </c>
      <c r="E35" s="29" t="s">
        <v>255</v>
      </c>
    </row>
    <row r="36" spans="1:18" ht="12.75" customHeight="1">
      <c r="A36" s="5" t="s">
        <v>45</v>
      </c>
      <c r="B36" s="5"/>
      <c r="C36" s="33" t="s">
        <v>988</v>
      </c>
      <c r="D36" s="5"/>
      <c r="E36" s="21" t="s">
        <v>989</v>
      </c>
      <c r="F36" s="5"/>
      <c r="G36" s="5"/>
      <c r="H36" s="5"/>
      <c r="I36" s="34">
        <f>0+Q36</f>
        <v>0</v>
      </c>
      <c r="J36" s="5"/>
      <c r="O36">
        <f>0+R36</f>
        <v>0</v>
      </c>
      <c r="Q36">
        <f>0+I37</f>
        <v>0</v>
      </c>
      <c r="R36">
        <f>0+O37</f>
        <v>0</v>
      </c>
    </row>
    <row r="37" spans="1:16" ht="12.75">
      <c r="A37" s="19" t="s">
        <v>48</v>
      </c>
      <c r="B37" s="23" t="s">
        <v>79</v>
      </c>
      <c r="C37" s="23" t="s">
        <v>990</v>
      </c>
      <c r="D37" s="19" t="s">
        <v>50</v>
      </c>
      <c r="E37" s="24" t="s">
        <v>991</v>
      </c>
      <c r="F37" s="25" t="s">
        <v>63</v>
      </c>
      <c r="G37" s="26">
        <v>50.04</v>
      </c>
      <c r="H37" s="27">
        <v>0</v>
      </c>
      <c r="I37" s="27">
        <f>ROUND(ROUND(H37,2)*ROUND(G37,3),2)</f>
        <v>0</v>
      </c>
      <c r="J37" s="25" t="s">
        <v>53</v>
      </c>
      <c r="O37">
        <f>(I37*21)/100</f>
        <v>0</v>
      </c>
      <c r="P37" t="s">
        <v>23</v>
      </c>
    </row>
    <row r="38" spans="1:5" ht="12.75">
      <c r="A38" s="28" t="s">
        <v>54</v>
      </c>
      <c r="E38" s="29" t="s">
        <v>50</v>
      </c>
    </row>
    <row r="39" spans="1:5" ht="38.25">
      <c r="A39" s="30" t="s">
        <v>55</v>
      </c>
      <c r="E39" s="31" t="s">
        <v>1041</v>
      </c>
    </row>
    <row r="40" spans="1:5" ht="369.75">
      <c r="A40" t="s">
        <v>57</v>
      </c>
      <c r="E40" s="29" t="s">
        <v>874</v>
      </c>
    </row>
    <row r="41" spans="1:18" ht="12.75" customHeight="1">
      <c r="A41" s="5" t="s">
        <v>45</v>
      </c>
      <c r="B41" s="5"/>
      <c r="C41" s="33" t="s">
        <v>267</v>
      </c>
      <c r="D41" s="5"/>
      <c r="E41" s="21" t="s">
        <v>268</v>
      </c>
      <c r="F41" s="5"/>
      <c r="G41" s="5"/>
      <c r="H41" s="5"/>
      <c r="I41" s="34">
        <f>0+Q41</f>
        <v>0</v>
      </c>
      <c r="J41" s="5"/>
      <c r="O41">
        <f>0+R41</f>
        <v>0</v>
      </c>
      <c r="Q41">
        <f>0+I42</f>
        <v>0</v>
      </c>
      <c r="R41">
        <f>0+O42</f>
        <v>0</v>
      </c>
    </row>
    <row r="42" spans="1:16" ht="12.75">
      <c r="A42" s="19" t="s">
        <v>48</v>
      </c>
      <c r="B42" s="23" t="s">
        <v>83</v>
      </c>
      <c r="C42" s="23" t="s">
        <v>270</v>
      </c>
      <c r="D42" s="19" t="s">
        <v>50</v>
      </c>
      <c r="E42" s="24" t="s">
        <v>271</v>
      </c>
      <c r="F42" s="25" t="s">
        <v>63</v>
      </c>
      <c r="G42" s="26">
        <v>3.15</v>
      </c>
      <c r="H42" s="27">
        <v>0</v>
      </c>
      <c r="I42" s="27">
        <f>ROUND(ROUND(H42,2)*ROUND(G42,3),2)</f>
        <v>0</v>
      </c>
      <c r="J42" s="25" t="s">
        <v>53</v>
      </c>
      <c r="O42">
        <f>(I42*21)/100</f>
        <v>0</v>
      </c>
      <c r="P42" t="s">
        <v>23</v>
      </c>
    </row>
    <row r="43" spans="1:5" ht="12.75">
      <c r="A43" s="28" t="s">
        <v>54</v>
      </c>
      <c r="E43" s="29" t="s">
        <v>50</v>
      </c>
    </row>
    <row r="44" spans="1:5" ht="25.5">
      <c r="A44" s="30" t="s">
        <v>55</v>
      </c>
      <c r="E44" s="31" t="s">
        <v>1042</v>
      </c>
    </row>
    <row r="45" spans="1:5" ht="369.75">
      <c r="A45" t="s">
        <v>57</v>
      </c>
      <c r="E45" s="29" t="s">
        <v>273</v>
      </c>
    </row>
    <row r="46" spans="1:18" ht="12.75" customHeight="1">
      <c r="A46" s="5" t="s">
        <v>45</v>
      </c>
      <c r="B46" s="5"/>
      <c r="C46" s="33" t="s">
        <v>816</v>
      </c>
      <c r="D46" s="5"/>
      <c r="E46" s="21" t="s">
        <v>817</v>
      </c>
      <c r="F46" s="5"/>
      <c r="G46" s="5"/>
      <c r="H46" s="5"/>
      <c r="I46" s="34">
        <f>0+Q46</f>
        <v>0</v>
      </c>
      <c r="J46" s="5"/>
      <c r="O46">
        <f>0+R46</f>
        <v>0</v>
      </c>
      <c r="Q46">
        <f>0+I47+I51+I55+I59+I63+I67+I71+I75+I79</f>
        <v>0</v>
      </c>
      <c r="R46">
        <f>0+O47+O51+O55+O59+O63+O67+O71+O75+O79</f>
        <v>0</v>
      </c>
    </row>
    <row r="47" spans="1:16" ht="12.75">
      <c r="A47" s="19" t="s">
        <v>48</v>
      </c>
      <c r="B47" s="23" t="s">
        <v>40</v>
      </c>
      <c r="C47" s="23" t="s">
        <v>994</v>
      </c>
      <c r="D47" s="19" t="s">
        <v>50</v>
      </c>
      <c r="E47" s="24" t="s">
        <v>995</v>
      </c>
      <c r="F47" s="25" t="s">
        <v>152</v>
      </c>
      <c r="G47" s="26">
        <v>645</v>
      </c>
      <c r="H47" s="27">
        <v>0</v>
      </c>
      <c r="I47" s="27">
        <f>ROUND(ROUND(H47,2)*ROUND(G47,3),2)</f>
        <v>0</v>
      </c>
      <c r="J47" s="25" t="s">
        <v>53</v>
      </c>
      <c r="O47">
        <f>(I47*21)/100</f>
        <v>0</v>
      </c>
      <c r="P47" t="s">
        <v>23</v>
      </c>
    </row>
    <row r="48" spans="1:5" ht="12.75">
      <c r="A48" s="28" t="s">
        <v>54</v>
      </c>
      <c r="E48" s="29" t="s">
        <v>50</v>
      </c>
    </row>
    <row r="49" spans="1:5" ht="25.5">
      <c r="A49" s="30" t="s">
        <v>55</v>
      </c>
      <c r="E49" s="31" t="s">
        <v>1043</v>
      </c>
    </row>
    <row r="50" spans="1:5" ht="102">
      <c r="A50" t="s">
        <v>57</v>
      </c>
      <c r="E50" s="29" t="s">
        <v>997</v>
      </c>
    </row>
    <row r="51" spans="1:16" ht="12.75">
      <c r="A51" s="19" t="s">
        <v>48</v>
      </c>
      <c r="B51" s="23" t="s">
        <v>42</v>
      </c>
      <c r="C51" s="23" t="s">
        <v>998</v>
      </c>
      <c r="D51" s="19" t="s">
        <v>50</v>
      </c>
      <c r="E51" s="24" t="s">
        <v>999</v>
      </c>
      <c r="F51" s="25" t="s">
        <v>152</v>
      </c>
      <c r="G51" s="26">
        <v>645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5" ht="12.75">
      <c r="A52" s="28" t="s">
        <v>54</v>
      </c>
      <c r="E52" s="29" t="s">
        <v>50</v>
      </c>
    </row>
    <row r="53" spans="1:5" ht="25.5">
      <c r="A53" s="30" t="s">
        <v>55</v>
      </c>
      <c r="E53" s="31" t="s">
        <v>1044</v>
      </c>
    </row>
    <row r="54" spans="1:5" ht="127.5">
      <c r="A54" t="s">
        <v>57</v>
      </c>
      <c r="E54" s="29" t="s">
        <v>1001</v>
      </c>
    </row>
    <row r="55" spans="1:16" ht="25.5">
      <c r="A55" s="19" t="s">
        <v>48</v>
      </c>
      <c r="B55" s="23" t="s">
        <v>44</v>
      </c>
      <c r="C55" s="23" t="s">
        <v>1002</v>
      </c>
      <c r="D55" s="19" t="s">
        <v>50</v>
      </c>
      <c r="E55" s="24" t="s">
        <v>1003</v>
      </c>
      <c r="F55" s="25" t="s">
        <v>152</v>
      </c>
      <c r="G55" s="26">
        <v>645</v>
      </c>
      <c r="H55" s="27">
        <v>0</v>
      </c>
      <c r="I55" s="27">
        <f>ROUND(ROUND(H55,2)*ROUND(G55,3),2)</f>
        <v>0</v>
      </c>
      <c r="J55" s="25" t="s">
        <v>53</v>
      </c>
      <c r="O55">
        <f>(I55*21)/100</f>
        <v>0</v>
      </c>
      <c r="P55" t="s">
        <v>23</v>
      </c>
    </row>
    <row r="56" spans="1:5" ht="12.75">
      <c r="A56" s="28" t="s">
        <v>54</v>
      </c>
      <c r="E56" s="29" t="s">
        <v>50</v>
      </c>
    </row>
    <row r="57" spans="1:5" ht="25.5">
      <c r="A57" s="30" t="s">
        <v>55</v>
      </c>
      <c r="E57" s="31" t="s">
        <v>1045</v>
      </c>
    </row>
    <row r="58" spans="1:5" ht="89.25">
      <c r="A58" t="s">
        <v>57</v>
      </c>
      <c r="E58" s="29" t="s">
        <v>1005</v>
      </c>
    </row>
    <row r="59" spans="1:16" ht="12.75">
      <c r="A59" s="19" t="s">
        <v>48</v>
      </c>
      <c r="B59" s="23" t="s">
        <v>106</v>
      </c>
      <c r="C59" s="23" t="s">
        <v>1006</v>
      </c>
      <c r="D59" s="19" t="s">
        <v>50</v>
      </c>
      <c r="E59" s="24" t="s">
        <v>1007</v>
      </c>
      <c r="F59" s="25" t="s">
        <v>152</v>
      </c>
      <c r="G59" s="26">
        <v>645</v>
      </c>
      <c r="H59" s="27">
        <v>0</v>
      </c>
      <c r="I59" s="27">
        <f>ROUND(ROUND(H59,2)*ROUND(G59,3),2)</f>
        <v>0</v>
      </c>
      <c r="J59" s="25" t="s">
        <v>53</v>
      </c>
      <c r="O59">
        <f>(I59*21)/100</f>
        <v>0</v>
      </c>
      <c r="P59" t="s">
        <v>23</v>
      </c>
    </row>
    <row r="60" spans="1:5" ht="12.75">
      <c r="A60" s="28" t="s">
        <v>54</v>
      </c>
      <c r="E60" s="29" t="s">
        <v>50</v>
      </c>
    </row>
    <row r="61" spans="1:5" ht="25.5">
      <c r="A61" s="30" t="s">
        <v>55</v>
      </c>
      <c r="E61" s="31" t="s">
        <v>1046</v>
      </c>
    </row>
    <row r="62" spans="1:5" ht="76.5">
      <c r="A62" t="s">
        <v>57</v>
      </c>
      <c r="E62" s="29" t="s">
        <v>1009</v>
      </c>
    </row>
    <row r="63" spans="1:16" ht="12.75">
      <c r="A63" s="19" t="s">
        <v>48</v>
      </c>
      <c r="B63" s="23" t="s">
        <v>111</v>
      </c>
      <c r="C63" s="23" t="s">
        <v>818</v>
      </c>
      <c r="D63" s="19" t="s">
        <v>50</v>
      </c>
      <c r="E63" s="24" t="s">
        <v>819</v>
      </c>
      <c r="F63" s="25" t="s">
        <v>152</v>
      </c>
      <c r="G63" s="26">
        <v>438</v>
      </c>
      <c r="H63" s="27">
        <v>0</v>
      </c>
      <c r="I63" s="27">
        <f>ROUND(ROUND(H63,2)*ROUND(G63,3),2)</f>
        <v>0</v>
      </c>
      <c r="J63" s="25" t="s">
        <v>53</v>
      </c>
      <c r="O63">
        <f>(I63*21)/100</f>
        <v>0</v>
      </c>
      <c r="P63" t="s">
        <v>23</v>
      </c>
    </row>
    <row r="64" spans="1:5" ht="12.75">
      <c r="A64" s="28" t="s">
        <v>54</v>
      </c>
      <c r="E64" s="29" t="s">
        <v>50</v>
      </c>
    </row>
    <row r="65" spans="1:5" ht="25.5">
      <c r="A65" s="30" t="s">
        <v>55</v>
      </c>
      <c r="E65" s="31" t="s">
        <v>820</v>
      </c>
    </row>
    <row r="66" spans="1:5" ht="114.75">
      <c r="A66" t="s">
        <v>57</v>
      </c>
      <c r="E66" s="29" t="s">
        <v>821</v>
      </c>
    </row>
    <row r="67" spans="1:16" ht="12.75">
      <c r="A67" s="19" t="s">
        <v>48</v>
      </c>
      <c r="B67" s="23" t="s">
        <v>117</v>
      </c>
      <c r="C67" s="23" t="s">
        <v>822</v>
      </c>
      <c r="D67" s="19" t="s">
        <v>50</v>
      </c>
      <c r="E67" s="24" t="s">
        <v>823</v>
      </c>
      <c r="F67" s="25" t="s">
        <v>101</v>
      </c>
      <c r="G67" s="26">
        <v>10</v>
      </c>
      <c r="H67" s="27">
        <v>0</v>
      </c>
      <c r="I67" s="27">
        <f>ROUND(ROUND(H67,2)*ROUND(G67,3),2)</f>
        <v>0</v>
      </c>
      <c r="J67" s="25" t="s">
        <v>53</v>
      </c>
      <c r="O67">
        <f>(I67*21)/100</f>
        <v>0</v>
      </c>
      <c r="P67" t="s">
        <v>23</v>
      </c>
    </row>
    <row r="68" spans="1:5" ht="12.75">
      <c r="A68" s="28" t="s">
        <v>54</v>
      </c>
      <c r="E68" s="29" t="s">
        <v>50</v>
      </c>
    </row>
    <row r="69" spans="1:5" ht="25.5">
      <c r="A69" s="30" t="s">
        <v>55</v>
      </c>
      <c r="E69" s="31" t="s">
        <v>824</v>
      </c>
    </row>
    <row r="70" spans="1:5" ht="114.75">
      <c r="A70" t="s">
        <v>57</v>
      </c>
      <c r="E70" s="29" t="s">
        <v>825</v>
      </c>
    </row>
    <row r="71" spans="1:16" ht="12.75">
      <c r="A71" s="19" t="s">
        <v>48</v>
      </c>
      <c r="B71" s="23" t="s">
        <v>121</v>
      </c>
      <c r="C71" s="23" t="s">
        <v>826</v>
      </c>
      <c r="D71" s="19" t="s">
        <v>50</v>
      </c>
      <c r="E71" s="24" t="s">
        <v>827</v>
      </c>
      <c r="F71" s="25" t="s">
        <v>101</v>
      </c>
      <c r="G71" s="26">
        <v>10</v>
      </c>
      <c r="H71" s="27">
        <v>0</v>
      </c>
      <c r="I71" s="27">
        <f>ROUND(ROUND(H71,2)*ROUND(G71,3),2)</f>
        <v>0</v>
      </c>
      <c r="J71" s="25" t="s">
        <v>53</v>
      </c>
      <c r="O71">
        <f>(I71*21)/100</f>
        <v>0</v>
      </c>
      <c r="P71" t="s">
        <v>23</v>
      </c>
    </row>
    <row r="72" spans="1:5" ht="12.75">
      <c r="A72" s="28" t="s">
        <v>54</v>
      </c>
      <c r="E72" s="29" t="s">
        <v>50</v>
      </c>
    </row>
    <row r="73" spans="1:5" ht="25.5">
      <c r="A73" s="30" t="s">
        <v>55</v>
      </c>
      <c r="E73" s="31" t="s">
        <v>824</v>
      </c>
    </row>
    <row r="74" spans="1:5" ht="114.75">
      <c r="A74" t="s">
        <v>57</v>
      </c>
      <c r="E74" s="29" t="s">
        <v>825</v>
      </c>
    </row>
    <row r="75" spans="1:16" ht="12.75">
      <c r="A75" s="19" t="s">
        <v>48</v>
      </c>
      <c r="B75" s="23" t="s">
        <v>125</v>
      </c>
      <c r="C75" s="23" t="s">
        <v>1010</v>
      </c>
      <c r="D75" s="19" t="s">
        <v>50</v>
      </c>
      <c r="E75" s="24" t="s">
        <v>1011</v>
      </c>
      <c r="F75" s="25" t="s">
        <v>1012</v>
      </c>
      <c r="G75" s="26">
        <v>93</v>
      </c>
      <c r="H75" s="27">
        <v>0</v>
      </c>
      <c r="I75" s="27">
        <f>ROUND(ROUND(H75,2)*ROUND(G75,3),2)</f>
        <v>0</v>
      </c>
      <c r="J75" s="25" t="s">
        <v>53</v>
      </c>
      <c r="O75">
        <f>(I75*21)/100</f>
        <v>0</v>
      </c>
      <c r="P75" t="s">
        <v>23</v>
      </c>
    </row>
    <row r="76" spans="1:5" ht="12.75">
      <c r="A76" s="28" t="s">
        <v>54</v>
      </c>
      <c r="E76" s="29" t="s">
        <v>50</v>
      </c>
    </row>
    <row r="77" spans="1:5" ht="38.25">
      <c r="A77" s="30" t="s">
        <v>55</v>
      </c>
      <c r="E77" s="31" t="s">
        <v>1047</v>
      </c>
    </row>
    <row r="78" spans="1:5" ht="89.25">
      <c r="A78" t="s">
        <v>57</v>
      </c>
      <c r="E78" s="29" t="s">
        <v>1014</v>
      </c>
    </row>
    <row r="79" spans="1:16" ht="12.75">
      <c r="A79" s="19" t="s">
        <v>48</v>
      </c>
      <c r="B79" s="23" t="s">
        <v>131</v>
      </c>
      <c r="C79" s="23" t="s">
        <v>1015</v>
      </c>
      <c r="D79" s="19" t="s">
        <v>50</v>
      </c>
      <c r="E79" s="24" t="s">
        <v>1016</v>
      </c>
      <c r="F79" s="25" t="s">
        <v>1012</v>
      </c>
      <c r="G79" s="26">
        <v>58</v>
      </c>
      <c r="H79" s="27">
        <v>0</v>
      </c>
      <c r="I79" s="27">
        <f>ROUND(ROUND(H79,2)*ROUND(G79,3),2)</f>
        <v>0</v>
      </c>
      <c r="J79" s="25" t="s">
        <v>53</v>
      </c>
      <c r="O79">
        <f>(I79*21)/100</f>
        <v>0</v>
      </c>
      <c r="P79" t="s">
        <v>23</v>
      </c>
    </row>
    <row r="80" spans="1:5" ht="12.75">
      <c r="A80" s="28" t="s">
        <v>54</v>
      </c>
      <c r="E80" s="29" t="s">
        <v>50</v>
      </c>
    </row>
    <row r="81" spans="1:5" ht="25.5">
      <c r="A81" s="30" t="s">
        <v>55</v>
      </c>
      <c r="E81" s="31" t="s">
        <v>1048</v>
      </c>
    </row>
    <row r="82" spans="1:5" ht="102">
      <c r="A82" t="s">
        <v>57</v>
      </c>
      <c r="E82" s="29" t="s">
        <v>1018</v>
      </c>
    </row>
    <row r="83" spans="1:18" ht="12.75" customHeight="1">
      <c r="A83" s="5" t="s">
        <v>45</v>
      </c>
      <c r="B83" s="5"/>
      <c r="C83" s="33" t="s">
        <v>1049</v>
      </c>
      <c r="D83" s="5"/>
      <c r="E83" s="21" t="s">
        <v>1050</v>
      </c>
      <c r="F83" s="5"/>
      <c r="G83" s="5"/>
      <c r="H83" s="5"/>
      <c r="I83" s="34">
        <f>0+Q83</f>
        <v>0</v>
      </c>
      <c r="J83" s="5"/>
      <c r="O83">
        <f>0+R83</f>
        <v>0</v>
      </c>
      <c r="Q83">
        <f>0+I84+I88+I92+I96</f>
        <v>0</v>
      </c>
      <c r="R83">
        <f>0+O84+O88+O92+O96</f>
        <v>0</v>
      </c>
    </row>
    <row r="84" spans="1:16" ht="12.75">
      <c r="A84" s="19" t="s">
        <v>48</v>
      </c>
      <c r="B84" s="23" t="s">
        <v>135</v>
      </c>
      <c r="C84" s="23" t="s">
        <v>1051</v>
      </c>
      <c r="D84" s="19" t="s">
        <v>50</v>
      </c>
      <c r="E84" s="24" t="s">
        <v>1052</v>
      </c>
      <c r="F84" s="25" t="s">
        <v>101</v>
      </c>
      <c r="G84" s="26">
        <v>6</v>
      </c>
      <c r="H84" s="27">
        <v>0</v>
      </c>
      <c r="I84" s="27">
        <f>ROUND(ROUND(H84,2)*ROUND(G84,3),2)</f>
        <v>0</v>
      </c>
      <c r="J84" s="25" t="s">
        <v>53</v>
      </c>
      <c r="O84">
        <f>(I84*21)/100</f>
        <v>0</v>
      </c>
      <c r="P84" t="s">
        <v>23</v>
      </c>
    </row>
    <row r="85" spans="1:5" ht="12.75">
      <c r="A85" s="28" t="s">
        <v>54</v>
      </c>
      <c r="E85" s="29" t="s">
        <v>50</v>
      </c>
    </row>
    <row r="86" spans="1:5" ht="25.5">
      <c r="A86" s="30" t="s">
        <v>55</v>
      </c>
      <c r="E86" s="31" t="s">
        <v>1053</v>
      </c>
    </row>
    <row r="87" spans="1:5" ht="114.75">
      <c r="A87" t="s">
        <v>57</v>
      </c>
      <c r="E87" s="29" t="s">
        <v>1024</v>
      </c>
    </row>
    <row r="88" spans="1:16" ht="25.5">
      <c r="A88" s="19" t="s">
        <v>48</v>
      </c>
      <c r="B88" s="23" t="s">
        <v>139</v>
      </c>
      <c r="C88" s="23" t="s">
        <v>1054</v>
      </c>
      <c r="D88" s="19" t="s">
        <v>50</v>
      </c>
      <c r="E88" s="24" t="s">
        <v>1055</v>
      </c>
      <c r="F88" s="25" t="s">
        <v>101</v>
      </c>
      <c r="G88" s="26">
        <v>23</v>
      </c>
      <c r="H88" s="27">
        <v>0</v>
      </c>
      <c r="I88" s="27">
        <f>ROUND(ROUND(H88,2)*ROUND(G88,3),2)</f>
        <v>0</v>
      </c>
      <c r="J88" s="25" t="s">
        <v>53</v>
      </c>
      <c r="O88">
        <f>(I88*21)/100</f>
        <v>0</v>
      </c>
      <c r="P88" t="s">
        <v>23</v>
      </c>
    </row>
    <row r="89" spans="1:5" ht="12.75">
      <c r="A89" s="28" t="s">
        <v>54</v>
      </c>
      <c r="E89" s="29" t="s">
        <v>50</v>
      </c>
    </row>
    <row r="90" spans="1:5" ht="51">
      <c r="A90" s="30" t="s">
        <v>55</v>
      </c>
      <c r="E90" s="31" t="s">
        <v>1056</v>
      </c>
    </row>
    <row r="91" spans="1:5" ht="114.75">
      <c r="A91" t="s">
        <v>57</v>
      </c>
      <c r="E91" s="29" t="s">
        <v>1024</v>
      </c>
    </row>
    <row r="92" spans="1:16" ht="25.5">
      <c r="A92" s="19" t="s">
        <v>48</v>
      </c>
      <c r="B92" s="23" t="s">
        <v>143</v>
      </c>
      <c r="C92" s="23" t="s">
        <v>1025</v>
      </c>
      <c r="D92" s="19" t="s">
        <v>50</v>
      </c>
      <c r="E92" s="24" t="s">
        <v>1026</v>
      </c>
      <c r="F92" s="25" t="s">
        <v>101</v>
      </c>
      <c r="G92" s="26">
        <v>29</v>
      </c>
      <c r="H92" s="27">
        <v>0</v>
      </c>
      <c r="I92" s="27">
        <f>ROUND(ROUND(H92,2)*ROUND(G92,3),2)</f>
        <v>0</v>
      </c>
      <c r="J92" s="25" t="s">
        <v>53</v>
      </c>
      <c r="O92">
        <f>(I92*21)/100</f>
        <v>0</v>
      </c>
      <c r="P92" t="s">
        <v>23</v>
      </c>
    </row>
    <row r="93" spans="1:5" ht="12.75">
      <c r="A93" s="28" t="s">
        <v>54</v>
      </c>
      <c r="E93" s="29" t="s">
        <v>50</v>
      </c>
    </row>
    <row r="94" spans="1:5" ht="25.5">
      <c r="A94" s="30" t="s">
        <v>55</v>
      </c>
      <c r="E94" s="31" t="s">
        <v>1057</v>
      </c>
    </row>
    <row r="95" spans="1:5" ht="102">
      <c r="A95" t="s">
        <v>57</v>
      </c>
      <c r="E95" s="29" t="s">
        <v>1028</v>
      </c>
    </row>
    <row r="96" spans="1:16" ht="12.75">
      <c r="A96" s="19" t="s">
        <v>48</v>
      </c>
      <c r="B96" s="23" t="s">
        <v>149</v>
      </c>
      <c r="C96" s="23" t="s">
        <v>1058</v>
      </c>
      <c r="D96" s="19" t="s">
        <v>50</v>
      </c>
      <c r="E96" s="24" t="s">
        <v>1059</v>
      </c>
      <c r="F96" s="25" t="s">
        <v>101</v>
      </c>
      <c r="G96" s="26">
        <v>29</v>
      </c>
      <c r="H96" s="27">
        <v>0</v>
      </c>
      <c r="I96" s="27">
        <f>ROUND(ROUND(H96,2)*ROUND(G96,3),2)</f>
        <v>0</v>
      </c>
      <c r="J96" s="25" t="s">
        <v>53</v>
      </c>
      <c r="O96">
        <f>(I96*21)/100</f>
        <v>0</v>
      </c>
      <c r="P96" t="s">
        <v>23</v>
      </c>
    </row>
    <row r="97" spans="1:5" ht="12.75">
      <c r="A97" s="28" t="s">
        <v>54</v>
      </c>
      <c r="E97" s="29" t="s">
        <v>50</v>
      </c>
    </row>
    <row r="98" spans="1:5" ht="25.5">
      <c r="A98" s="30" t="s">
        <v>55</v>
      </c>
      <c r="E98" s="31" t="s">
        <v>1060</v>
      </c>
    </row>
    <row r="99" spans="1:5" ht="89.25">
      <c r="A99" t="s">
        <v>57</v>
      </c>
      <c r="E99" s="29" t="s">
        <v>1032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0+O8+O13+O22+O27+O32+O37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1061</v>
      </c>
      <c r="I3" s="35">
        <f>0+I8+I13+I22+I27+I32+I37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1061</v>
      </c>
      <c r="D4" s="43"/>
      <c r="E4" s="14" t="s">
        <v>1062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12.75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45.2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1063</v>
      </c>
    </row>
    <row r="12" spans="1:5" ht="25.5">
      <c r="A12" t="s">
        <v>57</v>
      </c>
      <c r="E12" s="29" t="s">
        <v>65</v>
      </c>
    </row>
    <row r="13" spans="1:18" ht="12.75" customHeight="1">
      <c r="A13" s="5" t="s">
        <v>45</v>
      </c>
      <c r="B13" s="5"/>
      <c r="C13" s="33" t="s">
        <v>196</v>
      </c>
      <c r="D13" s="5"/>
      <c r="E13" s="21" t="s">
        <v>197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</f>
        <v>0</v>
      </c>
      <c r="R13">
        <f>0+O14+O18</f>
        <v>0</v>
      </c>
    </row>
    <row r="14" spans="1:16" ht="12.75">
      <c r="A14" s="19" t="s">
        <v>48</v>
      </c>
      <c r="B14" s="23" t="s">
        <v>23</v>
      </c>
      <c r="C14" s="23" t="s">
        <v>199</v>
      </c>
      <c r="D14" s="19" t="s">
        <v>50</v>
      </c>
      <c r="E14" s="24" t="s">
        <v>200</v>
      </c>
      <c r="F14" s="25" t="s">
        <v>63</v>
      </c>
      <c r="G14" s="26">
        <v>45.2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5" ht="12.75">
      <c r="A15" s="28" t="s">
        <v>54</v>
      </c>
      <c r="E15" s="29" t="s">
        <v>50</v>
      </c>
    </row>
    <row r="16" spans="1:5" ht="25.5">
      <c r="A16" s="30" t="s">
        <v>55</v>
      </c>
      <c r="E16" s="31" t="s">
        <v>1064</v>
      </c>
    </row>
    <row r="17" spans="1:5" ht="318.75">
      <c r="A17" t="s">
        <v>57</v>
      </c>
      <c r="E17" s="29" t="s">
        <v>202</v>
      </c>
    </row>
    <row r="18" spans="1:16" ht="12.75">
      <c r="A18" s="19" t="s">
        <v>48</v>
      </c>
      <c r="B18" s="23" t="s">
        <v>22</v>
      </c>
      <c r="C18" s="23" t="s">
        <v>204</v>
      </c>
      <c r="D18" s="19" t="s">
        <v>50</v>
      </c>
      <c r="E18" s="24" t="s">
        <v>205</v>
      </c>
      <c r="F18" s="25" t="s">
        <v>182</v>
      </c>
      <c r="G18" s="26">
        <v>904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25.5">
      <c r="A20" s="30" t="s">
        <v>55</v>
      </c>
      <c r="E20" s="31" t="s">
        <v>1065</v>
      </c>
    </row>
    <row r="21" spans="1:5" ht="25.5">
      <c r="A21" t="s">
        <v>57</v>
      </c>
      <c r="E21" s="29" t="s">
        <v>184</v>
      </c>
    </row>
    <row r="22" spans="1:18" ht="12.75" customHeight="1">
      <c r="A22" s="5" t="s">
        <v>45</v>
      </c>
      <c r="B22" s="5"/>
      <c r="C22" s="33" t="s">
        <v>207</v>
      </c>
      <c r="D22" s="5"/>
      <c r="E22" s="21" t="s">
        <v>208</v>
      </c>
      <c r="F22" s="5"/>
      <c r="G22" s="5"/>
      <c r="H22" s="5"/>
      <c r="I22" s="34">
        <f>0+Q22</f>
        <v>0</v>
      </c>
      <c r="J22" s="5"/>
      <c r="O22">
        <f>0+R22</f>
        <v>0</v>
      </c>
      <c r="Q22">
        <f>0+I23</f>
        <v>0</v>
      </c>
      <c r="R22">
        <f>0+O23</f>
        <v>0</v>
      </c>
    </row>
    <row r="23" spans="1:16" ht="12.75">
      <c r="A23" s="19" t="s">
        <v>48</v>
      </c>
      <c r="B23" s="23" t="s">
        <v>33</v>
      </c>
      <c r="C23" s="23" t="s">
        <v>224</v>
      </c>
      <c r="D23" s="19" t="s">
        <v>50</v>
      </c>
      <c r="E23" s="24" t="s">
        <v>225</v>
      </c>
      <c r="F23" s="25" t="s">
        <v>63</v>
      </c>
      <c r="G23" s="26">
        <v>13.52</v>
      </c>
      <c r="H23" s="27">
        <v>0</v>
      </c>
      <c r="I23" s="27">
        <f>ROUND(ROUND(H23,2)*ROUND(G23,3),2)</f>
        <v>0</v>
      </c>
      <c r="J23" s="25" t="s">
        <v>53</v>
      </c>
      <c r="O23">
        <f>(I23*21)/100</f>
        <v>0</v>
      </c>
      <c r="P23" t="s">
        <v>23</v>
      </c>
    </row>
    <row r="24" spans="1:5" ht="12.75">
      <c r="A24" s="28" t="s">
        <v>54</v>
      </c>
      <c r="E24" s="29" t="s">
        <v>50</v>
      </c>
    </row>
    <row r="25" spans="1:5" ht="25.5">
      <c r="A25" s="30" t="s">
        <v>55</v>
      </c>
      <c r="E25" s="31" t="s">
        <v>1066</v>
      </c>
    </row>
    <row r="26" spans="1:5" ht="293.25">
      <c r="A26" t="s">
        <v>57</v>
      </c>
      <c r="E26" s="29" t="s">
        <v>227</v>
      </c>
    </row>
    <row r="27" spans="1:18" ht="12.75" customHeight="1">
      <c r="A27" s="5" t="s">
        <v>45</v>
      </c>
      <c r="B27" s="5"/>
      <c r="C27" s="33" t="s">
        <v>249</v>
      </c>
      <c r="D27" s="5"/>
      <c r="E27" s="21" t="s">
        <v>250</v>
      </c>
      <c r="F27" s="5"/>
      <c r="G27" s="5"/>
      <c r="H27" s="5"/>
      <c r="I27" s="34">
        <f>0+Q27</f>
        <v>0</v>
      </c>
      <c r="J27" s="5"/>
      <c r="O27">
        <f>0+R27</f>
        <v>0</v>
      </c>
      <c r="Q27">
        <f>0+I28</f>
        <v>0</v>
      </c>
      <c r="R27">
        <f>0+O28</f>
        <v>0</v>
      </c>
    </row>
    <row r="28" spans="1:16" ht="12.75">
      <c r="A28" s="19" t="s">
        <v>48</v>
      </c>
      <c r="B28" s="23" t="s">
        <v>35</v>
      </c>
      <c r="C28" s="23" t="s">
        <v>252</v>
      </c>
      <c r="D28" s="19" t="s">
        <v>50</v>
      </c>
      <c r="E28" s="24" t="s">
        <v>253</v>
      </c>
      <c r="F28" s="25" t="s">
        <v>92</v>
      </c>
      <c r="G28" s="26">
        <v>90.4</v>
      </c>
      <c r="H28" s="27">
        <v>0</v>
      </c>
      <c r="I28" s="27">
        <f>ROUND(ROUND(H28,2)*ROUND(G28,3),2)</f>
        <v>0</v>
      </c>
      <c r="J28" s="25" t="s">
        <v>53</v>
      </c>
      <c r="O28">
        <f>(I28*21)/100</f>
        <v>0</v>
      </c>
      <c r="P28" t="s">
        <v>23</v>
      </c>
    </row>
    <row r="29" spans="1:5" ht="12.75">
      <c r="A29" s="28" t="s">
        <v>54</v>
      </c>
      <c r="E29" s="29" t="s">
        <v>50</v>
      </c>
    </row>
    <row r="30" spans="1:5" ht="25.5">
      <c r="A30" s="30" t="s">
        <v>55</v>
      </c>
      <c r="E30" s="31" t="s">
        <v>1067</v>
      </c>
    </row>
    <row r="31" spans="1:5" ht="25.5">
      <c r="A31" t="s">
        <v>57</v>
      </c>
      <c r="E31" s="29" t="s">
        <v>255</v>
      </c>
    </row>
    <row r="32" spans="1:18" ht="12.75" customHeight="1">
      <c r="A32" s="5" t="s">
        <v>45</v>
      </c>
      <c r="B32" s="5"/>
      <c r="C32" s="33" t="s">
        <v>1068</v>
      </c>
      <c r="D32" s="5"/>
      <c r="E32" s="21" t="s">
        <v>1069</v>
      </c>
      <c r="F32" s="5"/>
      <c r="G32" s="5"/>
      <c r="H32" s="5"/>
      <c r="I32" s="34">
        <f>0+Q32</f>
        <v>0</v>
      </c>
      <c r="J32" s="5"/>
      <c r="O32">
        <f>0+R32</f>
        <v>0</v>
      </c>
      <c r="Q32">
        <f>0+I33</f>
        <v>0</v>
      </c>
      <c r="R32">
        <f>0+O33</f>
        <v>0</v>
      </c>
    </row>
    <row r="33" spans="1:16" ht="12.75">
      <c r="A33" s="19" t="s">
        <v>48</v>
      </c>
      <c r="B33" s="23" t="s">
        <v>37</v>
      </c>
      <c r="C33" s="23" t="s">
        <v>1070</v>
      </c>
      <c r="D33" s="19" t="s">
        <v>50</v>
      </c>
      <c r="E33" s="24" t="s">
        <v>1071</v>
      </c>
      <c r="F33" s="25" t="s">
        <v>152</v>
      </c>
      <c r="G33" s="26">
        <v>113</v>
      </c>
      <c r="H33" s="27">
        <v>0</v>
      </c>
      <c r="I33" s="27">
        <f>ROUND(ROUND(H33,2)*ROUND(G33,3),2)</f>
        <v>0</v>
      </c>
      <c r="J33" s="25" t="s">
        <v>53</v>
      </c>
      <c r="O33">
        <f>(I33*21)/100</f>
        <v>0</v>
      </c>
      <c r="P33" t="s">
        <v>23</v>
      </c>
    </row>
    <row r="34" spans="1:5" ht="12.75">
      <c r="A34" s="28" t="s">
        <v>54</v>
      </c>
      <c r="E34" s="29" t="s">
        <v>50</v>
      </c>
    </row>
    <row r="35" spans="1:5" ht="25.5">
      <c r="A35" s="30" t="s">
        <v>55</v>
      </c>
      <c r="E35" s="31" t="s">
        <v>1072</v>
      </c>
    </row>
    <row r="36" spans="1:5" ht="242.25">
      <c r="A36" t="s">
        <v>57</v>
      </c>
      <c r="E36" s="29" t="s">
        <v>1073</v>
      </c>
    </row>
    <row r="37" spans="1:18" ht="12.75" customHeight="1">
      <c r="A37" s="5" t="s">
        <v>45</v>
      </c>
      <c r="B37" s="5"/>
      <c r="C37" s="33" t="s">
        <v>408</v>
      </c>
      <c r="D37" s="5"/>
      <c r="E37" s="21" t="s">
        <v>409</v>
      </c>
      <c r="F37" s="5"/>
      <c r="G37" s="5"/>
      <c r="H37" s="5"/>
      <c r="I37" s="34">
        <f>0+Q37</f>
        <v>0</v>
      </c>
      <c r="J37" s="5"/>
      <c r="O37">
        <f>0+R37</f>
        <v>0</v>
      </c>
      <c r="Q37">
        <f>0+I38+I42</f>
        <v>0</v>
      </c>
      <c r="R37">
        <f>0+O38+O42</f>
        <v>0</v>
      </c>
    </row>
    <row r="38" spans="1:16" ht="12.75">
      <c r="A38" s="19" t="s">
        <v>48</v>
      </c>
      <c r="B38" s="23" t="s">
        <v>79</v>
      </c>
      <c r="C38" s="23" t="s">
        <v>1074</v>
      </c>
      <c r="D38" s="19" t="s">
        <v>50</v>
      </c>
      <c r="E38" s="24" t="s">
        <v>1075</v>
      </c>
      <c r="F38" s="25" t="s">
        <v>152</v>
      </c>
      <c r="G38" s="26">
        <v>113</v>
      </c>
      <c r="H38" s="27">
        <v>0</v>
      </c>
      <c r="I38" s="27">
        <f>ROUND(ROUND(H38,2)*ROUND(G38,3),2)</f>
        <v>0</v>
      </c>
      <c r="J38" s="25" t="s">
        <v>53</v>
      </c>
      <c r="O38">
        <f>(I38*21)/100</f>
        <v>0</v>
      </c>
      <c r="P38" t="s">
        <v>23</v>
      </c>
    </row>
    <row r="39" spans="1:5" ht="12.75">
      <c r="A39" s="28" t="s">
        <v>54</v>
      </c>
      <c r="E39" s="29" t="s">
        <v>50</v>
      </c>
    </row>
    <row r="40" spans="1:5" ht="25.5">
      <c r="A40" s="30" t="s">
        <v>55</v>
      </c>
      <c r="E40" s="31" t="s">
        <v>1076</v>
      </c>
    </row>
    <row r="41" spans="1:5" ht="51">
      <c r="A41" t="s">
        <v>57</v>
      </c>
      <c r="E41" s="29" t="s">
        <v>1077</v>
      </c>
    </row>
    <row r="42" spans="1:16" ht="12.75">
      <c r="A42" s="19" t="s">
        <v>48</v>
      </c>
      <c r="B42" s="23" t="s">
        <v>83</v>
      </c>
      <c r="C42" s="23" t="s">
        <v>411</v>
      </c>
      <c r="D42" s="19" t="s">
        <v>50</v>
      </c>
      <c r="E42" s="24" t="s">
        <v>412</v>
      </c>
      <c r="F42" s="25" t="s">
        <v>63</v>
      </c>
      <c r="G42" s="26">
        <v>31.64</v>
      </c>
      <c r="H42" s="27">
        <v>0</v>
      </c>
      <c r="I42" s="27">
        <f>ROUND(ROUND(H42,2)*ROUND(G42,3),2)</f>
        <v>0</v>
      </c>
      <c r="J42" s="25" t="s">
        <v>53</v>
      </c>
      <c r="O42">
        <f>(I42*21)/100</f>
        <v>0</v>
      </c>
      <c r="P42" t="s">
        <v>23</v>
      </c>
    </row>
    <row r="43" spans="1:5" ht="12.75">
      <c r="A43" s="28" t="s">
        <v>54</v>
      </c>
      <c r="E43" s="29" t="s">
        <v>50</v>
      </c>
    </row>
    <row r="44" spans="1:5" ht="38.25">
      <c r="A44" s="30" t="s">
        <v>55</v>
      </c>
      <c r="E44" s="31" t="s">
        <v>1078</v>
      </c>
    </row>
    <row r="45" spans="1:5" ht="369.75">
      <c r="A45" t="s">
        <v>57</v>
      </c>
      <c r="E45" s="29" t="s">
        <v>273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1079</v>
      </c>
      <c r="I3" s="35">
        <f>0+I8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1079</v>
      </c>
      <c r="D4" s="43"/>
      <c r="E4" s="14" t="s">
        <v>1080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0+I9+I13+I17+I21+I25+I29+I33+I37+I41+I45+I49+I53+I57+I61+I65</f>
        <v>0</v>
      </c>
      <c r="R8">
        <f>0+O9+O13+O17+O21+O25+O29+O33+O37+O41+O45+O49+O53+O57+O61+O65</f>
        <v>0</v>
      </c>
    </row>
    <row r="9" spans="1:16" ht="25.5">
      <c r="A9" s="19" t="s">
        <v>48</v>
      </c>
      <c r="B9" s="23" t="s">
        <v>29</v>
      </c>
      <c r="C9" s="23" t="s">
        <v>1081</v>
      </c>
      <c r="D9" s="19" t="s">
        <v>50</v>
      </c>
      <c r="E9" s="24" t="s">
        <v>1082</v>
      </c>
      <c r="F9" s="25" t="s">
        <v>52</v>
      </c>
      <c r="G9" s="26">
        <v>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12.75">
      <c r="A11" s="30" t="s">
        <v>55</v>
      </c>
      <c r="E11" s="31" t="s">
        <v>50</v>
      </c>
    </row>
    <row r="12" spans="1:5" ht="12.75">
      <c r="A12" t="s">
        <v>57</v>
      </c>
      <c r="E12" s="29" t="s">
        <v>842</v>
      </c>
    </row>
    <row r="13" spans="1:16" ht="38.25">
      <c r="A13" s="19" t="s">
        <v>48</v>
      </c>
      <c r="B13" s="23" t="s">
        <v>23</v>
      </c>
      <c r="C13" s="23" t="s">
        <v>838</v>
      </c>
      <c r="D13" s="19" t="s">
        <v>50</v>
      </c>
      <c r="E13" s="24" t="s">
        <v>839</v>
      </c>
      <c r="F13" s="25" t="s">
        <v>52</v>
      </c>
      <c r="G13" s="26">
        <v>1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5" ht="63.75">
      <c r="A14" s="28" t="s">
        <v>54</v>
      </c>
      <c r="E14" s="29" t="s">
        <v>840</v>
      </c>
    </row>
    <row r="15" spans="1:5" ht="12.75">
      <c r="A15" s="30" t="s">
        <v>55</v>
      </c>
      <c r="E15" s="31" t="s">
        <v>50</v>
      </c>
    </row>
    <row r="16" spans="1:5" ht="12.75">
      <c r="A16" t="s">
        <v>57</v>
      </c>
      <c r="E16" s="29" t="s">
        <v>842</v>
      </c>
    </row>
    <row r="17" spans="1:16" ht="38.25">
      <c r="A17" s="19" t="s">
        <v>48</v>
      </c>
      <c r="B17" s="23" t="s">
        <v>22</v>
      </c>
      <c r="C17" s="23" t="s">
        <v>1083</v>
      </c>
      <c r="D17" s="19" t="s">
        <v>50</v>
      </c>
      <c r="E17" s="24" t="s">
        <v>1084</v>
      </c>
      <c r="F17" s="25" t="s">
        <v>52</v>
      </c>
      <c r="G17" s="26">
        <v>1</v>
      </c>
      <c r="H17" s="27">
        <v>0</v>
      </c>
      <c r="I17" s="27">
        <f>ROUND(ROUND(H17,2)*ROUND(G17,3),2)</f>
        <v>0</v>
      </c>
      <c r="J17" s="25" t="s">
        <v>53</v>
      </c>
      <c r="O17">
        <f>(I17*21)/100</f>
        <v>0</v>
      </c>
      <c r="P17" t="s">
        <v>23</v>
      </c>
    </row>
    <row r="18" spans="1:5" ht="25.5">
      <c r="A18" s="28" t="s">
        <v>54</v>
      </c>
      <c r="E18" s="29" t="s">
        <v>1085</v>
      </c>
    </row>
    <row r="19" spans="1:5" ht="12.75">
      <c r="A19" s="30" t="s">
        <v>55</v>
      </c>
      <c r="E19" s="31" t="s">
        <v>50</v>
      </c>
    </row>
    <row r="20" spans="1:5" ht="12.75">
      <c r="A20" t="s">
        <v>57</v>
      </c>
      <c r="E20" s="29" t="s">
        <v>58</v>
      </c>
    </row>
    <row r="21" spans="1:16" ht="38.25">
      <c r="A21" s="19" t="s">
        <v>48</v>
      </c>
      <c r="B21" s="23" t="s">
        <v>33</v>
      </c>
      <c r="C21" s="23" t="s">
        <v>1086</v>
      </c>
      <c r="D21" s="19" t="s">
        <v>50</v>
      </c>
      <c r="E21" s="24" t="s">
        <v>1087</v>
      </c>
      <c r="F21" s="25" t="s">
        <v>52</v>
      </c>
      <c r="G21" s="26">
        <v>1</v>
      </c>
      <c r="H21" s="27">
        <v>0</v>
      </c>
      <c r="I21" s="27">
        <f>ROUND(ROUND(H21,2)*ROUND(G21,3),2)</f>
        <v>0</v>
      </c>
      <c r="J21" s="25" t="s">
        <v>53</v>
      </c>
      <c r="O21">
        <f>(I21*21)/100</f>
        <v>0</v>
      </c>
      <c r="P21" t="s">
        <v>23</v>
      </c>
    </row>
    <row r="22" spans="1:5" ht="25.5">
      <c r="A22" s="28" t="s">
        <v>54</v>
      </c>
      <c r="E22" s="29" t="s">
        <v>1088</v>
      </c>
    </row>
    <row r="23" spans="1:5" ht="12.75">
      <c r="A23" s="30" t="s">
        <v>55</v>
      </c>
      <c r="E23" s="31" t="s">
        <v>50</v>
      </c>
    </row>
    <row r="24" spans="1:5" ht="12.75">
      <c r="A24" t="s">
        <v>57</v>
      </c>
      <c r="E24" s="29" t="s">
        <v>58</v>
      </c>
    </row>
    <row r="25" spans="1:16" ht="38.25">
      <c r="A25" s="19" t="s">
        <v>48</v>
      </c>
      <c r="B25" s="23" t="s">
        <v>35</v>
      </c>
      <c r="C25" s="23" t="s">
        <v>1089</v>
      </c>
      <c r="D25" s="19" t="s">
        <v>50</v>
      </c>
      <c r="E25" s="24" t="s">
        <v>1090</v>
      </c>
      <c r="F25" s="25" t="s">
        <v>52</v>
      </c>
      <c r="G25" s="26">
        <v>1</v>
      </c>
      <c r="H25" s="27">
        <v>0</v>
      </c>
      <c r="I25" s="27">
        <f>ROUND(ROUND(H25,2)*ROUND(G25,3),2)</f>
        <v>0</v>
      </c>
      <c r="J25" s="25" t="s">
        <v>53</v>
      </c>
      <c r="O25">
        <f>(I25*21)/100</f>
        <v>0</v>
      </c>
      <c r="P25" t="s">
        <v>23</v>
      </c>
    </row>
    <row r="26" spans="1:5" ht="102">
      <c r="A26" s="28" t="s">
        <v>54</v>
      </c>
      <c r="E26" s="29" t="s">
        <v>1091</v>
      </c>
    </row>
    <row r="27" spans="1:5" ht="12.75">
      <c r="A27" s="30" t="s">
        <v>55</v>
      </c>
      <c r="E27" s="31" t="s">
        <v>50</v>
      </c>
    </row>
    <row r="28" spans="1:5" ht="12.75">
      <c r="A28" t="s">
        <v>57</v>
      </c>
      <c r="E28" s="29" t="s">
        <v>58</v>
      </c>
    </row>
    <row r="29" spans="1:16" ht="38.25">
      <c r="A29" s="19" t="s">
        <v>48</v>
      </c>
      <c r="B29" s="23" t="s">
        <v>37</v>
      </c>
      <c r="C29" s="23" t="s">
        <v>1092</v>
      </c>
      <c r="D29" s="19" t="s">
        <v>50</v>
      </c>
      <c r="E29" s="24" t="s">
        <v>1093</v>
      </c>
      <c r="F29" s="25" t="s">
        <v>52</v>
      </c>
      <c r="G29" s="26">
        <v>1</v>
      </c>
      <c r="H29" s="27">
        <v>0</v>
      </c>
      <c r="I29" s="27">
        <f>ROUND(ROUND(H29,2)*ROUND(G29,3),2)</f>
        <v>0</v>
      </c>
      <c r="J29" s="25" t="s">
        <v>53</v>
      </c>
      <c r="O29">
        <f>(I29*21)/100</f>
        <v>0</v>
      </c>
      <c r="P29" t="s">
        <v>23</v>
      </c>
    </row>
    <row r="30" spans="1:5" ht="76.5">
      <c r="A30" s="28" t="s">
        <v>54</v>
      </c>
      <c r="E30" s="29" t="s">
        <v>1094</v>
      </c>
    </row>
    <row r="31" spans="1:5" ht="12.75">
      <c r="A31" s="30" t="s">
        <v>55</v>
      </c>
      <c r="E31" s="31" t="s">
        <v>50</v>
      </c>
    </row>
    <row r="32" spans="1:5" ht="12.75">
      <c r="A32" t="s">
        <v>57</v>
      </c>
      <c r="E32" s="29" t="s">
        <v>58</v>
      </c>
    </row>
    <row r="33" spans="1:16" ht="12.75">
      <c r="A33" s="19" t="s">
        <v>48</v>
      </c>
      <c r="B33" s="23" t="s">
        <v>79</v>
      </c>
      <c r="C33" s="23" t="s">
        <v>1095</v>
      </c>
      <c r="D33" s="19" t="s">
        <v>50</v>
      </c>
      <c r="E33" s="24" t="s">
        <v>1096</v>
      </c>
      <c r="F33" s="25" t="s">
        <v>52</v>
      </c>
      <c r="G33" s="26">
        <v>1</v>
      </c>
      <c r="H33" s="27">
        <v>0</v>
      </c>
      <c r="I33" s="27">
        <f>ROUND(ROUND(H33,2)*ROUND(G33,3),2)</f>
        <v>0</v>
      </c>
      <c r="J33" s="25" t="s">
        <v>53</v>
      </c>
      <c r="O33">
        <f>(I33*21)/100</f>
        <v>0</v>
      </c>
      <c r="P33" t="s">
        <v>23</v>
      </c>
    </row>
    <row r="34" spans="1:5" ht="12.75">
      <c r="A34" s="28" t="s">
        <v>54</v>
      </c>
      <c r="E34" s="29" t="s">
        <v>50</v>
      </c>
    </row>
    <row r="35" spans="1:5" ht="12.75">
      <c r="A35" s="30" t="s">
        <v>55</v>
      </c>
      <c r="E35" s="31" t="s">
        <v>50</v>
      </c>
    </row>
    <row r="36" spans="1:5" ht="76.5">
      <c r="A36" t="s">
        <v>57</v>
      </c>
      <c r="E36" s="29" t="s">
        <v>1097</v>
      </c>
    </row>
    <row r="37" spans="1:16" ht="38.25">
      <c r="A37" s="19" t="s">
        <v>48</v>
      </c>
      <c r="B37" s="23" t="s">
        <v>83</v>
      </c>
      <c r="C37" s="23" t="s">
        <v>1098</v>
      </c>
      <c r="D37" s="19" t="s">
        <v>50</v>
      </c>
      <c r="E37" s="24" t="s">
        <v>1099</v>
      </c>
      <c r="F37" s="25" t="s">
        <v>52</v>
      </c>
      <c r="G37" s="26">
        <v>1</v>
      </c>
      <c r="H37" s="27">
        <v>0</v>
      </c>
      <c r="I37" s="27">
        <f>ROUND(ROUND(H37,2)*ROUND(G37,3),2)</f>
        <v>0</v>
      </c>
      <c r="J37" s="25" t="s">
        <v>53</v>
      </c>
      <c r="O37">
        <f>(I37*21)/100</f>
        <v>0</v>
      </c>
      <c r="P37" t="s">
        <v>23</v>
      </c>
    </row>
    <row r="38" spans="1:5" ht="63.75">
      <c r="A38" s="28" t="s">
        <v>54</v>
      </c>
      <c r="E38" s="29" t="s">
        <v>1100</v>
      </c>
    </row>
    <row r="39" spans="1:5" ht="12.75">
      <c r="A39" s="30" t="s">
        <v>55</v>
      </c>
      <c r="E39" s="31" t="s">
        <v>50</v>
      </c>
    </row>
    <row r="40" spans="1:5" ht="63.75">
      <c r="A40" t="s">
        <v>57</v>
      </c>
      <c r="E40" s="29" t="s">
        <v>1101</v>
      </c>
    </row>
    <row r="41" spans="1:16" ht="38.25">
      <c r="A41" s="19" t="s">
        <v>48</v>
      </c>
      <c r="B41" s="23" t="s">
        <v>40</v>
      </c>
      <c r="C41" s="23" t="s">
        <v>1102</v>
      </c>
      <c r="D41" s="19" t="s">
        <v>50</v>
      </c>
      <c r="E41" s="24" t="s">
        <v>1103</v>
      </c>
      <c r="F41" s="25" t="s">
        <v>52</v>
      </c>
      <c r="G41" s="26">
        <v>1</v>
      </c>
      <c r="H41" s="27">
        <v>0</v>
      </c>
      <c r="I41" s="27">
        <f>ROUND(ROUND(H41,2)*ROUND(G41,3),2)</f>
        <v>0</v>
      </c>
      <c r="J41" s="25" t="s">
        <v>53</v>
      </c>
      <c r="O41">
        <f>(I41*21)/100</f>
        <v>0</v>
      </c>
      <c r="P41" t="s">
        <v>23</v>
      </c>
    </row>
    <row r="42" spans="1:5" ht="25.5">
      <c r="A42" s="28" t="s">
        <v>54</v>
      </c>
      <c r="E42" s="29" t="s">
        <v>1104</v>
      </c>
    </row>
    <row r="43" spans="1:5" ht="12.75">
      <c r="A43" s="30" t="s">
        <v>55</v>
      </c>
      <c r="E43" s="31" t="s">
        <v>50</v>
      </c>
    </row>
    <row r="44" spans="1:5" ht="12.75">
      <c r="A44" t="s">
        <v>57</v>
      </c>
      <c r="E44" s="29" t="s">
        <v>1105</v>
      </c>
    </row>
    <row r="45" spans="1:16" ht="38.25">
      <c r="A45" s="19" t="s">
        <v>48</v>
      </c>
      <c r="B45" s="23" t="s">
        <v>42</v>
      </c>
      <c r="C45" s="23" t="s">
        <v>1106</v>
      </c>
      <c r="D45" s="19" t="s">
        <v>50</v>
      </c>
      <c r="E45" s="24" t="s">
        <v>1107</v>
      </c>
      <c r="F45" s="25" t="s">
        <v>52</v>
      </c>
      <c r="G45" s="26">
        <v>1</v>
      </c>
      <c r="H45" s="27">
        <v>0</v>
      </c>
      <c r="I45" s="27">
        <f>ROUND(ROUND(H45,2)*ROUND(G45,3),2)</f>
        <v>0</v>
      </c>
      <c r="J45" s="25" t="s">
        <v>53</v>
      </c>
      <c r="O45">
        <f>(I45*21)/100</f>
        <v>0</v>
      </c>
      <c r="P45" t="s">
        <v>23</v>
      </c>
    </row>
    <row r="46" spans="1:5" ht="25.5">
      <c r="A46" s="28" t="s">
        <v>54</v>
      </c>
      <c r="E46" s="29" t="s">
        <v>1108</v>
      </c>
    </row>
    <row r="47" spans="1:5" ht="12.75">
      <c r="A47" s="30" t="s">
        <v>55</v>
      </c>
      <c r="E47" s="31" t="s">
        <v>50</v>
      </c>
    </row>
    <row r="48" spans="1:5" ht="89.25">
      <c r="A48" t="s">
        <v>57</v>
      </c>
      <c r="E48" s="29" t="s">
        <v>1109</v>
      </c>
    </row>
    <row r="49" spans="1:16" ht="12.75">
      <c r="A49" s="19" t="s">
        <v>48</v>
      </c>
      <c r="B49" s="23" t="s">
        <v>44</v>
      </c>
      <c r="C49" s="23" t="s">
        <v>1110</v>
      </c>
      <c r="D49" s="19" t="s">
        <v>50</v>
      </c>
      <c r="E49" s="24" t="s">
        <v>1111</v>
      </c>
      <c r="F49" s="25" t="s">
        <v>52</v>
      </c>
      <c r="G49" s="26">
        <v>1</v>
      </c>
      <c r="H49" s="27">
        <v>0</v>
      </c>
      <c r="I49" s="27">
        <f>ROUND(ROUND(H49,2)*ROUND(G49,3),2)</f>
        <v>0</v>
      </c>
      <c r="J49" s="25" t="s">
        <v>53</v>
      </c>
      <c r="O49">
        <f>(I49*21)/100</f>
        <v>0</v>
      </c>
      <c r="P49" t="s">
        <v>23</v>
      </c>
    </row>
    <row r="50" spans="1:5" ht="12.75">
      <c r="A50" s="28" t="s">
        <v>54</v>
      </c>
      <c r="E50" s="29" t="s">
        <v>50</v>
      </c>
    </row>
    <row r="51" spans="1:5" ht="12.75">
      <c r="A51" s="30" t="s">
        <v>55</v>
      </c>
      <c r="E51" s="31" t="s">
        <v>50</v>
      </c>
    </row>
    <row r="52" spans="1:5" ht="25.5">
      <c r="A52" t="s">
        <v>57</v>
      </c>
      <c r="E52" s="29" t="s">
        <v>1112</v>
      </c>
    </row>
    <row r="53" spans="1:16" ht="12.75">
      <c r="A53" s="19" t="s">
        <v>48</v>
      </c>
      <c r="B53" s="23" t="s">
        <v>106</v>
      </c>
      <c r="C53" s="23" t="s">
        <v>1113</v>
      </c>
      <c r="D53" s="19" t="s">
        <v>50</v>
      </c>
      <c r="E53" s="24" t="s">
        <v>1114</v>
      </c>
      <c r="F53" s="25" t="s">
        <v>52</v>
      </c>
      <c r="G53" s="26">
        <v>1</v>
      </c>
      <c r="H53" s="27">
        <v>0</v>
      </c>
      <c r="I53" s="27">
        <f>ROUND(ROUND(H53,2)*ROUND(G53,3),2)</f>
        <v>0</v>
      </c>
      <c r="J53" s="25" t="s">
        <v>53</v>
      </c>
      <c r="O53">
        <f>(I53*21)/100</f>
        <v>0</v>
      </c>
      <c r="P53" t="s">
        <v>23</v>
      </c>
    </row>
    <row r="54" spans="1:5" ht="12.75">
      <c r="A54" s="28" t="s">
        <v>54</v>
      </c>
      <c r="E54" s="29" t="s">
        <v>50</v>
      </c>
    </row>
    <row r="55" spans="1:5" ht="51">
      <c r="A55" s="30" t="s">
        <v>55</v>
      </c>
      <c r="E55" s="31" t="s">
        <v>1115</v>
      </c>
    </row>
    <row r="56" spans="1:5" ht="25.5">
      <c r="A56" t="s">
        <v>57</v>
      </c>
      <c r="E56" s="29" t="s">
        <v>1112</v>
      </c>
    </row>
    <row r="57" spans="1:16" ht="38.25">
      <c r="A57" s="19" t="s">
        <v>48</v>
      </c>
      <c r="B57" s="23" t="s">
        <v>111</v>
      </c>
      <c r="C57" s="23" t="s">
        <v>1116</v>
      </c>
      <c r="D57" s="19" t="s">
        <v>50</v>
      </c>
      <c r="E57" s="24" t="s">
        <v>1117</v>
      </c>
      <c r="F57" s="25" t="s">
        <v>52</v>
      </c>
      <c r="G57" s="26">
        <v>1</v>
      </c>
      <c r="H57" s="27">
        <v>0</v>
      </c>
      <c r="I57" s="27">
        <f>ROUND(ROUND(H57,2)*ROUND(G57,3),2)</f>
        <v>0</v>
      </c>
      <c r="J57" s="25" t="s">
        <v>53</v>
      </c>
      <c r="O57">
        <f>(I57*21)/100</f>
        <v>0</v>
      </c>
      <c r="P57" t="s">
        <v>23</v>
      </c>
    </row>
    <row r="58" spans="1:5" ht="12.75">
      <c r="A58" s="28" t="s">
        <v>54</v>
      </c>
      <c r="E58" s="29" t="s">
        <v>50</v>
      </c>
    </row>
    <row r="59" spans="1:5" ht="12.75">
      <c r="A59" s="30" t="s">
        <v>55</v>
      </c>
      <c r="E59" s="31" t="s">
        <v>50</v>
      </c>
    </row>
    <row r="60" spans="1:5" ht="12.75">
      <c r="A60" t="s">
        <v>57</v>
      </c>
      <c r="E60" s="29" t="s">
        <v>1118</v>
      </c>
    </row>
    <row r="61" spans="1:16" ht="38.25">
      <c r="A61" s="19" t="s">
        <v>48</v>
      </c>
      <c r="B61" s="23" t="s">
        <v>117</v>
      </c>
      <c r="C61" s="23" t="s">
        <v>1119</v>
      </c>
      <c r="D61" s="19" t="s">
        <v>50</v>
      </c>
      <c r="E61" s="24" t="s">
        <v>1120</v>
      </c>
      <c r="F61" s="25" t="s">
        <v>52</v>
      </c>
      <c r="G61" s="26">
        <v>1</v>
      </c>
      <c r="H61" s="27">
        <v>0</v>
      </c>
      <c r="I61" s="27">
        <f>ROUND(ROUND(H61,2)*ROUND(G61,3),2)</f>
        <v>0</v>
      </c>
      <c r="J61" s="25" t="s">
        <v>53</v>
      </c>
      <c r="O61">
        <f>(I61*21)/100</f>
        <v>0</v>
      </c>
      <c r="P61" t="s">
        <v>23</v>
      </c>
    </row>
    <row r="62" spans="1:5" ht="76.5">
      <c r="A62" s="28" t="s">
        <v>54</v>
      </c>
      <c r="E62" s="29" t="s">
        <v>1121</v>
      </c>
    </row>
    <row r="63" spans="1:5" ht="12.75">
      <c r="A63" s="30" t="s">
        <v>55</v>
      </c>
      <c r="E63" s="31" t="s">
        <v>50</v>
      </c>
    </row>
    <row r="64" spans="1:5" ht="12.75">
      <c r="A64" t="s">
        <v>57</v>
      </c>
      <c r="E64" s="29" t="s">
        <v>1118</v>
      </c>
    </row>
    <row r="65" spans="1:16" ht="12.75">
      <c r="A65" s="19" t="s">
        <v>48</v>
      </c>
      <c r="B65" s="23" t="s">
        <v>121</v>
      </c>
      <c r="C65" s="23" t="s">
        <v>1122</v>
      </c>
      <c r="D65" s="19" t="s">
        <v>50</v>
      </c>
      <c r="E65" s="24" t="s">
        <v>1123</v>
      </c>
      <c r="F65" s="25" t="s">
        <v>1124</v>
      </c>
      <c r="G65" s="26">
        <v>6</v>
      </c>
      <c r="H65" s="27">
        <v>0</v>
      </c>
      <c r="I65" s="27">
        <f>ROUND(ROUND(H65,2)*ROUND(G65,3),2)</f>
        <v>0</v>
      </c>
      <c r="J65" s="25" t="s">
        <v>53</v>
      </c>
      <c r="O65">
        <f>(I65*21)/100</f>
        <v>0</v>
      </c>
      <c r="P65" t="s">
        <v>23</v>
      </c>
    </row>
    <row r="66" spans="1:5" ht="12.75">
      <c r="A66" s="28" t="s">
        <v>54</v>
      </c>
      <c r="E66" s="29" t="s">
        <v>50</v>
      </c>
    </row>
    <row r="67" spans="1:5" ht="12.75">
      <c r="A67" s="30" t="s">
        <v>55</v>
      </c>
      <c r="E67" s="31" t="s">
        <v>50</v>
      </c>
    </row>
    <row r="68" spans="1:5" ht="12.75">
      <c r="A68" t="s">
        <v>57</v>
      </c>
      <c r="E68" s="29" t="s">
        <v>50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0+O8+O13+O42+O55+O92+O101+O110+O123+O132+O141+O158+O175+O180+O189+O194+O203+O208+O225+O230+O235+O256+O265+O270+O279+O284+O293+O302+O307+O316+O337+O346+O359+O380+O385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24</v>
      </c>
      <c r="I3" s="35">
        <f>0+I8+I13+I42+I55+I92+I101+I110+I123+I132+I141+I158+I175+I180+I189+I194+I203+I208+I225+I230+I235+I256+I265+I270+I279+I284+I293+I302+I307+I316+I337+I346+I359+I380+I385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24</v>
      </c>
      <c r="D4" s="43"/>
      <c r="E4" s="14" t="s">
        <v>25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25.5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5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56</v>
      </c>
    </row>
    <row r="12" spans="1:5" ht="12.75">
      <c r="A12" t="s">
        <v>57</v>
      </c>
      <c r="E12" s="29" t="s">
        <v>58</v>
      </c>
    </row>
    <row r="13" spans="1:18" ht="12.75" customHeight="1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0+I14+I18+I22+I26+I30+I34+I38</f>
        <v>0</v>
      </c>
      <c r="R13">
        <f>0+O14+O18+O22+O26+O30+O34+O38</f>
        <v>0</v>
      </c>
    </row>
    <row r="14" spans="1:16" ht="12.75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2438.168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5" ht="12.75">
      <c r="A15" s="28" t="s">
        <v>54</v>
      </c>
      <c r="E15" s="29" t="s">
        <v>50</v>
      </c>
    </row>
    <row r="16" spans="1:5" ht="76.5">
      <c r="A16" s="30" t="s">
        <v>55</v>
      </c>
      <c r="E16" s="31" t="s">
        <v>64</v>
      </c>
    </row>
    <row r="17" spans="1:5" ht="25.5">
      <c r="A17" t="s">
        <v>57</v>
      </c>
      <c r="E17" s="29" t="s">
        <v>65</v>
      </c>
    </row>
    <row r="18" spans="1:16" ht="12.75">
      <c r="A18" s="19" t="s">
        <v>48</v>
      </c>
      <c r="B18" s="23" t="s">
        <v>22</v>
      </c>
      <c r="C18" s="23" t="s">
        <v>66</v>
      </c>
      <c r="D18" s="19" t="s">
        <v>50</v>
      </c>
      <c r="E18" s="24" t="s">
        <v>67</v>
      </c>
      <c r="F18" s="25" t="s">
        <v>63</v>
      </c>
      <c r="G18" s="26">
        <v>87.42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25.5">
      <c r="A20" s="30" t="s">
        <v>55</v>
      </c>
      <c r="E20" s="31" t="s">
        <v>68</v>
      </c>
    </row>
    <row r="21" spans="1:5" ht="25.5">
      <c r="A21" t="s">
        <v>57</v>
      </c>
      <c r="E21" s="29" t="s">
        <v>65</v>
      </c>
    </row>
    <row r="22" spans="1:16" ht="12.75">
      <c r="A22" s="19" t="s">
        <v>48</v>
      </c>
      <c r="B22" s="23" t="s">
        <v>33</v>
      </c>
      <c r="C22" s="23" t="s">
        <v>69</v>
      </c>
      <c r="D22" s="19" t="s">
        <v>50</v>
      </c>
      <c r="E22" s="24" t="s">
        <v>70</v>
      </c>
      <c r="F22" s="25" t="s">
        <v>71</v>
      </c>
      <c r="G22" s="26">
        <v>508.862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5" ht="12.75">
      <c r="A23" s="28" t="s">
        <v>54</v>
      </c>
      <c r="E23" s="29" t="s">
        <v>50</v>
      </c>
    </row>
    <row r="24" spans="1:5" ht="51">
      <c r="A24" s="30" t="s">
        <v>55</v>
      </c>
      <c r="E24" s="31" t="s">
        <v>72</v>
      </c>
    </row>
    <row r="25" spans="1:5" ht="25.5">
      <c r="A25" t="s">
        <v>57</v>
      </c>
      <c r="E25" s="29" t="s">
        <v>65</v>
      </c>
    </row>
    <row r="26" spans="1:16" ht="12.75">
      <c r="A26" s="19" t="s">
        <v>48</v>
      </c>
      <c r="B26" s="23" t="s">
        <v>35</v>
      </c>
      <c r="C26" s="23" t="s">
        <v>73</v>
      </c>
      <c r="D26" s="19" t="s">
        <v>50</v>
      </c>
      <c r="E26" s="24" t="s">
        <v>74</v>
      </c>
      <c r="F26" s="25" t="s">
        <v>71</v>
      </c>
      <c r="G26" s="26">
        <v>31.168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5" ht="12.75">
      <c r="A27" s="28" t="s">
        <v>54</v>
      </c>
      <c r="E27" s="29" t="s">
        <v>50</v>
      </c>
    </row>
    <row r="28" spans="1:5" ht="102">
      <c r="A28" s="30" t="s">
        <v>55</v>
      </c>
      <c r="E28" s="31" t="s">
        <v>75</v>
      </c>
    </row>
    <row r="29" spans="1:5" ht="25.5">
      <c r="A29" t="s">
        <v>57</v>
      </c>
      <c r="E29" s="29" t="s">
        <v>65</v>
      </c>
    </row>
    <row r="30" spans="1:16" ht="12.75">
      <c r="A30" s="19" t="s">
        <v>48</v>
      </c>
      <c r="B30" s="23" t="s">
        <v>37</v>
      </c>
      <c r="C30" s="23" t="s">
        <v>76</v>
      </c>
      <c r="D30" s="19" t="s">
        <v>50</v>
      </c>
      <c r="E30" s="24" t="s">
        <v>77</v>
      </c>
      <c r="F30" s="25" t="s">
        <v>71</v>
      </c>
      <c r="G30" s="26">
        <v>7.5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5" ht="12.75">
      <c r="A31" s="28" t="s">
        <v>54</v>
      </c>
      <c r="E31" s="29" t="s">
        <v>50</v>
      </c>
    </row>
    <row r="32" spans="1:5" ht="25.5">
      <c r="A32" s="30" t="s">
        <v>55</v>
      </c>
      <c r="E32" s="31" t="s">
        <v>78</v>
      </c>
    </row>
    <row r="33" spans="1:5" ht="25.5">
      <c r="A33" t="s">
        <v>57</v>
      </c>
      <c r="E33" s="29" t="s">
        <v>65</v>
      </c>
    </row>
    <row r="34" spans="1:16" ht="25.5">
      <c r="A34" s="19" t="s">
        <v>48</v>
      </c>
      <c r="B34" s="23" t="s">
        <v>79</v>
      </c>
      <c r="C34" s="23" t="s">
        <v>80</v>
      </c>
      <c r="D34" s="19" t="s">
        <v>50</v>
      </c>
      <c r="E34" s="24" t="s">
        <v>81</v>
      </c>
      <c r="F34" s="25" t="s">
        <v>71</v>
      </c>
      <c r="G34" s="26">
        <v>1155.026</v>
      </c>
      <c r="H34" s="27">
        <v>0</v>
      </c>
      <c r="I34" s="27">
        <f>ROUND(ROUND(H34,2)*ROUND(G34,3),2)</f>
        <v>0</v>
      </c>
      <c r="J34" s="25" t="s">
        <v>53</v>
      </c>
      <c r="O34">
        <f>(I34*21)/100</f>
        <v>0</v>
      </c>
      <c r="P34" t="s">
        <v>23</v>
      </c>
    </row>
    <row r="35" spans="1:5" ht="12.75">
      <c r="A35" s="28" t="s">
        <v>54</v>
      </c>
      <c r="E35" s="29" t="s">
        <v>50</v>
      </c>
    </row>
    <row r="36" spans="1:5" ht="25.5">
      <c r="A36" s="30" t="s">
        <v>55</v>
      </c>
      <c r="E36" s="31" t="s">
        <v>82</v>
      </c>
    </row>
    <row r="37" spans="1:5" ht="25.5">
      <c r="A37" t="s">
        <v>57</v>
      </c>
      <c r="E37" s="29" t="s">
        <v>65</v>
      </c>
    </row>
    <row r="38" spans="1:16" ht="12.75">
      <c r="A38" s="19" t="s">
        <v>48</v>
      </c>
      <c r="B38" s="23" t="s">
        <v>83</v>
      </c>
      <c r="C38" s="23" t="s">
        <v>84</v>
      </c>
      <c r="D38" s="19" t="s">
        <v>50</v>
      </c>
      <c r="E38" s="24" t="s">
        <v>85</v>
      </c>
      <c r="F38" s="25" t="s">
        <v>71</v>
      </c>
      <c r="G38" s="26">
        <v>0.4</v>
      </c>
      <c r="H38" s="27">
        <v>0</v>
      </c>
      <c r="I38" s="27">
        <f>ROUND(ROUND(H38,2)*ROUND(G38,3),2)</f>
        <v>0</v>
      </c>
      <c r="J38" s="25" t="s">
        <v>53</v>
      </c>
      <c r="O38">
        <f>(I38*21)/100</f>
        <v>0</v>
      </c>
      <c r="P38" t="s">
        <v>23</v>
      </c>
    </row>
    <row r="39" spans="1:5" ht="12.75">
      <c r="A39" s="28" t="s">
        <v>54</v>
      </c>
      <c r="E39" s="29" t="s">
        <v>50</v>
      </c>
    </row>
    <row r="40" spans="1:5" ht="51">
      <c r="A40" s="30" t="s">
        <v>55</v>
      </c>
      <c r="E40" s="31" t="s">
        <v>86</v>
      </c>
    </row>
    <row r="41" spans="1:5" ht="127.5">
      <c r="A41" t="s">
        <v>57</v>
      </c>
      <c r="E41" s="29" t="s">
        <v>87</v>
      </c>
    </row>
    <row r="42" spans="1:18" ht="12.75" customHeight="1">
      <c r="A42" s="5" t="s">
        <v>45</v>
      </c>
      <c r="B42" s="5"/>
      <c r="C42" s="33" t="s">
        <v>88</v>
      </c>
      <c r="D42" s="5"/>
      <c r="E42" s="21" t="s">
        <v>89</v>
      </c>
      <c r="F42" s="5"/>
      <c r="G42" s="5"/>
      <c r="H42" s="5"/>
      <c r="I42" s="34">
        <f>0+Q42</f>
        <v>0</v>
      </c>
      <c r="J42" s="5"/>
      <c r="O42">
        <f>0+R42</f>
        <v>0</v>
      </c>
      <c r="Q42">
        <f>0+I43+I47+I51</f>
        <v>0</v>
      </c>
      <c r="R42">
        <f>0+O43+O47+O51</f>
        <v>0</v>
      </c>
    </row>
    <row r="43" spans="1:16" ht="12.75">
      <c r="A43" s="19" t="s">
        <v>48</v>
      </c>
      <c r="B43" s="23" t="s">
        <v>40</v>
      </c>
      <c r="C43" s="23" t="s">
        <v>90</v>
      </c>
      <c r="D43" s="19" t="s">
        <v>50</v>
      </c>
      <c r="E43" s="24" t="s">
        <v>91</v>
      </c>
      <c r="F43" s="25" t="s">
        <v>92</v>
      </c>
      <c r="G43" s="26">
        <v>3917.36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5" ht="12.75">
      <c r="A44" s="28" t="s">
        <v>54</v>
      </c>
      <c r="E44" s="29" t="s">
        <v>50</v>
      </c>
    </row>
    <row r="45" spans="1:5" ht="25.5">
      <c r="A45" s="30" t="s">
        <v>55</v>
      </c>
      <c r="E45" s="31" t="s">
        <v>93</v>
      </c>
    </row>
    <row r="46" spans="1:5" ht="12.75">
      <c r="A46" t="s">
        <v>57</v>
      </c>
      <c r="E46" s="29" t="s">
        <v>94</v>
      </c>
    </row>
    <row r="47" spans="1:16" ht="12.75">
      <c r="A47" s="19" t="s">
        <v>48</v>
      </c>
      <c r="B47" s="23" t="s">
        <v>42</v>
      </c>
      <c r="C47" s="23" t="s">
        <v>95</v>
      </c>
      <c r="D47" s="19" t="s">
        <v>50</v>
      </c>
      <c r="E47" s="24" t="s">
        <v>96</v>
      </c>
      <c r="F47" s="25" t="s">
        <v>92</v>
      </c>
      <c r="G47" s="26">
        <v>136</v>
      </c>
      <c r="H47" s="27">
        <v>0</v>
      </c>
      <c r="I47" s="27">
        <f>ROUND(ROUND(H47,2)*ROUND(G47,3),2)</f>
        <v>0</v>
      </c>
      <c r="J47" s="25" t="s">
        <v>53</v>
      </c>
      <c r="O47">
        <f>(I47*21)/100</f>
        <v>0</v>
      </c>
      <c r="P47" t="s">
        <v>23</v>
      </c>
    </row>
    <row r="48" spans="1:5" ht="12.75">
      <c r="A48" s="28" t="s">
        <v>54</v>
      </c>
      <c r="E48" s="29" t="s">
        <v>50</v>
      </c>
    </row>
    <row r="49" spans="1:5" ht="25.5">
      <c r="A49" s="30" t="s">
        <v>55</v>
      </c>
      <c r="E49" s="31" t="s">
        <v>97</v>
      </c>
    </row>
    <row r="50" spans="1:5" ht="38.25">
      <c r="A50" t="s">
        <v>57</v>
      </c>
      <c r="E50" s="29" t="s">
        <v>98</v>
      </c>
    </row>
    <row r="51" spans="1:16" ht="25.5">
      <c r="A51" s="19" t="s">
        <v>48</v>
      </c>
      <c r="B51" s="23" t="s">
        <v>44</v>
      </c>
      <c r="C51" s="23" t="s">
        <v>99</v>
      </c>
      <c r="D51" s="19" t="s">
        <v>50</v>
      </c>
      <c r="E51" s="24" t="s">
        <v>100</v>
      </c>
      <c r="F51" s="25" t="s">
        <v>101</v>
      </c>
      <c r="G51" s="26">
        <v>5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5" ht="12.75">
      <c r="A52" s="28" t="s">
        <v>54</v>
      </c>
      <c r="E52" s="29" t="s">
        <v>50</v>
      </c>
    </row>
    <row r="53" spans="1:5" ht="25.5">
      <c r="A53" s="30" t="s">
        <v>55</v>
      </c>
      <c r="E53" s="31" t="s">
        <v>102</v>
      </c>
    </row>
    <row r="54" spans="1:5" ht="165.75">
      <c r="A54" t="s">
        <v>57</v>
      </c>
      <c r="E54" s="29" t="s">
        <v>103</v>
      </c>
    </row>
    <row r="55" spans="1:18" ht="12.75" customHeight="1">
      <c r="A55" s="5" t="s">
        <v>45</v>
      </c>
      <c r="B55" s="5"/>
      <c r="C55" s="33" t="s">
        <v>104</v>
      </c>
      <c r="D55" s="5"/>
      <c r="E55" s="21" t="s">
        <v>105</v>
      </c>
      <c r="F55" s="5"/>
      <c r="G55" s="5"/>
      <c r="H55" s="5"/>
      <c r="I55" s="34">
        <f>0+Q55</f>
        <v>0</v>
      </c>
      <c r="J55" s="5"/>
      <c r="O55">
        <f>0+R55</f>
        <v>0</v>
      </c>
      <c r="Q55">
        <f>0+I56+I60+I64+I68+I72+I76+I80+I84+I88</f>
        <v>0</v>
      </c>
      <c r="R55">
        <f>0+O56+O60+O64+O68+O72+O76+O80+O84+O88</f>
        <v>0</v>
      </c>
    </row>
    <row r="56" spans="1:16" ht="12.75">
      <c r="A56" s="19" t="s">
        <v>48</v>
      </c>
      <c r="B56" s="23" t="s">
        <v>106</v>
      </c>
      <c r="C56" s="23" t="s">
        <v>107</v>
      </c>
      <c r="D56" s="19" t="s">
        <v>50</v>
      </c>
      <c r="E56" s="24" t="s">
        <v>108</v>
      </c>
      <c r="F56" s="25" t="s">
        <v>63</v>
      </c>
      <c r="G56" s="26">
        <v>1.306</v>
      </c>
      <c r="H56" s="27">
        <v>0</v>
      </c>
      <c r="I56" s="27">
        <f>ROUND(ROUND(H56,2)*ROUND(G56,3),2)</f>
        <v>0</v>
      </c>
      <c r="J56" s="25" t="s">
        <v>53</v>
      </c>
      <c r="O56">
        <f>(I56*21)/100</f>
        <v>0</v>
      </c>
      <c r="P56" t="s">
        <v>23</v>
      </c>
    </row>
    <row r="57" spans="1:5" ht="12.75">
      <c r="A57" s="28" t="s">
        <v>54</v>
      </c>
      <c r="E57" s="29" t="s">
        <v>50</v>
      </c>
    </row>
    <row r="58" spans="1:5" ht="38.25">
      <c r="A58" s="30" t="s">
        <v>55</v>
      </c>
      <c r="E58" s="31" t="s">
        <v>109</v>
      </c>
    </row>
    <row r="59" spans="1:5" ht="63.75">
      <c r="A59" t="s">
        <v>57</v>
      </c>
      <c r="E59" s="29" t="s">
        <v>110</v>
      </c>
    </row>
    <row r="60" spans="1:16" ht="12.75">
      <c r="A60" s="19" t="s">
        <v>48</v>
      </c>
      <c r="B60" s="23" t="s">
        <v>111</v>
      </c>
      <c r="C60" s="23" t="s">
        <v>112</v>
      </c>
      <c r="D60" s="19" t="s">
        <v>50</v>
      </c>
      <c r="E60" s="24" t="s">
        <v>113</v>
      </c>
      <c r="F60" s="25" t="s">
        <v>114</v>
      </c>
      <c r="G60" s="26">
        <v>57.464</v>
      </c>
      <c r="H60" s="27">
        <v>0</v>
      </c>
      <c r="I60" s="27">
        <f>ROUND(ROUND(H60,2)*ROUND(G60,3),2)</f>
        <v>0</v>
      </c>
      <c r="J60" s="25" t="s">
        <v>53</v>
      </c>
      <c r="O60">
        <f>(I60*21)/100</f>
        <v>0</v>
      </c>
      <c r="P60" t="s">
        <v>23</v>
      </c>
    </row>
    <row r="61" spans="1:5" ht="12.75">
      <c r="A61" s="28" t="s">
        <v>54</v>
      </c>
      <c r="E61" s="29" t="s">
        <v>50</v>
      </c>
    </row>
    <row r="62" spans="1:5" ht="38.25">
      <c r="A62" s="30" t="s">
        <v>55</v>
      </c>
      <c r="E62" s="31" t="s">
        <v>115</v>
      </c>
    </row>
    <row r="63" spans="1:5" ht="25.5">
      <c r="A63" t="s">
        <v>57</v>
      </c>
      <c r="E63" s="29" t="s">
        <v>116</v>
      </c>
    </row>
    <row r="64" spans="1:16" ht="12.75">
      <c r="A64" s="19" t="s">
        <v>48</v>
      </c>
      <c r="B64" s="23" t="s">
        <v>117</v>
      </c>
      <c r="C64" s="23" t="s">
        <v>118</v>
      </c>
      <c r="D64" s="19" t="s">
        <v>50</v>
      </c>
      <c r="E64" s="24" t="s">
        <v>119</v>
      </c>
      <c r="F64" s="25" t="s">
        <v>63</v>
      </c>
      <c r="G64" s="26">
        <v>5.31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5" ht="12.75">
      <c r="A65" s="28" t="s">
        <v>54</v>
      </c>
      <c r="E65" s="29" t="s">
        <v>50</v>
      </c>
    </row>
    <row r="66" spans="1:5" ht="25.5">
      <c r="A66" s="30" t="s">
        <v>55</v>
      </c>
      <c r="E66" s="31" t="s">
        <v>120</v>
      </c>
    </row>
    <row r="67" spans="1:5" ht="63.75">
      <c r="A67" t="s">
        <v>57</v>
      </c>
      <c r="E67" s="29" t="s">
        <v>110</v>
      </c>
    </row>
    <row r="68" spans="1:16" ht="12.75">
      <c r="A68" s="19" t="s">
        <v>48</v>
      </c>
      <c r="B68" s="23" t="s">
        <v>121</v>
      </c>
      <c r="C68" s="23" t="s">
        <v>122</v>
      </c>
      <c r="D68" s="19" t="s">
        <v>50</v>
      </c>
      <c r="E68" s="24" t="s">
        <v>123</v>
      </c>
      <c r="F68" s="25" t="s">
        <v>114</v>
      </c>
      <c r="G68" s="26">
        <v>233.64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5" ht="12.75">
      <c r="A69" s="28" t="s">
        <v>54</v>
      </c>
      <c r="E69" s="29" t="s">
        <v>50</v>
      </c>
    </row>
    <row r="70" spans="1:5" ht="25.5">
      <c r="A70" s="30" t="s">
        <v>55</v>
      </c>
      <c r="E70" s="31" t="s">
        <v>124</v>
      </c>
    </row>
    <row r="71" spans="1:5" ht="25.5">
      <c r="A71" t="s">
        <v>57</v>
      </c>
      <c r="E71" s="29" t="s">
        <v>116</v>
      </c>
    </row>
    <row r="72" spans="1:16" ht="25.5">
      <c r="A72" s="19" t="s">
        <v>48</v>
      </c>
      <c r="B72" s="23" t="s">
        <v>125</v>
      </c>
      <c r="C72" s="23" t="s">
        <v>126</v>
      </c>
      <c r="D72" s="19" t="s">
        <v>127</v>
      </c>
      <c r="E72" s="24" t="s">
        <v>128</v>
      </c>
      <c r="F72" s="25" t="s">
        <v>63</v>
      </c>
      <c r="G72" s="26">
        <v>11.75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5" ht="12.75">
      <c r="A73" s="28" t="s">
        <v>54</v>
      </c>
      <c r="E73" s="29" t="s">
        <v>50</v>
      </c>
    </row>
    <row r="74" spans="1:5" ht="25.5">
      <c r="A74" s="30" t="s">
        <v>55</v>
      </c>
      <c r="E74" s="31" t="s">
        <v>129</v>
      </c>
    </row>
    <row r="75" spans="1:5" ht="76.5">
      <c r="A75" t="s">
        <v>57</v>
      </c>
      <c r="E75" s="29" t="s">
        <v>130</v>
      </c>
    </row>
    <row r="76" spans="1:16" ht="25.5">
      <c r="A76" s="19" t="s">
        <v>48</v>
      </c>
      <c r="B76" s="23" t="s">
        <v>131</v>
      </c>
      <c r="C76" s="23" t="s">
        <v>132</v>
      </c>
      <c r="D76" s="19" t="s">
        <v>50</v>
      </c>
      <c r="E76" s="24" t="s">
        <v>133</v>
      </c>
      <c r="F76" s="25" t="s">
        <v>114</v>
      </c>
      <c r="G76" s="26">
        <v>1410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5" ht="12.75">
      <c r="A77" s="28" t="s">
        <v>54</v>
      </c>
      <c r="E77" s="29" t="s">
        <v>50</v>
      </c>
    </row>
    <row r="78" spans="1:5" ht="38.25">
      <c r="A78" s="30" t="s">
        <v>55</v>
      </c>
      <c r="E78" s="31" t="s">
        <v>134</v>
      </c>
    </row>
    <row r="79" spans="1:5" ht="25.5">
      <c r="A79" t="s">
        <v>57</v>
      </c>
      <c r="E79" s="29" t="s">
        <v>116</v>
      </c>
    </row>
    <row r="80" spans="1:16" ht="12.75">
      <c r="A80" s="19" t="s">
        <v>48</v>
      </c>
      <c r="B80" s="23" t="s">
        <v>135</v>
      </c>
      <c r="C80" s="23" t="s">
        <v>136</v>
      </c>
      <c r="D80" s="19" t="s">
        <v>50</v>
      </c>
      <c r="E80" s="24" t="s">
        <v>137</v>
      </c>
      <c r="F80" s="25" t="s">
        <v>114</v>
      </c>
      <c r="G80" s="26">
        <v>10177.224</v>
      </c>
      <c r="H80" s="27">
        <v>0</v>
      </c>
      <c r="I80" s="27">
        <f>ROUND(ROUND(H80,2)*ROUND(G80,3),2)</f>
        <v>0</v>
      </c>
      <c r="J80" s="25" t="s">
        <v>53</v>
      </c>
      <c r="O80">
        <f>(I80*21)/100</f>
        <v>0</v>
      </c>
      <c r="P80" t="s">
        <v>23</v>
      </c>
    </row>
    <row r="81" spans="1:5" ht="12.75">
      <c r="A81" s="28" t="s">
        <v>54</v>
      </c>
      <c r="E81" s="29" t="s">
        <v>50</v>
      </c>
    </row>
    <row r="82" spans="1:5" ht="38.25">
      <c r="A82" s="30" t="s">
        <v>55</v>
      </c>
      <c r="E82" s="31" t="s">
        <v>138</v>
      </c>
    </row>
    <row r="83" spans="1:5" ht="25.5">
      <c r="A83" t="s">
        <v>57</v>
      </c>
      <c r="E83" s="29" t="s">
        <v>116</v>
      </c>
    </row>
    <row r="84" spans="1:16" ht="12.75">
      <c r="A84" s="19" t="s">
        <v>48</v>
      </c>
      <c r="B84" s="23" t="s">
        <v>139</v>
      </c>
      <c r="C84" s="23" t="s">
        <v>140</v>
      </c>
      <c r="D84" s="19" t="s">
        <v>50</v>
      </c>
      <c r="E84" s="24" t="s">
        <v>141</v>
      </c>
      <c r="F84" s="25" t="s">
        <v>92</v>
      </c>
      <c r="G84" s="26">
        <v>2153.36</v>
      </c>
      <c r="H84" s="27">
        <v>0</v>
      </c>
      <c r="I84" s="27">
        <f>ROUND(ROUND(H84,2)*ROUND(G84,3),2)</f>
        <v>0</v>
      </c>
      <c r="J84" s="25" t="s">
        <v>53</v>
      </c>
      <c r="O84">
        <f>(I84*21)/100</f>
        <v>0</v>
      </c>
      <c r="P84" t="s">
        <v>23</v>
      </c>
    </row>
    <row r="85" spans="1:5" ht="12.75">
      <c r="A85" s="28" t="s">
        <v>54</v>
      </c>
      <c r="E85" s="29" t="s">
        <v>50</v>
      </c>
    </row>
    <row r="86" spans="1:5" ht="38.25">
      <c r="A86" s="30" t="s">
        <v>55</v>
      </c>
      <c r="E86" s="31" t="s">
        <v>142</v>
      </c>
    </row>
    <row r="87" spans="1:5" ht="63.75">
      <c r="A87" t="s">
        <v>57</v>
      </c>
      <c r="E87" s="29" t="s">
        <v>110</v>
      </c>
    </row>
    <row r="88" spans="1:16" ht="12.75">
      <c r="A88" s="19" t="s">
        <v>48</v>
      </c>
      <c r="B88" s="23" t="s">
        <v>143</v>
      </c>
      <c r="C88" s="23" t="s">
        <v>144</v>
      </c>
      <c r="D88" s="19" t="s">
        <v>50</v>
      </c>
      <c r="E88" s="24" t="s">
        <v>145</v>
      </c>
      <c r="F88" s="25" t="s">
        <v>92</v>
      </c>
      <c r="G88" s="26">
        <v>2098.185</v>
      </c>
      <c r="H88" s="27">
        <v>0</v>
      </c>
      <c r="I88" s="27">
        <f>ROUND(ROUND(H88,2)*ROUND(G88,3),2)</f>
        <v>0</v>
      </c>
      <c r="J88" s="25" t="s">
        <v>53</v>
      </c>
      <c r="O88">
        <f>(I88*21)/100</f>
        <v>0</v>
      </c>
      <c r="P88" t="s">
        <v>23</v>
      </c>
    </row>
    <row r="89" spans="1:5" ht="12.75">
      <c r="A89" s="28" t="s">
        <v>54</v>
      </c>
      <c r="E89" s="29" t="s">
        <v>50</v>
      </c>
    </row>
    <row r="90" spans="1:5" ht="38.25">
      <c r="A90" s="30" t="s">
        <v>55</v>
      </c>
      <c r="E90" s="31" t="s">
        <v>146</v>
      </c>
    </row>
    <row r="91" spans="1:5" ht="63.75">
      <c r="A91" t="s">
        <v>57</v>
      </c>
      <c r="E91" s="29" t="s">
        <v>110</v>
      </c>
    </row>
    <row r="92" spans="1:18" ht="12.75" customHeight="1">
      <c r="A92" s="5" t="s">
        <v>45</v>
      </c>
      <c r="B92" s="5"/>
      <c r="C92" s="33" t="s">
        <v>147</v>
      </c>
      <c r="D92" s="5"/>
      <c r="E92" s="21" t="s">
        <v>148</v>
      </c>
      <c r="F92" s="5"/>
      <c r="G92" s="5"/>
      <c r="H92" s="5"/>
      <c r="I92" s="34">
        <f>0+Q92</f>
        <v>0</v>
      </c>
      <c r="J92" s="5"/>
      <c r="O92">
        <f>0+R92</f>
        <v>0</v>
      </c>
      <c r="Q92">
        <f>0+I93+I97</f>
        <v>0</v>
      </c>
      <c r="R92">
        <f>0+O93+O97</f>
        <v>0</v>
      </c>
    </row>
    <row r="93" spans="1:16" ht="12.75">
      <c r="A93" s="19" t="s">
        <v>48</v>
      </c>
      <c r="B93" s="23" t="s">
        <v>149</v>
      </c>
      <c r="C93" s="23" t="s">
        <v>150</v>
      </c>
      <c r="D93" s="19" t="s">
        <v>50</v>
      </c>
      <c r="E93" s="24" t="s">
        <v>151</v>
      </c>
      <c r="F93" s="25" t="s">
        <v>152</v>
      </c>
      <c r="G93" s="26">
        <v>66.45</v>
      </c>
      <c r="H93" s="27">
        <v>0</v>
      </c>
      <c r="I93" s="27">
        <f>ROUND(ROUND(H93,2)*ROUND(G93,3),2)</f>
        <v>0</v>
      </c>
      <c r="J93" s="25" t="s">
        <v>53</v>
      </c>
      <c r="O93">
        <f>(I93*21)/100</f>
        <v>0</v>
      </c>
      <c r="P93" t="s">
        <v>23</v>
      </c>
    </row>
    <row r="94" spans="1:5" ht="12.75">
      <c r="A94" s="28" t="s">
        <v>54</v>
      </c>
      <c r="E94" s="29" t="s">
        <v>50</v>
      </c>
    </row>
    <row r="95" spans="1:5" ht="25.5">
      <c r="A95" s="30" t="s">
        <v>55</v>
      </c>
      <c r="E95" s="31" t="s">
        <v>153</v>
      </c>
    </row>
    <row r="96" spans="1:5" ht="63.75">
      <c r="A96" t="s">
        <v>57</v>
      </c>
      <c r="E96" s="29" t="s">
        <v>110</v>
      </c>
    </row>
    <row r="97" spans="1:16" ht="25.5">
      <c r="A97" s="19" t="s">
        <v>48</v>
      </c>
      <c r="B97" s="23" t="s">
        <v>154</v>
      </c>
      <c r="C97" s="23" t="s">
        <v>155</v>
      </c>
      <c r="D97" s="19" t="s">
        <v>50</v>
      </c>
      <c r="E97" s="24" t="s">
        <v>156</v>
      </c>
      <c r="F97" s="25" t="s">
        <v>114</v>
      </c>
      <c r="G97" s="26">
        <v>332.25</v>
      </c>
      <c r="H97" s="27">
        <v>0</v>
      </c>
      <c r="I97" s="27">
        <f>ROUND(ROUND(H97,2)*ROUND(G97,3),2)</f>
        <v>0</v>
      </c>
      <c r="J97" s="25" t="s">
        <v>53</v>
      </c>
      <c r="O97">
        <f>(I97*21)/100</f>
        <v>0</v>
      </c>
      <c r="P97" t="s">
        <v>23</v>
      </c>
    </row>
    <row r="98" spans="1:5" ht="12.75">
      <c r="A98" s="28" t="s">
        <v>54</v>
      </c>
      <c r="E98" s="29" t="s">
        <v>50</v>
      </c>
    </row>
    <row r="99" spans="1:5" ht="25.5">
      <c r="A99" s="30" t="s">
        <v>55</v>
      </c>
      <c r="E99" s="31" t="s">
        <v>157</v>
      </c>
    </row>
    <row r="100" spans="1:5" ht="25.5">
      <c r="A100" t="s">
        <v>57</v>
      </c>
      <c r="E100" s="29" t="s">
        <v>116</v>
      </c>
    </row>
    <row r="101" spans="1:18" ht="12.75" customHeight="1">
      <c r="A101" s="5" t="s">
        <v>45</v>
      </c>
      <c r="B101" s="5"/>
      <c r="C101" s="33" t="s">
        <v>158</v>
      </c>
      <c r="D101" s="5"/>
      <c r="E101" s="21" t="s">
        <v>159</v>
      </c>
      <c r="F101" s="5"/>
      <c r="G101" s="5"/>
      <c r="H101" s="5"/>
      <c r="I101" s="34">
        <f>0+Q101</f>
        <v>0</v>
      </c>
      <c r="J101" s="5"/>
      <c r="O101">
        <f>0+R101</f>
        <v>0</v>
      </c>
      <c r="Q101">
        <f>0+I102+I106</f>
        <v>0</v>
      </c>
      <c r="R101">
        <f>0+O102+O106</f>
        <v>0</v>
      </c>
    </row>
    <row r="102" spans="1:16" ht="25.5">
      <c r="A102" s="19" t="s">
        <v>48</v>
      </c>
      <c r="B102" s="23" t="s">
        <v>160</v>
      </c>
      <c r="C102" s="23" t="s">
        <v>161</v>
      </c>
      <c r="D102" s="19" t="s">
        <v>50</v>
      </c>
      <c r="E102" s="24" t="s">
        <v>162</v>
      </c>
      <c r="F102" s="25" t="s">
        <v>63</v>
      </c>
      <c r="G102" s="26">
        <v>641.681</v>
      </c>
      <c r="H102" s="27">
        <v>0</v>
      </c>
      <c r="I102" s="27">
        <f>ROUND(ROUND(H102,2)*ROUND(G102,3),2)</f>
        <v>0</v>
      </c>
      <c r="J102" s="25" t="s">
        <v>53</v>
      </c>
      <c r="O102">
        <f>(I102*21)/100</f>
        <v>0</v>
      </c>
      <c r="P102" t="s">
        <v>23</v>
      </c>
    </row>
    <row r="103" spans="1:5" ht="12.75">
      <c r="A103" s="28" t="s">
        <v>54</v>
      </c>
      <c r="E103" s="29" t="s">
        <v>50</v>
      </c>
    </row>
    <row r="104" spans="1:5" ht="102">
      <c r="A104" s="30" t="s">
        <v>55</v>
      </c>
      <c r="E104" s="31" t="s">
        <v>163</v>
      </c>
    </row>
    <row r="105" spans="1:5" ht="63.75">
      <c r="A105" t="s">
        <v>57</v>
      </c>
      <c r="E105" s="29" t="s">
        <v>110</v>
      </c>
    </row>
    <row r="106" spans="1:16" ht="25.5">
      <c r="A106" s="19" t="s">
        <v>48</v>
      </c>
      <c r="B106" s="23" t="s">
        <v>164</v>
      </c>
      <c r="C106" s="23" t="s">
        <v>165</v>
      </c>
      <c r="D106" s="19" t="s">
        <v>50</v>
      </c>
      <c r="E106" s="24" t="s">
        <v>166</v>
      </c>
      <c r="F106" s="25" t="s">
        <v>114</v>
      </c>
      <c r="G106" s="26">
        <v>23100.516</v>
      </c>
      <c r="H106" s="27">
        <v>0</v>
      </c>
      <c r="I106" s="27">
        <f>ROUND(ROUND(H106,2)*ROUND(G106,3),2)</f>
        <v>0</v>
      </c>
      <c r="J106" s="25" t="s">
        <v>53</v>
      </c>
      <c r="O106">
        <f>(I106*21)/100</f>
        <v>0</v>
      </c>
      <c r="P106" t="s">
        <v>23</v>
      </c>
    </row>
    <row r="107" spans="1:5" ht="12.75">
      <c r="A107" s="28" t="s">
        <v>54</v>
      </c>
      <c r="E107" s="29" t="s">
        <v>50</v>
      </c>
    </row>
    <row r="108" spans="1:5" ht="102">
      <c r="A108" s="30" t="s">
        <v>55</v>
      </c>
      <c r="E108" s="31" t="s">
        <v>167</v>
      </c>
    </row>
    <row r="109" spans="1:5" ht="25.5">
      <c r="A109" t="s">
        <v>57</v>
      </c>
      <c r="E109" s="29" t="s">
        <v>116</v>
      </c>
    </row>
    <row r="110" spans="1:18" ht="12.75" customHeight="1">
      <c r="A110" s="5" t="s">
        <v>45</v>
      </c>
      <c r="B110" s="5"/>
      <c r="C110" s="33" t="s">
        <v>168</v>
      </c>
      <c r="D110" s="5"/>
      <c r="E110" s="21" t="s">
        <v>169</v>
      </c>
      <c r="F110" s="5"/>
      <c r="G110" s="5"/>
      <c r="H110" s="5"/>
      <c r="I110" s="34">
        <f>0+Q110</f>
        <v>0</v>
      </c>
      <c r="J110" s="5"/>
      <c r="O110">
        <f>0+R110</f>
        <v>0</v>
      </c>
      <c r="Q110">
        <f>0+I111+I115+I119</f>
        <v>0</v>
      </c>
      <c r="R110">
        <f>0+O111+O115+O119</f>
        <v>0</v>
      </c>
    </row>
    <row r="111" spans="1:16" ht="12.75">
      <c r="A111" s="19" t="s">
        <v>48</v>
      </c>
      <c r="B111" s="23" t="s">
        <v>170</v>
      </c>
      <c r="C111" s="23" t="s">
        <v>171</v>
      </c>
      <c r="D111" s="19" t="s">
        <v>50</v>
      </c>
      <c r="E111" s="24" t="s">
        <v>172</v>
      </c>
      <c r="F111" s="25" t="s">
        <v>63</v>
      </c>
      <c r="G111" s="26">
        <v>87.42</v>
      </c>
      <c r="H111" s="27">
        <v>0</v>
      </c>
      <c r="I111" s="27">
        <f>ROUND(ROUND(H111,2)*ROUND(G111,3),2)</f>
        <v>0</v>
      </c>
      <c r="J111" s="25" t="s">
        <v>53</v>
      </c>
      <c r="O111">
        <f>(I111*21)/100</f>
        <v>0</v>
      </c>
      <c r="P111" t="s">
        <v>23</v>
      </c>
    </row>
    <row r="112" spans="1:5" ht="12.75">
      <c r="A112" s="28" t="s">
        <v>54</v>
      </c>
      <c r="E112" s="29" t="s">
        <v>50</v>
      </c>
    </row>
    <row r="113" spans="1:5" ht="38.25">
      <c r="A113" s="30" t="s">
        <v>55</v>
      </c>
      <c r="E113" s="31" t="s">
        <v>173</v>
      </c>
    </row>
    <row r="114" spans="1:5" ht="38.25">
      <c r="A114" t="s">
        <v>57</v>
      </c>
      <c r="E114" s="29" t="s">
        <v>174</v>
      </c>
    </row>
    <row r="115" spans="1:16" ht="12.75">
      <c r="A115" s="19" t="s">
        <v>48</v>
      </c>
      <c r="B115" s="23" t="s">
        <v>175</v>
      </c>
      <c r="C115" s="23" t="s">
        <v>176</v>
      </c>
      <c r="D115" s="19" t="s">
        <v>50</v>
      </c>
      <c r="E115" s="24" t="s">
        <v>177</v>
      </c>
      <c r="F115" s="25" t="s">
        <v>63</v>
      </c>
      <c r="G115" s="26">
        <v>189.215</v>
      </c>
      <c r="H115" s="27">
        <v>0</v>
      </c>
      <c r="I115" s="27">
        <f>ROUND(ROUND(H115,2)*ROUND(G115,3),2)</f>
        <v>0</v>
      </c>
      <c r="J115" s="25" t="s">
        <v>53</v>
      </c>
      <c r="O115">
        <f>(I115*21)/100</f>
        <v>0</v>
      </c>
      <c r="P115" t="s">
        <v>23</v>
      </c>
    </row>
    <row r="116" spans="1:5" ht="12.75">
      <c r="A116" s="28" t="s">
        <v>54</v>
      </c>
      <c r="E116" s="29" t="s">
        <v>50</v>
      </c>
    </row>
    <row r="117" spans="1:5" ht="63.75">
      <c r="A117" s="30" t="s">
        <v>55</v>
      </c>
      <c r="E117" s="31" t="s">
        <v>178</v>
      </c>
    </row>
    <row r="118" spans="1:5" ht="38.25">
      <c r="A118" t="s">
        <v>57</v>
      </c>
      <c r="E118" s="29" t="s">
        <v>174</v>
      </c>
    </row>
    <row r="119" spans="1:16" ht="12.75">
      <c r="A119" s="19" t="s">
        <v>48</v>
      </c>
      <c r="B119" s="23" t="s">
        <v>179</v>
      </c>
      <c r="C119" s="23" t="s">
        <v>180</v>
      </c>
      <c r="D119" s="19" t="s">
        <v>50</v>
      </c>
      <c r="E119" s="24" t="s">
        <v>181</v>
      </c>
      <c r="F119" s="25" t="s">
        <v>182</v>
      </c>
      <c r="G119" s="26">
        <v>1567.86</v>
      </c>
      <c r="H119" s="27">
        <v>0</v>
      </c>
      <c r="I119" s="27">
        <f>ROUND(ROUND(H119,2)*ROUND(G119,3),2)</f>
        <v>0</v>
      </c>
      <c r="J119" s="25" t="s">
        <v>53</v>
      </c>
      <c r="O119">
        <f>(I119*21)/100</f>
        <v>0</v>
      </c>
      <c r="P119" t="s">
        <v>23</v>
      </c>
    </row>
    <row r="120" spans="1:5" ht="12.75">
      <c r="A120" s="28" t="s">
        <v>54</v>
      </c>
      <c r="E120" s="29" t="s">
        <v>50</v>
      </c>
    </row>
    <row r="121" spans="1:5" ht="63.75">
      <c r="A121" s="30" t="s">
        <v>55</v>
      </c>
      <c r="E121" s="31" t="s">
        <v>183</v>
      </c>
    </row>
    <row r="122" spans="1:5" ht="25.5">
      <c r="A122" t="s">
        <v>57</v>
      </c>
      <c r="E122" s="29" t="s">
        <v>184</v>
      </c>
    </row>
    <row r="123" spans="1:18" ht="12.75" customHeight="1">
      <c r="A123" s="5" t="s">
        <v>45</v>
      </c>
      <c r="B123" s="5"/>
      <c r="C123" s="33" t="s">
        <v>185</v>
      </c>
      <c r="D123" s="5"/>
      <c r="E123" s="21" t="s">
        <v>186</v>
      </c>
      <c r="F123" s="5"/>
      <c r="G123" s="5"/>
      <c r="H123" s="5"/>
      <c r="I123" s="34">
        <f>0+Q123</f>
        <v>0</v>
      </c>
      <c r="J123" s="5"/>
      <c r="O123">
        <f>0+R123</f>
        <v>0</v>
      </c>
      <c r="Q123">
        <f>0+I124+I128</f>
        <v>0</v>
      </c>
      <c r="R123">
        <f>0+O124+O128</f>
        <v>0</v>
      </c>
    </row>
    <row r="124" spans="1:16" ht="12.75">
      <c r="A124" s="19" t="s">
        <v>48</v>
      </c>
      <c r="B124" s="23" t="s">
        <v>187</v>
      </c>
      <c r="C124" s="23" t="s">
        <v>188</v>
      </c>
      <c r="D124" s="19" t="s">
        <v>50</v>
      </c>
      <c r="E124" s="24" t="s">
        <v>189</v>
      </c>
      <c r="F124" s="25" t="s">
        <v>63</v>
      </c>
      <c r="G124" s="26">
        <v>2292.6475</v>
      </c>
      <c r="H124" s="27">
        <v>0</v>
      </c>
      <c r="I124" s="27">
        <f>ROUND(ROUND(H124,2)*ROUND(G124,3),2)</f>
        <v>0</v>
      </c>
      <c r="J124" s="25" t="s">
        <v>53</v>
      </c>
      <c r="O124">
        <f>(I124*21)/100</f>
        <v>0</v>
      </c>
      <c r="P124" t="s">
        <v>23</v>
      </c>
    </row>
    <row r="125" spans="1:5" ht="12.75">
      <c r="A125" s="28" t="s">
        <v>54</v>
      </c>
      <c r="E125" s="29" t="s">
        <v>50</v>
      </c>
    </row>
    <row r="126" spans="1:5" ht="114.75">
      <c r="A126" s="30" t="s">
        <v>55</v>
      </c>
      <c r="E126" s="31" t="s">
        <v>190</v>
      </c>
    </row>
    <row r="127" spans="1:5" ht="369.75">
      <c r="A127" t="s">
        <v>57</v>
      </c>
      <c r="E127" s="29" t="s">
        <v>191</v>
      </c>
    </row>
    <row r="128" spans="1:16" ht="12.75">
      <c r="A128" s="19" t="s">
        <v>48</v>
      </c>
      <c r="B128" s="23" t="s">
        <v>192</v>
      </c>
      <c r="C128" s="23" t="s">
        <v>193</v>
      </c>
      <c r="D128" s="19" t="s">
        <v>50</v>
      </c>
      <c r="E128" s="24" t="s">
        <v>194</v>
      </c>
      <c r="F128" s="25" t="s">
        <v>182</v>
      </c>
      <c r="G128" s="26">
        <v>45112.95</v>
      </c>
      <c r="H128" s="27">
        <v>0</v>
      </c>
      <c r="I128" s="27">
        <f>ROUND(ROUND(H128,2)*ROUND(G128,3),2)</f>
        <v>0</v>
      </c>
      <c r="J128" s="25" t="s">
        <v>53</v>
      </c>
      <c r="O128">
        <f>(I128*21)/100</f>
        <v>0</v>
      </c>
      <c r="P128" t="s">
        <v>23</v>
      </c>
    </row>
    <row r="129" spans="1:5" ht="12.75">
      <c r="A129" s="28" t="s">
        <v>54</v>
      </c>
      <c r="E129" s="29" t="s">
        <v>50</v>
      </c>
    </row>
    <row r="130" spans="1:5" ht="114.75">
      <c r="A130" s="30" t="s">
        <v>55</v>
      </c>
      <c r="E130" s="31" t="s">
        <v>195</v>
      </c>
    </row>
    <row r="131" spans="1:5" ht="25.5">
      <c r="A131" t="s">
        <v>57</v>
      </c>
      <c r="E131" s="29" t="s">
        <v>184</v>
      </c>
    </row>
    <row r="132" spans="1:18" ht="12.75" customHeight="1">
      <c r="A132" s="5" t="s">
        <v>45</v>
      </c>
      <c r="B132" s="5"/>
      <c r="C132" s="33" t="s">
        <v>196</v>
      </c>
      <c r="D132" s="5"/>
      <c r="E132" s="21" t="s">
        <v>197</v>
      </c>
      <c r="F132" s="5"/>
      <c r="G132" s="5"/>
      <c r="H132" s="5"/>
      <c r="I132" s="34">
        <f>0+Q132</f>
        <v>0</v>
      </c>
      <c r="J132" s="5"/>
      <c r="O132">
        <f>0+R132</f>
        <v>0</v>
      </c>
      <c r="Q132">
        <f>0+I133+I137</f>
        <v>0</v>
      </c>
      <c r="R132">
        <f>0+O133+O137</f>
        <v>0</v>
      </c>
    </row>
    <row r="133" spans="1:16" ht="12.75">
      <c r="A133" s="19" t="s">
        <v>48</v>
      </c>
      <c r="B133" s="23" t="s">
        <v>198</v>
      </c>
      <c r="C133" s="23" t="s">
        <v>199</v>
      </c>
      <c r="D133" s="19" t="s">
        <v>50</v>
      </c>
      <c r="E133" s="24" t="s">
        <v>200</v>
      </c>
      <c r="F133" s="25" t="s">
        <v>63</v>
      </c>
      <c r="G133" s="26">
        <v>145.52</v>
      </c>
      <c r="H133" s="27">
        <v>0</v>
      </c>
      <c r="I133" s="27">
        <f>ROUND(ROUND(H133,2)*ROUND(G133,3),2)</f>
        <v>0</v>
      </c>
      <c r="J133" s="25" t="s">
        <v>53</v>
      </c>
      <c r="O133">
        <f>(I133*21)/100</f>
        <v>0</v>
      </c>
      <c r="P133" t="s">
        <v>23</v>
      </c>
    </row>
    <row r="134" spans="1:5" ht="12.75">
      <c r="A134" s="28" t="s">
        <v>54</v>
      </c>
      <c r="E134" s="29" t="s">
        <v>50</v>
      </c>
    </row>
    <row r="135" spans="1:5" ht="25.5">
      <c r="A135" s="30" t="s">
        <v>55</v>
      </c>
      <c r="E135" s="31" t="s">
        <v>201</v>
      </c>
    </row>
    <row r="136" spans="1:5" ht="318.75">
      <c r="A136" t="s">
        <v>57</v>
      </c>
      <c r="E136" s="29" t="s">
        <v>202</v>
      </c>
    </row>
    <row r="137" spans="1:16" ht="12.75">
      <c r="A137" s="19" t="s">
        <v>48</v>
      </c>
      <c r="B137" s="23" t="s">
        <v>203</v>
      </c>
      <c r="C137" s="23" t="s">
        <v>204</v>
      </c>
      <c r="D137" s="19" t="s">
        <v>50</v>
      </c>
      <c r="E137" s="24" t="s">
        <v>205</v>
      </c>
      <c r="F137" s="25" t="s">
        <v>182</v>
      </c>
      <c r="G137" s="26">
        <v>2910.4</v>
      </c>
      <c r="H137" s="27">
        <v>0</v>
      </c>
      <c r="I137" s="27">
        <f>ROUND(ROUND(H137,2)*ROUND(G137,3),2)</f>
        <v>0</v>
      </c>
      <c r="J137" s="25" t="s">
        <v>53</v>
      </c>
      <c r="O137">
        <f>(I137*21)/100</f>
        <v>0</v>
      </c>
      <c r="P137" t="s">
        <v>23</v>
      </c>
    </row>
    <row r="138" spans="1:5" ht="12.75">
      <c r="A138" s="28" t="s">
        <v>54</v>
      </c>
      <c r="E138" s="29" t="s">
        <v>50</v>
      </c>
    </row>
    <row r="139" spans="1:5" ht="25.5">
      <c r="A139" s="30" t="s">
        <v>55</v>
      </c>
      <c r="E139" s="31" t="s">
        <v>206</v>
      </c>
    </row>
    <row r="140" spans="1:5" ht="25.5">
      <c r="A140" t="s">
        <v>57</v>
      </c>
      <c r="E140" s="29" t="s">
        <v>184</v>
      </c>
    </row>
    <row r="141" spans="1:18" ht="12.75" customHeight="1">
      <c r="A141" s="5" t="s">
        <v>45</v>
      </c>
      <c r="B141" s="5"/>
      <c r="C141" s="33" t="s">
        <v>207</v>
      </c>
      <c r="D141" s="5"/>
      <c r="E141" s="21" t="s">
        <v>208</v>
      </c>
      <c r="F141" s="5"/>
      <c r="G141" s="5"/>
      <c r="H141" s="5"/>
      <c r="I141" s="34">
        <f>0+Q141</f>
        <v>0</v>
      </c>
      <c r="J141" s="5"/>
      <c r="O141">
        <f>0+R141</f>
        <v>0</v>
      </c>
      <c r="Q141">
        <f>0+I142+I146+I150+I154</f>
        <v>0</v>
      </c>
      <c r="R141">
        <f>0+O142+O146+O150+O154</f>
        <v>0</v>
      </c>
    </row>
    <row r="142" spans="1:16" ht="12.75">
      <c r="A142" s="19" t="s">
        <v>48</v>
      </c>
      <c r="B142" s="23" t="s">
        <v>209</v>
      </c>
      <c r="C142" s="23" t="s">
        <v>210</v>
      </c>
      <c r="D142" s="19" t="s">
        <v>50</v>
      </c>
      <c r="E142" s="24" t="s">
        <v>211</v>
      </c>
      <c r="F142" s="25" t="s">
        <v>63</v>
      </c>
      <c r="G142" s="26">
        <v>37</v>
      </c>
      <c r="H142" s="27">
        <v>0</v>
      </c>
      <c r="I142" s="27">
        <f>ROUND(ROUND(H142,2)*ROUND(G142,3),2)</f>
        <v>0</v>
      </c>
      <c r="J142" s="25" t="s">
        <v>53</v>
      </c>
      <c r="O142">
        <f>(I142*21)/100</f>
        <v>0</v>
      </c>
      <c r="P142" t="s">
        <v>23</v>
      </c>
    </row>
    <row r="143" spans="1:5" ht="12.75">
      <c r="A143" s="28" t="s">
        <v>54</v>
      </c>
      <c r="E143" s="29" t="s">
        <v>50</v>
      </c>
    </row>
    <row r="144" spans="1:5" ht="25.5">
      <c r="A144" s="30" t="s">
        <v>55</v>
      </c>
      <c r="E144" s="31" t="s">
        <v>212</v>
      </c>
    </row>
    <row r="145" spans="1:5" ht="229.5">
      <c r="A145" t="s">
        <v>57</v>
      </c>
      <c r="E145" s="29" t="s">
        <v>213</v>
      </c>
    </row>
    <row r="146" spans="1:16" ht="25.5">
      <c r="A146" s="19" t="s">
        <v>48</v>
      </c>
      <c r="B146" s="23" t="s">
        <v>214</v>
      </c>
      <c r="C146" s="23" t="s">
        <v>215</v>
      </c>
      <c r="D146" s="19" t="s">
        <v>50</v>
      </c>
      <c r="E146" s="24" t="s">
        <v>216</v>
      </c>
      <c r="F146" s="25" t="s">
        <v>63</v>
      </c>
      <c r="G146" s="26">
        <v>50.7</v>
      </c>
      <c r="H146" s="27">
        <v>0</v>
      </c>
      <c r="I146" s="27">
        <f>ROUND(ROUND(H146,2)*ROUND(G146,3),2)</f>
        <v>0</v>
      </c>
      <c r="J146" s="25" t="s">
        <v>53</v>
      </c>
      <c r="O146">
        <f>(I146*21)/100</f>
        <v>0</v>
      </c>
      <c r="P146" t="s">
        <v>23</v>
      </c>
    </row>
    <row r="147" spans="1:5" ht="12.75">
      <c r="A147" s="28" t="s">
        <v>54</v>
      </c>
      <c r="E147" s="29" t="s">
        <v>50</v>
      </c>
    </row>
    <row r="148" spans="1:5" ht="25.5">
      <c r="A148" s="30" t="s">
        <v>55</v>
      </c>
      <c r="E148" s="31" t="s">
        <v>217</v>
      </c>
    </row>
    <row r="149" spans="1:5" ht="229.5">
      <c r="A149" t="s">
        <v>57</v>
      </c>
      <c r="E149" s="29" t="s">
        <v>218</v>
      </c>
    </row>
    <row r="150" spans="1:16" ht="12.75">
      <c r="A150" s="19" t="s">
        <v>48</v>
      </c>
      <c r="B150" s="23" t="s">
        <v>219</v>
      </c>
      <c r="C150" s="23" t="s">
        <v>220</v>
      </c>
      <c r="D150" s="19" t="s">
        <v>50</v>
      </c>
      <c r="E150" s="24" t="s">
        <v>221</v>
      </c>
      <c r="F150" s="25" t="s">
        <v>63</v>
      </c>
      <c r="G150" s="26">
        <v>56.13</v>
      </c>
      <c r="H150" s="27">
        <v>0</v>
      </c>
      <c r="I150" s="27">
        <f>ROUND(ROUND(H150,2)*ROUND(G150,3),2)</f>
        <v>0</v>
      </c>
      <c r="J150" s="25" t="s">
        <v>53</v>
      </c>
      <c r="O150">
        <f>(I150*21)/100</f>
        <v>0</v>
      </c>
      <c r="P150" t="s">
        <v>23</v>
      </c>
    </row>
    <row r="151" spans="1:5" ht="12.75">
      <c r="A151" s="28" t="s">
        <v>54</v>
      </c>
      <c r="E151" s="29" t="s">
        <v>50</v>
      </c>
    </row>
    <row r="152" spans="1:5" ht="63.75">
      <c r="A152" s="30" t="s">
        <v>55</v>
      </c>
      <c r="E152" s="31" t="s">
        <v>222</v>
      </c>
    </row>
    <row r="153" spans="1:5" ht="229.5">
      <c r="A153" t="s">
        <v>57</v>
      </c>
      <c r="E153" s="29" t="s">
        <v>218</v>
      </c>
    </row>
    <row r="154" spans="1:16" ht="12.75">
      <c r="A154" s="19" t="s">
        <v>48</v>
      </c>
      <c r="B154" s="23" t="s">
        <v>223</v>
      </c>
      <c r="C154" s="23" t="s">
        <v>224</v>
      </c>
      <c r="D154" s="19" t="s">
        <v>50</v>
      </c>
      <c r="E154" s="24" t="s">
        <v>225</v>
      </c>
      <c r="F154" s="25" t="s">
        <v>63</v>
      </c>
      <c r="G154" s="26">
        <v>21.7</v>
      </c>
      <c r="H154" s="27">
        <v>0</v>
      </c>
      <c r="I154" s="27">
        <f>ROUND(ROUND(H154,2)*ROUND(G154,3),2)</f>
        <v>0</v>
      </c>
      <c r="J154" s="25" t="s">
        <v>53</v>
      </c>
      <c r="O154">
        <f>(I154*21)/100</f>
        <v>0</v>
      </c>
      <c r="P154" t="s">
        <v>23</v>
      </c>
    </row>
    <row r="155" spans="1:5" ht="12.75">
      <c r="A155" s="28" t="s">
        <v>54</v>
      </c>
      <c r="E155" s="29" t="s">
        <v>50</v>
      </c>
    </row>
    <row r="156" spans="1:5" ht="25.5">
      <c r="A156" s="30" t="s">
        <v>55</v>
      </c>
      <c r="E156" s="31" t="s">
        <v>226</v>
      </c>
    </row>
    <row r="157" spans="1:5" ht="293.25">
      <c r="A157" t="s">
        <v>57</v>
      </c>
      <c r="E157" s="29" t="s">
        <v>227</v>
      </c>
    </row>
    <row r="158" spans="1:18" ht="12.75" customHeight="1">
      <c r="A158" s="5" t="s">
        <v>45</v>
      </c>
      <c r="B158" s="5"/>
      <c r="C158" s="33" t="s">
        <v>228</v>
      </c>
      <c r="D158" s="5"/>
      <c r="E158" s="21" t="s">
        <v>229</v>
      </c>
      <c r="F158" s="5"/>
      <c r="G158" s="5"/>
      <c r="H158" s="5"/>
      <c r="I158" s="34">
        <f>0+Q158</f>
        <v>0</v>
      </c>
      <c r="J158" s="5"/>
      <c r="O158">
        <f>0+R158</f>
        <v>0</v>
      </c>
      <c r="Q158">
        <f>0+I159+I163+I167+I171</f>
        <v>0</v>
      </c>
      <c r="R158">
        <f>0+O159+O163+O167+O171</f>
        <v>0</v>
      </c>
    </row>
    <row r="159" spans="1:16" ht="12.75">
      <c r="A159" s="19" t="s">
        <v>48</v>
      </c>
      <c r="B159" s="23" t="s">
        <v>230</v>
      </c>
      <c r="C159" s="23" t="s">
        <v>231</v>
      </c>
      <c r="D159" s="19" t="s">
        <v>50</v>
      </c>
      <c r="E159" s="24" t="s">
        <v>232</v>
      </c>
      <c r="F159" s="25" t="s">
        <v>63</v>
      </c>
      <c r="G159" s="26">
        <v>87.42</v>
      </c>
      <c r="H159" s="27">
        <v>0</v>
      </c>
      <c r="I159" s="27">
        <f>ROUND(ROUND(H159,2)*ROUND(G159,3),2)</f>
        <v>0</v>
      </c>
      <c r="J159" s="25" t="s">
        <v>53</v>
      </c>
      <c r="O159">
        <f>(I159*21)/100</f>
        <v>0</v>
      </c>
      <c r="P159" t="s">
        <v>23</v>
      </c>
    </row>
    <row r="160" spans="1:5" ht="12.75">
      <c r="A160" s="28" t="s">
        <v>54</v>
      </c>
      <c r="E160" s="29" t="s">
        <v>50</v>
      </c>
    </row>
    <row r="161" spans="1:5" ht="25.5">
      <c r="A161" s="30" t="s">
        <v>55</v>
      </c>
      <c r="E161" s="31" t="s">
        <v>233</v>
      </c>
    </row>
    <row r="162" spans="1:5" ht="38.25">
      <c r="A162" t="s">
        <v>57</v>
      </c>
      <c r="E162" s="29" t="s">
        <v>234</v>
      </c>
    </row>
    <row r="163" spans="1:16" ht="12.75">
      <c r="A163" s="19" t="s">
        <v>48</v>
      </c>
      <c r="B163" s="23" t="s">
        <v>235</v>
      </c>
      <c r="C163" s="23" t="s">
        <v>236</v>
      </c>
      <c r="D163" s="19" t="s">
        <v>50</v>
      </c>
      <c r="E163" s="24" t="s">
        <v>237</v>
      </c>
      <c r="F163" s="25" t="s">
        <v>92</v>
      </c>
      <c r="G163" s="26">
        <v>582.8</v>
      </c>
      <c r="H163" s="27">
        <v>0</v>
      </c>
      <c r="I163" s="27">
        <f>ROUND(ROUND(H163,2)*ROUND(G163,3),2)</f>
        <v>0</v>
      </c>
      <c r="J163" s="25" t="s">
        <v>53</v>
      </c>
      <c r="O163">
        <f>(I163*21)/100</f>
        <v>0</v>
      </c>
      <c r="P163" t="s">
        <v>23</v>
      </c>
    </row>
    <row r="164" spans="1:5" ht="12.75">
      <c r="A164" s="28" t="s">
        <v>54</v>
      </c>
      <c r="E164" s="29" t="s">
        <v>50</v>
      </c>
    </row>
    <row r="165" spans="1:5" ht="25.5">
      <c r="A165" s="30" t="s">
        <v>55</v>
      </c>
      <c r="E165" s="31" t="s">
        <v>238</v>
      </c>
    </row>
    <row r="166" spans="1:5" ht="25.5">
      <c r="A166" t="s">
        <v>57</v>
      </c>
      <c r="E166" s="29" t="s">
        <v>239</v>
      </c>
    </row>
    <row r="167" spans="1:16" ht="12.75">
      <c r="A167" s="19" t="s">
        <v>48</v>
      </c>
      <c r="B167" s="23" t="s">
        <v>240</v>
      </c>
      <c r="C167" s="23" t="s">
        <v>241</v>
      </c>
      <c r="D167" s="19" t="s">
        <v>50</v>
      </c>
      <c r="E167" s="24" t="s">
        <v>242</v>
      </c>
      <c r="F167" s="25" t="s">
        <v>92</v>
      </c>
      <c r="G167" s="26">
        <v>582.8</v>
      </c>
      <c r="H167" s="27">
        <v>0</v>
      </c>
      <c r="I167" s="27">
        <f>ROUND(ROUND(H167,2)*ROUND(G167,3),2)</f>
        <v>0</v>
      </c>
      <c r="J167" s="25" t="s">
        <v>53</v>
      </c>
      <c r="O167">
        <f>(I167*21)/100</f>
        <v>0</v>
      </c>
      <c r="P167" t="s">
        <v>23</v>
      </c>
    </row>
    <row r="168" spans="1:5" ht="12.75">
      <c r="A168" s="28" t="s">
        <v>54</v>
      </c>
      <c r="E168" s="29" t="s">
        <v>50</v>
      </c>
    </row>
    <row r="169" spans="1:5" ht="25.5">
      <c r="A169" s="30" t="s">
        <v>55</v>
      </c>
      <c r="E169" s="31" t="s">
        <v>238</v>
      </c>
    </row>
    <row r="170" spans="1:5" ht="38.25">
      <c r="A170" t="s">
        <v>57</v>
      </c>
      <c r="E170" s="29" t="s">
        <v>243</v>
      </c>
    </row>
    <row r="171" spans="1:16" ht="12.75">
      <c r="A171" s="19" t="s">
        <v>48</v>
      </c>
      <c r="B171" s="23" t="s">
        <v>244</v>
      </c>
      <c r="C171" s="23" t="s">
        <v>245</v>
      </c>
      <c r="D171" s="19" t="s">
        <v>50</v>
      </c>
      <c r="E171" s="24" t="s">
        <v>246</v>
      </c>
      <c r="F171" s="25" t="s">
        <v>63</v>
      </c>
      <c r="G171" s="26">
        <v>5.828</v>
      </c>
      <c r="H171" s="27">
        <v>0</v>
      </c>
      <c r="I171" s="27">
        <f>ROUND(ROUND(H171,2)*ROUND(G171,3),2)</f>
        <v>0</v>
      </c>
      <c r="J171" s="25" t="s">
        <v>53</v>
      </c>
      <c r="O171">
        <f>(I171*21)/100</f>
        <v>0</v>
      </c>
      <c r="P171" t="s">
        <v>23</v>
      </c>
    </row>
    <row r="172" spans="1:5" ht="12.75">
      <c r="A172" s="28" t="s">
        <v>54</v>
      </c>
      <c r="E172" s="29" t="s">
        <v>50</v>
      </c>
    </row>
    <row r="173" spans="1:5" ht="25.5">
      <c r="A173" s="30" t="s">
        <v>55</v>
      </c>
      <c r="E173" s="31" t="s">
        <v>247</v>
      </c>
    </row>
    <row r="174" spans="1:5" ht="38.25">
      <c r="A174" t="s">
        <v>57</v>
      </c>
      <c r="E174" s="29" t="s">
        <v>248</v>
      </c>
    </row>
    <row r="175" spans="1:18" ht="12.75" customHeight="1">
      <c r="A175" s="5" t="s">
        <v>45</v>
      </c>
      <c r="B175" s="5"/>
      <c r="C175" s="33" t="s">
        <v>249</v>
      </c>
      <c r="D175" s="5"/>
      <c r="E175" s="21" t="s">
        <v>250</v>
      </c>
      <c r="F175" s="5"/>
      <c r="G175" s="5"/>
      <c r="H175" s="5"/>
      <c r="I175" s="34">
        <f>0+Q175</f>
        <v>0</v>
      </c>
      <c r="J175" s="5"/>
      <c r="O175">
        <f>0+R175</f>
        <v>0</v>
      </c>
      <c r="Q175">
        <f>0+I176</f>
        <v>0</v>
      </c>
      <c r="R175">
        <f>0+O176</f>
        <v>0</v>
      </c>
    </row>
    <row r="176" spans="1:16" ht="12.75">
      <c r="A176" s="19" t="s">
        <v>48</v>
      </c>
      <c r="B176" s="23" t="s">
        <v>251</v>
      </c>
      <c r="C176" s="23" t="s">
        <v>252</v>
      </c>
      <c r="D176" s="19" t="s">
        <v>50</v>
      </c>
      <c r="E176" s="24" t="s">
        <v>253</v>
      </c>
      <c r="F176" s="25" t="s">
        <v>92</v>
      </c>
      <c r="G176" s="26">
        <v>3340.19</v>
      </c>
      <c r="H176" s="27">
        <v>0</v>
      </c>
      <c r="I176" s="27">
        <f>ROUND(ROUND(H176,2)*ROUND(G176,3),2)</f>
        <v>0</v>
      </c>
      <c r="J176" s="25" t="s">
        <v>53</v>
      </c>
      <c r="O176">
        <f>(I176*21)/100</f>
        <v>0</v>
      </c>
      <c r="P176" t="s">
        <v>23</v>
      </c>
    </row>
    <row r="177" spans="1:5" ht="12.75">
      <c r="A177" s="28" t="s">
        <v>54</v>
      </c>
      <c r="E177" s="29" t="s">
        <v>50</v>
      </c>
    </row>
    <row r="178" spans="1:5" ht="63.75">
      <c r="A178" s="30" t="s">
        <v>55</v>
      </c>
      <c r="E178" s="31" t="s">
        <v>254</v>
      </c>
    </row>
    <row r="179" spans="1:5" ht="25.5">
      <c r="A179" t="s">
        <v>57</v>
      </c>
      <c r="E179" s="29" t="s">
        <v>255</v>
      </c>
    </row>
    <row r="180" spans="1:18" ht="12.75" customHeight="1">
      <c r="A180" s="5" t="s">
        <v>45</v>
      </c>
      <c r="B180" s="5"/>
      <c r="C180" s="33" t="s">
        <v>256</v>
      </c>
      <c r="D180" s="5"/>
      <c r="E180" s="21" t="s">
        <v>257</v>
      </c>
      <c r="F180" s="5"/>
      <c r="G180" s="5"/>
      <c r="H180" s="5"/>
      <c r="I180" s="34">
        <f>0+Q180</f>
        <v>0</v>
      </c>
      <c r="J180" s="5"/>
      <c r="O180">
        <f>0+R180</f>
        <v>0</v>
      </c>
      <c r="Q180">
        <f>0+I181+I185</f>
        <v>0</v>
      </c>
      <c r="R180">
        <f>0+O181+O185</f>
        <v>0</v>
      </c>
    </row>
    <row r="181" spans="1:16" ht="12.75">
      <c r="A181" s="19" t="s">
        <v>48</v>
      </c>
      <c r="B181" s="23" t="s">
        <v>258</v>
      </c>
      <c r="C181" s="23" t="s">
        <v>259</v>
      </c>
      <c r="D181" s="19" t="s">
        <v>50</v>
      </c>
      <c r="E181" s="24" t="s">
        <v>260</v>
      </c>
      <c r="F181" s="25" t="s">
        <v>92</v>
      </c>
      <c r="G181" s="26">
        <v>571.8</v>
      </c>
      <c r="H181" s="27">
        <v>0</v>
      </c>
      <c r="I181" s="27">
        <f>ROUND(ROUND(H181,2)*ROUND(G181,3),2)</f>
        <v>0</v>
      </c>
      <c r="J181" s="25" t="s">
        <v>53</v>
      </c>
      <c r="O181">
        <f>(I181*21)/100</f>
        <v>0</v>
      </c>
      <c r="P181" t="s">
        <v>23</v>
      </c>
    </row>
    <row r="182" spans="1:5" ht="12.75">
      <c r="A182" s="28" t="s">
        <v>54</v>
      </c>
      <c r="E182" s="29" t="s">
        <v>50</v>
      </c>
    </row>
    <row r="183" spans="1:5" ht="38.25">
      <c r="A183" s="30" t="s">
        <v>55</v>
      </c>
      <c r="E183" s="31" t="s">
        <v>261</v>
      </c>
    </row>
    <row r="184" spans="1:5" ht="102">
      <c r="A184" t="s">
        <v>57</v>
      </c>
      <c r="E184" s="29" t="s">
        <v>262</v>
      </c>
    </row>
    <row r="185" spans="1:16" ht="12.75">
      <c r="A185" s="19" t="s">
        <v>48</v>
      </c>
      <c r="B185" s="23" t="s">
        <v>263</v>
      </c>
      <c r="C185" s="23" t="s">
        <v>264</v>
      </c>
      <c r="D185" s="19" t="s">
        <v>50</v>
      </c>
      <c r="E185" s="24" t="s">
        <v>265</v>
      </c>
      <c r="F185" s="25" t="s">
        <v>92</v>
      </c>
      <c r="G185" s="26">
        <v>3222.52</v>
      </c>
      <c r="H185" s="27">
        <v>0</v>
      </c>
      <c r="I185" s="27">
        <f>ROUND(ROUND(H185,2)*ROUND(G185,3),2)</f>
        <v>0</v>
      </c>
      <c r="J185" s="25" t="s">
        <v>53</v>
      </c>
      <c r="O185">
        <f>(I185*21)/100</f>
        <v>0</v>
      </c>
      <c r="P185" t="s">
        <v>23</v>
      </c>
    </row>
    <row r="186" spans="1:5" ht="12.75">
      <c r="A186" s="28" t="s">
        <v>54</v>
      </c>
      <c r="E186" s="29" t="s">
        <v>50</v>
      </c>
    </row>
    <row r="187" spans="1:5" ht="51">
      <c r="A187" s="30" t="s">
        <v>55</v>
      </c>
      <c r="E187" s="31" t="s">
        <v>266</v>
      </c>
    </row>
    <row r="188" spans="1:5" ht="102">
      <c r="A188" t="s">
        <v>57</v>
      </c>
      <c r="E188" s="29" t="s">
        <v>262</v>
      </c>
    </row>
    <row r="189" spans="1:18" ht="12.75" customHeight="1">
      <c r="A189" s="5" t="s">
        <v>45</v>
      </c>
      <c r="B189" s="5"/>
      <c r="C189" s="33" t="s">
        <v>267</v>
      </c>
      <c r="D189" s="5"/>
      <c r="E189" s="21" t="s">
        <v>268</v>
      </c>
      <c r="F189" s="5"/>
      <c r="G189" s="5"/>
      <c r="H189" s="5"/>
      <c r="I189" s="34">
        <f>0+Q189</f>
        <v>0</v>
      </c>
      <c r="J189" s="5"/>
      <c r="O189">
        <f>0+R189</f>
        <v>0</v>
      </c>
      <c r="Q189">
        <f>0+I190</f>
        <v>0</v>
      </c>
      <c r="R189">
        <f>0+O190</f>
        <v>0</v>
      </c>
    </row>
    <row r="190" spans="1:16" ht="12.75">
      <c r="A190" s="19" t="s">
        <v>48</v>
      </c>
      <c r="B190" s="23" t="s">
        <v>269</v>
      </c>
      <c r="C190" s="23" t="s">
        <v>270</v>
      </c>
      <c r="D190" s="19" t="s">
        <v>50</v>
      </c>
      <c r="E190" s="24" t="s">
        <v>271</v>
      </c>
      <c r="F190" s="25" t="s">
        <v>63</v>
      </c>
      <c r="G190" s="26">
        <v>10.72</v>
      </c>
      <c r="H190" s="27">
        <v>0</v>
      </c>
      <c r="I190" s="27">
        <f>ROUND(ROUND(H190,2)*ROUND(G190,3),2)</f>
        <v>0</v>
      </c>
      <c r="J190" s="25" t="s">
        <v>53</v>
      </c>
      <c r="O190">
        <f>(I190*21)/100</f>
        <v>0</v>
      </c>
      <c r="P190" t="s">
        <v>23</v>
      </c>
    </row>
    <row r="191" spans="1:5" ht="12.75">
      <c r="A191" s="28" t="s">
        <v>54</v>
      </c>
      <c r="E191" s="29" t="s">
        <v>50</v>
      </c>
    </row>
    <row r="192" spans="1:5" ht="38.25">
      <c r="A192" s="30" t="s">
        <v>55</v>
      </c>
      <c r="E192" s="31" t="s">
        <v>272</v>
      </c>
    </row>
    <row r="193" spans="1:5" ht="369.75">
      <c r="A193" t="s">
        <v>57</v>
      </c>
      <c r="E193" s="29" t="s">
        <v>273</v>
      </c>
    </row>
    <row r="194" spans="1:18" ht="12.75" customHeight="1">
      <c r="A194" s="5" t="s">
        <v>45</v>
      </c>
      <c r="B194" s="5"/>
      <c r="C194" s="33" t="s">
        <v>274</v>
      </c>
      <c r="D194" s="5"/>
      <c r="E194" s="21" t="s">
        <v>275</v>
      </c>
      <c r="F194" s="5"/>
      <c r="G194" s="5"/>
      <c r="H194" s="5"/>
      <c r="I194" s="34">
        <f>0+Q194</f>
        <v>0</v>
      </c>
      <c r="J194" s="5"/>
      <c r="O194">
        <f>0+R194</f>
        <v>0</v>
      </c>
      <c r="Q194">
        <f>0+I195+I199</f>
        <v>0</v>
      </c>
      <c r="R194">
        <f>0+O195+O199</f>
        <v>0</v>
      </c>
    </row>
    <row r="195" spans="1:16" ht="12.75">
      <c r="A195" s="19" t="s">
        <v>48</v>
      </c>
      <c r="B195" s="23" t="s">
        <v>276</v>
      </c>
      <c r="C195" s="23" t="s">
        <v>277</v>
      </c>
      <c r="D195" s="19" t="s">
        <v>50</v>
      </c>
      <c r="E195" s="24" t="s">
        <v>278</v>
      </c>
      <c r="F195" s="25" t="s">
        <v>63</v>
      </c>
      <c r="G195" s="26">
        <v>6.316</v>
      </c>
      <c r="H195" s="27">
        <v>0</v>
      </c>
      <c r="I195" s="27">
        <f>ROUND(ROUND(H195,2)*ROUND(G195,3),2)</f>
        <v>0</v>
      </c>
      <c r="J195" s="25" t="s">
        <v>53</v>
      </c>
      <c r="O195">
        <f>(I195*21)/100</f>
        <v>0</v>
      </c>
      <c r="P195" t="s">
        <v>23</v>
      </c>
    </row>
    <row r="196" spans="1:5" ht="12.75">
      <c r="A196" s="28" t="s">
        <v>54</v>
      </c>
      <c r="E196" s="29" t="s">
        <v>50</v>
      </c>
    </row>
    <row r="197" spans="1:5" ht="25.5">
      <c r="A197" s="30" t="s">
        <v>55</v>
      </c>
      <c r="E197" s="31" t="s">
        <v>279</v>
      </c>
    </row>
    <row r="198" spans="1:5" ht="25.5">
      <c r="A198" t="s">
        <v>57</v>
      </c>
      <c r="E198" s="29" t="s">
        <v>280</v>
      </c>
    </row>
    <row r="199" spans="1:16" ht="12.75">
      <c r="A199" s="19" t="s">
        <v>48</v>
      </c>
      <c r="B199" s="23" t="s">
        <v>281</v>
      </c>
      <c r="C199" s="23" t="s">
        <v>282</v>
      </c>
      <c r="D199" s="19" t="s">
        <v>50</v>
      </c>
      <c r="E199" s="24" t="s">
        <v>283</v>
      </c>
      <c r="F199" s="25" t="s">
        <v>63</v>
      </c>
      <c r="G199" s="26">
        <v>6.316</v>
      </c>
      <c r="H199" s="27">
        <v>0</v>
      </c>
      <c r="I199" s="27">
        <f>ROUND(ROUND(H199,2)*ROUND(G199,3),2)</f>
        <v>0</v>
      </c>
      <c r="J199" s="25" t="s">
        <v>53</v>
      </c>
      <c r="O199">
        <f>(I199*21)/100</f>
        <v>0</v>
      </c>
      <c r="P199" t="s">
        <v>23</v>
      </c>
    </row>
    <row r="200" spans="1:5" ht="12.75">
      <c r="A200" s="28" t="s">
        <v>54</v>
      </c>
      <c r="E200" s="29" t="s">
        <v>50</v>
      </c>
    </row>
    <row r="201" spans="1:5" ht="25.5">
      <c r="A201" s="30" t="s">
        <v>55</v>
      </c>
      <c r="E201" s="31" t="s">
        <v>284</v>
      </c>
    </row>
    <row r="202" spans="1:5" ht="102">
      <c r="A202" t="s">
        <v>57</v>
      </c>
      <c r="E202" s="29" t="s">
        <v>285</v>
      </c>
    </row>
    <row r="203" spans="1:18" ht="12.75" customHeight="1">
      <c r="A203" s="5" t="s">
        <v>45</v>
      </c>
      <c r="B203" s="5"/>
      <c r="C203" s="33" t="s">
        <v>286</v>
      </c>
      <c r="D203" s="5"/>
      <c r="E203" s="21" t="s">
        <v>287</v>
      </c>
      <c r="F203" s="5"/>
      <c r="G203" s="5"/>
      <c r="H203" s="5"/>
      <c r="I203" s="34">
        <f>0+Q203</f>
        <v>0</v>
      </c>
      <c r="J203" s="5"/>
      <c r="O203">
        <f>0+R203</f>
        <v>0</v>
      </c>
      <c r="Q203">
        <f>0+I204</f>
        <v>0</v>
      </c>
      <c r="R203">
        <f>0+O204</f>
        <v>0</v>
      </c>
    </row>
    <row r="204" spans="1:16" ht="12.75">
      <c r="A204" s="19" t="s">
        <v>48</v>
      </c>
      <c r="B204" s="23" t="s">
        <v>288</v>
      </c>
      <c r="C204" s="23" t="s">
        <v>289</v>
      </c>
      <c r="D204" s="19" t="s">
        <v>290</v>
      </c>
      <c r="E204" s="24" t="s">
        <v>291</v>
      </c>
      <c r="F204" s="25" t="s">
        <v>92</v>
      </c>
      <c r="G204" s="26">
        <v>6479.91</v>
      </c>
      <c r="H204" s="27">
        <v>0</v>
      </c>
      <c r="I204" s="27">
        <f>ROUND(ROUND(H204,2)*ROUND(G204,3),2)</f>
        <v>0</v>
      </c>
      <c r="J204" s="25" t="s">
        <v>53</v>
      </c>
      <c r="O204">
        <f>(I204*21)/100</f>
        <v>0</v>
      </c>
      <c r="P204" t="s">
        <v>23</v>
      </c>
    </row>
    <row r="205" spans="1:5" ht="12.75">
      <c r="A205" s="28" t="s">
        <v>54</v>
      </c>
      <c r="E205" s="29" t="s">
        <v>50</v>
      </c>
    </row>
    <row r="206" spans="1:5" ht="102">
      <c r="A206" s="30" t="s">
        <v>55</v>
      </c>
      <c r="E206" s="31" t="s">
        <v>292</v>
      </c>
    </row>
    <row r="207" spans="1:5" ht="51">
      <c r="A207" t="s">
        <v>57</v>
      </c>
      <c r="E207" s="29" t="s">
        <v>293</v>
      </c>
    </row>
    <row r="208" spans="1:18" ht="12.75" customHeight="1">
      <c r="A208" s="5" t="s">
        <v>45</v>
      </c>
      <c r="B208" s="5"/>
      <c r="C208" s="33" t="s">
        <v>294</v>
      </c>
      <c r="D208" s="5"/>
      <c r="E208" s="21" t="s">
        <v>295</v>
      </c>
      <c r="F208" s="5"/>
      <c r="G208" s="5"/>
      <c r="H208" s="5"/>
      <c r="I208" s="34">
        <f>0+Q208</f>
        <v>0</v>
      </c>
      <c r="J208" s="5"/>
      <c r="O208">
        <f>0+R208</f>
        <v>0</v>
      </c>
      <c r="Q208">
        <f>0+I209+I213+I217+I221</f>
        <v>0</v>
      </c>
      <c r="R208">
        <f>0+O209+O213+O217+O221</f>
        <v>0</v>
      </c>
    </row>
    <row r="209" spans="1:16" ht="25.5">
      <c r="A209" s="19" t="s">
        <v>48</v>
      </c>
      <c r="B209" s="23" t="s">
        <v>296</v>
      </c>
      <c r="C209" s="23" t="s">
        <v>297</v>
      </c>
      <c r="D209" s="19" t="s">
        <v>50</v>
      </c>
      <c r="E209" s="24" t="s">
        <v>298</v>
      </c>
      <c r="F209" s="25" t="s">
        <v>92</v>
      </c>
      <c r="G209" s="26">
        <v>2506.4085</v>
      </c>
      <c r="H209" s="27">
        <v>0</v>
      </c>
      <c r="I209" s="27">
        <f>ROUND(ROUND(H209,2)*ROUND(G209,3),2)</f>
        <v>0</v>
      </c>
      <c r="J209" s="25" t="s">
        <v>53</v>
      </c>
      <c r="O209">
        <f>(I209*21)/100</f>
        <v>0</v>
      </c>
      <c r="P209" t="s">
        <v>23</v>
      </c>
    </row>
    <row r="210" spans="1:5" ht="12.75">
      <c r="A210" s="28" t="s">
        <v>54</v>
      </c>
      <c r="E210" s="29" t="s">
        <v>50</v>
      </c>
    </row>
    <row r="211" spans="1:5" ht="25.5">
      <c r="A211" s="30" t="s">
        <v>55</v>
      </c>
      <c r="E211" s="31" t="s">
        <v>299</v>
      </c>
    </row>
    <row r="212" spans="1:5" ht="51">
      <c r="A212" t="s">
        <v>57</v>
      </c>
      <c r="E212" s="29" t="s">
        <v>300</v>
      </c>
    </row>
    <row r="213" spans="1:16" ht="12.75">
      <c r="A213" s="19" t="s">
        <v>48</v>
      </c>
      <c r="B213" s="23" t="s">
        <v>301</v>
      </c>
      <c r="C213" s="23" t="s">
        <v>289</v>
      </c>
      <c r="D213" s="19" t="s">
        <v>50</v>
      </c>
      <c r="E213" s="24" t="s">
        <v>291</v>
      </c>
      <c r="F213" s="25" t="s">
        <v>92</v>
      </c>
      <c r="G213" s="26">
        <v>3299.684</v>
      </c>
      <c r="H213" s="27">
        <v>0</v>
      </c>
      <c r="I213" s="27">
        <f>ROUND(ROUND(H213,2)*ROUND(G213,3),2)</f>
        <v>0</v>
      </c>
      <c r="J213" s="25" t="s">
        <v>53</v>
      </c>
      <c r="O213">
        <f>(I213*21)/100</f>
        <v>0</v>
      </c>
      <c r="P213" t="s">
        <v>23</v>
      </c>
    </row>
    <row r="214" spans="1:5" ht="12.75">
      <c r="A214" s="28" t="s">
        <v>54</v>
      </c>
      <c r="E214" s="29" t="s">
        <v>50</v>
      </c>
    </row>
    <row r="215" spans="1:5" ht="25.5">
      <c r="A215" s="30" t="s">
        <v>55</v>
      </c>
      <c r="E215" s="31" t="s">
        <v>302</v>
      </c>
    </row>
    <row r="216" spans="1:5" ht="51">
      <c r="A216" t="s">
        <v>57</v>
      </c>
      <c r="E216" s="29" t="s">
        <v>300</v>
      </c>
    </row>
    <row r="217" spans="1:16" ht="12.75">
      <c r="A217" s="19" t="s">
        <v>48</v>
      </c>
      <c r="B217" s="23" t="s">
        <v>303</v>
      </c>
      <c r="C217" s="23" t="s">
        <v>304</v>
      </c>
      <c r="D217" s="19" t="s">
        <v>50</v>
      </c>
      <c r="E217" s="24" t="s">
        <v>305</v>
      </c>
      <c r="F217" s="25" t="s">
        <v>92</v>
      </c>
      <c r="G217" s="26">
        <v>34.87</v>
      </c>
      <c r="H217" s="27">
        <v>0</v>
      </c>
      <c r="I217" s="27">
        <f>ROUND(ROUND(H217,2)*ROUND(G217,3),2)</f>
        <v>0</v>
      </c>
      <c r="J217" s="25" t="s">
        <v>53</v>
      </c>
      <c r="O217">
        <f>(I217*21)/100</f>
        <v>0</v>
      </c>
      <c r="P217" t="s">
        <v>23</v>
      </c>
    </row>
    <row r="218" spans="1:5" ht="12.75">
      <c r="A218" s="28" t="s">
        <v>54</v>
      </c>
      <c r="E218" s="29" t="s">
        <v>50</v>
      </c>
    </row>
    <row r="219" spans="1:5" ht="25.5">
      <c r="A219" s="30" t="s">
        <v>55</v>
      </c>
      <c r="E219" s="31" t="s">
        <v>306</v>
      </c>
    </row>
    <row r="220" spans="1:5" ht="51">
      <c r="A220" t="s">
        <v>57</v>
      </c>
      <c r="E220" s="29" t="s">
        <v>300</v>
      </c>
    </row>
    <row r="221" spans="1:16" ht="12.75">
      <c r="A221" s="19" t="s">
        <v>48</v>
      </c>
      <c r="B221" s="23" t="s">
        <v>307</v>
      </c>
      <c r="C221" s="23" t="s">
        <v>308</v>
      </c>
      <c r="D221" s="19" t="s">
        <v>50</v>
      </c>
      <c r="E221" s="24" t="s">
        <v>309</v>
      </c>
      <c r="F221" s="25" t="s">
        <v>92</v>
      </c>
      <c r="G221" s="26">
        <v>6</v>
      </c>
      <c r="H221" s="27">
        <v>0</v>
      </c>
      <c r="I221" s="27">
        <f>ROUND(ROUND(H221,2)*ROUND(G221,3),2)</f>
        <v>0</v>
      </c>
      <c r="J221" s="25" t="s">
        <v>53</v>
      </c>
      <c r="O221">
        <f>(I221*21)/100</f>
        <v>0</v>
      </c>
      <c r="P221" t="s">
        <v>23</v>
      </c>
    </row>
    <row r="222" spans="1:5" ht="12.75">
      <c r="A222" s="28" t="s">
        <v>54</v>
      </c>
      <c r="E222" s="29" t="s">
        <v>50</v>
      </c>
    </row>
    <row r="223" spans="1:5" ht="25.5">
      <c r="A223" s="30" t="s">
        <v>55</v>
      </c>
      <c r="E223" s="31" t="s">
        <v>310</v>
      </c>
    </row>
    <row r="224" spans="1:5" ht="51">
      <c r="A224" t="s">
        <v>57</v>
      </c>
      <c r="E224" s="29" t="s">
        <v>300</v>
      </c>
    </row>
    <row r="225" spans="1:18" ht="12.75" customHeight="1">
      <c r="A225" s="5" t="s">
        <v>45</v>
      </c>
      <c r="B225" s="5"/>
      <c r="C225" s="33" t="s">
        <v>311</v>
      </c>
      <c r="D225" s="5"/>
      <c r="E225" s="21" t="s">
        <v>312</v>
      </c>
      <c r="F225" s="5"/>
      <c r="G225" s="5"/>
      <c r="H225" s="5"/>
      <c r="I225" s="34">
        <f>0+Q225</f>
        <v>0</v>
      </c>
      <c r="J225" s="5"/>
      <c r="O225">
        <f>0+R225</f>
        <v>0</v>
      </c>
      <c r="Q225">
        <f>0+I226</f>
        <v>0</v>
      </c>
      <c r="R225">
        <f>0+O226</f>
        <v>0</v>
      </c>
    </row>
    <row r="226" spans="1:16" ht="12.75">
      <c r="A226" s="19" t="s">
        <v>48</v>
      </c>
      <c r="B226" s="23" t="s">
        <v>313</v>
      </c>
      <c r="C226" s="23" t="s">
        <v>314</v>
      </c>
      <c r="D226" s="19" t="s">
        <v>50</v>
      </c>
      <c r="E226" s="24" t="s">
        <v>315</v>
      </c>
      <c r="F226" s="25" t="s">
        <v>92</v>
      </c>
      <c r="G226" s="26">
        <v>34.87</v>
      </c>
      <c r="H226" s="27">
        <v>0</v>
      </c>
      <c r="I226" s="27">
        <f>ROUND(ROUND(H226,2)*ROUND(G226,3),2)</f>
        <v>0</v>
      </c>
      <c r="J226" s="25" t="s">
        <v>53</v>
      </c>
      <c r="O226">
        <f>(I226*21)/100</f>
        <v>0</v>
      </c>
      <c r="P226" t="s">
        <v>23</v>
      </c>
    </row>
    <row r="227" spans="1:5" ht="12.75">
      <c r="A227" s="28" t="s">
        <v>54</v>
      </c>
      <c r="E227" s="29" t="s">
        <v>50</v>
      </c>
    </row>
    <row r="228" spans="1:5" ht="25.5">
      <c r="A228" s="30" t="s">
        <v>55</v>
      </c>
      <c r="E228" s="31" t="s">
        <v>316</v>
      </c>
    </row>
    <row r="229" spans="1:5" ht="102">
      <c r="A229" t="s">
        <v>57</v>
      </c>
      <c r="E229" s="29" t="s">
        <v>317</v>
      </c>
    </row>
    <row r="230" spans="1:18" ht="12.75" customHeight="1">
      <c r="A230" s="5" t="s">
        <v>45</v>
      </c>
      <c r="B230" s="5"/>
      <c r="C230" s="33" t="s">
        <v>318</v>
      </c>
      <c r="D230" s="5"/>
      <c r="E230" s="21" t="s">
        <v>319</v>
      </c>
      <c r="F230" s="5"/>
      <c r="G230" s="5"/>
      <c r="H230" s="5"/>
      <c r="I230" s="34">
        <f>0+Q230</f>
        <v>0</v>
      </c>
      <c r="J230" s="5"/>
      <c r="O230">
        <f>0+R230</f>
        <v>0</v>
      </c>
      <c r="Q230">
        <f>0+I231</f>
        <v>0</v>
      </c>
      <c r="R230">
        <f>0+O231</f>
        <v>0</v>
      </c>
    </row>
    <row r="231" spans="1:16" ht="12.75">
      <c r="A231" s="19" t="s">
        <v>48</v>
      </c>
      <c r="B231" s="23" t="s">
        <v>320</v>
      </c>
      <c r="C231" s="23" t="s">
        <v>321</v>
      </c>
      <c r="D231" s="19" t="s">
        <v>50</v>
      </c>
      <c r="E231" s="24" t="s">
        <v>322</v>
      </c>
      <c r="F231" s="25" t="s">
        <v>92</v>
      </c>
      <c r="G231" s="26">
        <v>152.5</v>
      </c>
      <c r="H231" s="27">
        <v>0</v>
      </c>
      <c r="I231" s="27">
        <f>ROUND(ROUND(H231,2)*ROUND(G231,3),2)</f>
        <v>0</v>
      </c>
      <c r="J231" s="25" t="s">
        <v>53</v>
      </c>
      <c r="O231">
        <f>(I231*21)/100</f>
        <v>0</v>
      </c>
      <c r="P231" t="s">
        <v>23</v>
      </c>
    </row>
    <row r="232" spans="1:5" ht="12.75">
      <c r="A232" s="28" t="s">
        <v>54</v>
      </c>
      <c r="E232" s="29" t="s">
        <v>50</v>
      </c>
    </row>
    <row r="233" spans="1:5" ht="25.5">
      <c r="A233" s="30" t="s">
        <v>55</v>
      </c>
      <c r="E233" s="31" t="s">
        <v>323</v>
      </c>
    </row>
    <row r="234" spans="1:5" ht="102">
      <c r="A234" t="s">
        <v>57</v>
      </c>
      <c r="E234" s="29" t="s">
        <v>324</v>
      </c>
    </row>
    <row r="235" spans="1:18" ht="12.75" customHeight="1">
      <c r="A235" s="5" t="s">
        <v>45</v>
      </c>
      <c r="B235" s="5"/>
      <c r="C235" s="33" t="s">
        <v>325</v>
      </c>
      <c r="D235" s="5"/>
      <c r="E235" s="21" t="s">
        <v>326</v>
      </c>
      <c r="F235" s="5"/>
      <c r="G235" s="5"/>
      <c r="H235" s="5"/>
      <c r="I235" s="34">
        <f>0+Q235</f>
        <v>0</v>
      </c>
      <c r="J235" s="5"/>
      <c r="O235">
        <f>0+R235</f>
        <v>0</v>
      </c>
      <c r="Q235">
        <f>0+I236+I240+I244+I248+I252</f>
        <v>0</v>
      </c>
      <c r="R235">
        <f>0+O236+O240+O244+O248+O252</f>
        <v>0</v>
      </c>
    </row>
    <row r="236" spans="1:16" ht="12.75">
      <c r="A236" s="19" t="s">
        <v>48</v>
      </c>
      <c r="B236" s="23" t="s">
        <v>327</v>
      </c>
      <c r="C236" s="23" t="s">
        <v>328</v>
      </c>
      <c r="D236" s="19" t="s">
        <v>50</v>
      </c>
      <c r="E236" s="24" t="s">
        <v>329</v>
      </c>
      <c r="F236" s="25" t="s">
        <v>92</v>
      </c>
      <c r="G236" s="26">
        <v>2391.915</v>
      </c>
      <c r="H236" s="27">
        <v>0</v>
      </c>
      <c r="I236" s="27">
        <f>ROUND(ROUND(H236,2)*ROUND(G236,3),2)</f>
        <v>0</v>
      </c>
      <c r="J236" s="25" t="s">
        <v>53</v>
      </c>
      <c r="O236">
        <f>(I236*21)/100</f>
        <v>0</v>
      </c>
      <c r="P236" t="s">
        <v>23</v>
      </c>
    </row>
    <row r="237" spans="1:5" ht="12.75">
      <c r="A237" s="28" t="s">
        <v>54</v>
      </c>
      <c r="E237" s="29" t="s">
        <v>50</v>
      </c>
    </row>
    <row r="238" spans="1:5" ht="38.25">
      <c r="A238" s="30" t="s">
        <v>55</v>
      </c>
      <c r="E238" s="31" t="s">
        <v>330</v>
      </c>
    </row>
    <row r="239" spans="1:5" ht="51">
      <c r="A239" t="s">
        <v>57</v>
      </c>
      <c r="E239" s="29" t="s">
        <v>331</v>
      </c>
    </row>
    <row r="240" spans="1:16" ht="12.75">
      <c r="A240" s="19" t="s">
        <v>48</v>
      </c>
      <c r="B240" s="23" t="s">
        <v>332</v>
      </c>
      <c r="C240" s="23" t="s">
        <v>333</v>
      </c>
      <c r="D240" s="19" t="s">
        <v>50</v>
      </c>
      <c r="E240" s="24" t="s">
        <v>334</v>
      </c>
      <c r="F240" s="25" t="s">
        <v>92</v>
      </c>
      <c r="G240" s="26">
        <v>4912.048</v>
      </c>
      <c r="H240" s="27">
        <v>0</v>
      </c>
      <c r="I240" s="27">
        <f>ROUND(ROUND(H240,2)*ROUND(G240,3),2)</f>
        <v>0</v>
      </c>
      <c r="J240" s="25" t="s">
        <v>53</v>
      </c>
      <c r="O240">
        <f>(I240*21)/100</f>
        <v>0</v>
      </c>
      <c r="P240" t="s">
        <v>23</v>
      </c>
    </row>
    <row r="241" spans="1:5" ht="12.75">
      <c r="A241" s="28" t="s">
        <v>54</v>
      </c>
      <c r="E241" s="29" t="s">
        <v>50</v>
      </c>
    </row>
    <row r="242" spans="1:5" ht="76.5">
      <c r="A242" s="30" t="s">
        <v>55</v>
      </c>
      <c r="E242" s="31" t="s">
        <v>335</v>
      </c>
    </row>
    <row r="243" spans="1:5" ht="51">
      <c r="A243" t="s">
        <v>57</v>
      </c>
      <c r="E243" s="29" t="s">
        <v>336</v>
      </c>
    </row>
    <row r="244" spans="1:16" ht="12.75">
      <c r="A244" s="19" t="s">
        <v>48</v>
      </c>
      <c r="B244" s="23" t="s">
        <v>337</v>
      </c>
      <c r="C244" s="23" t="s">
        <v>338</v>
      </c>
      <c r="D244" s="19" t="s">
        <v>50</v>
      </c>
      <c r="E244" s="24" t="s">
        <v>339</v>
      </c>
      <c r="F244" s="25" t="s">
        <v>92</v>
      </c>
      <c r="G244" s="26">
        <v>2477.39</v>
      </c>
      <c r="H244" s="27">
        <v>0</v>
      </c>
      <c r="I244" s="27">
        <f>ROUND(ROUND(H244,2)*ROUND(G244,3),2)</f>
        <v>0</v>
      </c>
      <c r="J244" s="25" t="s">
        <v>53</v>
      </c>
      <c r="O244">
        <f>(I244*21)/100</f>
        <v>0</v>
      </c>
      <c r="P244" t="s">
        <v>23</v>
      </c>
    </row>
    <row r="245" spans="1:5" ht="12.75">
      <c r="A245" s="28" t="s">
        <v>54</v>
      </c>
      <c r="E245" s="29" t="s">
        <v>50</v>
      </c>
    </row>
    <row r="246" spans="1:5" ht="51">
      <c r="A246" s="30" t="s">
        <v>55</v>
      </c>
      <c r="E246" s="31" t="s">
        <v>340</v>
      </c>
    </row>
    <row r="247" spans="1:5" ht="140.25">
      <c r="A247" t="s">
        <v>57</v>
      </c>
      <c r="E247" s="29" t="s">
        <v>341</v>
      </c>
    </row>
    <row r="248" spans="1:16" ht="12.75">
      <c r="A248" s="19" t="s">
        <v>48</v>
      </c>
      <c r="B248" s="23" t="s">
        <v>342</v>
      </c>
      <c r="C248" s="23" t="s">
        <v>343</v>
      </c>
      <c r="D248" s="19" t="s">
        <v>50</v>
      </c>
      <c r="E248" s="24" t="s">
        <v>344</v>
      </c>
      <c r="F248" s="25" t="s">
        <v>92</v>
      </c>
      <c r="G248" s="26">
        <v>2379.478</v>
      </c>
      <c r="H248" s="27">
        <v>0</v>
      </c>
      <c r="I248" s="27">
        <f>ROUND(ROUND(H248,2)*ROUND(G248,3),2)</f>
        <v>0</v>
      </c>
      <c r="J248" s="25" t="s">
        <v>53</v>
      </c>
      <c r="O248">
        <f>(I248*21)/100</f>
        <v>0</v>
      </c>
      <c r="P248" t="s">
        <v>23</v>
      </c>
    </row>
    <row r="249" spans="1:5" ht="12.75">
      <c r="A249" s="28" t="s">
        <v>54</v>
      </c>
      <c r="E249" s="29" t="s">
        <v>50</v>
      </c>
    </row>
    <row r="250" spans="1:5" ht="38.25">
      <c r="A250" s="30" t="s">
        <v>55</v>
      </c>
      <c r="E250" s="31" t="s">
        <v>345</v>
      </c>
    </row>
    <row r="251" spans="1:5" ht="140.25">
      <c r="A251" t="s">
        <v>57</v>
      </c>
      <c r="E251" s="29" t="s">
        <v>341</v>
      </c>
    </row>
    <row r="252" spans="1:16" ht="12.75">
      <c r="A252" s="19" t="s">
        <v>48</v>
      </c>
      <c r="B252" s="23" t="s">
        <v>346</v>
      </c>
      <c r="C252" s="23" t="s">
        <v>347</v>
      </c>
      <c r="D252" s="19" t="s">
        <v>50</v>
      </c>
      <c r="E252" s="24" t="s">
        <v>348</v>
      </c>
      <c r="F252" s="25" t="s">
        <v>92</v>
      </c>
      <c r="G252" s="26">
        <v>2447.095</v>
      </c>
      <c r="H252" s="27">
        <v>0</v>
      </c>
      <c r="I252" s="27">
        <f>ROUND(ROUND(H252,2)*ROUND(G252,3),2)</f>
        <v>0</v>
      </c>
      <c r="J252" s="25" t="s">
        <v>53</v>
      </c>
      <c r="O252">
        <f>(I252*21)/100</f>
        <v>0</v>
      </c>
      <c r="P252" t="s">
        <v>23</v>
      </c>
    </row>
    <row r="253" spans="1:5" ht="12.75">
      <c r="A253" s="28" t="s">
        <v>54</v>
      </c>
      <c r="E253" s="29" t="s">
        <v>50</v>
      </c>
    </row>
    <row r="254" spans="1:5" ht="51">
      <c r="A254" s="30" t="s">
        <v>55</v>
      </c>
      <c r="E254" s="31" t="s">
        <v>349</v>
      </c>
    </row>
    <row r="255" spans="1:5" ht="140.25">
      <c r="A255" t="s">
        <v>57</v>
      </c>
      <c r="E255" s="29" t="s">
        <v>341</v>
      </c>
    </row>
    <row r="256" spans="1:18" ht="12.75" customHeight="1">
      <c r="A256" s="5" t="s">
        <v>45</v>
      </c>
      <c r="B256" s="5"/>
      <c r="C256" s="33" t="s">
        <v>350</v>
      </c>
      <c r="D256" s="5"/>
      <c r="E256" s="21" t="s">
        <v>351</v>
      </c>
      <c r="F256" s="5"/>
      <c r="G256" s="5"/>
      <c r="H256" s="5"/>
      <c r="I256" s="34">
        <f>0+Q256</f>
        <v>0</v>
      </c>
      <c r="J256" s="5"/>
      <c r="O256">
        <f>0+R256</f>
        <v>0</v>
      </c>
      <c r="Q256">
        <f>0+I257+I261</f>
        <v>0</v>
      </c>
      <c r="R256">
        <f>0+O257+O261</f>
        <v>0</v>
      </c>
    </row>
    <row r="257" spans="1:16" ht="12.75">
      <c r="A257" s="19" t="s">
        <v>48</v>
      </c>
      <c r="B257" s="23" t="s">
        <v>352</v>
      </c>
      <c r="C257" s="23" t="s">
        <v>353</v>
      </c>
      <c r="D257" s="19" t="s">
        <v>50</v>
      </c>
      <c r="E257" s="24" t="s">
        <v>354</v>
      </c>
      <c r="F257" s="25" t="s">
        <v>92</v>
      </c>
      <c r="G257" s="26">
        <v>6</v>
      </c>
      <c r="H257" s="27">
        <v>0</v>
      </c>
      <c r="I257" s="27">
        <f>ROUND(ROUND(H257,2)*ROUND(G257,3),2)</f>
        <v>0</v>
      </c>
      <c r="J257" s="25" t="s">
        <v>53</v>
      </c>
      <c r="O257">
        <f>(I257*21)/100</f>
        <v>0</v>
      </c>
      <c r="P257" t="s">
        <v>23</v>
      </c>
    </row>
    <row r="258" spans="1:5" ht="12.75">
      <c r="A258" s="28" t="s">
        <v>54</v>
      </c>
      <c r="E258" s="29" t="s">
        <v>50</v>
      </c>
    </row>
    <row r="259" spans="1:5" ht="25.5">
      <c r="A259" s="30" t="s">
        <v>55</v>
      </c>
      <c r="E259" s="31" t="s">
        <v>310</v>
      </c>
    </row>
    <row r="260" spans="1:5" ht="127.5">
      <c r="A260" t="s">
        <v>57</v>
      </c>
      <c r="E260" s="29" t="s">
        <v>355</v>
      </c>
    </row>
    <row r="261" spans="1:16" ht="25.5">
      <c r="A261" s="19" t="s">
        <v>48</v>
      </c>
      <c r="B261" s="23" t="s">
        <v>356</v>
      </c>
      <c r="C261" s="23" t="s">
        <v>357</v>
      </c>
      <c r="D261" s="19" t="s">
        <v>50</v>
      </c>
      <c r="E261" s="24" t="s">
        <v>358</v>
      </c>
      <c r="F261" s="25" t="s">
        <v>92</v>
      </c>
      <c r="G261" s="26">
        <v>18.11</v>
      </c>
      <c r="H261" s="27">
        <v>0</v>
      </c>
      <c r="I261" s="27">
        <f>ROUND(ROUND(H261,2)*ROUND(G261,3),2)</f>
        <v>0</v>
      </c>
      <c r="J261" s="25" t="s">
        <v>53</v>
      </c>
      <c r="O261">
        <f>(I261*21)/100</f>
        <v>0</v>
      </c>
      <c r="P261" t="s">
        <v>23</v>
      </c>
    </row>
    <row r="262" spans="1:5" ht="12.75">
      <c r="A262" s="28" t="s">
        <v>54</v>
      </c>
      <c r="E262" s="29" t="s">
        <v>50</v>
      </c>
    </row>
    <row r="263" spans="1:5" ht="38.25">
      <c r="A263" s="30" t="s">
        <v>55</v>
      </c>
      <c r="E263" s="31" t="s">
        <v>359</v>
      </c>
    </row>
    <row r="264" spans="1:5" ht="165.75">
      <c r="A264" t="s">
        <v>57</v>
      </c>
      <c r="E264" s="29" t="s">
        <v>360</v>
      </c>
    </row>
    <row r="265" spans="1:18" ht="12.75" customHeight="1">
      <c r="A265" s="5" t="s">
        <v>45</v>
      </c>
      <c r="B265" s="5"/>
      <c r="C265" s="33" t="s">
        <v>361</v>
      </c>
      <c r="D265" s="5"/>
      <c r="E265" s="21" t="s">
        <v>362</v>
      </c>
      <c r="F265" s="5"/>
      <c r="G265" s="5"/>
      <c r="H265" s="5"/>
      <c r="I265" s="34">
        <f>0+Q265</f>
        <v>0</v>
      </c>
      <c r="J265" s="5"/>
      <c r="O265">
        <f>0+R265</f>
        <v>0</v>
      </c>
      <c r="Q265">
        <f>0+I266</f>
        <v>0</v>
      </c>
      <c r="R265">
        <f>0+O266</f>
        <v>0</v>
      </c>
    </row>
    <row r="266" spans="1:16" ht="12.75">
      <c r="A266" s="19" t="s">
        <v>48</v>
      </c>
      <c r="B266" s="23" t="s">
        <v>363</v>
      </c>
      <c r="C266" s="23" t="s">
        <v>364</v>
      </c>
      <c r="D266" s="19" t="s">
        <v>50</v>
      </c>
      <c r="E266" s="24" t="s">
        <v>365</v>
      </c>
      <c r="F266" s="25" t="s">
        <v>152</v>
      </c>
      <c r="G266" s="26">
        <v>12.5</v>
      </c>
      <c r="H266" s="27">
        <v>0</v>
      </c>
      <c r="I266" s="27">
        <f>ROUND(ROUND(H266,2)*ROUND(G266,3),2)</f>
        <v>0</v>
      </c>
      <c r="J266" s="25" t="s">
        <v>53</v>
      </c>
      <c r="O266">
        <f>(I266*21)/100</f>
        <v>0</v>
      </c>
      <c r="P266" t="s">
        <v>23</v>
      </c>
    </row>
    <row r="267" spans="1:5" ht="12.75">
      <c r="A267" s="28" t="s">
        <v>54</v>
      </c>
      <c r="E267" s="29" t="s">
        <v>50</v>
      </c>
    </row>
    <row r="268" spans="1:5" ht="25.5">
      <c r="A268" s="30" t="s">
        <v>55</v>
      </c>
      <c r="E268" s="31" t="s">
        <v>366</v>
      </c>
    </row>
    <row r="269" spans="1:5" ht="255">
      <c r="A269" t="s">
        <v>57</v>
      </c>
      <c r="E269" s="29" t="s">
        <v>367</v>
      </c>
    </row>
    <row r="270" spans="1:18" ht="12.75" customHeight="1">
      <c r="A270" s="5" t="s">
        <v>45</v>
      </c>
      <c r="B270" s="5"/>
      <c r="C270" s="33" t="s">
        <v>368</v>
      </c>
      <c r="D270" s="5"/>
      <c r="E270" s="21" t="s">
        <v>369</v>
      </c>
      <c r="F270" s="5"/>
      <c r="G270" s="5"/>
      <c r="H270" s="5"/>
      <c r="I270" s="34">
        <f>0+Q270</f>
        <v>0</v>
      </c>
      <c r="J270" s="5"/>
      <c r="O270">
        <f>0+R270</f>
        <v>0</v>
      </c>
      <c r="Q270">
        <f>0+I271+I275</f>
        <v>0</v>
      </c>
      <c r="R270">
        <f>0+O271+O275</f>
        <v>0</v>
      </c>
    </row>
    <row r="271" spans="1:16" ht="12.75">
      <c r="A271" s="19" t="s">
        <v>48</v>
      </c>
      <c r="B271" s="23" t="s">
        <v>370</v>
      </c>
      <c r="C271" s="23" t="s">
        <v>371</v>
      </c>
      <c r="D271" s="19" t="s">
        <v>50</v>
      </c>
      <c r="E271" s="24" t="s">
        <v>372</v>
      </c>
      <c r="F271" s="25" t="s">
        <v>152</v>
      </c>
      <c r="G271" s="26">
        <v>62</v>
      </c>
      <c r="H271" s="27">
        <v>0</v>
      </c>
      <c r="I271" s="27">
        <f>ROUND(ROUND(H271,2)*ROUND(G271,3),2)</f>
        <v>0</v>
      </c>
      <c r="J271" s="25" t="s">
        <v>53</v>
      </c>
      <c r="O271">
        <f>(I271*21)/100</f>
        <v>0</v>
      </c>
      <c r="P271" t="s">
        <v>23</v>
      </c>
    </row>
    <row r="272" spans="1:5" ht="12.75">
      <c r="A272" s="28" t="s">
        <v>54</v>
      </c>
      <c r="E272" s="29" t="s">
        <v>50</v>
      </c>
    </row>
    <row r="273" spans="1:5" ht="25.5">
      <c r="A273" s="30" t="s">
        <v>55</v>
      </c>
      <c r="E273" s="31" t="s">
        <v>373</v>
      </c>
    </row>
    <row r="274" spans="1:5" ht="255">
      <c r="A274" t="s">
        <v>57</v>
      </c>
      <c r="E274" s="29" t="s">
        <v>367</v>
      </c>
    </row>
    <row r="275" spans="1:16" ht="12.75">
      <c r="A275" s="19" t="s">
        <v>48</v>
      </c>
      <c r="B275" s="23" t="s">
        <v>374</v>
      </c>
      <c r="C275" s="23" t="s">
        <v>375</v>
      </c>
      <c r="D275" s="19" t="s">
        <v>50</v>
      </c>
      <c r="E275" s="24" t="s">
        <v>376</v>
      </c>
      <c r="F275" s="25" t="s">
        <v>152</v>
      </c>
      <c r="G275" s="26">
        <v>336.35</v>
      </c>
      <c r="H275" s="27">
        <v>0</v>
      </c>
      <c r="I275" s="27">
        <f>ROUND(ROUND(H275,2)*ROUND(G275,3),2)</f>
        <v>0</v>
      </c>
      <c r="J275" s="25" t="s">
        <v>53</v>
      </c>
      <c r="O275">
        <f>(I275*21)/100</f>
        <v>0</v>
      </c>
      <c r="P275" t="s">
        <v>23</v>
      </c>
    </row>
    <row r="276" spans="1:5" ht="12.75">
      <c r="A276" s="28" t="s">
        <v>54</v>
      </c>
      <c r="E276" s="29" t="s">
        <v>50</v>
      </c>
    </row>
    <row r="277" spans="1:5" ht="25.5">
      <c r="A277" s="30" t="s">
        <v>55</v>
      </c>
      <c r="E277" s="31" t="s">
        <v>377</v>
      </c>
    </row>
    <row r="278" spans="1:5" ht="242.25">
      <c r="A278" t="s">
        <v>57</v>
      </c>
      <c r="E278" s="29" t="s">
        <v>378</v>
      </c>
    </row>
    <row r="279" spans="1:18" ht="12.75" customHeight="1">
      <c r="A279" s="5" t="s">
        <v>45</v>
      </c>
      <c r="B279" s="5"/>
      <c r="C279" s="33" t="s">
        <v>379</v>
      </c>
      <c r="D279" s="5"/>
      <c r="E279" s="21" t="s">
        <v>380</v>
      </c>
      <c r="F279" s="5"/>
      <c r="G279" s="5"/>
      <c r="H279" s="5"/>
      <c r="I279" s="34">
        <f>0+Q279</f>
        <v>0</v>
      </c>
      <c r="J279" s="5"/>
      <c r="O279">
        <f>0+R279</f>
        <v>0</v>
      </c>
      <c r="Q279">
        <f>0+I280</f>
        <v>0</v>
      </c>
      <c r="R279">
        <f>0+O280</f>
        <v>0</v>
      </c>
    </row>
    <row r="280" spans="1:16" ht="12.75">
      <c r="A280" s="19" t="s">
        <v>48</v>
      </c>
      <c r="B280" s="23" t="s">
        <v>381</v>
      </c>
      <c r="C280" s="23" t="s">
        <v>382</v>
      </c>
      <c r="D280" s="19" t="s">
        <v>50</v>
      </c>
      <c r="E280" s="24" t="s">
        <v>383</v>
      </c>
      <c r="F280" s="25" t="s">
        <v>101</v>
      </c>
      <c r="G280" s="26">
        <v>3</v>
      </c>
      <c r="H280" s="27">
        <v>0</v>
      </c>
      <c r="I280" s="27">
        <f>ROUND(ROUND(H280,2)*ROUND(G280,3),2)</f>
        <v>0</v>
      </c>
      <c r="J280" s="25" t="s">
        <v>53</v>
      </c>
      <c r="O280">
        <f>(I280*21)/100</f>
        <v>0</v>
      </c>
      <c r="P280" t="s">
        <v>23</v>
      </c>
    </row>
    <row r="281" spans="1:5" ht="12.75">
      <c r="A281" s="28" t="s">
        <v>54</v>
      </c>
      <c r="E281" s="29" t="s">
        <v>50</v>
      </c>
    </row>
    <row r="282" spans="1:5" ht="25.5">
      <c r="A282" s="30" t="s">
        <v>55</v>
      </c>
      <c r="E282" s="31" t="s">
        <v>384</v>
      </c>
    </row>
    <row r="283" spans="1:5" ht="25.5">
      <c r="A283" t="s">
        <v>57</v>
      </c>
      <c r="E283" s="29" t="s">
        <v>385</v>
      </c>
    </row>
    <row r="284" spans="1:18" ht="12.75" customHeight="1">
      <c r="A284" s="5" t="s">
        <v>45</v>
      </c>
      <c r="B284" s="5"/>
      <c r="C284" s="33" t="s">
        <v>386</v>
      </c>
      <c r="D284" s="5"/>
      <c r="E284" s="21" t="s">
        <v>387</v>
      </c>
      <c r="F284" s="5"/>
      <c r="G284" s="5"/>
      <c r="H284" s="5"/>
      <c r="I284" s="34">
        <f>0+Q284</f>
        <v>0</v>
      </c>
      <c r="J284" s="5"/>
      <c r="O284">
        <f>0+R284</f>
        <v>0</v>
      </c>
      <c r="Q284">
        <f>0+I285+I289</f>
        <v>0</v>
      </c>
      <c r="R284">
        <f>0+O285+O289</f>
        <v>0</v>
      </c>
    </row>
    <row r="285" spans="1:16" ht="12.75">
      <c r="A285" s="19" t="s">
        <v>48</v>
      </c>
      <c r="B285" s="23" t="s">
        <v>388</v>
      </c>
      <c r="C285" s="23" t="s">
        <v>389</v>
      </c>
      <c r="D285" s="19" t="s">
        <v>50</v>
      </c>
      <c r="E285" s="24" t="s">
        <v>390</v>
      </c>
      <c r="F285" s="25" t="s">
        <v>101</v>
      </c>
      <c r="G285" s="26">
        <v>3</v>
      </c>
      <c r="H285" s="27">
        <v>0</v>
      </c>
      <c r="I285" s="27">
        <f>ROUND(ROUND(H285,2)*ROUND(G285,3),2)</f>
        <v>0</v>
      </c>
      <c r="J285" s="25" t="s">
        <v>53</v>
      </c>
      <c r="O285">
        <f>(I285*21)/100</f>
        <v>0</v>
      </c>
      <c r="P285" t="s">
        <v>23</v>
      </c>
    </row>
    <row r="286" spans="1:5" ht="12.75">
      <c r="A286" s="28" t="s">
        <v>54</v>
      </c>
      <c r="E286" s="29" t="s">
        <v>50</v>
      </c>
    </row>
    <row r="287" spans="1:5" ht="25.5">
      <c r="A287" s="30" t="s">
        <v>55</v>
      </c>
      <c r="E287" s="31" t="s">
        <v>391</v>
      </c>
    </row>
    <row r="288" spans="1:5" ht="89.25">
      <c r="A288" t="s">
        <v>57</v>
      </c>
      <c r="E288" s="29" t="s">
        <v>392</v>
      </c>
    </row>
    <row r="289" spans="1:16" ht="12.75">
      <c r="A289" s="19" t="s">
        <v>48</v>
      </c>
      <c r="B289" s="23" t="s">
        <v>393</v>
      </c>
      <c r="C289" s="23" t="s">
        <v>394</v>
      </c>
      <c r="D289" s="19" t="s">
        <v>50</v>
      </c>
      <c r="E289" s="24" t="s">
        <v>395</v>
      </c>
      <c r="F289" s="25" t="s">
        <v>101</v>
      </c>
      <c r="G289" s="26">
        <v>2</v>
      </c>
      <c r="H289" s="27">
        <v>0</v>
      </c>
      <c r="I289" s="27">
        <f>ROUND(ROUND(H289,2)*ROUND(G289,3),2)</f>
        <v>0</v>
      </c>
      <c r="J289" s="25" t="s">
        <v>53</v>
      </c>
      <c r="O289">
        <f>(I289*21)/100</f>
        <v>0</v>
      </c>
      <c r="P289" t="s">
        <v>23</v>
      </c>
    </row>
    <row r="290" spans="1:5" ht="12.75">
      <c r="A290" s="28" t="s">
        <v>54</v>
      </c>
      <c r="E290" s="29" t="s">
        <v>50</v>
      </c>
    </row>
    <row r="291" spans="1:5" ht="25.5">
      <c r="A291" s="30" t="s">
        <v>55</v>
      </c>
      <c r="E291" s="31" t="s">
        <v>396</v>
      </c>
    </row>
    <row r="292" spans="1:5" ht="76.5">
      <c r="A292" t="s">
        <v>57</v>
      </c>
      <c r="E292" s="29" t="s">
        <v>397</v>
      </c>
    </row>
    <row r="293" spans="1:18" ht="12.75" customHeight="1">
      <c r="A293" s="5" t="s">
        <v>45</v>
      </c>
      <c r="B293" s="5"/>
      <c r="C293" s="33" t="s">
        <v>398</v>
      </c>
      <c r="D293" s="5"/>
      <c r="E293" s="21" t="s">
        <v>399</v>
      </c>
      <c r="F293" s="5"/>
      <c r="G293" s="5"/>
      <c r="H293" s="5"/>
      <c r="I293" s="34">
        <f>0+Q293</f>
        <v>0</v>
      </c>
      <c r="J293" s="5"/>
      <c r="O293">
        <f>0+R293</f>
        <v>0</v>
      </c>
      <c r="Q293">
        <f>0+I294+I298</f>
        <v>0</v>
      </c>
      <c r="R293">
        <f>0+O294+O298</f>
        <v>0</v>
      </c>
    </row>
    <row r="294" spans="1:16" ht="12.75">
      <c r="A294" s="19" t="s">
        <v>48</v>
      </c>
      <c r="B294" s="23" t="s">
        <v>400</v>
      </c>
      <c r="C294" s="23" t="s">
        <v>401</v>
      </c>
      <c r="D294" s="19" t="s">
        <v>50</v>
      </c>
      <c r="E294" s="24" t="s">
        <v>402</v>
      </c>
      <c r="F294" s="25" t="s">
        <v>101</v>
      </c>
      <c r="G294" s="26">
        <v>3</v>
      </c>
      <c r="H294" s="27">
        <v>0</v>
      </c>
      <c r="I294" s="27">
        <f>ROUND(ROUND(H294,2)*ROUND(G294,3),2)</f>
        <v>0</v>
      </c>
      <c r="J294" s="25" t="s">
        <v>53</v>
      </c>
      <c r="O294">
        <f>(I294*21)/100</f>
        <v>0</v>
      </c>
      <c r="P294" t="s">
        <v>23</v>
      </c>
    </row>
    <row r="295" spans="1:5" ht="12.75">
      <c r="A295" s="28" t="s">
        <v>54</v>
      </c>
      <c r="E295" s="29" t="s">
        <v>50</v>
      </c>
    </row>
    <row r="296" spans="1:5" ht="25.5">
      <c r="A296" s="30" t="s">
        <v>55</v>
      </c>
      <c r="E296" s="31" t="s">
        <v>403</v>
      </c>
    </row>
    <row r="297" spans="1:5" ht="38.25">
      <c r="A297" t="s">
        <v>57</v>
      </c>
      <c r="E297" s="29" t="s">
        <v>404</v>
      </c>
    </row>
    <row r="298" spans="1:16" ht="12.75">
      <c r="A298" s="19" t="s">
        <v>48</v>
      </c>
      <c r="B298" s="23" t="s">
        <v>405</v>
      </c>
      <c r="C298" s="23" t="s">
        <v>406</v>
      </c>
      <c r="D298" s="19" t="s">
        <v>50</v>
      </c>
      <c r="E298" s="24" t="s">
        <v>407</v>
      </c>
      <c r="F298" s="25" t="s">
        <v>101</v>
      </c>
      <c r="G298" s="26">
        <v>3</v>
      </c>
      <c r="H298" s="27">
        <v>0</v>
      </c>
      <c r="I298" s="27">
        <f>ROUND(ROUND(H298,2)*ROUND(G298,3),2)</f>
        <v>0</v>
      </c>
      <c r="J298" s="25" t="s">
        <v>53</v>
      </c>
      <c r="O298">
        <f>(I298*21)/100</f>
        <v>0</v>
      </c>
      <c r="P298" t="s">
        <v>23</v>
      </c>
    </row>
    <row r="299" spans="1:5" ht="12.75">
      <c r="A299" s="28" t="s">
        <v>54</v>
      </c>
      <c r="E299" s="29" t="s">
        <v>50</v>
      </c>
    </row>
    <row r="300" spans="1:5" ht="25.5">
      <c r="A300" s="30" t="s">
        <v>55</v>
      </c>
      <c r="E300" s="31" t="s">
        <v>403</v>
      </c>
    </row>
    <row r="301" spans="1:5" ht="38.25">
      <c r="A301" t="s">
        <v>57</v>
      </c>
      <c r="E301" s="29" t="s">
        <v>404</v>
      </c>
    </row>
    <row r="302" spans="1:18" ht="12.75" customHeight="1">
      <c r="A302" s="5" t="s">
        <v>45</v>
      </c>
      <c r="B302" s="5"/>
      <c r="C302" s="33" t="s">
        <v>408</v>
      </c>
      <c r="D302" s="5"/>
      <c r="E302" s="21" t="s">
        <v>409</v>
      </c>
      <c r="F302" s="5"/>
      <c r="G302" s="5"/>
      <c r="H302" s="5"/>
      <c r="I302" s="34">
        <f>0+Q302</f>
        <v>0</v>
      </c>
      <c r="J302" s="5"/>
      <c r="O302">
        <f>0+R302</f>
        <v>0</v>
      </c>
      <c r="Q302">
        <f>0+I303</f>
        <v>0</v>
      </c>
      <c r="R302">
        <f>0+O303</f>
        <v>0</v>
      </c>
    </row>
    <row r="303" spans="1:16" ht="12.75">
      <c r="A303" s="19" t="s">
        <v>48</v>
      </c>
      <c r="B303" s="23" t="s">
        <v>410</v>
      </c>
      <c r="C303" s="23" t="s">
        <v>411</v>
      </c>
      <c r="D303" s="19" t="s">
        <v>50</v>
      </c>
      <c r="E303" s="24" t="s">
        <v>412</v>
      </c>
      <c r="F303" s="25" t="s">
        <v>63</v>
      </c>
      <c r="G303" s="26">
        <v>20.19</v>
      </c>
      <c r="H303" s="27">
        <v>0</v>
      </c>
      <c r="I303" s="27">
        <f>ROUND(ROUND(H303,2)*ROUND(G303,3),2)</f>
        <v>0</v>
      </c>
      <c r="J303" s="25" t="s">
        <v>53</v>
      </c>
      <c r="O303">
        <f>(I303*21)/100</f>
        <v>0</v>
      </c>
      <c r="P303" t="s">
        <v>23</v>
      </c>
    </row>
    <row r="304" spans="1:5" ht="12.75">
      <c r="A304" s="28" t="s">
        <v>54</v>
      </c>
      <c r="E304" s="29" t="s">
        <v>50</v>
      </c>
    </row>
    <row r="305" spans="1:5" ht="25.5">
      <c r="A305" s="30" t="s">
        <v>55</v>
      </c>
      <c r="E305" s="31" t="s">
        <v>413</v>
      </c>
    </row>
    <row r="306" spans="1:5" ht="369.75">
      <c r="A306" t="s">
        <v>57</v>
      </c>
      <c r="E306" s="29" t="s">
        <v>273</v>
      </c>
    </row>
    <row r="307" spans="1:18" ht="12.75" customHeight="1">
      <c r="A307" s="5" t="s">
        <v>45</v>
      </c>
      <c r="B307" s="5"/>
      <c r="C307" s="33" t="s">
        <v>414</v>
      </c>
      <c r="D307" s="5"/>
      <c r="E307" s="21" t="s">
        <v>415</v>
      </c>
      <c r="F307" s="5"/>
      <c r="G307" s="5"/>
      <c r="H307" s="5"/>
      <c r="I307" s="34">
        <f>0+Q307</f>
        <v>0</v>
      </c>
      <c r="J307" s="5"/>
      <c r="O307">
        <f>0+R307</f>
        <v>0</v>
      </c>
      <c r="Q307">
        <f>0+I308+I312</f>
        <v>0</v>
      </c>
      <c r="R307">
        <f>0+O308+O312</f>
        <v>0</v>
      </c>
    </row>
    <row r="308" spans="1:16" ht="25.5">
      <c r="A308" s="19" t="s">
        <v>48</v>
      </c>
      <c r="B308" s="23" t="s">
        <v>416</v>
      </c>
      <c r="C308" s="23" t="s">
        <v>417</v>
      </c>
      <c r="D308" s="19" t="s">
        <v>50</v>
      </c>
      <c r="E308" s="24" t="s">
        <v>418</v>
      </c>
      <c r="F308" s="25" t="s">
        <v>152</v>
      </c>
      <c r="G308" s="26">
        <v>85.5</v>
      </c>
      <c r="H308" s="27">
        <v>0</v>
      </c>
      <c r="I308" s="27">
        <f>ROUND(ROUND(H308,2)*ROUND(G308,3),2)</f>
        <v>0</v>
      </c>
      <c r="J308" s="25" t="s">
        <v>53</v>
      </c>
      <c r="O308">
        <f>(I308*21)/100</f>
        <v>0</v>
      </c>
      <c r="P308" t="s">
        <v>23</v>
      </c>
    </row>
    <row r="309" spans="1:5" ht="12.75">
      <c r="A309" s="28" t="s">
        <v>54</v>
      </c>
      <c r="E309" s="29" t="s">
        <v>50</v>
      </c>
    </row>
    <row r="310" spans="1:5" ht="25.5">
      <c r="A310" s="30" t="s">
        <v>55</v>
      </c>
      <c r="E310" s="31" t="s">
        <v>419</v>
      </c>
    </row>
    <row r="311" spans="1:5" ht="127.5">
      <c r="A311" t="s">
        <v>57</v>
      </c>
      <c r="E311" s="29" t="s">
        <v>420</v>
      </c>
    </row>
    <row r="312" spans="1:16" ht="25.5">
      <c r="A312" s="19" t="s">
        <v>48</v>
      </c>
      <c r="B312" s="23" t="s">
        <v>421</v>
      </c>
      <c r="C312" s="23" t="s">
        <v>422</v>
      </c>
      <c r="D312" s="19" t="s">
        <v>50</v>
      </c>
      <c r="E312" s="24" t="s">
        <v>423</v>
      </c>
      <c r="F312" s="25" t="s">
        <v>152</v>
      </c>
      <c r="G312" s="26">
        <v>26</v>
      </c>
      <c r="H312" s="27">
        <v>0</v>
      </c>
      <c r="I312" s="27">
        <f>ROUND(ROUND(H312,2)*ROUND(G312,3),2)</f>
        <v>0</v>
      </c>
      <c r="J312" s="25" t="s">
        <v>53</v>
      </c>
      <c r="O312">
        <f>(I312*21)/100</f>
        <v>0</v>
      </c>
      <c r="P312" t="s">
        <v>23</v>
      </c>
    </row>
    <row r="313" spans="1:5" ht="25.5">
      <c r="A313" s="28" t="s">
        <v>54</v>
      </c>
      <c r="E313" s="29" t="s">
        <v>424</v>
      </c>
    </row>
    <row r="314" spans="1:5" ht="25.5">
      <c r="A314" s="30" t="s">
        <v>55</v>
      </c>
      <c r="E314" s="31" t="s">
        <v>425</v>
      </c>
    </row>
    <row r="315" spans="1:5" ht="38.25">
      <c r="A315" t="s">
        <v>57</v>
      </c>
      <c r="E315" s="29" t="s">
        <v>426</v>
      </c>
    </row>
    <row r="316" spans="1:18" ht="12.75" customHeight="1">
      <c r="A316" s="5" t="s">
        <v>45</v>
      </c>
      <c r="B316" s="5"/>
      <c r="C316" s="33" t="s">
        <v>427</v>
      </c>
      <c r="D316" s="5"/>
      <c r="E316" s="21" t="s">
        <v>428</v>
      </c>
      <c r="F316" s="5"/>
      <c r="G316" s="5"/>
      <c r="H316" s="5"/>
      <c r="I316" s="34">
        <f>0+Q316</f>
        <v>0</v>
      </c>
      <c r="J316" s="5"/>
      <c r="O316">
        <f>0+R316</f>
        <v>0</v>
      </c>
      <c r="Q316">
        <f>0+I317+I321+I325+I329+I333</f>
        <v>0</v>
      </c>
      <c r="R316">
        <f>0+O317+O321+O325+O329+O333</f>
        <v>0</v>
      </c>
    </row>
    <row r="317" spans="1:16" ht="25.5">
      <c r="A317" s="19" t="s">
        <v>48</v>
      </c>
      <c r="B317" s="23" t="s">
        <v>429</v>
      </c>
      <c r="C317" s="23" t="s">
        <v>430</v>
      </c>
      <c r="D317" s="19" t="s">
        <v>50</v>
      </c>
      <c r="E317" s="24" t="s">
        <v>431</v>
      </c>
      <c r="F317" s="25" t="s">
        <v>101</v>
      </c>
      <c r="G317" s="26">
        <v>5</v>
      </c>
      <c r="H317" s="27">
        <v>0</v>
      </c>
      <c r="I317" s="27">
        <f>ROUND(ROUND(H317,2)*ROUND(G317,3),2)</f>
        <v>0</v>
      </c>
      <c r="J317" s="25" t="s">
        <v>53</v>
      </c>
      <c r="O317">
        <f>(I317*21)/100</f>
        <v>0</v>
      </c>
      <c r="P317" t="s">
        <v>23</v>
      </c>
    </row>
    <row r="318" spans="1:5" ht="12.75">
      <c r="A318" s="28" t="s">
        <v>54</v>
      </c>
      <c r="E318" s="29" t="s">
        <v>50</v>
      </c>
    </row>
    <row r="319" spans="1:5" ht="25.5">
      <c r="A319" s="30" t="s">
        <v>55</v>
      </c>
      <c r="E319" s="31" t="s">
        <v>432</v>
      </c>
    </row>
    <row r="320" spans="1:5" ht="25.5">
      <c r="A320" t="s">
        <v>57</v>
      </c>
      <c r="E320" s="29" t="s">
        <v>433</v>
      </c>
    </row>
    <row r="321" spans="1:16" ht="25.5">
      <c r="A321" s="19" t="s">
        <v>48</v>
      </c>
      <c r="B321" s="23" t="s">
        <v>434</v>
      </c>
      <c r="C321" s="23" t="s">
        <v>435</v>
      </c>
      <c r="D321" s="19" t="s">
        <v>50</v>
      </c>
      <c r="E321" s="24" t="s">
        <v>436</v>
      </c>
      <c r="F321" s="25" t="s">
        <v>101</v>
      </c>
      <c r="G321" s="26">
        <v>9</v>
      </c>
      <c r="H321" s="27">
        <v>0</v>
      </c>
      <c r="I321" s="27">
        <f>ROUND(ROUND(H321,2)*ROUND(G321,3),2)</f>
        <v>0</v>
      </c>
      <c r="J321" s="25" t="s">
        <v>53</v>
      </c>
      <c r="O321">
        <f>(I321*21)/100</f>
        <v>0</v>
      </c>
      <c r="P321" t="s">
        <v>23</v>
      </c>
    </row>
    <row r="322" spans="1:5" ht="12.75">
      <c r="A322" s="28" t="s">
        <v>54</v>
      </c>
      <c r="E322" s="29" t="s">
        <v>50</v>
      </c>
    </row>
    <row r="323" spans="1:5" ht="178.5">
      <c r="A323" s="30" t="s">
        <v>55</v>
      </c>
      <c r="E323" s="31" t="s">
        <v>437</v>
      </c>
    </row>
    <row r="324" spans="1:5" ht="25.5">
      <c r="A324" t="s">
        <v>57</v>
      </c>
      <c r="E324" s="29" t="s">
        <v>438</v>
      </c>
    </row>
    <row r="325" spans="1:16" ht="12.75">
      <c r="A325" s="19" t="s">
        <v>48</v>
      </c>
      <c r="B325" s="23" t="s">
        <v>439</v>
      </c>
      <c r="C325" s="23" t="s">
        <v>440</v>
      </c>
      <c r="D325" s="19" t="s">
        <v>50</v>
      </c>
      <c r="E325" s="24" t="s">
        <v>441</v>
      </c>
      <c r="F325" s="25" t="s">
        <v>101</v>
      </c>
      <c r="G325" s="26">
        <v>5</v>
      </c>
      <c r="H325" s="27">
        <v>0</v>
      </c>
      <c r="I325" s="27">
        <f>ROUND(ROUND(H325,2)*ROUND(G325,3),2)</f>
        <v>0</v>
      </c>
      <c r="J325" s="25" t="s">
        <v>53</v>
      </c>
      <c r="O325">
        <f>(I325*21)/100</f>
        <v>0</v>
      </c>
      <c r="P325" t="s">
        <v>23</v>
      </c>
    </row>
    <row r="326" spans="1:5" ht="12.75">
      <c r="A326" s="28" t="s">
        <v>54</v>
      </c>
      <c r="E326" s="29" t="s">
        <v>50</v>
      </c>
    </row>
    <row r="327" spans="1:5" ht="25.5">
      <c r="A327" s="30" t="s">
        <v>55</v>
      </c>
      <c r="E327" s="31" t="s">
        <v>432</v>
      </c>
    </row>
    <row r="328" spans="1:5" ht="25.5">
      <c r="A328" t="s">
        <v>57</v>
      </c>
      <c r="E328" s="29" t="s">
        <v>433</v>
      </c>
    </row>
    <row r="329" spans="1:16" ht="12.75">
      <c r="A329" s="19" t="s">
        <v>48</v>
      </c>
      <c r="B329" s="23" t="s">
        <v>442</v>
      </c>
      <c r="C329" s="23" t="s">
        <v>443</v>
      </c>
      <c r="D329" s="19" t="s">
        <v>50</v>
      </c>
      <c r="E329" s="24" t="s">
        <v>444</v>
      </c>
      <c r="F329" s="25" t="s">
        <v>101</v>
      </c>
      <c r="G329" s="26">
        <v>7</v>
      </c>
      <c r="H329" s="27">
        <v>0</v>
      </c>
      <c r="I329" s="27">
        <f>ROUND(ROUND(H329,2)*ROUND(G329,3),2)</f>
        <v>0</v>
      </c>
      <c r="J329" s="25" t="s">
        <v>53</v>
      </c>
      <c r="O329">
        <f>(I329*21)/100</f>
        <v>0</v>
      </c>
      <c r="P329" t="s">
        <v>23</v>
      </c>
    </row>
    <row r="330" spans="1:5" ht="12.75">
      <c r="A330" s="28" t="s">
        <v>54</v>
      </c>
      <c r="E330" s="29" t="s">
        <v>50</v>
      </c>
    </row>
    <row r="331" spans="1:5" ht="25.5">
      <c r="A331" s="30" t="s">
        <v>55</v>
      </c>
      <c r="E331" s="31" t="s">
        <v>445</v>
      </c>
    </row>
    <row r="332" spans="1:5" ht="38.25">
      <c r="A332" t="s">
        <v>57</v>
      </c>
      <c r="E332" s="29" t="s">
        <v>446</v>
      </c>
    </row>
    <row r="333" spans="1:16" ht="12.75">
      <c r="A333" s="19" t="s">
        <v>48</v>
      </c>
      <c r="B333" s="23" t="s">
        <v>447</v>
      </c>
      <c r="C333" s="23" t="s">
        <v>448</v>
      </c>
      <c r="D333" s="19" t="s">
        <v>50</v>
      </c>
      <c r="E333" s="24" t="s">
        <v>449</v>
      </c>
      <c r="F333" s="25" t="s">
        <v>101</v>
      </c>
      <c r="G333" s="26">
        <v>4</v>
      </c>
      <c r="H333" s="27">
        <v>0</v>
      </c>
      <c r="I333" s="27">
        <f>ROUND(ROUND(H333,2)*ROUND(G333,3),2)</f>
        <v>0</v>
      </c>
      <c r="J333" s="25" t="s">
        <v>53</v>
      </c>
      <c r="O333">
        <f>(I333*21)/100</f>
        <v>0</v>
      </c>
      <c r="P333" t="s">
        <v>23</v>
      </c>
    </row>
    <row r="334" spans="1:5" ht="12.75">
      <c r="A334" s="28" t="s">
        <v>54</v>
      </c>
      <c r="E334" s="29" t="s">
        <v>50</v>
      </c>
    </row>
    <row r="335" spans="1:5" ht="63.75">
      <c r="A335" s="30" t="s">
        <v>55</v>
      </c>
      <c r="E335" s="31" t="s">
        <v>450</v>
      </c>
    </row>
    <row r="336" spans="1:5" ht="38.25">
      <c r="A336" t="s">
        <v>57</v>
      </c>
      <c r="E336" s="29" t="s">
        <v>446</v>
      </c>
    </row>
    <row r="337" spans="1:18" ht="12.75" customHeight="1">
      <c r="A337" s="5" t="s">
        <v>45</v>
      </c>
      <c r="B337" s="5"/>
      <c r="C337" s="33" t="s">
        <v>451</v>
      </c>
      <c r="D337" s="5"/>
      <c r="E337" s="21" t="s">
        <v>452</v>
      </c>
      <c r="F337" s="5"/>
      <c r="G337" s="5"/>
      <c r="H337" s="5"/>
      <c r="I337" s="34">
        <f>0+Q337</f>
        <v>0</v>
      </c>
      <c r="J337" s="5"/>
      <c r="O337">
        <f>0+R337</f>
        <v>0</v>
      </c>
      <c r="Q337">
        <f>0+I338+I342</f>
        <v>0</v>
      </c>
      <c r="R337">
        <f>0+O338+O342</f>
        <v>0</v>
      </c>
    </row>
    <row r="338" spans="1:16" ht="25.5">
      <c r="A338" s="19" t="s">
        <v>48</v>
      </c>
      <c r="B338" s="23" t="s">
        <v>453</v>
      </c>
      <c r="C338" s="23" t="s">
        <v>454</v>
      </c>
      <c r="D338" s="19" t="s">
        <v>50</v>
      </c>
      <c r="E338" s="24" t="s">
        <v>455</v>
      </c>
      <c r="F338" s="25" t="s">
        <v>92</v>
      </c>
      <c r="G338" s="26">
        <v>84.85</v>
      </c>
      <c r="H338" s="27">
        <v>0</v>
      </c>
      <c r="I338" s="27">
        <f>ROUND(ROUND(H338,2)*ROUND(G338,3),2)</f>
        <v>0</v>
      </c>
      <c r="J338" s="25" t="s">
        <v>53</v>
      </c>
      <c r="O338">
        <f>(I338*21)/100</f>
        <v>0</v>
      </c>
      <c r="P338" t="s">
        <v>23</v>
      </c>
    </row>
    <row r="339" spans="1:5" ht="12.75">
      <c r="A339" s="28" t="s">
        <v>54</v>
      </c>
      <c r="E339" s="29" t="s">
        <v>50</v>
      </c>
    </row>
    <row r="340" spans="1:5" ht="140.25">
      <c r="A340" s="30" t="s">
        <v>55</v>
      </c>
      <c r="E340" s="31" t="s">
        <v>456</v>
      </c>
    </row>
    <row r="341" spans="1:5" ht="38.25">
      <c r="A341" t="s">
        <v>57</v>
      </c>
      <c r="E341" s="29" t="s">
        <v>457</v>
      </c>
    </row>
    <row r="342" spans="1:16" ht="12.75">
      <c r="A342" s="19" t="s">
        <v>48</v>
      </c>
      <c r="B342" s="23" t="s">
        <v>458</v>
      </c>
      <c r="C342" s="23" t="s">
        <v>459</v>
      </c>
      <c r="D342" s="19" t="s">
        <v>50</v>
      </c>
      <c r="E342" s="24" t="s">
        <v>460</v>
      </c>
      <c r="F342" s="25" t="s">
        <v>101</v>
      </c>
      <c r="G342" s="26">
        <v>1</v>
      </c>
      <c r="H342" s="27">
        <v>0</v>
      </c>
      <c r="I342" s="27">
        <f>ROUND(ROUND(H342,2)*ROUND(G342,3),2)</f>
        <v>0</v>
      </c>
      <c r="J342" s="25" t="s">
        <v>53</v>
      </c>
      <c r="O342">
        <f>(I342*21)/100</f>
        <v>0</v>
      </c>
      <c r="P342" t="s">
        <v>23</v>
      </c>
    </row>
    <row r="343" spans="1:5" ht="12.75">
      <c r="A343" s="28" t="s">
        <v>54</v>
      </c>
      <c r="E343" s="29" t="s">
        <v>50</v>
      </c>
    </row>
    <row r="344" spans="1:5" ht="38.25">
      <c r="A344" s="30" t="s">
        <v>55</v>
      </c>
      <c r="E344" s="31" t="s">
        <v>461</v>
      </c>
    </row>
    <row r="345" spans="1:5" ht="38.25">
      <c r="A345" t="s">
        <v>57</v>
      </c>
      <c r="E345" s="29" t="s">
        <v>462</v>
      </c>
    </row>
    <row r="346" spans="1:18" ht="12.75" customHeight="1">
      <c r="A346" s="5" t="s">
        <v>45</v>
      </c>
      <c r="B346" s="5"/>
      <c r="C346" s="33" t="s">
        <v>463</v>
      </c>
      <c r="D346" s="5"/>
      <c r="E346" s="21" t="s">
        <v>464</v>
      </c>
      <c r="F346" s="5"/>
      <c r="G346" s="5"/>
      <c r="H346" s="5"/>
      <c r="I346" s="34">
        <f>0+Q346</f>
        <v>0</v>
      </c>
      <c r="J346" s="5"/>
      <c r="O346">
        <f>0+R346</f>
        <v>0</v>
      </c>
      <c r="Q346">
        <f>0+I347+I351+I355</f>
        <v>0</v>
      </c>
      <c r="R346">
        <f>0+O347+O351+O355</f>
        <v>0</v>
      </c>
    </row>
    <row r="347" spans="1:16" ht="12.75">
      <c r="A347" s="19" t="s">
        <v>48</v>
      </c>
      <c r="B347" s="23" t="s">
        <v>465</v>
      </c>
      <c r="C347" s="23" t="s">
        <v>466</v>
      </c>
      <c r="D347" s="19" t="s">
        <v>50</v>
      </c>
      <c r="E347" s="24" t="s">
        <v>467</v>
      </c>
      <c r="F347" s="25" t="s">
        <v>152</v>
      </c>
      <c r="G347" s="26">
        <v>9.85</v>
      </c>
      <c r="H347" s="27">
        <v>0</v>
      </c>
      <c r="I347" s="27">
        <f>ROUND(ROUND(H347,2)*ROUND(G347,3),2)</f>
        <v>0</v>
      </c>
      <c r="J347" s="25" t="s">
        <v>53</v>
      </c>
      <c r="O347">
        <f>(I347*21)/100</f>
        <v>0</v>
      </c>
      <c r="P347" t="s">
        <v>23</v>
      </c>
    </row>
    <row r="348" spans="1:5" ht="12.75">
      <c r="A348" s="28" t="s">
        <v>54</v>
      </c>
      <c r="E348" s="29" t="s">
        <v>50</v>
      </c>
    </row>
    <row r="349" spans="1:5" ht="25.5">
      <c r="A349" s="30" t="s">
        <v>55</v>
      </c>
      <c r="E349" s="31" t="s">
        <v>468</v>
      </c>
    </row>
    <row r="350" spans="1:5" ht="51">
      <c r="A350" t="s">
        <v>57</v>
      </c>
      <c r="E350" s="29" t="s">
        <v>469</v>
      </c>
    </row>
    <row r="351" spans="1:16" ht="12.75">
      <c r="A351" s="19" t="s">
        <v>48</v>
      </c>
      <c r="B351" s="23" t="s">
        <v>470</v>
      </c>
      <c r="C351" s="23" t="s">
        <v>471</v>
      </c>
      <c r="D351" s="19" t="s">
        <v>50</v>
      </c>
      <c r="E351" s="24" t="s">
        <v>472</v>
      </c>
      <c r="F351" s="25" t="s">
        <v>152</v>
      </c>
      <c r="G351" s="26">
        <v>18</v>
      </c>
      <c r="H351" s="27">
        <v>0</v>
      </c>
      <c r="I351" s="27">
        <f>ROUND(ROUND(H351,2)*ROUND(G351,3),2)</f>
        <v>0</v>
      </c>
      <c r="J351" s="25" t="s">
        <v>53</v>
      </c>
      <c r="O351">
        <f>(I351*21)/100</f>
        <v>0</v>
      </c>
      <c r="P351" t="s">
        <v>23</v>
      </c>
    </row>
    <row r="352" spans="1:5" ht="12.75">
      <c r="A352" s="28" t="s">
        <v>54</v>
      </c>
      <c r="E352" s="29" t="s">
        <v>50</v>
      </c>
    </row>
    <row r="353" spans="1:5" ht="25.5">
      <c r="A353" s="30" t="s">
        <v>55</v>
      </c>
      <c r="E353" s="31" t="s">
        <v>473</v>
      </c>
    </row>
    <row r="354" spans="1:5" ht="51">
      <c r="A354" t="s">
        <v>57</v>
      </c>
      <c r="E354" s="29" t="s">
        <v>469</v>
      </c>
    </row>
    <row r="355" spans="1:16" ht="12.75">
      <c r="A355" s="19" t="s">
        <v>48</v>
      </c>
      <c r="B355" s="23" t="s">
        <v>474</v>
      </c>
      <c r="C355" s="23" t="s">
        <v>475</v>
      </c>
      <c r="D355" s="19" t="s">
        <v>50</v>
      </c>
      <c r="E355" s="24" t="s">
        <v>476</v>
      </c>
      <c r="F355" s="25" t="s">
        <v>152</v>
      </c>
      <c r="G355" s="26">
        <v>309.54</v>
      </c>
      <c r="H355" s="27">
        <v>0</v>
      </c>
      <c r="I355" s="27">
        <f>ROUND(ROUND(H355,2)*ROUND(G355,3),2)</f>
        <v>0</v>
      </c>
      <c r="J355" s="25" t="s">
        <v>53</v>
      </c>
      <c r="O355">
        <f>(I355*21)/100</f>
        <v>0</v>
      </c>
      <c r="P355" t="s">
        <v>23</v>
      </c>
    </row>
    <row r="356" spans="1:5" ht="12.75">
      <c r="A356" s="28" t="s">
        <v>54</v>
      </c>
      <c r="E356" s="29" t="s">
        <v>50</v>
      </c>
    </row>
    <row r="357" spans="1:5" ht="38.25">
      <c r="A357" s="30" t="s">
        <v>55</v>
      </c>
      <c r="E357" s="31" t="s">
        <v>477</v>
      </c>
    </row>
    <row r="358" spans="1:5" ht="51">
      <c r="A358" t="s">
        <v>57</v>
      </c>
      <c r="E358" s="29" t="s">
        <v>478</v>
      </c>
    </row>
    <row r="359" spans="1:18" ht="12.75" customHeight="1">
      <c r="A359" s="5" t="s">
        <v>45</v>
      </c>
      <c r="B359" s="5"/>
      <c r="C359" s="33" t="s">
        <v>479</v>
      </c>
      <c r="D359" s="5"/>
      <c r="E359" s="21" t="s">
        <v>480</v>
      </c>
      <c r="F359" s="5"/>
      <c r="G359" s="5"/>
      <c r="H359" s="5"/>
      <c r="I359" s="34">
        <f>0+Q359</f>
        <v>0</v>
      </c>
      <c r="J359" s="5"/>
      <c r="O359">
        <f>0+R359</f>
        <v>0</v>
      </c>
      <c r="Q359">
        <f>0+I360+I364+I368+I372+I376</f>
        <v>0</v>
      </c>
      <c r="R359">
        <f>0+O360+O364+O368+O372+O376</f>
        <v>0</v>
      </c>
    </row>
    <row r="360" spans="1:16" ht="12.75">
      <c r="A360" s="19" t="s">
        <v>48</v>
      </c>
      <c r="B360" s="23" t="s">
        <v>481</v>
      </c>
      <c r="C360" s="23" t="s">
        <v>482</v>
      </c>
      <c r="D360" s="19" t="s">
        <v>50</v>
      </c>
      <c r="E360" s="24" t="s">
        <v>483</v>
      </c>
      <c r="F360" s="25" t="s">
        <v>152</v>
      </c>
      <c r="G360" s="26">
        <v>217.8</v>
      </c>
      <c r="H360" s="27">
        <v>0</v>
      </c>
      <c r="I360" s="27">
        <f>ROUND(ROUND(H360,2)*ROUND(G360,3),2)</f>
        <v>0</v>
      </c>
      <c r="J360" s="25" t="s">
        <v>53</v>
      </c>
      <c r="O360">
        <f>(I360*21)/100</f>
        <v>0</v>
      </c>
      <c r="P360" t="s">
        <v>23</v>
      </c>
    </row>
    <row r="361" spans="1:5" ht="12.75">
      <c r="A361" s="28" t="s">
        <v>54</v>
      </c>
      <c r="E361" s="29" t="s">
        <v>50</v>
      </c>
    </row>
    <row r="362" spans="1:5" ht="25.5">
      <c r="A362" s="30" t="s">
        <v>55</v>
      </c>
      <c r="E362" s="31" t="s">
        <v>484</v>
      </c>
    </row>
    <row r="363" spans="1:5" ht="25.5">
      <c r="A363" t="s">
        <v>57</v>
      </c>
      <c r="E363" s="29" t="s">
        <v>485</v>
      </c>
    </row>
    <row r="364" spans="1:16" ht="12.75">
      <c r="A364" s="19" t="s">
        <v>48</v>
      </c>
      <c r="B364" s="23" t="s">
        <v>486</v>
      </c>
      <c r="C364" s="23" t="s">
        <v>487</v>
      </c>
      <c r="D364" s="19" t="s">
        <v>50</v>
      </c>
      <c r="E364" s="24" t="s">
        <v>488</v>
      </c>
      <c r="F364" s="25" t="s">
        <v>152</v>
      </c>
      <c r="G364" s="26">
        <v>217.8</v>
      </c>
      <c r="H364" s="27">
        <v>0</v>
      </c>
      <c r="I364" s="27">
        <f>ROUND(ROUND(H364,2)*ROUND(G364,3),2)</f>
        <v>0</v>
      </c>
      <c r="J364" s="25" t="s">
        <v>53</v>
      </c>
      <c r="O364">
        <f>(I364*21)/100</f>
        <v>0</v>
      </c>
      <c r="P364" t="s">
        <v>23</v>
      </c>
    </row>
    <row r="365" spans="1:5" ht="12.75">
      <c r="A365" s="28" t="s">
        <v>54</v>
      </c>
      <c r="E365" s="29" t="s">
        <v>50</v>
      </c>
    </row>
    <row r="366" spans="1:5" ht="25.5">
      <c r="A366" s="30" t="s">
        <v>55</v>
      </c>
      <c r="E366" s="31" t="s">
        <v>484</v>
      </c>
    </row>
    <row r="367" spans="1:5" ht="25.5">
      <c r="A367" t="s">
        <v>57</v>
      </c>
      <c r="E367" s="29" t="s">
        <v>489</v>
      </c>
    </row>
    <row r="368" spans="1:16" ht="12.75">
      <c r="A368" s="19" t="s">
        <v>48</v>
      </c>
      <c r="B368" s="23" t="s">
        <v>490</v>
      </c>
      <c r="C368" s="23" t="s">
        <v>491</v>
      </c>
      <c r="D368" s="19" t="s">
        <v>50</v>
      </c>
      <c r="E368" s="24" t="s">
        <v>492</v>
      </c>
      <c r="F368" s="25" t="s">
        <v>152</v>
      </c>
      <c r="G368" s="26">
        <v>217.8</v>
      </c>
      <c r="H368" s="27">
        <v>0</v>
      </c>
      <c r="I368" s="27">
        <f>ROUND(ROUND(H368,2)*ROUND(G368,3),2)</f>
        <v>0</v>
      </c>
      <c r="J368" s="25" t="s">
        <v>53</v>
      </c>
      <c r="O368">
        <f>(I368*21)/100</f>
        <v>0</v>
      </c>
      <c r="P368" t="s">
        <v>23</v>
      </c>
    </row>
    <row r="369" spans="1:5" ht="12.75">
      <c r="A369" s="28" t="s">
        <v>54</v>
      </c>
      <c r="E369" s="29" t="s">
        <v>50</v>
      </c>
    </row>
    <row r="370" spans="1:5" ht="25.5">
      <c r="A370" s="30" t="s">
        <v>55</v>
      </c>
      <c r="E370" s="31" t="s">
        <v>484</v>
      </c>
    </row>
    <row r="371" spans="1:5" ht="25.5">
      <c r="A371" t="s">
        <v>57</v>
      </c>
      <c r="E371" s="29" t="s">
        <v>489</v>
      </c>
    </row>
    <row r="372" spans="1:16" ht="12.75">
      <c r="A372" s="19" t="s">
        <v>48</v>
      </c>
      <c r="B372" s="23" t="s">
        <v>493</v>
      </c>
      <c r="C372" s="23" t="s">
        <v>494</v>
      </c>
      <c r="D372" s="19" t="s">
        <v>50</v>
      </c>
      <c r="E372" s="24" t="s">
        <v>495</v>
      </c>
      <c r="F372" s="25" t="s">
        <v>152</v>
      </c>
      <c r="G372" s="26">
        <v>217.8</v>
      </c>
      <c r="H372" s="27">
        <v>0</v>
      </c>
      <c r="I372" s="27">
        <f>ROUND(ROUND(H372,2)*ROUND(G372,3),2)</f>
        <v>0</v>
      </c>
      <c r="J372" s="25" t="s">
        <v>53</v>
      </c>
      <c r="O372">
        <f>(I372*21)/100</f>
        <v>0</v>
      </c>
      <c r="P372" t="s">
        <v>23</v>
      </c>
    </row>
    <row r="373" spans="1:5" ht="12.75">
      <c r="A373" s="28" t="s">
        <v>54</v>
      </c>
      <c r="E373" s="29" t="s">
        <v>50</v>
      </c>
    </row>
    <row r="374" spans="1:5" ht="25.5">
      <c r="A374" s="30" t="s">
        <v>55</v>
      </c>
      <c r="E374" s="31" t="s">
        <v>484</v>
      </c>
    </row>
    <row r="375" spans="1:5" ht="25.5">
      <c r="A375" t="s">
        <v>57</v>
      </c>
      <c r="E375" s="29" t="s">
        <v>489</v>
      </c>
    </row>
    <row r="376" spans="1:16" ht="12.75">
      <c r="A376" s="19" t="s">
        <v>48</v>
      </c>
      <c r="B376" s="23" t="s">
        <v>496</v>
      </c>
      <c r="C376" s="23" t="s">
        <v>497</v>
      </c>
      <c r="D376" s="19" t="s">
        <v>50</v>
      </c>
      <c r="E376" s="24" t="s">
        <v>498</v>
      </c>
      <c r="F376" s="25" t="s">
        <v>152</v>
      </c>
      <c r="G376" s="26">
        <v>217.8</v>
      </c>
      <c r="H376" s="27">
        <v>0</v>
      </c>
      <c r="I376" s="27">
        <f>ROUND(ROUND(H376,2)*ROUND(G376,3),2)</f>
        <v>0</v>
      </c>
      <c r="J376" s="25" t="s">
        <v>53</v>
      </c>
      <c r="O376">
        <f>(I376*21)/100</f>
        <v>0</v>
      </c>
      <c r="P376" t="s">
        <v>23</v>
      </c>
    </row>
    <row r="377" spans="1:5" ht="12.75">
      <c r="A377" s="28" t="s">
        <v>54</v>
      </c>
      <c r="E377" s="29" t="s">
        <v>50</v>
      </c>
    </row>
    <row r="378" spans="1:5" ht="25.5">
      <c r="A378" s="30" t="s">
        <v>55</v>
      </c>
      <c r="E378" s="31" t="s">
        <v>484</v>
      </c>
    </row>
    <row r="379" spans="1:5" ht="38.25">
      <c r="A379" t="s">
        <v>57</v>
      </c>
      <c r="E379" s="29" t="s">
        <v>499</v>
      </c>
    </row>
    <row r="380" spans="1:18" ht="12.75" customHeight="1">
      <c r="A380" s="5" t="s">
        <v>45</v>
      </c>
      <c r="B380" s="5"/>
      <c r="C380" s="33" t="s">
        <v>500</v>
      </c>
      <c r="D380" s="5"/>
      <c r="E380" s="21" t="s">
        <v>501</v>
      </c>
      <c r="F380" s="5"/>
      <c r="G380" s="5"/>
      <c r="H380" s="5"/>
      <c r="I380" s="34">
        <f>0+Q380</f>
        <v>0</v>
      </c>
      <c r="J380" s="5"/>
      <c r="O380">
        <f>0+R380</f>
        <v>0</v>
      </c>
      <c r="Q380">
        <f>0+I381</f>
        <v>0</v>
      </c>
      <c r="R380">
        <f>0+O381</f>
        <v>0</v>
      </c>
    </row>
    <row r="381" spans="1:16" ht="25.5">
      <c r="A381" s="19" t="s">
        <v>48</v>
      </c>
      <c r="B381" s="23" t="s">
        <v>502</v>
      </c>
      <c r="C381" s="23" t="s">
        <v>503</v>
      </c>
      <c r="D381" s="19" t="s">
        <v>50</v>
      </c>
      <c r="E381" s="24" t="s">
        <v>504</v>
      </c>
      <c r="F381" s="25" t="s">
        <v>152</v>
      </c>
      <c r="G381" s="26">
        <v>119.05</v>
      </c>
      <c r="H381" s="27">
        <v>0</v>
      </c>
      <c r="I381" s="27">
        <f>ROUND(ROUND(H381,2)*ROUND(G381,3),2)</f>
        <v>0</v>
      </c>
      <c r="J381" s="25" t="s">
        <v>53</v>
      </c>
      <c r="O381">
        <f>(I381*21)/100</f>
        <v>0</v>
      </c>
      <c r="P381" t="s">
        <v>23</v>
      </c>
    </row>
    <row r="382" spans="1:5" ht="12.75">
      <c r="A382" s="28" t="s">
        <v>54</v>
      </c>
      <c r="E382" s="29" t="s">
        <v>50</v>
      </c>
    </row>
    <row r="383" spans="1:5" ht="38.25">
      <c r="A383" s="30" t="s">
        <v>55</v>
      </c>
      <c r="E383" s="31" t="s">
        <v>505</v>
      </c>
    </row>
    <row r="384" spans="1:5" ht="89.25">
      <c r="A384" t="s">
        <v>57</v>
      </c>
      <c r="E384" s="29" t="s">
        <v>506</v>
      </c>
    </row>
    <row r="385" spans="1:18" ht="12.75" customHeight="1">
      <c r="A385" s="5" t="s">
        <v>45</v>
      </c>
      <c r="B385" s="5"/>
      <c r="C385" s="33" t="s">
        <v>507</v>
      </c>
      <c r="D385" s="5"/>
      <c r="E385" s="21" t="s">
        <v>508</v>
      </c>
      <c r="F385" s="5"/>
      <c r="G385" s="5"/>
      <c r="H385" s="5"/>
      <c r="I385" s="34">
        <f>0+Q385</f>
        <v>0</v>
      </c>
      <c r="J385" s="5"/>
      <c r="O385">
        <f>0+R385</f>
        <v>0</v>
      </c>
      <c r="Q385">
        <f>0+I386+I390</f>
        <v>0</v>
      </c>
      <c r="R385">
        <f>0+O386+O390</f>
        <v>0</v>
      </c>
    </row>
    <row r="386" spans="1:16" ht="12.75">
      <c r="A386" s="19" t="s">
        <v>48</v>
      </c>
      <c r="B386" s="23" t="s">
        <v>509</v>
      </c>
      <c r="C386" s="23" t="s">
        <v>510</v>
      </c>
      <c r="D386" s="19" t="s">
        <v>50</v>
      </c>
      <c r="E386" s="24" t="s">
        <v>511</v>
      </c>
      <c r="F386" s="25" t="s">
        <v>152</v>
      </c>
      <c r="G386" s="26">
        <v>3.77</v>
      </c>
      <c r="H386" s="27">
        <v>0</v>
      </c>
      <c r="I386" s="27">
        <f>ROUND(ROUND(H386,2)*ROUND(G386,3),2)</f>
        <v>0</v>
      </c>
      <c r="J386" s="25" t="s">
        <v>53</v>
      </c>
      <c r="O386">
        <f>(I386*21)/100</f>
        <v>0</v>
      </c>
      <c r="P386" t="s">
        <v>23</v>
      </c>
    </row>
    <row r="387" spans="1:5" ht="12.75">
      <c r="A387" s="28" t="s">
        <v>54</v>
      </c>
      <c r="E387" s="29" t="s">
        <v>50</v>
      </c>
    </row>
    <row r="388" spans="1:5" ht="38.25">
      <c r="A388" s="30" t="s">
        <v>55</v>
      </c>
      <c r="E388" s="31" t="s">
        <v>512</v>
      </c>
    </row>
    <row r="389" spans="1:5" ht="25.5">
      <c r="A389" t="s">
        <v>57</v>
      </c>
      <c r="E389" s="29" t="s">
        <v>513</v>
      </c>
    </row>
    <row r="390" spans="1:16" ht="12.75">
      <c r="A390" s="19" t="s">
        <v>48</v>
      </c>
      <c r="B390" s="23" t="s">
        <v>514</v>
      </c>
      <c r="C390" s="23" t="s">
        <v>515</v>
      </c>
      <c r="D390" s="19" t="s">
        <v>50</v>
      </c>
      <c r="E390" s="24" t="s">
        <v>516</v>
      </c>
      <c r="F390" s="25" t="s">
        <v>152</v>
      </c>
      <c r="G390" s="26">
        <v>27.9</v>
      </c>
      <c r="H390" s="27">
        <v>0</v>
      </c>
      <c r="I390" s="27">
        <f>ROUND(ROUND(H390,2)*ROUND(G390,3),2)</f>
        <v>0</v>
      </c>
      <c r="J390" s="25" t="s">
        <v>53</v>
      </c>
      <c r="O390">
        <f>(I390*21)/100</f>
        <v>0</v>
      </c>
      <c r="P390" t="s">
        <v>23</v>
      </c>
    </row>
    <row r="391" spans="1:5" ht="12.75">
      <c r="A391" s="28" t="s">
        <v>54</v>
      </c>
      <c r="E391" s="29" t="s">
        <v>50</v>
      </c>
    </row>
    <row r="392" spans="1:5" ht="25.5">
      <c r="A392" s="30" t="s">
        <v>55</v>
      </c>
      <c r="E392" s="31" t="s">
        <v>517</v>
      </c>
    </row>
    <row r="393" spans="1:5" ht="89.25">
      <c r="A393" t="s">
        <v>57</v>
      </c>
      <c r="E393" s="29" t="s">
        <v>518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workbookViewId="0" topLeftCell="A1">
      <pane ySplit="7" topLeftCell="A8" activePane="bottomLeft" state="frozen"/>
      <selection pane="bottomLeft" activeCell="E142" sqref="E14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0+O8+O13+O30+O35+O44+O53+O62+O71+O80+O85+O90+O99+O104+O117+O138+O143+O148+O153+O162+O167+O172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519</v>
      </c>
      <c r="I3" s="35">
        <f>0+I8+I13+I30+I35+I44+I53+I62+I71+I80+I85+I90+I99+I104+I117+I138+I143+I148+I153+I162+I167+I172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519</v>
      </c>
      <c r="D4" s="43"/>
      <c r="E4" s="14" t="s">
        <v>520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25.5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521</v>
      </c>
    </row>
    <row r="12" spans="1:5" ht="12.75">
      <c r="A12" t="s">
        <v>57</v>
      </c>
      <c r="E12" s="29" t="s">
        <v>58</v>
      </c>
    </row>
    <row r="13" spans="1:18" ht="12.75" customHeight="1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</f>
        <v>0</v>
      </c>
      <c r="R13">
        <f>0+O14+O18+O22+O26</f>
        <v>0</v>
      </c>
    </row>
    <row r="14" spans="1:16" ht="12.75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297.953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5" ht="12.75">
      <c r="A15" s="28" t="s">
        <v>54</v>
      </c>
      <c r="E15" s="29" t="s">
        <v>50</v>
      </c>
    </row>
    <row r="16" spans="1:5" ht="51">
      <c r="A16" s="30" t="s">
        <v>55</v>
      </c>
      <c r="E16" s="31" t="s">
        <v>522</v>
      </c>
    </row>
    <row r="17" spans="1:5" ht="25.5">
      <c r="A17" t="s">
        <v>57</v>
      </c>
      <c r="E17" s="29" t="s">
        <v>65</v>
      </c>
    </row>
    <row r="18" spans="1:16" ht="12.75">
      <c r="A18" s="19" t="s">
        <v>48</v>
      </c>
      <c r="B18" s="23" t="s">
        <v>22</v>
      </c>
      <c r="C18" s="23" t="s">
        <v>66</v>
      </c>
      <c r="D18" s="19" t="s">
        <v>50</v>
      </c>
      <c r="E18" s="24" t="s">
        <v>67</v>
      </c>
      <c r="F18" s="25" t="s">
        <v>63</v>
      </c>
      <c r="G18" s="26">
        <v>12.982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25.5">
      <c r="A20" s="30" t="s">
        <v>55</v>
      </c>
      <c r="E20" s="31" t="s">
        <v>523</v>
      </c>
    </row>
    <row r="21" spans="1:5" ht="25.5">
      <c r="A21" t="s">
        <v>57</v>
      </c>
      <c r="E21" s="29" t="s">
        <v>65</v>
      </c>
    </row>
    <row r="22" spans="1:16" ht="12.75">
      <c r="A22" s="19" t="s">
        <v>48</v>
      </c>
      <c r="B22" s="23" t="s">
        <v>33</v>
      </c>
      <c r="C22" s="23" t="s">
        <v>69</v>
      </c>
      <c r="D22" s="19" t="s">
        <v>50</v>
      </c>
      <c r="E22" s="24" t="s">
        <v>70</v>
      </c>
      <c r="F22" s="25" t="s">
        <v>71</v>
      </c>
      <c r="G22" s="26">
        <v>82.979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5" ht="12.75">
      <c r="A23" s="28" t="s">
        <v>54</v>
      </c>
      <c r="E23" s="29" t="s">
        <v>50</v>
      </c>
    </row>
    <row r="24" spans="1:5" ht="25.5">
      <c r="A24" s="30" t="s">
        <v>55</v>
      </c>
      <c r="E24" s="31" t="s">
        <v>524</v>
      </c>
    </row>
    <row r="25" spans="1:5" ht="25.5">
      <c r="A25" t="s">
        <v>57</v>
      </c>
      <c r="E25" s="29" t="s">
        <v>65</v>
      </c>
    </row>
    <row r="26" spans="1:16" ht="12.75">
      <c r="A26" s="19" t="s">
        <v>48</v>
      </c>
      <c r="B26" s="23" t="s">
        <v>35</v>
      </c>
      <c r="C26" s="23" t="s">
        <v>73</v>
      </c>
      <c r="D26" s="19" t="s">
        <v>50</v>
      </c>
      <c r="E26" s="24" t="s">
        <v>74</v>
      </c>
      <c r="F26" s="25" t="s">
        <v>71</v>
      </c>
      <c r="G26" s="26">
        <v>8.475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5" ht="12.75">
      <c r="A27" s="28" t="s">
        <v>54</v>
      </c>
      <c r="E27" s="29" t="s">
        <v>50</v>
      </c>
    </row>
    <row r="28" spans="1:5" ht="25.5">
      <c r="A28" s="30" t="s">
        <v>55</v>
      </c>
      <c r="E28" s="31" t="s">
        <v>525</v>
      </c>
    </row>
    <row r="29" spans="1:5" ht="25.5">
      <c r="A29" t="s">
        <v>57</v>
      </c>
      <c r="E29" s="29" t="s">
        <v>65</v>
      </c>
    </row>
    <row r="30" spans="1:18" ht="12.75" customHeight="1">
      <c r="A30" s="5" t="s">
        <v>45</v>
      </c>
      <c r="B30" s="5"/>
      <c r="C30" s="33" t="s">
        <v>88</v>
      </c>
      <c r="D30" s="5"/>
      <c r="E30" s="21" t="s">
        <v>89</v>
      </c>
      <c r="F30" s="5"/>
      <c r="G30" s="5"/>
      <c r="H30" s="5"/>
      <c r="I30" s="34">
        <f>0+Q30</f>
        <v>0</v>
      </c>
      <c r="J30" s="5"/>
      <c r="O30">
        <f>0+R30</f>
        <v>0</v>
      </c>
      <c r="Q30">
        <f>0+I31</f>
        <v>0</v>
      </c>
      <c r="R30">
        <f>0+O31</f>
        <v>0</v>
      </c>
    </row>
    <row r="31" spans="1:16" ht="12.75">
      <c r="A31" s="19" t="s">
        <v>48</v>
      </c>
      <c r="B31" s="23" t="s">
        <v>37</v>
      </c>
      <c r="C31" s="23" t="s">
        <v>90</v>
      </c>
      <c r="D31" s="19" t="s">
        <v>50</v>
      </c>
      <c r="E31" s="24" t="s">
        <v>91</v>
      </c>
      <c r="F31" s="25" t="s">
        <v>92</v>
      </c>
      <c r="G31" s="26">
        <v>425.7</v>
      </c>
      <c r="H31" s="27">
        <v>0</v>
      </c>
      <c r="I31" s="27">
        <f>ROUND(ROUND(H31,2)*ROUND(G31,3),2)</f>
        <v>0</v>
      </c>
      <c r="J31" s="25" t="s">
        <v>53</v>
      </c>
      <c r="O31">
        <f>(I31*21)/100</f>
        <v>0</v>
      </c>
      <c r="P31" t="s">
        <v>23</v>
      </c>
    </row>
    <row r="32" spans="1:5" ht="12.75">
      <c r="A32" s="28" t="s">
        <v>54</v>
      </c>
      <c r="E32" s="29" t="s">
        <v>50</v>
      </c>
    </row>
    <row r="33" spans="1:5" ht="25.5">
      <c r="A33" s="30" t="s">
        <v>55</v>
      </c>
      <c r="E33" s="31" t="s">
        <v>526</v>
      </c>
    </row>
    <row r="34" spans="1:5" ht="12.75">
      <c r="A34" t="s">
        <v>57</v>
      </c>
      <c r="E34" s="29" t="s">
        <v>94</v>
      </c>
    </row>
    <row r="35" spans="1:18" ht="12.75" customHeight="1">
      <c r="A35" s="5" t="s">
        <v>45</v>
      </c>
      <c r="B35" s="5"/>
      <c r="C35" s="33" t="s">
        <v>104</v>
      </c>
      <c r="D35" s="5"/>
      <c r="E35" s="21" t="s">
        <v>105</v>
      </c>
      <c r="F35" s="5"/>
      <c r="G35" s="5"/>
      <c r="H35" s="5"/>
      <c r="I35" s="34">
        <f>0+Q35</f>
        <v>0</v>
      </c>
      <c r="J35" s="5"/>
      <c r="O35">
        <f>0+R35</f>
        <v>0</v>
      </c>
      <c r="Q35">
        <f>0+I36+I40</f>
        <v>0</v>
      </c>
      <c r="R35">
        <f>0+O36+O40</f>
        <v>0</v>
      </c>
    </row>
    <row r="36" spans="1:16" ht="12.75">
      <c r="A36" s="19" t="s">
        <v>48</v>
      </c>
      <c r="B36" s="23" t="s">
        <v>79</v>
      </c>
      <c r="C36" s="23" t="s">
        <v>136</v>
      </c>
      <c r="D36" s="19" t="s">
        <v>50</v>
      </c>
      <c r="E36" s="24" t="s">
        <v>137</v>
      </c>
      <c r="F36" s="25" t="s">
        <v>114</v>
      </c>
      <c r="G36" s="26">
        <v>1659.571</v>
      </c>
      <c r="H36" s="27">
        <v>0</v>
      </c>
      <c r="I36" s="27">
        <f>ROUND(ROUND(H36,2)*ROUND(G36,3),2)</f>
        <v>0</v>
      </c>
      <c r="J36" s="25" t="s">
        <v>53</v>
      </c>
      <c r="O36">
        <f>(I36*21)/100</f>
        <v>0</v>
      </c>
      <c r="P36" t="s">
        <v>23</v>
      </c>
    </row>
    <row r="37" spans="1:5" ht="12.75">
      <c r="A37" s="28" t="s">
        <v>54</v>
      </c>
      <c r="E37" s="29" t="s">
        <v>50</v>
      </c>
    </row>
    <row r="38" spans="1:5" ht="25.5">
      <c r="A38" s="30" t="s">
        <v>55</v>
      </c>
      <c r="E38" s="31" t="s">
        <v>527</v>
      </c>
    </row>
    <row r="39" spans="1:5" ht="25.5">
      <c r="A39" t="s">
        <v>57</v>
      </c>
      <c r="E39" s="29" t="s">
        <v>116</v>
      </c>
    </row>
    <row r="40" spans="1:16" ht="12.75">
      <c r="A40" s="19" t="s">
        <v>48</v>
      </c>
      <c r="B40" s="23" t="s">
        <v>83</v>
      </c>
      <c r="C40" s="23" t="s">
        <v>528</v>
      </c>
      <c r="D40" s="19" t="s">
        <v>50</v>
      </c>
      <c r="E40" s="24" t="s">
        <v>529</v>
      </c>
      <c r="F40" s="25" t="s">
        <v>92</v>
      </c>
      <c r="G40" s="26">
        <v>288.12</v>
      </c>
      <c r="H40" s="27">
        <v>0</v>
      </c>
      <c r="I40" s="27">
        <f>ROUND(ROUND(H40,2)*ROUND(G40,3),2)</f>
        <v>0</v>
      </c>
      <c r="J40" s="25" t="s">
        <v>53</v>
      </c>
      <c r="O40">
        <f>(I40*21)/100</f>
        <v>0</v>
      </c>
      <c r="P40" t="s">
        <v>23</v>
      </c>
    </row>
    <row r="41" spans="1:5" ht="12.75">
      <c r="A41" s="28" t="s">
        <v>54</v>
      </c>
      <c r="E41" s="29" t="s">
        <v>50</v>
      </c>
    </row>
    <row r="42" spans="1:5" ht="25.5">
      <c r="A42" s="30" t="s">
        <v>55</v>
      </c>
      <c r="E42" s="31" t="s">
        <v>530</v>
      </c>
    </row>
    <row r="43" spans="1:5" ht="63.75">
      <c r="A43" t="s">
        <v>57</v>
      </c>
      <c r="E43" s="29" t="s">
        <v>110</v>
      </c>
    </row>
    <row r="44" spans="1:18" ht="12.75" customHeight="1">
      <c r="A44" s="5" t="s">
        <v>45</v>
      </c>
      <c r="B44" s="5"/>
      <c r="C44" s="33" t="s">
        <v>147</v>
      </c>
      <c r="D44" s="5"/>
      <c r="E44" s="21" t="s">
        <v>148</v>
      </c>
      <c r="F44" s="5"/>
      <c r="G44" s="5"/>
      <c r="H44" s="5"/>
      <c r="I44" s="34">
        <f>0+Q44</f>
        <v>0</v>
      </c>
      <c r="J44" s="5"/>
      <c r="O44">
        <f>0+R44</f>
        <v>0</v>
      </c>
      <c r="Q44">
        <f>0+I45+I49</f>
        <v>0</v>
      </c>
      <c r="R44">
        <f>0+O45+O49</f>
        <v>0</v>
      </c>
    </row>
    <row r="45" spans="1:16" ht="12.75">
      <c r="A45" s="19" t="s">
        <v>48</v>
      </c>
      <c r="B45" s="23" t="s">
        <v>40</v>
      </c>
      <c r="C45" s="23" t="s">
        <v>150</v>
      </c>
      <c r="D45" s="19" t="s">
        <v>50</v>
      </c>
      <c r="E45" s="24" t="s">
        <v>151</v>
      </c>
      <c r="F45" s="25" t="s">
        <v>152</v>
      </c>
      <c r="G45" s="26">
        <v>33.9</v>
      </c>
      <c r="H45" s="27">
        <v>0</v>
      </c>
      <c r="I45" s="27">
        <f>ROUND(ROUND(H45,2)*ROUND(G45,3),2)</f>
        <v>0</v>
      </c>
      <c r="J45" s="25" t="s">
        <v>53</v>
      </c>
      <c r="O45">
        <f>(I45*21)/100</f>
        <v>0</v>
      </c>
      <c r="P45" t="s">
        <v>23</v>
      </c>
    </row>
    <row r="46" spans="1:5" ht="12.75">
      <c r="A46" s="28" t="s">
        <v>54</v>
      </c>
      <c r="E46" s="29" t="s">
        <v>50</v>
      </c>
    </row>
    <row r="47" spans="1:5" ht="25.5">
      <c r="A47" s="30" t="s">
        <v>55</v>
      </c>
      <c r="E47" s="31" t="s">
        <v>531</v>
      </c>
    </row>
    <row r="48" spans="1:5" ht="63.75">
      <c r="A48" t="s">
        <v>57</v>
      </c>
      <c r="E48" s="29" t="s">
        <v>110</v>
      </c>
    </row>
    <row r="49" spans="1:16" ht="25.5">
      <c r="A49" s="19" t="s">
        <v>48</v>
      </c>
      <c r="B49" s="23" t="s">
        <v>42</v>
      </c>
      <c r="C49" s="23" t="s">
        <v>155</v>
      </c>
      <c r="D49" s="19" t="s">
        <v>50</v>
      </c>
      <c r="E49" s="24" t="s">
        <v>156</v>
      </c>
      <c r="F49" s="25" t="s">
        <v>114</v>
      </c>
      <c r="G49" s="26">
        <v>169.5</v>
      </c>
      <c r="H49" s="27">
        <v>0</v>
      </c>
      <c r="I49" s="27">
        <f>ROUND(ROUND(H49,2)*ROUND(G49,3),2)</f>
        <v>0</v>
      </c>
      <c r="J49" s="25" t="s">
        <v>53</v>
      </c>
      <c r="O49">
        <f>(I49*21)/100</f>
        <v>0</v>
      </c>
      <c r="P49" t="s">
        <v>23</v>
      </c>
    </row>
    <row r="50" spans="1:5" ht="12.75">
      <c r="A50" s="28" t="s">
        <v>54</v>
      </c>
      <c r="E50" s="29" t="s">
        <v>50</v>
      </c>
    </row>
    <row r="51" spans="1:5" ht="25.5">
      <c r="A51" s="30" t="s">
        <v>55</v>
      </c>
      <c r="E51" s="31" t="s">
        <v>532</v>
      </c>
    </row>
    <row r="52" spans="1:5" ht="25.5">
      <c r="A52" t="s">
        <v>57</v>
      </c>
      <c r="E52" s="29" t="s">
        <v>116</v>
      </c>
    </row>
    <row r="53" spans="1:18" ht="12.75" customHeight="1">
      <c r="A53" s="5" t="s">
        <v>45</v>
      </c>
      <c r="B53" s="5"/>
      <c r="C53" s="33" t="s">
        <v>168</v>
      </c>
      <c r="D53" s="5"/>
      <c r="E53" s="21" t="s">
        <v>169</v>
      </c>
      <c r="F53" s="5"/>
      <c r="G53" s="5"/>
      <c r="H53" s="5"/>
      <c r="I53" s="34">
        <f>0+Q53</f>
        <v>0</v>
      </c>
      <c r="J53" s="5"/>
      <c r="O53">
        <f>0+R53</f>
        <v>0</v>
      </c>
      <c r="Q53">
        <f>0+I54+I58</f>
        <v>0</v>
      </c>
      <c r="R53">
        <f>0+O54+O58</f>
        <v>0</v>
      </c>
    </row>
    <row r="54" spans="1:16" ht="12.75">
      <c r="A54" s="19" t="s">
        <v>48</v>
      </c>
      <c r="B54" s="23" t="s">
        <v>44</v>
      </c>
      <c r="C54" s="23" t="s">
        <v>171</v>
      </c>
      <c r="D54" s="19" t="s">
        <v>50</v>
      </c>
      <c r="E54" s="24" t="s">
        <v>172</v>
      </c>
      <c r="F54" s="25" t="s">
        <v>63</v>
      </c>
      <c r="G54" s="26">
        <v>12.983</v>
      </c>
      <c r="H54" s="27">
        <v>0</v>
      </c>
      <c r="I54" s="27">
        <f>ROUND(ROUND(H54,2)*ROUND(G54,3),2)</f>
        <v>0</v>
      </c>
      <c r="J54" s="25" t="s">
        <v>53</v>
      </c>
      <c r="O54">
        <f>(I54*21)/100</f>
        <v>0</v>
      </c>
      <c r="P54" t="s">
        <v>23</v>
      </c>
    </row>
    <row r="55" spans="1:5" ht="12.75">
      <c r="A55" s="28" t="s">
        <v>54</v>
      </c>
      <c r="E55" s="29" t="s">
        <v>50</v>
      </c>
    </row>
    <row r="56" spans="1:5" ht="25.5">
      <c r="A56" s="30" t="s">
        <v>55</v>
      </c>
      <c r="E56" s="31" t="s">
        <v>533</v>
      </c>
    </row>
    <row r="57" spans="1:5" ht="38.25">
      <c r="A57" t="s">
        <v>57</v>
      </c>
      <c r="E57" s="29" t="s">
        <v>174</v>
      </c>
    </row>
    <row r="58" spans="1:16" ht="12.75">
      <c r="A58" s="19" t="s">
        <v>48</v>
      </c>
      <c r="B58" s="23" t="s">
        <v>106</v>
      </c>
      <c r="C58" s="23" t="s">
        <v>180</v>
      </c>
      <c r="D58" s="19" t="s">
        <v>50</v>
      </c>
      <c r="E58" s="24" t="s">
        <v>181</v>
      </c>
      <c r="F58" s="25" t="s">
        <v>182</v>
      </c>
      <c r="G58" s="26">
        <v>259.65</v>
      </c>
      <c r="H58" s="27">
        <v>0</v>
      </c>
      <c r="I58" s="27">
        <f>ROUND(ROUND(H58,2)*ROUND(G58,3),2)</f>
        <v>0</v>
      </c>
      <c r="J58" s="25" t="s">
        <v>53</v>
      </c>
      <c r="O58">
        <f>(I58*21)/100</f>
        <v>0</v>
      </c>
      <c r="P58" t="s">
        <v>23</v>
      </c>
    </row>
    <row r="59" spans="1:5" ht="12.75">
      <c r="A59" s="28" t="s">
        <v>54</v>
      </c>
      <c r="E59" s="29" t="s">
        <v>50</v>
      </c>
    </row>
    <row r="60" spans="1:5" ht="25.5">
      <c r="A60" s="30" t="s">
        <v>55</v>
      </c>
      <c r="E60" s="31" t="s">
        <v>534</v>
      </c>
    </row>
    <row r="61" spans="1:5" ht="25.5">
      <c r="A61" t="s">
        <v>57</v>
      </c>
      <c r="E61" s="29" t="s">
        <v>184</v>
      </c>
    </row>
    <row r="62" spans="1:18" ht="12.75" customHeight="1">
      <c r="A62" s="5" t="s">
        <v>45</v>
      </c>
      <c r="B62" s="5"/>
      <c r="C62" s="33" t="s">
        <v>185</v>
      </c>
      <c r="D62" s="5"/>
      <c r="E62" s="21" t="s">
        <v>186</v>
      </c>
      <c r="F62" s="5"/>
      <c r="G62" s="5"/>
      <c r="H62" s="5"/>
      <c r="I62" s="34">
        <f>0+Q62</f>
        <v>0</v>
      </c>
      <c r="J62" s="5"/>
      <c r="O62">
        <f>0+R62</f>
        <v>0</v>
      </c>
      <c r="Q62">
        <f>0+I63+I67</f>
        <v>0</v>
      </c>
      <c r="R62">
        <f>0+O63+O67</f>
        <v>0</v>
      </c>
    </row>
    <row r="63" spans="1:16" ht="12.75">
      <c r="A63" s="19" t="s">
        <v>48</v>
      </c>
      <c r="B63" s="23" t="s">
        <v>111</v>
      </c>
      <c r="C63" s="23" t="s">
        <v>188</v>
      </c>
      <c r="D63" s="19" t="s">
        <v>50</v>
      </c>
      <c r="E63" s="24" t="s">
        <v>189</v>
      </c>
      <c r="F63" s="25" t="s">
        <v>63</v>
      </c>
      <c r="G63" s="26">
        <v>288.703</v>
      </c>
      <c r="H63" s="27">
        <v>0</v>
      </c>
      <c r="I63" s="27">
        <f>ROUND(ROUND(H63,2)*ROUND(G63,3),2)</f>
        <v>0</v>
      </c>
      <c r="J63" s="25" t="s">
        <v>53</v>
      </c>
      <c r="O63">
        <f>(I63*21)/100</f>
        <v>0</v>
      </c>
      <c r="P63" t="s">
        <v>23</v>
      </c>
    </row>
    <row r="64" spans="1:5" ht="12.75">
      <c r="A64" s="28" t="s">
        <v>54</v>
      </c>
      <c r="E64" s="29" t="s">
        <v>50</v>
      </c>
    </row>
    <row r="65" spans="1:5" ht="76.5">
      <c r="A65" s="30" t="s">
        <v>55</v>
      </c>
      <c r="E65" s="31" t="s">
        <v>535</v>
      </c>
    </row>
    <row r="66" spans="1:5" ht="369.75">
      <c r="A66" t="s">
        <v>57</v>
      </c>
      <c r="E66" s="29" t="s">
        <v>191</v>
      </c>
    </row>
    <row r="67" spans="1:16" ht="12.75">
      <c r="A67" s="19" t="s">
        <v>48</v>
      </c>
      <c r="B67" s="23" t="s">
        <v>117</v>
      </c>
      <c r="C67" s="23" t="s">
        <v>193</v>
      </c>
      <c r="D67" s="19" t="s">
        <v>50</v>
      </c>
      <c r="E67" s="24" t="s">
        <v>194</v>
      </c>
      <c r="F67" s="25" t="s">
        <v>182</v>
      </c>
      <c r="G67" s="26">
        <v>5774.06</v>
      </c>
      <c r="H67" s="27">
        <v>0</v>
      </c>
      <c r="I67" s="27">
        <f>ROUND(ROUND(H67,2)*ROUND(G67,3),2)</f>
        <v>0</v>
      </c>
      <c r="J67" s="25" t="s">
        <v>53</v>
      </c>
      <c r="O67">
        <f>(I67*21)/100</f>
        <v>0</v>
      </c>
      <c r="P67" t="s">
        <v>23</v>
      </c>
    </row>
    <row r="68" spans="1:5" ht="12.75">
      <c r="A68" s="28" t="s">
        <v>54</v>
      </c>
      <c r="E68" s="29" t="s">
        <v>50</v>
      </c>
    </row>
    <row r="69" spans="1:5" ht="76.5">
      <c r="A69" s="30" t="s">
        <v>55</v>
      </c>
      <c r="E69" s="31" t="s">
        <v>536</v>
      </c>
    </row>
    <row r="70" spans="1:5" ht="25.5">
      <c r="A70" t="s">
        <v>57</v>
      </c>
      <c r="E70" s="29" t="s">
        <v>184</v>
      </c>
    </row>
    <row r="71" spans="1:18" ht="12.75" customHeight="1">
      <c r="A71" s="5" t="s">
        <v>45</v>
      </c>
      <c r="B71" s="5"/>
      <c r="C71" s="33" t="s">
        <v>196</v>
      </c>
      <c r="D71" s="5"/>
      <c r="E71" s="21" t="s">
        <v>197</v>
      </c>
      <c r="F71" s="5"/>
      <c r="G71" s="5"/>
      <c r="H71" s="5"/>
      <c r="I71" s="34">
        <f>0+Q71</f>
        <v>0</v>
      </c>
      <c r="J71" s="5"/>
      <c r="O71">
        <f>0+R71</f>
        <v>0</v>
      </c>
      <c r="Q71">
        <f>0+I72+I76</f>
        <v>0</v>
      </c>
      <c r="R71">
        <f>0+O72+O76</f>
        <v>0</v>
      </c>
    </row>
    <row r="72" spans="1:16" ht="12.75">
      <c r="A72" s="19" t="s">
        <v>48</v>
      </c>
      <c r="B72" s="23" t="s">
        <v>121</v>
      </c>
      <c r="C72" s="23" t="s">
        <v>199</v>
      </c>
      <c r="D72" s="19" t="s">
        <v>50</v>
      </c>
      <c r="E72" s="24" t="s">
        <v>200</v>
      </c>
      <c r="F72" s="25" t="s">
        <v>63</v>
      </c>
      <c r="G72" s="26">
        <v>9.25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5" ht="12.75">
      <c r="A73" s="28" t="s">
        <v>54</v>
      </c>
      <c r="E73" s="29" t="s">
        <v>50</v>
      </c>
    </row>
    <row r="74" spans="1:5" ht="25.5">
      <c r="A74" s="30" t="s">
        <v>55</v>
      </c>
      <c r="E74" s="31" t="s">
        <v>537</v>
      </c>
    </row>
    <row r="75" spans="1:5" ht="318.75">
      <c r="A75" t="s">
        <v>57</v>
      </c>
      <c r="E75" s="29" t="s">
        <v>202</v>
      </c>
    </row>
    <row r="76" spans="1:16" ht="12.75">
      <c r="A76" s="19" t="s">
        <v>48</v>
      </c>
      <c r="B76" s="23" t="s">
        <v>125</v>
      </c>
      <c r="C76" s="23" t="s">
        <v>204</v>
      </c>
      <c r="D76" s="19" t="s">
        <v>50</v>
      </c>
      <c r="E76" s="24" t="s">
        <v>205</v>
      </c>
      <c r="F76" s="25" t="s">
        <v>182</v>
      </c>
      <c r="G76" s="26">
        <v>185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5" ht="12.75">
      <c r="A77" s="28" t="s">
        <v>54</v>
      </c>
      <c r="E77" s="29" t="s">
        <v>50</v>
      </c>
    </row>
    <row r="78" spans="1:5" ht="25.5">
      <c r="A78" s="30" t="s">
        <v>55</v>
      </c>
      <c r="E78" s="31" t="s">
        <v>538</v>
      </c>
    </row>
    <row r="79" spans="1:5" ht="25.5">
      <c r="A79" t="s">
        <v>57</v>
      </c>
      <c r="E79" s="29" t="s">
        <v>184</v>
      </c>
    </row>
    <row r="80" spans="1:18" ht="12.75" customHeight="1">
      <c r="A80" s="5" t="s">
        <v>45</v>
      </c>
      <c r="B80" s="5"/>
      <c r="C80" s="33" t="s">
        <v>207</v>
      </c>
      <c r="D80" s="5"/>
      <c r="E80" s="21" t="s">
        <v>208</v>
      </c>
      <c r="F80" s="5"/>
      <c r="G80" s="5"/>
      <c r="H80" s="5"/>
      <c r="I80" s="34">
        <f>0+Q80</f>
        <v>0</v>
      </c>
      <c r="J80" s="5"/>
      <c r="O80">
        <f>0+R80</f>
        <v>0</v>
      </c>
      <c r="Q80">
        <f>0+I81</f>
        <v>0</v>
      </c>
      <c r="R80">
        <f>0+O81</f>
        <v>0</v>
      </c>
    </row>
    <row r="81" spans="1:16" ht="12.75">
      <c r="A81" s="19" t="s">
        <v>48</v>
      </c>
      <c r="B81" s="23" t="s">
        <v>131</v>
      </c>
      <c r="C81" s="23" t="s">
        <v>220</v>
      </c>
      <c r="D81" s="19" t="s">
        <v>50</v>
      </c>
      <c r="E81" s="24" t="s">
        <v>221</v>
      </c>
      <c r="F81" s="25" t="s">
        <v>63</v>
      </c>
      <c r="G81" s="26">
        <v>6.25</v>
      </c>
      <c r="H81" s="27">
        <v>0</v>
      </c>
      <c r="I81" s="27">
        <f>ROUND(ROUND(H81,2)*ROUND(G81,3),2)</f>
        <v>0</v>
      </c>
      <c r="J81" s="25" t="s">
        <v>53</v>
      </c>
      <c r="O81">
        <f>(I81*21)/100</f>
        <v>0</v>
      </c>
      <c r="P81" t="s">
        <v>23</v>
      </c>
    </row>
    <row r="82" spans="1:5" ht="12.75">
      <c r="A82" s="28" t="s">
        <v>54</v>
      </c>
      <c r="E82" s="29" t="s">
        <v>50</v>
      </c>
    </row>
    <row r="83" spans="1:5" ht="38.25">
      <c r="A83" s="30" t="s">
        <v>55</v>
      </c>
      <c r="E83" s="31" t="s">
        <v>539</v>
      </c>
    </row>
    <row r="84" spans="1:5" ht="229.5">
      <c r="A84" t="s">
        <v>57</v>
      </c>
      <c r="E84" s="29" t="s">
        <v>218</v>
      </c>
    </row>
    <row r="85" spans="1:18" ht="12.75" customHeight="1">
      <c r="A85" s="5" t="s">
        <v>45</v>
      </c>
      <c r="B85" s="5"/>
      <c r="C85" s="33" t="s">
        <v>249</v>
      </c>
      <c r="D85" s="5"/>
      <c r="E85" s="21" t="s">
        <v>250</v>
      </c>
      <c r="F85" s="5"/>
      <c r="G85" s="5"/>
      <c r="H85" s="5"/>
      <c r="I85" s="34">
        <f>0+Q85</f>
        <v>0</v>
      </c>
      <c r="J85" s="5"/>
      <c r="O85">
        <f>0+R85</f>
        <v>0</v>
      </c>
      <c r="Q85">
        <f>0+I86</f>
        <v>0</v>
      </c>
      <c r="R85">
        <f>0+O86</f>
        <v>0</v>
      </c>
    </row>
    <row r="86" spans="1:16" ht="12.75">
      <c r="A86" s="19" t="s">
        <v>48</v>
      </c>
      <c r="B86" s="23" t="s">
        <v>135</v>
      </c>
      <c r="C86" s="23" t="s">
        <v>252</v>
      </c>
      <c r="D86" s="19" t="s">
        <v>50</v>
      </c>
      <c r="E86" s="24" t="s">
        <v>253</v>
      </c>
      <c r="F86" s="25" t="s">
        <v>92</v>
      </c>
      <c r="G86" s="26">
        <v>20</v>
      </c>
      <c r="H86" s="27">
        <v>0</v>
      </c>
      <c r="I86" s="27">
        <f>ROUND(ROUND(H86,2)*ROUND(G86,3),2)</f>
        <v>0</v>
      </c>
      <c r="J86" s="25" t="s">
        <v>53</v>
      </c>
      <c r="O86">
        <f>(I86*21)/100</f>
        <v>0</v>
      </c>
      <c r="P86" t="s">
        <v>23</v>
      </c>
    </row>
    <row r="87" spans="1:5" ht="12.75">
      <c r="A87" s="28" t="s">
        <v>54</v>
      </c>
      <c r="E87" s="29" t="s">
        <v>50</v>
      </c>
    </row>
    <row r="88" spans="1:5" ht="25.5">
      <c r="A88" s="30" t="s">
        <v>55</v>
      </c>
      <c r="E88" s="31" t="s">
        <v>540</v>
      </c>
    </row>
    <row r="89" spans="1:5" ht="25.5">
      <c r="A89" t="s">
        <v>57</v>
      </c>
      <c r="E89" s="29" t="s">
        <v>255</v>
      </c>
    </row>
    <row r="90" spans="1:18" ht="12.75" customHeight="1">
      <c r="A90" s="5" t="s">
        <v>45</v>
      </c>
      <c r="B90" s="5"/>
      <c r="C90" s="33" t="s">
        <v>256</v>
      </c>
      <c r="D90" s="5"/>
      <c r="E90" s="21" t="s">
        <v>257</v>
      </c>
      <c r="F90" s="5"/>
      <c r="G90" s="5"/>
      <c r="H90" s="5"/>
      <c r="I90" s="34">
        <f>0+Q90</f>
        <v>0</v>
      </c>
      <c r="J90" s="5"/>
      <c r="O90">
        <f>0+R90</f>
        <v>0</v>
      </c>
      <c r="Q90">
        <f>0+I91+I95</f>
        <v>0</v>
      </c>
      <c r="R90">
        <f>0+O91+O95</f>
        <v>0</v>
      </c>
    </row>
    <row r="91" spans="1:16" ht="12.75">
      <c r="A91" s="19" t="s">
        <v>48</v>
      </c>
      <c r="B91" s="23" t="s">
        <v>139</v>
      </c>
      <c r="C91" s="23" t="s">
        <v>259</v>
      </c>
      <c r="D91" s="19" t="s">
        <v>50</v>
      </c>
      <c r="E91" s="24" t="s">
        <v>260</v>
      </c>
      <c r="F91" s="25" t="s">
        <v>92</v>
      </c>
      <c r="G91" s="26">
        <v>90</v>
      </c>
      <c r="H91" s="27">
        <v>0</v>
      </c>
      <c r="I91" s="27">
        <f>ROUND(ROUND(H91,2)*ROUND(G91,3),2)</f>
        <v>0</v>
      </c>
      <c r="J91" s="25" t="s">
        <v>53</v>
      </c>
      <c r="O91">
        <f>(I91*21)/100</f>
        <v>0</v>
      </c>
      <c r="P91" t="s">
        <v>23</v>
      </c>
    </row>
    <row r="92" spans="1:5" ht="12.75">
      <c r="A92" s="28" t="s">
        <v>54</v>
      </c>
      <c r="E92" s="29" t="s">
        <v>50</v>
      </c>
    </row>
    <row r="93" spans="1:5" ht="38.25">
      <c r="A93" s="30" t="s">
        <v>55</v>
      </c>
      <c r="E93" s="31" t="s">
        <v>541</v>
      </c>
    </row>
    <row r="94" spans="1:5" ht="102">
      <c r="A94" t="s">
        <v>57</v>
      </c>
      <c r="E94" s="29" t="s">
        <v>262</v>
      </c>
    </row>
    <row r="95" spans="1:16" ht="12.75">
      <c r="A95" s="19" t="s">
        <v>48</v>
      </c>
      <c r="B95" s="23" t="s">
        <v>143</v>
      </c>
      <c r="C95" s="23" t="s">
        <v>264</v>
      </c>
      <c r="D95" s="19" t="s">
        <v>50</v>
      </c>
      <c r="E95" s="24" t="s">
        <v>265</v>
      </c>
      <c r="F95" s="25" t="s">
        <v>92</v>
      </c>
      <c r="G95" s="26">
        <v>425.7</v>
      </c>
      <c r="H95" s="27">
        <v>0</v>
      </c>
      <c r="I95" s="27">
        <f>ROUND(ROUND(H95,2)*ROUND(G95,3),2)</f>
        <v>0</v>
      </c>
      <c r="J95" s="25" t="s">
        <v>53</v>
      </c>
      <c r="O95">
        <f>(I95*21)/100</f>
        <v>0</v>
      </c>
      <c r="P95" t="s">
        <v>23</v>
      </c>
    </row>
    <row r="96" spans="1:5" ht="12.75">
      <c r="A96" s="28" t="s">
        <v>54</v>
      </c>
      <c r="E96" s="29" t="s">
        <v>50</v>
      </c>
    </row>
    <row r="97" spans="1:5" ht="38.25">
      <c r="A97" s="30" t="s">
        <v>55</v>
      </c>
      <c r="E97" s="31" t="s">
        <v>542</v>
      </c>
    </row>
    <row r="98" spans="1:5" ht="102">
      <c r="A98" t="s">
        <v>57</v>
      </c>
      <c r="E98" s="29" t="s">
        <v>262</v>
      </c>
    </row>
    <row r="99" spans="1:18" ht="12.75" customHeight="1">
      <c r="A99" s="5" t="s">
        <v>45</v>
      </c>
      <c r="B99" s="5"/>
      <c r="C99" s="33" t="s">
        <v>286</v>
      </c>
      <c r="D99" s="5"/>
      <c r="E99" s="21" t="s">
        <v>287</v>
      </c>
      <c r="F99" s="5"/>
      <c r="G99" s="5"/>
      <c r="H99" s="5"/>
      <c r="I99" s="34">
        <f>0+Q99</f>
        <v>0</v>
      </c>
      <c r="J99" s="5"/>
      <c r="O99">
        <f>0+R99</f>
        <v>0</v>
      </c>
      <c r="Q99">
        <f>0+I100</f>
        <v>0</v>
      </c>
      <c r="R99">
        <f>0+O100</f>
        <v>0</v>
      </c>
    </row>
    <row r="100" spans="1:16" ht="12.75">
      <c r="A100" s="19" t="s">
        <v>48</v>
      </c>
      <c r="B100" s="23" t="s">
        <v>149</v>
      </c>
      <c r="C100" s="23" t="s">
        <v>289</v>
      </c>
      <c r="D100" s="19" t="s">
        <v>290</v>
      </c>
      <c r="E100" s="24" t="s">
        <v>291</v>
      </c>
      <c r="F100" s="25" t="s">
        <v>92</v>
      </c>
      <c r="G100" s="26">
        <v>851.4</v>
      </c>
      <c r="H100" s="27">
        <v>0</v>
      </c>
      <c r="I100" s="27">
        <f>ROUND(ROUND(H100,2)*ROUND(G100,3),2)</f>
        <v>0</v>
      </c>
      <c r="J100" s="25" t="s">
        <v>53</v>
      </c>
      <c r="O100">
        <f>(I100*21)/100</f>
        <v>0</v>
      </c>
      <c r="P100" t="s">
        <v>23</v>
      </c>
    </row>
    <row r="101" spans="1:5" ht="12.75">
      <c r="A101" s="28" t="s">
        <v>54</v>
      </c>
      <c r="E101" s="29" t="s">
        <v>50</v>
      </c>
    </row>
    <row r="102" spans="1:5" ht="38.25">
      <c r="A102" s="30" t="s">
        <v>55</v>
      </c>
      <c r="E102" s="31" t="s">
        <v>543</v>
      </c>
    </row>
    <row r="103" spans="1:5" ht="51">
      <c r="A103" t="s">
        <v>57</v>
      </c>
      <c r="E103" s="29" t="s">
        <v>300</v>
      </c>
    </row>
    <row r="104" spans="1:18" ht="12.75" customHeight="1">
      <c r="A104" s="5" t="s">
        <v>45</v>
      </c>
      <c r="B104" s="5"/>
      <c r="C104" s="33" t="s">
        <v>544</v>
      </c>
      <c r="D104" s="5"/>
      <c r="E104" s="21" t="s">
        <v>268</v>
      </c>
      <c r="F104" s="5"/>
      <c r="G104" s="5"/>
      <c r="H104" s="5"/>
      <c r="I104" s="34">
        <f>0+Q104</f>
        <v>0</v>
      </c>
      <c r="J104" s="5"/>
      <c r="O104">
        <f>0+R104</f>
        <v>0</v>
      </c>
      <c r="Q104">
        <f>0+I105+I109+I113</f>
        <v>0</v>
      </c>
      <c r="R104">
        <f>0+O105+O109+O113</f>
        <v>0</v>
      </c>
    </row>
    <row r="105" spans="1:16" ht="25.5">
      <c r="A105" s="19" t="s">
        <v>48</v>
      </c>
      <c r="B105" s="23" t="s">
        <v>154</v>
      </c>
      <c r="C105" s="23" t="s">
        <v>297</v>
      </c>
      <c r="D105" s="19" t="s">
        <v>50</v>
      </c>
      <c r="E105" s="24" t="s">
        <v>298</v>
      </c>
      <c r="F105" s="25" t="s">
        <v>92</v>
      </c>
      <c r="G105" s="26">
        <v>320.34</v>
      </c>
      <c r="H105" s="27">
        <v>0</v>
      </c>
      <c r="I105" s="27">
        <f>ROUND(ROUND(H105,2)*ROUND(G105,3),2)</f>
        <v>0</v>
      </c>
      <c r="J105" s="25" t="s">
        <v>53</v>
      </c>
      <c r="O105">
        <f>(I105*21)/100</f>
        <v>0</v>
      </c>
      <c r="P105" t="s">
        <v>23</v>
      </c>
    </row>
    <row r="106" spans="1:5" ht="12.75">
      <c r="A106" s="28" t="s">
        <v>54</v>
      </c>
      <c r="E106" s="29" t="s">
        <v>50</v>
      </c>
    </row>
    <row r="107" spans="1:5" ht="25.5">
      <c r="A107" s="30" t="s">
        <v>55</v>
      </c>
      <c r="E107" s="31" t="s">
        <v>545</v>
      </c>
    </row>
    <row r="108" spans="1:5" ht="51">
      <c r="A108" t="s">
        <v>57</v>
      </c>
      <c r="E108" s="29" t="s">
        <v>300</v>
      </c>
    </row>
    <row r="109" spans="1:16" ht="12.75">
      <c r="A109" s="19" t="s">
        <v>48</v>
      </c>
      <c r="B109" s="23" t="s">
        <v>160</v>
      </c>
      <c r="C109" s="23" t="s">
        <v>546</v>
      </c>
      <c r="D109" s="19" t="s">
        <v>50</v>
      </c>
      <c r="E109" s="24" t="s">
        <v>547</v>
      </c>
      <c r="F109" s="25" t="s">
        <v>92</v>
      </c>
      <c r="G109" s="26">
        <v>736.782</v>
      </c>
      <c r="H109" s="27">
        <v>0</v>
      </c>
      <c r="I109" s="27">
        <f>ROUND(ROUND(H109,2)*ROUND(G109,3),2)</f>
        <v>0</v>
      </c>
      <c r="J109" s="25" t="s">
        <v>53</v>
      </c>
      <c r="O109">
        <f>(I109*21)/100</f>
        <v>0</v>
      </c>
      <c r="P109" t="s">
        <v>23</v>
      </c>
    </row>
    <row r="110" spans="1:5" ht="12.75">
      <c r="A110" s="28" t="s">
        <v>54</v>
      </c>
      <c r="E110" s="29" t="s">
        <v>50</v>
      </c>
    </row>
    <row r="111" spans="1:5" ht="38.25">
      <c r="A111" s="30" t="s">
        <v>55</v>
      </c>
      <c r="E111" s="31" t="s">
        <v>548</v>
      </c>
    </row>
    <row r="112" spans="1:5" ht="51">
      <c r="A112" t="s">
        <v>57</v>
      </c>
      <c r="E112" s="29" t="s">
        <v>300</v>
      </c>
    </row>
    <row r="113" spans="1:16" ht="12.75">
      <c r="A113" s="19" t="s">
        <v>48</v>
      </c>
      <c r="B113" s="23" t="s">
        <v>164</v>
      </c>
      <c r="C113" s="23" t="s">
        <v>289</v>
      </c>
      <c r="D113" s="19" t="s">
        <v>50</v>
      </c>
      <c r="E113" s="24" t="s">
        <v>291</v>
      </c>
      <c r="F113" s="25" t="s">
        <v>92</v>
      </c>
      <c r="G113" s="26">
        <v>416.442</v>
      </c>
      <c r="H113" s="27">
        <v>0</v>
      </c>
      <c r="I113" s="27">
        <f>ROUND(ROUND(H113,2)*ROUND(G113,3),2)</f>
        <v>0</v>
      </c>
      <c r="J113" s="25" t="s">
        <v>53</v>
      </c>
      <c r="O113">
        <f>(I113*21)/100</f>
        <v>0</v>
      </c>
      <c r="P113" t="s">
        <v>23</v>
      </c>
    </row>
    <row r="114" spans="1:5" ht="12.75">
      <c r="A114" s="28" t="s">
        <v>54</v>
      </c>
      <c r="E114" s="29" t="s">
        <v>50</v>
      </c>
    </row>
    <row r="115" spans="1:5" ht="25.5">
      <c r="A115" s="30" t="s">
        <v>55</v>
      </c>
      <c r="E115" s="31" t="s">
        <v>549</v>
      </c>
    </row>
    <row r="116" spans="1:5" ht="51">
      <c r="A116" t="s">
        <v>57</v>
      </c>
      <c r="E116" s="29" t="s">
        <v>300</v>
      </c>
    </row>
    <row r="117" spans="1:18" ht="12.75" customHeight="1">
      <c r="A117" s="5" t="s">
        <v>45</v>
      </c>
      <c r="B117" s="5"/>
      <c r="C117" s="33" t="s">
        <v>325</v>
      </c>
      <c r="D117" s="5"/>
      <c r="E117" s="21" t="s">
        <v>326</v>
      </c>
      <c r="F117" s="5"/>
      <c r="G117" s="5"/>
      <c r="H117" s="5"/>
      <c r="I117" s="34">
        <f>0+Q117</f>
        <v>0</v>
      </c>
      <c r="J117" s="5"/>
      <c r="O117">
        <f>0+R117</f>
        <v>0</v>
      </c>
      <c r="Q117">
        <f>0+I118+I122+I126+I130+I134</f>
        <v>0</v>
      </c>
      <c r="R117">
        <f>0+O118+O122+O126+O130+O134</f>
        <v>0</v>
      </c>
    </row>
    <row r="118" spans="1:16" ht="12.75">
      <c r="A118" s="19" t="s">
        <v>48</v>
      </c>
      <c r="B118" s="23" t="s">
        <v>170</v>
      </c>
      <c r="C118" s="23" t="s">
        <v>328</v>
      </c>
      <c r="D118" s="19" t="s">
        <v>50</v>
      </c>
      <c r="E118" s="24" t="s">
        <v>329</v>
      </c>
      <c r="F118" s="25" t="s">
        <v>92</v>
      </c>
      <c r="G118" s="26">
        <v>320.34</v>
      </c>
      <c r="H118" s="27">
        <v>0</v>
      </c>
      <c r="I118" s="27">
        <f>ROUND(ROUND(H118,2)*ROUND(G118,3),2)</f>
        <v>0</v>
      </c>
      <c r="J118" s="25" t="s">
        <v>53</v>
      </c>
      <c r="O118">
        <f>(I118*21)/100</f>
        <v>0</v>
      </c>
      <c r="P118" t="s">
        <v>23</v>
      </c>
    </row>
    <row r="119" spans="1:5" ht="12.75">
      <c r="A119" s="28" t="s">
        <v>54</v>
      </c>
      <c r="E119" s="29" t="s">
        <v>50</v>
      </c>
    </row>
    <row r="120" spans="1:5" ht="25.5">
      <c r="A120" s="30" t="s">
        <v>55</v>
      </c>
      <c r="E120" s="31" t="s">
        <v>550</v>
      </c>
    </row>
    <row r="121" spans="1:5" ht="51">
      <c r="A121" t="s">
        <v>57</v>
      </c>
      <c r="E121" s="29" t="s">
        <v>331</v>
      </c>
    </row>
    <row r="122" spans="1:16" ht="12.75">
      <c r="A122" s="19" t="s">
        <v>48</v>
      </c>
      <c r="B122" s="23" t="s">
        <v>175</v>
      </c>
      <c r="C122" s="23" t="s">
        <v>333</v>
      </c>
      <c r="D122" s="19" t="s">
        <v>50</v>
      </c>
      <c r="E122" s="24" t="s">
        <v>334</v>
      </c>
      <c r="F122" s="25" t="s">
        <v>92</v>
      </c>
      <c r="G122" s="26">
        <v>640.68</v>
      </c>
      <c r="H122" s="27">
        <v>0</v>
      </c>
      <c r="I122" s="27">
        <f>ROUND(ROUND(H122,2)*ROUND(G122,3),2)</f>
        <v>0</v>
      </c>
      <c r="J122" s="25" t="s">
        <v>53</v>
      </c>
      <c r="O122">
        <f>(I122*21)/100</f>
        <v>0</v>
      </c>
      <c r="P122" t="s">
        <v>23</v>
      </c>
    </row>
    <row r="123" spans="1:5" ht="12.75">
      <c r="A123" s="28" t="s">
        <v>54</v>
      </c>
      <c r="E123" s="29" t="s">
        <v>50</v>
      </c>
    </row>
    <row r="124" spans="1:5" ht="38.25">
      <c r="A124" s="30" t="s">
        <v>55</v>
      </c>
      <c r="E124" s="31" t="s">
        <v>551</v>
      </c>
    </row>
    <row r="125" spans="1:5" ht="51">
      <c r="A125" t="s">
        <v>57</v>
      </c>
      <c r="E125" s="29" t="s">
        <v>336</v>
      </c>
    </row>
    <row r="126" spans="1:16" ht="12.75">
      <c r="A126" s="19" t="s">
        <v>48</v>
      </c>
      <c r="B126" s="23" t="s">
        <v>179</v>
      </c>
      <c r="C126" s="23" t="s">
        <v>338</v>
      </c>
      <c r="D126" s="19" t="s">
        <v>50</v>
      </c>
      <c r="E126" s="24" t="s">
        <v>339</v>
      </c>
      <c r="F126" s="25" t="s">
        <v>92</v>
      </c>
      <c r="G126" s="26">
        <v>320.34</v>
      </c>
      <c r="H126" s="27">
        <v>0</v>
      </c>
      <c r="I126" s="27">
        <f>ROUND(ROUND(H126,2)*ROUND(G126,3),2)</f>
        <v>0</v>
      </c>
      <c r="J126" s="25" t="s">
        <v>53</v>
      </c>
      <c r="O126">
        <f>(I126*21)/100</f>
        <v>0</v>
      </c>
      <c r="P126" t="s">
        <v>23</v>
      </c>
    </row>
    <row r="127" spans="1:5" ht="12.75">
      <c r="A127" s="28" t="s">
        <v>54</v>
      </c>
      <c r="E127" s="29" t="s">
        <v>50</v>
      </c>
    </row>
    <row r="128" spans="1:5" ht="25.5">
      <c r="A128" s="30" t="s">
        <v>55</v>
      </c>
      <c r="E128" s="31" t="s">
        <v>550</v>
      </c>
    </row>
    <row r="129" spans="1:5" ht="140.25">
      <c r="A129" t="s">
        <v>57</v>
      </c>
      <c r="E129" s="29" t="s">
        <v>341</v>
      </c>
    </row>
    <row r="130" spans="1:16" ht="12.75">
      <c r="A130" s="19" t="s">
        <v>48</v>
      </c>
      <c r="B130" s="23" t="s">
        <v>187</v>
      </c>
      <c r="C130" s="23" t="s">
        <v>343</v>
      </c>
      <c r="D130" s="19" t="s">
        <v>50</v>
      </c>
      <c r="E130" s="24" t="s">
        <v>344</v>
      </c>
      <c r="F130" s="25" t="s">
        <v>92</v>
      </c>
      <c r="G130" s="26">
        <v>320.34</v>
      </c>
      <c r="H130" s="27">
        <v>0</v>
      </c>
      <c r="I130" s="27">
        <f>ROUND(ROUND(H130,2)*ROUND(G130,3),2)</f>
        <v>0</v>
      </c>
      <c r="J130" s="25" t="s">
        <v>53</v>
      </c>
      <c r="O130">
        <f>(I130*21)/100</f>
        <v>0</v>
      </c>
      <c r="P130" t="s">
        <v>23</v>
      </c>
    </row>
    <row r="131" spans="1:5" ht="12.75">
      <c r="A131" s="28" t="s">
        <v>54</v>
      </c>
      <c r="E131" s="29" t="s">
        <v>50</v>
      </c>
    </row>
    <row r="132" spans="1:5" ht="25.5">
      <c r="A132" s="30" t="s">
        <v>55</v>
      </c>
      <c r="E132" s="31" t="s">
        <v>550</v>
      </c>
    </row>
    <row r="133" spans="1:5" ht="140.25">
      <c r="A133" t="s">
        <v>57</v>
      </c>
      <c r="E133" s="29" t="s">
        <v>341</v>
      </c>
    </row>
    <row r="134" spans="1:16" ht="12.75">
      <c r="A134" s="19" t="s">
        <v>48</v>
      </c>
      <c r="B134" s="23" t="s">
        <v>192</v>
      </c>
      <c r="C134" s="23" t="s">
        <v>347</v>
      </c>
      <c r="D134" s="19" t="s">
        <v>50</v>
      </c>
      <c r="E134" s="24" t="s">
        <v>348</v>
      </c>
      <c r="F134" s="25" t="s">
        <v>92</v>
      </c>
      <c r="G134" s="26">
        <v>320.34</v>
      </c>
      <c r="H134" s="27">
        <v>0</v>
      </c>
      <c r="I134" s="27">
        <f>ROUND(ROUND(H134,2)*ROUND(G134,3),2)</f>
        <v>0</v>
      </c>
      <c r="J134" s="25" t="s">
        <v>53</v>
      </c>
      <c r="O134">
        <f>(I134*21)/100</f>
        <v>0</v>
      </c>
      <c r="P134" t="s">
        <v>23</v>
      </c>
    </row>
    <row r="135" spans="1:5" ht="12.75">
      <c r="A135" s="28" t="s">
        <v>54</v>
      </c>
      <c r="E135" s="29" t="s">
        <v>50</v>
      </c>
    </row>
    <row r="136" spans="1:5" ht="25.5">
      <c r="A136" s="30" t="s">
        <v>55</v>
      </c>
      <c r="E136" s="31" t="s">
        <v>550</v>
      </c>
    </row>
    <row r="137" spans="1:5" ht="140.25">
      <c r="A137" t="s">
        <v>57</v>
      </c>
      <c r="E137" s="29" t="s">
        <v>341</v>
      </c>
    </row>
    <row r="138" spans="1:18" ht="12.75" customHeight="1">
      <c r="A138" s="5" t="s">
        <v>45</v>
      </c>
      <c r="B138" s="5"/>
      <c r="C138" s="33" t="s">
        <v>350</v>
      </c>
      <c r="D138" s="5"/>
      <c r="E138" s="21" t="s">
        <v>351</v>
      </c>
      <c r="F138" s="5"/>
      <c r="G138" s="5"/>
      <c r="H138" s="5"/>
      <c r="I138" s="34">
        <f>0+Q138</f>
        <v>0</v>
      </c>
      <c r="J138" s="5"/>
      <c r="O138">
        <f>0+R138</f>
        <v>0</v>
      </c>
      <c r="Q138">
        <f>0+I139</f>
        <v>0</v>
      </c>
      <c r="R138">
        <f>0+O139</f>
        <v>0</v>
      </c>
    </row>
    <row r="139" spans="1:16" ht="25.5">
      <c r="A139" s="19" t="s">
        <v>48</v>
      </c>
      <c r="B139" s="23" t="s">
        <v>198</v>
      </c>
      <c r="C139" s="23" t="s">
        <v>357</v>
      </c>
      <c r="D139" s="19" t="s">
        <v>50</v>
      </c>
      <c r="E139" s="24" t="s">
        <v>358</v>
      </c>
      <c r="F139" s="25" t="s">
        <v>92</v>
      </c>
      <c r="G139" s="26">
        <v>7.76</v>
      </c>
      <c r="H139" s="27">
        <v>0</v>
      </c>
      <c r="I139" s="27">
        <f>ROUND(ROUND(H139,2)*ROUND(G139,3),2)</f>
        <v>0</v>
      </c>
      <c r="J139" s="25" t="s">
        <v>53</v>
      </c>
      <c r="O139">
        <f>(I139*21)/100</f>
        <v>0</v>
      </c>
      <c r="P139" t="s">
        <v>23</v>
      </c>
    </row>
    <row r="140" spans="1:5" ht="12.75">
      <c r="A140" s="28" t="s">
        <v>54</v>
      </c>
      <c r="E140" s="29" t="s">
        <v>50</v>
      </c>
    </row>
    <row r="141" spans="1:5" ht="25.5">
      <c r="A141" s="30" t="s">
        <v>55</v>
      </c>
      <c r="E141" s="31" t="s">
        <v>552</v>
      </c>
    </row>
    <row r="142" spans="1:5" ht="165.75">
      <c r="A142" t="s">
        <v>57</v>
      </c>
      <c r="E142" s="29" t="s">
        <v>360</v>
      </c>
    </row>
    <row r="143" spans="1:18" ht="12.75" customHeight="1">
      <c r="A143" s="5" t="s">
        <v>45</v>
      </c>
      <c r="B143" s="5"/>
      <c r="C143" s="33" t="s">
        <v>368</v>
      </c>
      <c r="D143" s="5"/>
      <c r="E143" s="21" t="s">
        <v>369</v>
      </c>
      <c r="F143" s="5"/>
      <c r="G143" s="5"/>
      <c r="H143" s="5"/>
      <c r="I143" s="34">
        <f>0+Q143</f>
        <v>0</v>
      </c>
      <c r="J143" s="5"/>
      <c r="O143">
        <f>0+R143</f>
        <v>0</v>
      </c>
      <c r="Q143">
        <f>0+I144</f>
        <v>0</v>
      </c>
      <c r="R143">
        <f>0+O144</f>
        <v>0</v>
      </c>
    </row>
    <row r="144" spans="1:16" ht="12.75">
      <c r="A144" s="19" t="s">
        <v>48</v>
      </c>
      <c r="B144" s="23" t="s">
        <v>203</v>
      </c>
      <c r="C144" s="23" t="s">
        <v>375</v>
      </c>
      <c r="D144" s="19" t="s">
        <v>50</v>
      </c>
      <c r="E144" s="24" t="s">
        <v>376</v>
      </c>
      <c r="F144" s="25" t="s">
        <v>152</v>
      </c>
      <c r="G144" s="26">
        <v>50</v>
      </c>
      <c r="H144" s="27">
        <v>0</v>
      </c>
      <c r="I144" s="27">
        <f>ROUND(ROUND(H144,2)*ROUND(G144,3),2)</f>
        <v>0</v>
      </c>
      <c r="J144" s="25" t="s">
        <v>53</v>
      </c>
      <c r="O144">
        <f>(I144*21)/100</f>
        <v>0</v>
      </c>
      <c r="P144" t="s">
        <v>23</v>
      </c>
    </row>
    <row r="145" spans="1:5" ht="12.75">
      <c r="A145" s="28" t="s">
        <v>54</v>
      </c>
      <c r="E145" s="29" t="s">
        <v>50</v>
      </c>
    </row>
    <row r="146" spans="1:5" ht="38.25">
      <c r="A146" s="30" t="s">
        <v>55</v>
      </c>
      <c r="E146" s="31" t="s">
        <v>553</v>
      </c>
    </row>
    <row r="147" spans="1:5" ht="242.25">
      <c r="A147" t="s">
        <v>57</v>
      </c>
      <c r="E147" s="29" t="s">
        <v>378</v>
      </c>
    </row>
    <row r="148" spans="1:18" ht="12.75" customHeight="1">
      <c r="A148" s="5" t="s">
        <v>45</v>
      </c>
      <c r="B148" s="5"/>
      <c r="C148" s="33" t="s">
        <v>398</v>
      </c>
      <c r="D148" s="5"/>
      <c r="E148" s="21" t="s">
        <v>399</v>
      </c>
      <c r="F148" s="5"/>
      <c r="G148" s="5"/>
      <c r="H148" s="5"/>
      <c r="I148" s="34">
        <f>0+Q148</f>
        <v>0</v>
      </c>
      <c r="J148" s="5"/>
      <c r="O148">
        <f>0+R148</f>
        <v>0</v>
      </c>
      <c r="Q148">
        <f>0+I149</f>
        <v>0</v>
      </c>
      <c r="R148">
        <f>0+O149</f>
        <v>0</v>
      </c>
    </row>
    <row r="149" spans="1:16" ht="12.75">
      <c r="A149" s="19" t="s">
        <v>48</v>
      </c>
      <c r="B149" s="23" t="s">
        <v>209</v>
      </c>
      <c r="C149" s="23" t="s">
        <v>406</v>
      </c>
      <c r="D149" s="19" t="s">
        <v>50</v>
      </c>
      <c r="E149" s="24" t="s">
        <v>407</v>
      </c>
      <c r="F149" s="25" t="s">
        <v>101</v>
      </c>
      <c r="G149" s="26">
        <v>2</v>
      </c>
      <c r="H149" s="27">
        <v>0</v>
      </c>
      <c r="I149" s="27">
        <f>ROUND(ROUND(H149,2)*ROUND(G149,3),2)</f>
        <v>0</v>
      </c>
      <c r="J149" s="25" t="s">
        <v>53</v>
      </c>
      <c r="O149">
        <f>(I149*21)/100</f>
        <v>0</v>
      </c>
      <c r="P149" t="s">
        <v>23</v>
      </c>
    </row>
    <row r="150" spans="1:5" ht="12.75">
      <c r="A150" s="28" t="s">
        <v>54</v>
      </c>
      <c r="E150" s="29" t="s">
        <v>50</v>
      </c>
    </row>
    <row r="151" spans="1:5" ht="25.5">
      <c r="A151" s="30" t="s">
        <v>55</v>
      </c>
      <c r="E151" s="31" t="s">
        <v>554</v>
      </c>
    </row>
    <row r="152" spans="1:5" ht="38.25">
      <c r="A152" t="s">
        <v>57</v>
      </c>
      <c r="E152" s="29" t="s">
        <v>404</v>
      </c>
    </row>
    <row r="153" spans="1:18" ht="12.75" customHeight="1">
      <c r="A153" s="5" t="s">
        <v>45</v>
      </c>
      <c r="B153" s="5"/>
      <c r="C153" s="33" t="s">
        <v>408</v>
      </c>
      <c r="D153" s="5"/>
      <c r="E153" s="21" t="s">
        <v>409</v>
      </c>
      <c r="F153" s="5"/>
      <c r="G153" s="5"/>
      <c r="H153" s="5"/>
      <c r="I153" s="34">
        <f>0+Q153</f>
        <v>0</v>
      </c>
      <c r="J153" s="5"/>
      <c r="O153">
        <f>0+R153</f>
        <v>0</v>
      </c>
      <c r="Q153">
        <f>0+I154+I158</f>
        <v>0</v>
      </c>
      <c r="R153">
        <f>0+O154+O158</f>
        <v>0</v>
      </c>
    </row>
    <row r="154" spans="1:16" ht="12.75">
      <c r="A154" s="19" t="s">
        <v>48</v>
      </c>
      <c r="B154" s="23" t="s">
        <v>214</v>
      </c>
      <c r="C154" s="23" t="s">
        <v>555</v>
      </c>
      <c r="D154" s="19" t="s">
        <v>50</v>
      </c>
      <c r="E154" s="24" t="s">
        <v>556</v>
      </c>
      <c r="F154" s="25" t="s">
        <v>101</v>
      </c>
      <c r="G154" s="26">
        <v>3</v>
      </c>
      <c r="H154" s="27">
        <v>0</v>
      </c>
      <c r="I154" s="27">
        <f>ROUND(ROUND(H154,2)*ROUND(G154,3),2)</f>
        <v>0</v>
      </c>
      <c r="J154" s="25" t="s">
        <v>53</v>
      </c>
      <c r="O154">
        <f>(I154*21)/100</f>
        <v>0</v>
      </c>
      <c r="P154" t="s">
        <v>23</v>
      </c>
    </row>
    <row r="155" spans="1:5" ht="12.75">
      <c r="A155" s="28" t="s">
        <v>54</v>
      </c>
      <c r="E155" s="29" t="s">
        <v>50</v>
      </c>
    </row>
    <row r="156" spans="1:5" ht="25.5">
      <c r="A156" s="30" t="s">
        <v>55</v>
      </c>
      <c r="E156" s="31" t="s">
        <v>557</v>
      </c>
    </row>
    <row r="157" spans="1:5" ht="51">
      <c r="A157" t="s">
        <v>57</v>
      </c>
      <c r="E157" s="29" t="s">
        <v>558</v>
      </c>
    </row>
    <row r="158" spans="1:16" ht="12.75">
      <c r="A158" s="19" t="s">
        <v>48</v>
      </c>
      <c r="B158" s="23" t="s">
        <v>219</v>
      </c>
      <c r="C158" s="23" t="s">
        <v>411</v>
      </c>
      <c r="D158" s="19" t="s">
        <v>50</v>
      </c>
      <c r="E158" s="24" t="s">
        <v>412</v>
      </c>
      <c r="F158" s="25" t="s">
        <v>63</v>
      </c>
      <c r="G158" s="26">
        <v>3</v>
      </c>
      <c r="H158" s="27">
        <v>0</v>
      </c>
      <c r="I158" s="27">
        <f>ROUND(ROUND(H158,2)*ROUND(G158,3),2)</f>
        <v>0</v>
      </c>
      <c r="J158" s="25" t="s">
        <v>53</v>
      </c>
      <c r="O158">
        <f>(I158*21)/100</f>
        <v>0</v>
      </c>
      <c r="P158" t="s">
        <v>23</v>
      </c>
    </row>
    <row r="159" spans="1:5" ht="12.75">
      <c r="A159" s="28" t="s">
        <v>54</v>
      </c>
      <c r="E159" s="29" t="s">
        <v>50</v>
      </c>
    </row>
    <row r="160" spans="1:5" ht="38.25">
      <c r="A160" s="30" t="s">
        <v>55</v>
      </c>
      <c r="E160" s="31" t="s">
        <v>559</v>
      </c>
    </row>
    <row r="161" spans="1:5" ht="369.75">
      <c r="A161" t="s">
        <v>57</v>
      </c>
      <c r="E161" s="29" t="s">
        <v>273</v>
      </c>
    </row>
    <row r="162" spans="1:18" ht="12.75" customHeight="1">
      <c r="A162" s="5" t="s">
        <v>45</v>
      </c>
      <c r="B162" s="5"/>
      <c r="C162" s="33" t="s">
        <v>427</v>
      </c>
      <c r="D162" s="5"/>
      <c r="E162" s="21" t="s">
        <v>428</v>
      </c>
      <c r="F162" s="5"/>
      <c r="G162" s="5"/>
      <c r="H162" s="5"/>
      <c r="I162" s="34">
        <f>0+Q162</f>
        <v>0</v>
      </c>
      <c r="J162" s="5"/>
      <c r="O162">
        <f>0+R162</f>
        <v>0</v>
      </c>
      <c r="Q162">
        <f>0+I163</f>
        <v>0</v>
      </c>
      <c r="R162">
        <f>0+O163</f>
        <v>0</v>
      </c>
    </row>
    <row r="163" spans="1:16" ht="25.5">
      <c r="A163" s="19" t="s">
        <v>48</v>
      </c>
      <c r="B163" s="23" t="s">
        <v>223</v>
      </c>
      <c r="C163" s="23" t="s">
        <v>435</v>
      </c>
      <c r="D163" s="19" t="s">
        <v>50</v>
      </c>
      <c r="E163" s="24" t="s">
        <v>436</v>
      </c>
      <c r="F163" s="25" t="s">
        <v>101</v>
      </c>
      <c r="G163" s="26">
        <v>1</v>
      </c>
      <c r="H163" s="27">
        <v>0</v>
      </c>
      <c r="I163" s="27">
        <f>ROUND(ROUND(H163,2)*ROUND(G163,3),2)</f>
        <v>0</v>
      </c>
      <c r="J163" s="25" t="s">
        <v>53</v>
      </c>
      <c r="O163">
        <f>(I163*21)/100</f>
        <v>0</v>
      </c>
      <c r="P163" t="s">
        <v>23</v>
      </c>
    </row>
    <row r="164" spans="1:5" ht="12.75">
      <c r="A164" s="28" t="s">
        <v>54</v>
      </c>
      <c r="E164" s="29" t="s">
        <v>50</v>
      </c>
    </row>
    <row r="165" spans="1:5" ht="38.25">
      <c r="A165" s="30" t="s">
        <v>55</v>
      </c>
      <c r="E165" s="31" t="s">
        <v>560</v>
      </c>
    </row>
    <row r="166" spans="1:5" ht="25.5">
      <c r="A166" t="s">
        <v>57</v>
      </c>
      <c r="E166" s="29" t="s">
        <v>438</v>
      </c>
    </row>
    <row r="167" spans="1:18" ht="12.75" customHeight="1">
      <c r="A167" s="5" t="s">
        <v>45</v>
      </c>
      <c r="B167" s="5"/>
      <c r="C167" s="33" t="s">
        <v>451</v>
      </c>
      <c r="D167" s="5"/>
      <c r="E167" s="21" t="s">
        <v>452</v>
      </c>
      <c r="F167" s="5"/>
      <c r="G167" s="5"/>
      <c r="H167" s="5"/>
      <c r="I167" s="34">
        <f>0+Q167</f>
        <v>0</v>
      </c>
      <c r="J167" s="5"/>
      <c r="O167">
        <f>0+R167</f>
        <v>0</v>
      </c>
      <c r="Q167">
        <f>0+I168</f>
        <v>0</v>
      </c>
      <c r="R167">
        <f>0+O168</f>
        <v>0</v>
      </c>
    </row>
    <row r="168" spans="1:16" ht="25.5">
      <c r="A168" s="19" t="s">
        <v>48</v>
      </c>
      <c r="B168" s="23" t="s">
        <v>230</v>
      </c>
      <c r="C168" s="23" t="s">
        <v>454</v>
      </c>
      <c r="D168" s="19" t="s">
        <v>50</v>
      </c>
      <c r="E168" s="24" t="s">
        <v>455</v>
      </c>
      <c r="F168" s="25" t="s">
        <v>92</v>
      </c>
      <c r="G168" s="26">
        <v>8.95</v>
      </c>
      <c r="H168" s="27">
        <v>0</v>
      </c>
      <c r="I168" s="27">
        <f>ROUND(ROUND(H168,2)*ROUND(G168,3),2)</f>
        <v>0</v>
      </c>
      <c r="J168" s="25" t="s">
        <v>53</v>
      </c>
      <c r="O168">
        <f>(I168*21)/100</f>
        <v>0</v>
      </c>
      <c r="P168" t="s">
        <v>23</v>
      </c>
    </row>
    <row r="169" spans="1:5" ht="12.75">
      <c r="A169" s="28" t="s">
        <v>54</v>
      </c>
      <c r="E169" s="29" t="s">
        <v>50</v>
      </c>
    </row>
    <row r="170" spans="1:5" ht="63.75">
      <c r="A170" s="30" t="s">
        <v>55</v>
      </c>
      <c r="E170" s="31" t="s">
        <v>561</v>
      </c>
    </row>
    <row r="171" spans="1:5" ht="38.25">
      <c r="A171" t="s">
        <v>57</v>
      </c>
      <c r="E171" s="29" t="s">
        <v>457</v>
      </c>
    </row>
    <row r="172" spans="1:18" ht="12.75" customHeight="1">
      <c r="A172" s="5" t="s">
        <v>45</v>
      </c>
      <c r="B172" s="5"/>
      <c r="C172" s="33" t="s">
        <v>463</v>
      </c>
      <c r="D172" s="5"/>
      <c r="E172" s="21" t="s">
        <v>464</v>
      </c>
      <c r="F172" s="5"/>
      <c r="G172" s="5"/>
      <c r="H172" s="5"/>
      <c r="I172" s="34">
        <f>0+Q172</f>
        <v>0</v>
      </c>
      <c r="J172" s="5"/>
      <c r="O172">
        <f>0+R172</f>
        <v>0</v>
      </c>
      <c r="Q172">
        <f>0+I173</f>
        <v>0</v>
      </c>
      <c r="R172">
        <f>0+O173</f>
        <v>0</v>
      </c>
    </row>
    <row r="173" spans="1:16" ht="12.75">
      <c r="A173" s="19" t="s">
        <v>48</v>
      </c>
      <c r="B173" s="23" t="s">
        <v>235</v>
      </c>
      <c r="C173" s="23" t="s">
        <v>475</v>
      </c>
      <c r="D173" s="19" t="s">
        <v>50</v>
      </c>
      <c r="E173" s="24" t="s">
        <v>476</v>
      </c>
      <c r="F173" s="25" t="s">
        <v>152</v>
      </c>
      <c r="G173" s="26">
        <v>64.6</v>
      </c>
      <c r="H173" s="27">
        <v>0</v>
      </c>
      <c r="I173" s="27">
        <f>ROUND(ROUND(H173,2)*ROUND(G173,3),2)</f>
        <v>0</v>
      </c>
      <c r="J173" s="25" t="s">
        <v>53</v>
      </c>
      <c r="O173">
        <f>(I173*21)/100</f>
        <v>0</v>
      </c>
      <c r="P173" t="s">
        <v>23</v>
      </c>
    </row>
    <row r="174" spans="1:5" ht="12.75">
      <c r="A174" s="28" t="s">
        <v>54</v>
      </c>
      <c r="E174" s="29" t="s">
        <v>50</v>
      </c>
    </row>
    <row r="175" spans="1:5" ht="25.5">
      <c r="A175" s="30" t="s">
        <v>55</v>
      </c>
      <c r="E175" s="31" t="s">
        <v>562</v>
      </c>
    </row>
    <row r="176" spans="1:5" ht="51">
      <c r="A176" t="s">
        <v>57</v>
      </c>
      <c r="E176" s="29" t="s">
        <v>478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0+O8+O13+O34+O47+O56+O65+O78+O87+O96+O109+O126+O131+O140+O145+O154+O155+O160+O177+O182+O203+O216+O225+O230+O235+O240+O245+O258+O263+O268+O273+O278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563</v>
      </c>
      <c r="I3" s="35">
        <f>0+I8+I13+I34+I47+I56+I65+I78+I87+I96+I109+I126+I131+I140+I145+I154+I155+I160+I177+I182+I203+I216+I225+I230+I235+I240+I245+I258+I263+I268+I273+I278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563</v>
      </c>
      <c r="D4" s="43"/>
      <c r="E4" s="14" t="s">
        <v>564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25.5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521</v>
      </c>
    </row>
    <row r="12" spans="1:5" ht="12.75">
      <c r="A12" t="s">
        <v>57</v>
      </c>
      <c r="E12" s="29" t="s">
        <v>58</v>
      </c>
    </row>
    <row r="13" spans="1:18" ht="12.75" customHeight="1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0+I14+I18+I22+I26+I30</f>
        <v>0</v>
      </c>
      <c r="R13">
        <f>0+O14+O18+O22+O26+O30</f>
        <v>0</v>
      </c>
    </row>
    <row r="14" spans="1:16" ht="12.75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1393.084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5" ht="12.75">
      <c r="A15" s="28" t="s">
        <v>54</v>
      </c>
      <c r="E15" s="29" t="s">
        <v>50</v>
      </c>
    </row>
    <row r="16" spans="1:5" ht="51">
      <c r="A16" s="30" t="s">
        <v>55</v>
      </c>
      <c r="E16" s="31" t="s">
        <v>565</v>
      </c>
    </row>
    <row r="17" spans="1:5" ht="25.5">
      <c r="A17" t="s">
        <v>57</v>
      </c>
      <c r="E17" s="29" t="s">
        <v>65</v>
      </c>
    </row>
    <row r="18" spans="1:16" ht="12.75">
      <c r="A18" s="19" t="s">
        <v>48</v>
      </c>
      <c r="B18" s="23" t="s">
        <v>22</v>
      </c>
      <c r="C18" s="23" t="s">
        <v>66</v>
      </c>
      <c r="D18" s="19" t="s">
        <v>50</v>
      </c>
      <c r="E18" s="24" t="s">
        <v>67</v>
      </c>
      <c r="F18" s="25" t="s">
        <v>63</v>
      </c>
      <c r="G18" s="26">
        <v>64.9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25.5">
      <c r="A20" s="30" t="s">
        <v>55</v>
      </c>
      <c r="E20" s="31" t="s">
        <v>566</v>
      </c>
    </row>
    <row r="21" spans="1:5" ht="25.5">
      <c r="A21" t="s">
        <v>57</v>
      </c>
      <c r="E21" s="29" t="s">
        <v>65</v>
      </c>
    </row>
    <row r="22" spans="1:16" ht="12.75">
      <c r="A22" s="19" t="s">
        <v>48</v>
      </c>
      <c r="B22" s="23" t="s">
        <v>33</v>
      </c>
      <c r="C22" s="23" t="s">
        <v>69</v>
      </c>
      <c r="D22" s="19" t="s">
        <v>50</v>
      </c>
      <c r="E22" s="24" t="s">
        <v>70</v>
      </c>
      <c r="F22" s="25" t="s">
        <v>71</v>
      </c>
      <c r="G22" s="26">
        <v>585.69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5" ht="12.75">
      <c r="A23" s="28" t="s">
        <v>54</v>
      </c>
      <c r="E23" s="29" t="s">
        <v>50</v>
      </c>
    </row>
    <row r="24" spans="1:5" ht="25.5">
      <c r="A24" s="30" t="s">
        <v>55</v>
      </c>
      <c r="E24" s="31" t="s">
        <v>567</v>
      </c>
    </row>
    <row r="25" spans="1:5" ht="25.5">
      <c r="A25" t="s">
        <v>57</v>
      </c>
      <c r="E25" s="29" t="s">
        <v>65</v>
      </c>
    </row>
    <row r="26" spans="1:16" ht="12.75">
      <c r="A26" s="19" t="s">
        <v>48</v>
      </c>
      <c r="B26" s="23" t="s">
        <v>35</v>
      </c>
      <c r="C26" s="23" t="s">
        <v>76</v>
      </c>
      <c r="D26" s="19" t="s">
        <v>50</v>
      </c>
      <c r="E26" s="24" t="s">
        <v>77</v>
      </c>
      <c r="F26" s="25" t="s">
        <v>71</v>
      </c>
      <c r="G26" s="26">
        <v>6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5" ht="12.75">
      <c r="A27" s="28" t="s">
        <v>54</v>
      </c>
      <c r="E27" s="29" t="s">
        <v>50</v>
      </c>
    </row>
    <row r="28" spans="1:5" ht="25.5">
      <c r="A28" s="30" t="s">
        <v>55</v>
      </c>
      <c r="E28" s="31" t="s">
        <v>568</v>
      </c>
    </row>
    <row r="29" spans="1:5" ht="25.5">
      <c r="A29" t="s">
        <v>57</v>
      </c>
      <c r="E29" s="29" t="s">
        <v>65</v>
      </c>
    </row>
    <row r="30" spans="1:16" ht="25.5">
      <c r="A30" s="19" t="s">
        <v>48</v>
      </c>
      <c r="B30" s="23" t="s">
        <v>37</v>
      </c>
      <c r="C30" s="23" t="s">
        <v>80</v>
      </c>
      <c r="D30" s="19" t="s">
        <v>50</v>
      </c>
      <c r="E30" s="24" t="s">
        <v>81</v>
      </c>
      <c r="F30" s="25" t="s">
        <v>71</v>
      </c>
      <c r="G30" s="26">
        <v>279.221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5" ht="12.75">
      <c r="A31" s="28" t="s">
        <v>54</v>
      </c>
      <c r="E31" s="29" t="s">
        <v>50</v>
      </c>
    </row>
    <row r="32" spans="1:5" ht="63.75">
      <c r="A32" s="30" t="s">
        <v>55</v>
      </c>
      <c r="E32" s="31" t="s">
        <v>569</v>
      </c>
    </row>
    <row r="33" spans="1:5" ht="25.5">
      <c r="A33" t="s">
        <v>57</v>
      </c>
      <c r="E33" s="29" t="s">
        <v>65</v>
      </c>
    </row>
    <row r="34" spans="1:18" ht="12.75" customHeight="1">
      <c r="A34" s="5" t="s">
        <v>45</v>
      </c>
      <c r="B34" s="5"/>
      <c r="C34" s="33" t="s">
        <v>88</v>
      </c>
      <c r="D34" s="5"/>
      <c r="E34" s="21" t="s">
        <v>89</v>
      </c>
      <c r="F34" s="5"/>
      <c r="G34" s="5"/>
      <c r="H34" s="5"/>
      <c r="I34" s="34">
        <f>0+Q34</f>
        <v>0</v>
      </c>
      <c r="J34" s="5"/>
      <c r="O34">
        <f>0+R34</f>
        <v>0</v>
      </c>
      <c r="Q34">
        <f>0+I35+I39+I43</f>
        <v>0</v>
      </c>
      <c r="R34">
        <f>0+O35+O39+O43</f>
        <v>0</v>
      </c>
    </row>
    <row r="35" spans="1:16" ht="12.75">
      <c r="A35" s="19" t="s">
        <v>48</v>
      </c>
      <c r="B35" s="23" t="s">
        <v>79</v>
      </c>
      <c r="C35" s="23" t="s">
        <v>90</v>
      </c>
      <c r="D35" s="19" t="s">
        <v>50</v>
      </c>
      <c r="E35" s="24" t="s">
        <v>91</v>
      </c>
      <c r="F35" s="25" t="s">
        <v>92</v>
      </c>
      <c r="G35" s="26">
        <v>1893.8</v>
      </c>
      <c r="H35" s="27">
        <v>0</v>
      </c>
      <c r="I35" s="27">
        <f>ROUND(ROUND(H35,2)*ROUND(G35,3),2)</f>
        <v>0</v>
      </c>
      <c r="J35" s="25" t="s">
        <v>53</v>
      </c>
      <c r="O35">
        <f>(I35*21)/100</f>
        <v>0</v>
      </c>
      <c r="P35" t="s">
        <v>23</v>
      </c>
    </row>
    <row r="36" spans="1:5" ht="12.75">
      <c r="A36" s="28" t="s">
        <v>54</v>
      </c>
      <c r="E36" s="29" t="s">
        <v>50</v>
      </c>
    </row>
    <row r="37" spans="1:5" ht="25.5">
      <c r="A37" s="30" t="s">
        <v>55</v>
      </c>
      <c r="E37" s="31" t="s">
        <v>570</v>
      </c>
    </row>
    <row r="38" spans="1:5" ht="12.75">
      <c r="A38" t="s">
        <v>57</v>
      </c>
      <c r="E38" s="29" t="s">
        <v>94</v>
      </c>
    </row>
    <row r="39" spans="1:16" ht="12.75">
      <c r="A39" s="19" t="s">
        <v>48</v>
      </c>
      <c r="B39" s="23" t="s">
        <v>83</v>
      </c>
      <c r="C39" s="23" t="s">
        <v>95</v>
      </c>
      <c r="D39" s="19" t="s">
        <v>50</v>
      </c>
      <c r="E39" s="24" t="s">
        <v>96</v>
      </c>
      <c r="F39" s="25" t="s">
        <v>92</v>
      </c>
      <c r="G39" s="26">
        <v>224</v>
      </c>
      <c r="H39" s="27">
        <v>0</v>
      </c>
      <c r="I39" s="27">
        <f>ROUND(ROUND(H39,2)*ROUND(G39,3),2)</f>
        <v>0</v>
      </c>
      <c r="J39" s="25" t="s">
        <v>53</v>
      </c>
      <c r="O39">
        <f>(I39*21)/100</f>
        <v>0</v>
      </c>
      <c r="P39" t="s">
        <v>23</v>
      </c>
    </row>
    <row r="40" spans="1:5" ht="12.75">
      <c r="A40" s="28" t="s">
        <v>54</v>
      </c>
      <c r="E40" s="29" t="s">
        <v>50</v>
      </c>
    </row>
    <row r="41" spans="1:5" ht="25.5">
      <c r="A41" s="30" t="s">
        <v>55</v>
      </c>
      <c r="E41" s="31" t="s">
        <v>571</v>
      </c>
    </row>
    <row r="42" spans="1:5" ht="38.25">
      <c r="A42" t="s">
        <v>57</v>
      </c>
      <c r="E42" s="29" t="s">
        <v>98</v>
      </c>
    </row>
    <row r="43" spans="1:16" ht="25.5">
      <c r="A43" s="19" t="s">
        <v>48</v>
      </c>
      <c r="B43" s="23" t="s">
        <v>40</v>
      </c>
      <c r="C43" s="23" t="s">
        <v>99</v>
      </c>
      <c r="D43" s="19" t="s">
        <v>50</v>
      </c>
      <c r="E43" s="24" t="s">
        <v>100</v>
      </c>
      <c r="F43" s="25" t="s">
        <v>101</v>
      </c>
      <c r="G43" s="26">
        <v>4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5" ht="12.75">
      <c r="A44" s="28" t="s">
        <v>54</v>
      </c>
      <c r="E44" s="29" t="s">
        <v>50</v>
      </c>
    </row>
    <row r="45" spans="1:5" ht="25.5">
      <c r="A45" s="30" t="s">
        <v>55</v>
      </c>
      <c r="E45" s="31" t="s">
        <v>572</v>
      </c>
    </row>
    <row r="46" spans="1:5" ht="165.75">
      <c r="A46" t="s">
        <v>57</v>
      </c>
      <c r="E46" s="29" t="s">
        <v>103</v>
      </c>
    </row>
    <row r="47" spans="1:18" ht="12.75" customHeight="1">
      <c r="A47" s="5" t="s">
        <v>45</v>
      </c>
      <c r="B47" s="5"/>
      <c r="C47" s="33" t="s">
        <v>104</v>
      </c>
      <c r="D47" s="5"/>
      <c r="E47" s="21" t="s">
        <v>105</v>
      </c>
      <c r="F47" s="5"/>
      <c r="G47" s="5"/>
      <c r="H47" s="5"/>
      <c r="I47" s="34">
        <f>0+Q47</f>
        <v>0</v>
      </c>
      <c r="J47" s="5"/>
      <c r="O47">
        <f>0+R47</f>
        <v>0</v>
      </c>
      <c r="Q47">
        <f>0+I48+I52</f>
        <v>0</v>
      </c>
      <c r="R47">
        <f>0+O48+O52</f>
        <v>0</v>
      </c>
    </row>
    <row r="48" spans="1:16" ht="12.75">
      <c r="A48" s="19" t="s">
        <v>48</v>
      </c>
      <c r="B48" s="23" t="s">
        <v>42</v>
      </c>
      <c r="C48" s="23" t="s">
        <v>136</v>
      </c>
      <c r="D48" s="19" t="s">
        <v>50</v>
      </c>
      <c r="E48" s="24" t="s">
        <v>137</v>
      </c>
      <c r="F48" s="25" t="s">
        <v>114</v>
      </c>
      <c r="G48" s="26">
        <v>3373.574</v>
      </c>
      <c r="H48" s="27">
        <v>0</v>
      </c>
      <c r="I48" s="27">
        <f>ROUND(ROUND(H48,2)*ROUND(G48,3),2)</f>
        <v>0</v>
      </c>
      <c r="J48" s="25" t="s">
        <v>53</v>
      </c>
      <c r="O48">
        <f>(I48*21)/100</f>
        <v>0</v>
      </c>
      <c r="P48" t="s">
        <v>23</v>
      </c>
    </row>
    <row r="49" spans="1:5" ht="12.75">
      <c r="A49" s="28" t="s">
        <v>54</v>
      </c>
      <c r="E49" s="29" t="s">
        <v>50</v>
      </c>
    </row>
    <row r="50" spans="1:5" ht="25.5">
      <c r="A50" s="30" t="s">
        <v>55</v>
      </c>
      <c r="E50" s="31" t="s">
        <v>573</v>
      </c>
    </row>
    <row r="51" spans="1:5" ht="25.5">
      <c r="A51" t="s">
        <v>57</v>
      </c>
      <c r="E51" s="29" t="s">
        <v>116</v>
      </c>
    </row>
    <row r="52" spans="1:16" ht="12.75">
      <c r="A52" s="19" t="s">
        <v>48</v>
      </c>
      <c r="B52" s="23" t="s">
        <v>44</v>
      </c>
      <c r="C52" s="23" t="s">
        <v>528</v>
      </c>
      <c r="D52" s="19" t="s">
        <v>50</v>
      </c>
      <c r="E52" s="24" t="s">
        <v>529</v>
      </c>
      <c r="F52" s="25" t="s">
        <v>92</v>
      </c>
      <c r="G52" s="26">
        <v>585.69</v>
      </c>
      <c r="H52" s="27">
        <v>0</v>
      </c>
      <c r="I52" s="27">
        <f>ROUND(ROUND(H52,2)*ROUND(G52,3),2)</f>
        <v>0</v>
      </c>
      <c r="J52" s="25" t="s">
        <v>53</v>
      </c>
      <c r="O52">
        <f>(I52*21)/100</f>
        <v>0</v>
      </c>
      <c r="P52" t="s">
        <v>23</v>
      </c>
    </row>
    <row r="53" spans="1:5" ht="12.75">
      <c r="A53" s="28" t="s">
        <v>54</v>
      </c>
      <c r="E53" s="29" t="s">
        <v>50</v>
      </c>
    </row>
    <row r="54" spans="1:5" ht="25.5">
      <c r="A54" s="30" t="s">
        <v>55</v>
      </c>
      <c r="E54" s="31" t="s">
        <v>574</v>
      </c>
    </row>
    <row r="55" spans="1:5" ht="63.75">
      <c r="A55" t="s">
        <v>57</v>
      </c>
      <c r="E55" s="29" t="s">
        <v>110</v>
      </c>
    </row>
    <row r="56" spans="1:18" ht="12.75" customHeight="1">
      <c r="A56" s="5" t="s">
        <v>45</v>
      </c>
      <c r="B56" s="5"/>
      <c r="C56" s="33" t="s">
        <v>158</v>
      </c>
      <c r="D56" s="5"/>
      <c r="E56" s="21" t="s">
        <v>159</v>
      </c>
      <c r="F56" s="5"/>
      <c r="G56" s="5"/>
      <c r="H56" s="5"/>
      <c r="I56" s="34">
        <f>0+Q56</f>
        <v>0</v>
      </c>
      <c r="J56" s="5"/>
      <c r="O56">
        <f>0+R56</f>
        <v>0</v>
      </c>
      <c r="Q56">
        <f>0+I57+I61</f>
        <v>0</v>
      </c>
      <c r="R56">
        <f>0+O57+O61</f>
        <v>0</v>
      </c>
    </row>
    <row r="57" spans="1:16" ht="25.5">
      <c r="A57" s="19" t="s">
        <v>48</v>
      </c>
      <c r="B57" s="23" t="s">
        <v>106</v>
      </c>
      <c r="C57" s="23" t="s">
        <v>161</v>
      </c>
      <c r="D57" s="19" t="s">
        <v>50</v>
      </c>
      <c r="E57" s="24" t="s">
        <v>162</v>
      </c>
      <c r="F57" s="25" t="s">
        <v>63</v>
      </c>
      <c r="G57" s="26">
        <v>146.423</v>
      </c>
      <c r="H57" s="27">
        <v>0</v>
      </c>
      <c r="I57" s="27">
        <f>ROUND(ROUND(H57,2)*ROUND(G57,3),2)</f>
        <v>0</v>
      </c>
      <c r="J57" s="25" t="s">
        <v>53</v>
      </c>
      <c r="O57">
        <f>(I57*21)/100</f>
        <v>0</v>
      </c>
      <c r="P57" t="s">
        <v>23</v>
      </c>
    </row>
    <row r="58" spans="1:5" ht="12.75">
      <c r="A58" s="28" t="s">
        <v>54</v>
      </c>
      <c r="E58" s="29" t="s">
        <v>50</v>
      </c>
    </row>
    <row r="59" spans="1:5" ht="25.5">
      <c r="A59" s="30" t="s">
        <v>55</v>
      </c>
      <c r="E59" s="31" t="s">
        <v>575</v>
      </c>
    </row>
    <row r="60" spans="1:5" ht="63.75">
      <c r="A60" t="s">
        <v>57</v>
      </c>
      <c r="E60" s="29" t="s">
        <v>110</v>
      </c>
    </row>
    <row r="61" spans="1:16" ht="25.5">
      <c r="A61" s="19" t="s">
        <v>48</v>
      </c>
      <c r="B61" s="23" t="s">
        <v>111</v>
      </c>
      <c r="C61" s="23" t="s">
        <v>165</v>
      </c>
      <c r="D61" s="19" t="s">
        <v>50</v>
      </c>
      <c r="E61" s="24" t="s">
        <v>166</v>
      </c>
      <c r="F61" s="25" t="s">
        <v>114</v>
      </c>
      <c r="G61" s="26">
        <v>5271.21</v>
      </c>
      <c r="H61" s="27">
        <v>0</v>
      </c>
      <c r="I61" s="27">
        <f>ROUND(ROUND(H61,2)*ROUND(G61,3),2)</f>
        <v>0</v>
      </c>
      <c r="J61" s="25" t="s">
        <v>53</v>
      </c>
      <c r="O61">
        <f>(I61*21)/100</f>
        <v>0</v>
      </c>
      <c r="P61" t="s">
        <v>23</v>
      </c>
    </row>
    <row r="62" spans="1:5" ht="12.75">
      <c r="A62" s="28" t="s">
        <v>54</v>
      </c>
      <c r="E62" s="29" t="s">
        <v>50</v>
      </c>
    </row>
    <row r="63" spans="1:5" ht="25.5">
      <c r="A63" s="30" t="s">
        <v>55</v>
      </c>
      <c r="E63" s="31" t="s">
        <v>576</v>
      </c>
    </row>
    <row r="64" spans="1:5" ht="25.5">
      <c r="A64" t="s">
        <v>57</v>
      </c>
      <c r="E64" s="29" t="s">
        <v>116</v>
      </c>
    </row>
    <row r="65" spans="1:18" ht="12.75" customHeight="1">
      <c r="A65" s="5" t="s">
        <v>45</v>
      </c>
      <c r="B65" s="5"/>
      <c r="C65" s="33" t="s">
        <v>168</v>
      </c>
      <c r="D65" s="5"/>
      <c r="E65" s="21" t="s">
        <v>169</v>
      </c>
      <c r="F65" s="5"/>
      <c r="G65" s="5"/>
      <c r="H65" s="5"/>
      <c r="I65" s="34">
        <f>0+Q65</f>
        <v>0</v>
      </c>
      <c r="J65" s="5"/>
      <c r="O65">
        <f>0+R65</f>
        <v>0</v>
      </c>
      <c r="Q65">
        <f>0+I66+I70+I74</f>
        <v>0</v>
      </c>
      <c r="R65">
        <f>0+O66+O70+O74</f>
        <v>0</v>
      </c>
    </row>
    <row r="66" spans="1:16" ht="12.75">
      <c r="A66" s="19" t="s">
        <v>48</v>
      </c>
      <c r="B66" s="23" t="s">
        <v>117</v>
      </c>
      <c r="C66" s="23" t="s">
        <v>171</v>
      </c>
      <c r="D66" s="19" t="s">
        <v>50</v>
      </c>
      <c r="E66" s="24" t="s">
        <v>172</v>
      </c>
      <c r="F66" s="25" t="s">
        <v>63</v>
      </c>
      <c r="G66" s="26">
        <v>64.901</v>
      </c>
      <c r="H66" s="27">
        <v>0</v>
      </c>
      <c r="I66" s="27">
        <f>ROUND(ROUND(H66,2)*ROUND(G66,3),2)</f>
        <v>0</v>
      </c>
      <c r="J66" s="25" t="s">
        <v>53</v>
      </c>
      <c r="O66">
        <f>(I66*21)/100</f>
        <v>0</v>
      </c>
      <c r="P66" t="s">
        <v>23</v>
      </c>
    </row>
    <row r="67" spans="1:5" ht="12.75">
      <c r="A67" s="28" t="s">
        <v>54</v>
      </c>
      <c r="E67" s="29" t="s">
        <v>50</v>
      </c>
    </row>
    <row r="68" spans="1:5" ht="25.5">
      <c r="A68" s="30" t="s">
        <v>55</v>
      </c>
      <c r="E68" s="31" t="s">
        <v>577</v>
      </c>
    </row>
    <row r="69" spans="1:5" ht="38.25">
      <c r="A69" t="s">
        <v>57</v>
      </c>
      <c r="E69" s="29" t="s">
        <v>174</v>
      </c>
    </row>
    <row r="70" spans="1:16" ht="12.75">
      <c r="A70" s="19" t="s">
        <v>48</v>
      </c>
      <c r="B70" s="23" t="s">
        <v>121</v>
      </c>
      <c r="C70" s="23" t="s">
        <v>176</v>
      </c>
      <c r="D70" s="19" t="s">
        <v>50</v>
      </c>
      <c r="E70" s="24" t="s">
        <v>177</v>
      </c>
      <c r="F70" s="25" t="s">
        <v>63</v>
      </c>
      <c r="G70" s="26">
        <v>87.825</v>
      </c>
      <c r="H70" s="27">
        <v>0</v>
      </c>
      <c r="I70" s="27">
        <f>ROUND(ROUND(H70,2)*ROUND(G70,3),2)</f>
        <v>0</v>
      </c>
      <c r="J70" s="25" t="s">
        <v>53</v>
      </c>
      <c r="O70">
        <f>(I70*21)/100</f>
        <v>0</v>
      </c>
      <c r="P70" t="s">
        <v>23</v>
      </c>
    </row>
    <row r="71" spans="1:5" ht="12.75">
      <c r="A71" s="28" t="s">
        <v>54</v>
      </c>
      <c r="E71" s="29" t="s">
        <v>50</v>
      </c>
    </row>
    <row r="72" spans="1:5" ht="38.25">
      <c r="A72" s="30" t="s">
        <v>55</v>
      </c>
      <c r="E72" s="31" t="s">
        <v>578</v>
      </c>
    </row>
    <row r="73" spans="1:5" ht="38.25">
      <c r="A73" t="s">
        <v>57</v>
      </c>
      <c r="E73" s="29" t="s">
        <v>174</v>
      </c>
    </row>
    <row r="74" spans="1:16" ht="12.75">
      <c r="A74" s="19" t="s">
        <v>48</v>
      </c>
      <c r="B74" s="23" t="s">
        <v>125</v>
      </c>
      <c r="C74" s="23" t="s">
        <v>180</v>
      </c>
      <c r="D74" s="19" t="s">
        <v>50</v>
      </c>
      <c r="E74" s="24" t="s">
        <v>181</v>
      </c>
      <c r="F74" s="25" t="s">
        <v>182</v>
      </c>
      <c r="G74" s="26">
        <v>1298.01</v>
      </c>
      <c r="H74" s="27">
        <v>0</v>
      </c>
      <c r="I74" s="27">
        <f>ROUND(ROUND(H74,2)*ROUND(G74,3),2)</f>
        <v>0</v>
      </c>
      <c r="J74" s="25" t="s">
        <v>53</v>
      </c>
      <c r="O74">
        <f>(I74*21)/100</f>
        <v>0</v>
      </c>
      <c r="P74" t="s">
        <v>23</v>
      </c>
    </row>
    <row r="75" spans="1:5" ht="12.75">
      <c r="A75" s="28" t="s">
        <v>54</v>
      </c>
      <c r="E75" s="29" t="s">
        <v>50</v>
      </c>
    </row>
    <row r="76" spans="1:5" ht="25.5">
      <c r="A76" s="30" t="s">
        <v>55</v>
      </c>
      <c r="E76" s="31" t="s">
        <v>579</v>
      </c>
    </row>
    <row r="77" spans="1:5" ht="25.5">
      <c r="A77" t="s">
        <v>57</v>
      </c>
      <c r="E77" s="29" t="s">
        <v>184</v>
      </c>
    </row>
    <row r="78" spans="1:18" ht="12.75" customHeight="1">
      <c r="A78" s="5" t="s">
        <v>45</v>
      </c>
      <c r="B78" s="5"/>
      <c r="C78" s="33" t="s">
        <v>185</v>
      </c>
      <c r="D78" s="5"/>
      <c r="E78" s="21" t="s">
        <v>186</v>
      </c>
      <c r="F78" s="5"/>
      <c r="G78" s="5"/>
      <c r="H78" s="5"/>
      <c r="I78" s="34">
        <f>0+Q78</f>
        <v>0</v>
      </c>
      <c r="J78" s="5"/>
      <c r="O78">
        <f>0+R78</f>
        <v>0</v>
      </c>
      <c r="Q78">
        <f>0+I79+I83</f>
        <v>0</v>
      </c>
      <c r="R78">
        <f>0+O79+O83</f>
        <v>0</v>
      </c>
    </row>
    <row r="79" spans="1:16" ht="12.75">
      <c r="A79" s="19" t="s">
        <v>48</v>
      </c>
      <c r="B79" s="23" t="s">
        <v>131</v>
      </c>
      <c r="C79" s="23" t="s">
        <v>188</v>
      </c>
      <c r="D79" s="19" t="s">
        <v>50</v>
      </c>
      <c r="E79" s="24" t="s">
        <v>189</v>
      </c>
      <c r="F79" s="25" t="s">
        <v>63</v>
      </c>
      <c r="G79" s="26">
        <v>1347.484</v>
      </c>
      <c r="H79" s="27">
        <v>0</v>
      </c>
      <c r="I79" s="27">
        <f>ROUND(ROUND(H79,2)*ROUND(G79,3),2)</f>
        <v>0</v>
      </c>
      <c r="J79" s="25" t="s">
        <v>53</v>
      </c>
      <c r="O79">
        <f>(I79*21)/100</f>
        <v>0</v>
      </c>
      <c r="P79" t="s">
        <v>23</v>
      </c>
    </row>
    <row r="80" spans="1:5" ht="12.75">
      <c r="A80" s="28" t="s">
        <v>54</v>
      </c>
      <c r="E80" s="29" t="s">
        <v>50</v>
      </c>
    </row>
    <row r="81" spans="1:5" ht="114.75">
      <c r="A81" s="30" t="s">
        <v>55</v>
      </c>
      <c r="E81" s="31" t="s">
        <v>580</v>
      </c>
    </row>
    <row r="82" spans="1:5" ht="369.75">
      <c r="A82" t="s">
        <v>57</v>
      </c>
      <c r="E82" s="29" t="s">
        <v>191</v>
      </c>
    </row>
    <row r="83" spans="1:16" ht="12.75">
      <c r="A83" s="19" t="s">
        <v>48</v>
      </c>
      <c r="B83" s="23" t="s">
        <v>135</v>
      </c>
      <c r="C83" s="23" t="s">
        <v>193</v>
      </c>
      <c r="D83" s="19" t="s">
        <v>50</v>
      </c>
      <c r="E83" s="24" t="s">
        <v>194</v>
      </c>
      <c r="F83" s="25" t="s">
        <v>182</v>
      </c>
      <c r="G83" s="26">
        <v>26949.68</v>
      </c>
      <c r="H83" s="27">
        <v>0</v>
      </c>
      <c r="I83" s="27">
        <f>ROUND(ROUND(H83,2)*ROUND(G83,3),2)</f>
        <v>0</v>
      </c>
      <c r="J83" s="25" t="s">
        <v>53</v>
      </c>
      <c r="O83">
        <f>(I83*21)/100</f>
        <v>0</v>
      </c>
      <c r="P83" t="s">
        <v>23</v>
      </c>
    </row>
    <row r="84" spans="1:5" ht="12.75">
      <c r="A84" s="28" t="s">
        <v>54</v>
      </c>
      <c r="E84" s="29" t="s">
        <v>50</v>
      </c>
    </row>
    <row r="85" spans="1:5" ht="114.75">
      <c r="A85" s="30" t="s">
        <v>55</v>
      </c>
      <c r="E85" s="31" t="s">
        <v>581</v>
      </c>
    </row>
    <row r="86" spans="1:5" ht="25.5">
      <c r="A86" t="s">
        <v>57</v>
      </c>
      <c r="E86" s="29" t="s">
        <v>184</v>
      </c>
    </row>
    <row r="87" spans="1:18" ht="12.75" customHeight="1">
      <c r="A87" s="5" t="s">
        <v>45</v>
      </c>
      <c r="B87" s="5"/>
      <c r="C87" s="33" t="s">
        <v>196</v>
      </c>
      <c r="D87" s="5"/>
      <c r="E87" s="21" t="s">
        <v>197</v>
      </c>
      <c r="F87" s="5"/>
      <c r="G87" s="5"/>
      <c r="H87" s="5"/>
      <c r="I87" s="34">
        <f>0+Q87</f>
        <v>0</v>
      </c>
      <c r="J87" s="5"/>
      <c r="O87">
        <f>0+R87</f>
        <v>0</v>
      </c>
      <c r="Q87">
        <f>0+I88+I92</f>
        <v>0</v>
      </c>
      <c r="R87">
        <f>0+O88+O92</f>
        <v>0</v>
      </c>
    </row>
    <row r="88" spans="1:16" ht="12.75">
      <c r="A88" s="19" t="s">
        <v>48</v>
      </c>
      <c r="B88" s="23" t="s">
        <v>139</v>
      </c>
      <c r="C88" s="23" t="s">
        <v>199</v>
      </c>
      <c r="D88" s="19" t="s">
        <v>50</v>
      </c>
      <c r="E88" s="24" t="s">
        <v>200</v>
      </c>
      <c r="F88" s="25" t="s">
        <v>63</v>
      </c>
      <c r="G88" s="26">
        <v>45.6</v>
      </c>
      <c r="H88" s="27">
        <v>0</v>
      </c>
      <c r="I88" s="27">
        <f>ROUND(ROUND(H88,2)*ROUND(G88,3),2)</f>
        <v>0</v>
      </c>
      <c r="J88" s="25" t="s">
        <v>53</v>
      </c>
      <c r="O88">
        <f>(I88*21)/100</f>
        <v>0</v>
      </c>
      <c r="P88" t="s">
        <v>23</v>
      </c>
    </row>
    <row r="89" spans="1:5" ht="12.75">
      <c r="A89" s="28" t="s">
        <v>54</v>
      </c>
      <c r="E89" s="29" t="s">
        <v>50</v>
      </c>
    </row>
    <row r="90" spans="1:5" ht="25.5">
      <c r="A90" s="30" t="s">
        <v>55</v>
      </c>
      <c r="E90" s="31" t="s">
        <v>582</v>
      </c>
    </row>
    <row r="91" spans="1:5" ht="318.75">
      <c r="A91" t="s">
        <v>57</v>
      </c>
      <c r="E91" s="29" t="s">
        <v>202</v>
      </c>
    </row>
    <row r="92" spans="1:16" ht="12.75">
      <c r="A92" s="19" t="s">
        <v>48</v>
      </c>
      <c r="B92" s="23" t="s">
        <v>143</v>
      </c>
      <c r="C92" s="23" t="s">
        <v>204</v>
      </c>
      <c r="D92" s="19" t="s">
        <v>50</v>
      </c>
      <c r="E92" s="24" t="s">
        <v>205</v>
      </c>
      <c r="F92" s="25" t="s">
        <v>182</v>
      </c>
      <c r="G92" s="26">
        <v>912</v>
      </c>
      <c r="H92" s="27">
        <v>0</v>
      </c>
      <c r="I92" s="27">
        <f>ROUND(ROUND(H92,2)*ROUND(G92,3),2)</f>
        <v>0</v>
      </c>
      <c r="J92" s="25" t="s">
        <v>53</v>
      </c>
      <c r="O92">
        <f>(I92*21)/100</f>
        <v>0</v>
      </c>
      <c r="P92" t="s">
        <v>23</v>
      </c>
    </row>
    <row r="93" spans="1:5" ht="12.75">
      <c r="A93" s="28" t="s">
        <v>54</v>
      </c>
      <c r="E93" s="29" t="s">
        <v>50</v>
      </c>
    </row>
    <row r="94" spans="1:5" ht="25.5">
      <c r="A94" s="30" t="s">
        <v>55</v>
      </c>
      <c r="E94" s="31" t="s">
        <v>583</v>
      </c>
    </row>
    <row r="95" spans="1:5" ht="25.5">
      <c r="A95" t="s">
        <v>57</v>
      </c>
      <c r="E95" s="29" t="s">
        <v>184</v>
      </c>
    </row>
    <row r="96" spans="1:18" ht="12.75" customHeight="1">
      <c r="A96" s="5" t="s">
        <v>45</v>
      </c>
      <c r="B96" s="5"/>
      <c r="C96" s="33" t="s">
        <v>207</v>
      </c>
      <c r="D96" s="5"/>
      <c r="E96" s="21" t="s">
        <v>208</v>
      </c>
      <c r="F96" s="5"/>
      <c r="G96" s="5"/>
      <c r="H96" s="5"/>
      <c r="I96" s="34">
        <f>0+Q96</f>
        <v>0</v>
      </c>
      <c r="J96" s="5"/>
      <c r="O96">
        <f>0+R96</f>
        <v>0</v>
      </c>
      <c r="Q96">
        <f>0+I97+I101+I105</f>
        <v>0</v>
      </c>
      <c r="R96">
        <f>0+O97+O101+O105</f>
        <v>0</v>
      </c>
    </row>
    <row r="97" spans="1:16" ht="25.5">
      <c r="A97" s="19" t="s">
        <v>48</v>
      </c>
      <c r="B97" s="23" t="s">
        <v>149</v>
      </c>
      <c r="C97" s="23" t="s">
        <v>215</v>
      </c>
      <c r="D97" s="19" t="s">
        <v>50</v>
      </c>
      <c r="E97" s="24" t="s">
        <v>216</v>
      </c>
      <c r="F97" s="25" t="s">
        <v>63</v>
      </c>
      <c r="G97" s="26">
        <v>3.15</v>
      </c>
      <c r="H97" s="27">
        <v>0</v>
      </c>
      <c r="I97" s="27">
        <f>ROUND(ROUND(H97,2)*ROUND(G97,3),2)</f>
        <v>0</v>
      </c>
      <c r="J97" s="25" t="s">
        <v>53</v>
      </c>
      <c r="O97">
        <f>(I97*21)/100</f>
        <v>0</v>
      </c>
      <c r="P97" t="s">
        <v>23</v>
      </c>
    </row>
    <row r="98" spans="1:5" ht="12.75">
      <c r="A98" s="28" t="s">
        <v>54</v>
      </c>
      <c r="E98" s="29" t="s">
        <v>50</v>
      </c>
    </row>
    <row r="99" spans="1:5" ht="25.5">
      <c r="A99" s="30" t="s">
        <v>55</v>
      </c>
      <c r="E99" s="31" t="s">
        <v>584</v>
      </c>
    </row>
    <row r="100" spans="1:5" ht="229.5">
      <c r="A100" t="s">
        <v>57</v>
      </c>
      <c r="E100" s="29" t="s">
        <v>218</v>
      </c>
    </row>
    <row r="101" spans="1:16" ht="12.75">
      <c r="A101" s="19" t="s">
        <v>48</v>
      </c>
      <c r="B101" s="23" t="s">
        <v>154</v>
      </c>
      <c r="C101" s="23" t="s">
        <v>220</v>
      </c>
      <c r="D101" s="19" t="s">
        <v>50</v>
      </c>
      <c r="E101" s="24" t="s">
        <v>221</v>
      </c>
      <c r="F101" s="25" t="s">
        <v>63</v>
      </c>
      <c r="G101" s="26">
        <v>26.81</v>
      </c>
      <c r="H101" s="27">
        <v>0</v>
      </c>
      <c r="I101" s="27">
        <f>ROUND(ROUND(H101,2)*ROUND(G101,3),2)</f>
        <v>0</v>
      </c>
      <c r="J101" s="25" t="s">
        <v>53</v>
      </c>
      <c r="O101">
        <f>(I101*21)/100</f>
        <v>0</v>
      </c>
      <c r="P101" t="s">
        <v>23</v>
      </c>
    </row>
    <row r="102" spans="1:5" ht="12.75">
      <c r="A102" s="28" t="s">
        <v>54</v>
      </c>
      <c r="E102" s="29" t="s">
        <v>50</v>
      </c>
    </row>
    <row r="103" spans="1:5" ht="63.75">
      <c r="A103" s="30" t="s">
        <v>55</v>
      </c>
      <c r="E103" s="31" t="s">
        <v>585</v>
      </c>
    </row>
    <row r="104" spans="1:5" ht="229.5">
      <c r="A104" t="s">
        <v>57</v>
      </c>
      <c r="E104" s="29" t="s">
        <v>218</v>
      </c>
    </row>
    <row r="105" spans="1:16" ht="12.75">
      <c r="A105" s="19" t="s">
        <v>48</v>
      </c>
      <c r="B105" s="23" t="s">
        <v>160</v>
      </c>
      <c r="C105" s="23" t="s">
        <v>224</v>
      </c>
      <c r="D105" s="19" t="s">
        <v>50</v>
      </c>
      <c r="E105" s="24" t="s">
        <v>225</v>
      </c>
      <c r="F105" s="25" t="s">
        <v>63</v>
      </c>
      <c r="G105" s="26">
        <v>2.45</v>
      </c>
      <c r="H105" s="27">
        <v>0</v>
      </c>
      <c r="I105" s="27">
        <f>ROUND(ROUND(H105,2)*ROUND(G105,3),2)</f>
        <v>0</v>
      </c>
      <c r="J105" s="25" t="s">
        <v>53</v>
      </c>
      <c r="O105">
        <f>(I105*21)/100</f>
        <v>0</v>
      </c>
      <c r="P105" t="s">
        <v>23</v>
      </c>
    </row>
    <row r="106" spans="1:5" ht="12.75">
      <c r="A106" s="28" t="s">
        <v>54</v>
      </c>
      <c r="E106" s="29" t="s">
        <v>50</v>
      </c>
    </row>
    <row r="107" spans="1:5" ht="25.5">
      <c r="A107" s="30" t="s">
        <v>55</v>
      </c>
      <c r="E107" s="31" t="s">
        <v>586</v>
      </c>
    </row>
    <row r="108" spans="1:5" ht="293.25">
      <c r="A108" t="s">
        <v>57</v>
      </c>
      <c r="E108" s="29" t="s">
        <v>227</v>
      </c>
    </row>
    <row r="109" spans="1:18" ht="12.75" customHeight="1">
      <c r="A109" s="5" t="s">
        <v>45</v>
      </c>
      <c r="B109" s="5"/>
      <c r="C109" s="33" t="s">
        <v>228</v>
      </c>
      <c r="D109" s="5"/>
      <c r="E109" s="21" t="s">
        <v>229</v>
      </c>
      <c r="F109" s="5"/>
      <c r="G109" s="5"/>
      <c r="H109" s="5"/>
      <c r="I109" s="34">
        <f>0+Q109</f>
        <v>0</v>
      </c>
      <c r="J109" s="5"/>
      <c r="O109">
        <f>0+R109</f>
        <v>0</v>
      </c>
      <c r="Q109">
        <f>0+I110+I114+I118+I122</f>
        <v>0</v>
      </c>
      <c r="R109">
        <f>0+O110+O114+O118+O122</f>
        <v>0</v>
      </c>
    </row>
    <row r="110" spans="1:16" ht="12.75">
      <c r="A110" s="19" t="s">
        <v>48</v>
      </c>
      <c r="B110" s="23" t="s">
        <v>164</v>
      </c>
      <c r="C110" s="23" t="s">
        <v>231</v>
      </c>
      <c r="D110" s="19" t="s">
        <v>50</v>
      </c>
      <c r="E110" s="24" t="s">
        <v>232</v>
      </c>
      <c r="F110" s="25" t="s">
        <v>63</v>
      </c>
      <c r="G110" s="26">
        <v>87.825</v>
      </c>
      <c r="H110" s="27">
        <v>0</v>
      </c>
      <c r="I110" s="27">
        <f>ROUND(ROUND(H110,2)*ROUND(G110,3),2)</f>
        <v>0</v>
      </c>
      <c r="J110" s="25" t="s">
        <v>53</v>
      </c>
      <c r="O110">
        <f>(I110*21)/100</f>
        <v>0</v>
      </c>
      <c r="P110" t="s">
        <v>23</v>
      </c>
    </row>
    <row r="111" spans="1:5" ht="12.75">
      <c r="A111" s="28" t="s">
        <v>54</v>
      </c>
      <c r="E111" s="29" t="s">
        <v>50</v>
      </c>
    </row>
    <row r="112" spans="1:5" ht="25.5">
      <c r="A112" s="30" t="s">
        <v>55</v>
      </c>
      <c r="E112" s="31" t="s">
        <v>587</v>
      </c>
    </row>
    <row r="113" spans="1:5" ht="38.25">
      <c r="A113" t="s">
        <v>57</v>
      </c>
      <c r="E113" s="29" t="s">
        <v>234</v>
      </c>
    </row>
    <row r="114" spans="1:16" ht="12.75">
      <c r="A114" s="19" t="s">
        <v>48</v>
      </c>
      <c r="B114" s="23" t="s">
        <v>170</v>
      </c>
      <c r="C114" s="23" t="s">
        <v>236</v>
      </c>
      <c r="D114" s="19" t="s">
        <v>50</v>
      </c>
      <c r="E114" s="24" t="s">
        <v>237</v>
      </c>
      <c r="F114" s="25" t="s">
        <v>92</v>
      </c>
      <c r="G114" s="26">
        <v>585.5</v>
      </c>
      <c r="H114" s="27">
        <v>0</v>
      </c>
      <c r="I114" s="27">
        <f>ROUND(ROUND(H114,2)*ROUND(G114,3),2)</f>
        <v>0</v>
      </c>
      <c r="J114" s="25" t="s">
        <v>53</v>
      </c>
      <c r="O114">
        <f>(I114*21)/100</f>
        <v>0</v>
      </c>
      <c r="P114" t="s">
        <v>23</v>
      </c>
    </row>
    <row r="115" spans="1:5" ht="12.75">
      <c r="A115" s="28" t="s">
        <v>54</v>
      </c>
      <c r="E115" s="29" t="s">
        <v>50</v>
      </c>
    </row>
    <row r="116" spans="1:5" ht="25.5">
      <c r="A116" s="30" t="s">
        <v>55</v>
      </c>
      <c r="E116" s="31" t="s">
        <v>588</v>
      </c>
    </row>
    <row r="117" spans="1:5" ht="25.5">
      <c r="A117" t="s">
        <v>57</v>
      </c>
      <c r="E117" s="29" t="s">
        <v>239</v>
      </c>
    </row>
    <row r="118" spans="1:16" ht="12.75">
      <c r="A118" s="19" t="s">
        <v>48</v>
      </c>
      <c r="B118" s="23" t="s">
        <v>175</v>
      </c>
      <c r="C118" s="23" t="s">
        <v>241</v>
      </c>
      <c r="D118" s="19" t="s">
        <v>50</v>
      </c>
      <c r="E118" s="24" t="s">
        <v>242</v>
      </c>
      <c r="F118" s="25" t="s">
        <v>92</v>
      </c>
      <c r="G118" s="26">
        <v>585.5</v>
      </c>
      <c r="H118" s="27">
        <v>0</v>
      </c>
      <c r="I118" s="27">
        <f>ROUND(ROUND(H118,2)*ROUND(G118,3),2)</f>
        <v>0</v>
      </c>
      <c r="J118" s="25" t="s">
        <v>53</v>
      </c>
      <c r="O118">
        <f>(I118*21)/100</f>
        <v>0</v>
      </c>
      <c r="P118" t="s">
        <v>23</v>
      </c>
    </row>
    <row r="119" spans="1:5" ht="12.75">
      <c r="A119" s="28" t="s">
        <v>54</v>
      </c>
      <c r="E119" s="29" t="s">
        <v>50</v>
      </c>
    </row>
    <row r="120" spans="1:5" ht="25.5">
      <c r="A120" s="30" t="s">
        <v>55</v>
      </c>
      <c r="E120" s="31" t="s">
        <v>588</v>
      </c>
    </row>
    <row r="121" spans="1:5" ht="38.25">
      <c r="A121" t="s">
        <v>57</v>
      </c>
      <c r="E121" s="29" t="s">
        <v>243</v>
      </c>
    </row>
    <row r="122" spans="1:16" ht="12.75">
      <c r="A122" s="19" t="s">
        <v>48</v>
      </c>
      <c r="B122" s="23" t="s">
        <v>179</v>
      </c>
      <c r="C122" s="23" t="s">
        <v>245</v>
      </c>
      <c r="D122" s="19" t="s">
        <v>50</v>
      </c>
      <c r="E122" s="24" t="s">
        <v>246</v>
      </c>
      <c r="F122" s="25" t="s">
        <v>63</v>
      </c>
      <c r="G122" s="26">
        <v>5.855</v>
      </c>
      <c r="H122" s="27">
        <v>0</v>
      </c>
      <c r="I122" s="27">
        <f>ROUND(ROUND(H122,2)*ROUND(G122,3),2)</f>
        <v>0</v>
      </c>
      <c r="J122" s="25" t="s">
        <v>53</v>
      </c>
      <c r="O122">
        <f>(I122*21)/100</f>
        <v>0</v>
      </c>
      <c r="P122" t="s">
        <v>23</v>
      </c>
    </row>
    <row r="123" spans="1:5" ht="12.75">
      <c r="A123" s="28" t="s">
        <v>54</v>
      </c>
      <c r="E123" s="29" t="s">
        <v>50</v>
      </c>
    </row>
    <row r="124" spans="1:5" ht="25.5">
      <c r="A124" s="30" t="s">
        <v>55</v>
      </c>
      <c r="E124" s="31" t="s">
        <v>589</v>
      </c>
    </row>
    <row r="125" spans="1:5" ht="38.25">
      <c r="A125" t="s">
        <v>57</v>
      </c>
      <c r="E125" s="29" t="s">
        <v>248</v>
      </c>
    </row>
    <row r="126" spans="1:18" ht="12.75" customHeight="1">
      <c r="A126" s="5" t="s">
        <v>45</v>
      </c>
      <c r="B126" s="5"/>
      <c r="C126" s="33" t="s">
        <v>249</v>
      </c>
      <c r="D126" s="5"/>
      <c r="E126" s="21" t="s">
        <v>250</v>
      </c>
      <c r="F126" s="5"/>
      <c r="G126" s="5"/>
      <c r="H126" s="5"/>
      <c r="I126" s="34">
        <f>0+Q126</f>
        <v>0</v>
      </c>
      <c r="J126" s="5"/>
      <c r="O126">
        <f>0+R126</f>
        <v>0</v>
      </c>
      <c r="Q126">
        <f>0+I127</f>
        <v>0</v>
      </c>
      <c r="R126">
        <f>0+O127</f>
        <v>0</v>
      </c>
    </row>
    <row r="127" spans="1:16" ht="12.75">
      <c r="A127" s="19" t="s">
        <v>48</v>
      </c>
      <c r="B127" s="23" t="s">
        <v>187</v>
      </c>
      <c r="C127" s="23" t="s">
        <v>252</v>
      </c>
      <c r="D127" s="19" t="s">
        <v>50</v>
      </c>
      <c r="E127" s="24" t="s">
        <v>253</v>
      </c>
      <c r="F127" s="25" t="s">
        <v>92</v>
      </c>
      <c r="G127" s="26">
        <v>1413.95</v>
      </c>
      <c r="H127" s="27">
        <v>0</v>
      </c>
      <c r="I127" s="27">
        <f>ROUND(ROUND(H127,2)*ROUND(G127,3),2)</f>
        <v>0</v>
      </c>
      <c r="J127" s="25" t="s">
        <v>53</v>
      </c>
      <c r="O127">
        <f>(I127*21)/100</f>
        <v>0</v>
      </c>
      <c r="P127" t="s">
        <v>23</v>
      </c>
    </row>
    <row r="128" spans="1:5" ht="12.75">
      <c r="A128" s="28" t="s">
        <v>54</v>
      </c>
      <c r="E128" s="29" t="s">
        <v>50</v>
      </c>
    </row>
    <row r="129" spans="1:5" ht="51">
      <c r="A129" s="30" t="s">
        <v>55</v>
      </c>
      <c r="E129" s="31" t="s">
        <v>590</v>
      </c>
    </row>
    <row r="130" spans="1:5" ht="25.5">
      <c r="A130" t="s">
        <v>57</v>
      </c>
      <c r="E130" s="29" t="s">
        <v>255</v>
      </c>
    </row>
    <row r="131" spans="1:18" ht="12.75" customHeight="1">
      <c r="A131" s="5" t="s">
        <v>45</v>
      </c>
      <c r="B131" s="5"/>
      <c r="C131" s="33" t="s">
        <v>256</v>
      </c>
      <c r="D131" s="5"/>
      <c r="E131" s="21" t="s">
        <v>257</v>
      </c>
      <c r="F131" s="5"/>
      <c r="G131" s="5"/>
      <c r="H131" s="5"/>
      <c r="I131" s="34">
        <f>0+Q131</f>
        <v>0</v>
      </c>
      <c r="J131" s="5"/>
      <c r="O131">
        <f>0+R131</f>
        <v>0</v>
      </c>
      <c r="Q131">
        <f>0+I132+I136</f>
        <v>0</v>
      </c>
      <c r="R131">
        <f>0+O132+O136</f>
        <v>0</v>
      </c>
    </row>
    <row r="132" spans="1:16" ht="12.75">
      <c r="A132" s="19" t="s">
        <v>48</v>
      </c>
      <c r="B132" s="23" t="s">
        <v>192</v>
      </c>
      <c r="C132" s="23" t="s">
        <v>259</v>
      </c>
      <c r="D132" s="19" t="s">
        <v>50</v>
      </c>
      <c r="E132" s="24" t="s">
        <v>260</v>
      </c>
      <c r="F132" s="25" t="s">
        <v>92</v>
      </c>
      <c r="G132" s="26">
        <v>346.41</v>
      </c>
      <c r="H132" s="27">
        <v>0</v>
      </c>
      <c r="I132" s="27">
        <f>ROUND(ROUND(H132,2)*ROUND(G132,3),2)</f>
        <v>0</v>
      </c>
      <c r="J132" s="25" t="s">
        <v>53</v>
      </c>
      <c r="O132">
        <f>(I132*21)/100</f>
        <v>0</v>
      </c>
      <c r="P132" t="s">
        <v>23</v>
      </c>
    </row>
    <row r="133" spans="1:5" ht="12.75">
      <c r="A133" s="28" t="s">
        <v>54</v>
      </c>
      <c r="E133" s="29" t="s">
        <v>50</v>
      </c>
    </row>
    <row r="134" spans="1:5" ht="38.25">
      <c r="A134" s="30" t="s">
        <v>55</v>
      </c>
      <c r="E134" s="31" t="s">
        <v>591</v>
      </c>
    </row>
    <row r="135" spans="1:5" ht="102">
      <c r="A135" t="s">
        <v>57</v>
      </c>
      <c r="E135" s="29" t="s">
        <v>262</v>
      </c>
    </row>
    <row r="136" spans="1:16" ht="12.75">
      <c r="A136" s="19" t="s">
        <v>48</v>
      </c>
      <c r="B136" s="23" t="s">
        <v>198</v>
      </c>
      <c r="C136" s="23" t="s">
        <v>264</v>
      </c>
      <c r="D136" s="19" t="s">
        <v>50</v>
      </c>
      <c r="E136" s="24" t="s">
        <v>265</v>
      </c>
      <c r="F136" s="25" t="s">
        <v>92</v>
      </c>
      <c r="G136" s="26">
        <v>1308.3</v>
      </c>
      <c r="H136" s="27">
        <v>0</v>
      </c>
      <c r="I136" s="27">
        <f>ROUND(ROUND(H136,2)*ROUND(G136,3),2)</f>
        <v>0</v>
      </c>
      <c r="J136" s="25" t="s">
        <v>53</v>
      </c>
      <c r="O136">
        <f>(I136*21)/100</f>
        <v>0</v>
      </c>
      <c r="P136" t="s">
        <v>23</v>
      </c>
    </row>
    <row r="137" spans="1:5" ht="12.75">
      <c r="A137" s="28" t="s">
        <v>54</v>
      </c>
      <c r="E137" s="29" t="s">
        <v>50</v>
      </c>
    </row>
    <row r="138" spans="1:5" ht="38.25">
      <c r="A138" s="30" t="s">
        <v>55</v>
      </c>
      <c r="E138" s="31" t="s">
        <v>592</v>
      </c>
    </row>
    <row r="139" spans="1:5" ht="102">
      <c r="A139" t="s">
        <v>57</v>
      </c>
      <c r="E139" s="29" t="s">
        <v>262</v>
      </c>
    </row>
    <row r="140" spans="1:18" ht="12.75" customHeight="1">
      <c r="A140" s="5" t="s">
        <v>45</v>
      </c>
      <c r="B140" s="5"/>
      <c r="C140" s="33" t="s">
        <v>267</v>
      </c>
      <c r="D140" s="5"/>
      <c r="E140" s="21" t="s">
        <v>268</v>
      </c>
      <c r="F140" s="5"/>
      <c r="G140" s="5"/>
      <c r="H140" s="5"/>
      <c r="I140" s="34">
        <f>0+Q140</f>
        <v>0</v>
      </c>
      <c r="J140" s="5"/>
      <c r="O140">
        <f>0+R140</f>
        <v>0</v>
      </c>
      <c r="Q140">
        <f>0+I141</f>
        <v>0</v>
      </c>
      <c r="R140">
        <f>0+O141</f>
        <v>0</v>
      </c>
    </row>
    <row r="141" spans="1:16" ht="12.75">
      <c r="A141" s="19" t="s">
        <v>48</v>
      </c>
      <c r="B141" s="23" t="s">
        <v>203</v>
      </c>
      <c r="C141" s="23" t="s">
        <v>270</v>
      </c>
      <c r="D141" s="19" t="s">
        <v>50</v>
      </c>
      <c r="E141" s="24" t="s">
        <v>271</v>
      </c>
      <c r="F141" s="25" t="s">
        <v>63</v>
      </c>
      <c r="G141" s="26">
        <v>12.23</v>
      </c>
      <c r="H141" s="27">
        <v>0</v>
      </c>
      <c r="I141" s="27">
        <f>ROUND(ROUND(H141,2)*ROUND(G141,3),2)</f>
        <v>0</v>
      </c>
      <c r="J141" s="25" t="s">
        <v>53</v>
      </c>
      <c r="O141">
        <f>(I141*21)/100</f>
        <v>0</v>
      </c>
      <c r="P141" t="s">
        <v>23</v>
      </c>
    </row>
    <row r="142" spans="1:5" ht="12.75">
      <c r="A142" s="28" t="s">
        <v>54</v>
      </c>
      <c r="E142" s="29" t="s">
        <v>50</v>
      </c>
    </row>
    <row r="143" spans="1:5" ht="38.25">
      <c r="A143" s="30" t="s">
        <v>55</v>
      </c>
      <c r="E143" s="31" t="s">
        <v>593</v>
      </c>
    </row>
    <row r="144" spans="1:5" ht="369.75">
      <c r="A144" t="s">
        <v>57</v>
      </c>
      <c r="E144" s="29" t="s">
        <v>273</v>
      </c>
    </row>
    <row r="145" spans="1:18" ht="12.75" customHeight="1">
      <c r="A145" s="5" t="s">
        <v>45</v>
      </c>
      <c r="B145" s="5"/>
      <c r="C145" s="33" t="s">
        <v>274</v>
      </c>
      <c r="D145" s="5"/>
      <c r="E145" s="21" t="s">
        <v>275</v>
      </c>
      <c r="F145" s="5"/>
      <c r="G145" s="5"/>
      <c r="H145" s="5"/>
      <c r="I145" s="34">
        <f>0+Q145</f>
        <v>0</v>
      </c>
      <c r="J145" s="5"/>
      <c r="O145">
        <f>0+R145</f>
        <v>0</v>
      </c>
      <c r="Q145">
        <f>0+I146+I150</f>
        <v>0</v>
      </c>
      <c r="R145">
        <f>0+O146+O150</f>
        <v>0</v>
      </c>
    </row>
    <row r="146" spans="1:16" ht="12.75">
      <c r="A146" s="19" t="s">
        <v>48</v>
      </c>
      <c r="B146" s="23" t="s">
        <v>209</v>
      </c>
      <c r="C146" s="23" t="s">
        <v>277</v>
      </c>
      <c r="D146" s="19" t="s">
        <v>50</v>
      </c>
      <c r="E146" s="24" t="s">
        <v>278</v>
      </c>
      <c r="F146" s="25" t="s">
        <v>63</v>
      </c>
      <c r="G146" s="26">
        <v>9.59</v>
      </c>
      <c r="H146" s="27">
        <v>0</v>
      </c>
      <c r="I146" s="27">
        <f>ROUND(ROUND(H146,2)*ROUND(G146,3),2)</f>
        <v>0</v>
      </c>
      <c r="J146" s="25" t="s">
        <v>53</v>
      </c>
      <c r="O146">
        <f>(I146*21)/100</f>
        <v>0</v>
      </c>
      <c r="P146" t="s">
        <v>23</v>
      </c>
    </row>
    <row r="147" spans="1:5" ht="12.75">
      <c r="A147" s="28" t="s">
        <v>54</v>
      </c>
      <c r="E147" s="29" t="s">
        <v>50</v>
      </c>
    </row>
    <row r="148" spans="1:5" ht="25.5">
      <c r="A148" s="30" t="s">
        <v>55</v>
      </c>
      <c r="E148" s="31" t="s">
        <v>594</v>
      </c>
    </row>
    <row r="149" spans="1:5" ht="25.5">
      <c r="A149" t="s">
        <v>57</v>
      </c>
      <c r="E149" s="29" t="s">
        <v>280</v>
      </c>
    </row>
    <row r="150" spans="1:16" ht="12.75">
      <c r="A150" s="19" t="s">
        <v>48</v>
      </c>
      <c r="B150" s="23" t="s">
        <v>214</v>
      </c>
      <c r="C150" s="23" t="s">
        <v>282</v>
      </c>
      <c r="D150" s="19" t="s">
        <v>50</v>
      </c>
      <c r="E150" s="24" t="s">
        <v>283</v>
      </c>
      <c r="F150" s="25" t="s">
        <v>63</v>
      </c>
      <c r="G150" s="26">
        <v>9.59</v>
      </c>
      <c r="H150" s="27">
        <v>0</v>
      </c>
      <c r="I150" s="27">
        <f>ROUND(ROUND(H150,2)*ROUND(G150,3),2)</f>
        <v>0</v>
      </c>
      <c r="J150" s="25" t="s">
        <v>53</v>
      </c>
      <c r="O150">
        <f>(I150*21)/100</f>
        <v>0</v>
      </c>
      <c r="P150" t="s">
        <v>23</v>
      </c>
    </row>
    <row r="151" spans="1:5" ht="12.75">
      <c r="A151" s="28" t="s">
        <v>54</v>
      </c>
      <c r="E151" s="29" t="s">
        <v>50</v>
      </c>
    </row>
    <row r="152" spans="1:5" ht="25.5">
      <c r="A152" s="30" t="s">
        <v>55</v>
      </c>
      <c r="E152" s="31" t="s">
        <v>595</v>
      </c>
    </row>
    <row r="153" spans="1:5" ht="102">
      <c r="A153" t="s">
        <v>57</v>
      </c>
      <c r="E153" s="29" t="s">
        <v>285</v>
      </c>
    </row>
    <row r="154" spans="1:15" ht="12.75" customHeight="1">
      <c r="A154" s="1" t="s">
        <v>45</v>
      </c>
      <c r="B154" s="1"/>
      <c r="C154" s="3" t="s">
        <v>35</v>
      </c>
      <c r="D154" s="1"/>
      <c r="E154" s="18" t="s">
        <v>596</v>
      </c>
      <c r="F154" s="1"/>
      <c r="G154" s="1"/>
      <c r="H154" s="1"/>
      <c r="I154" s="32">
        <f>0</f>
        <v>0</v>
      </c>
      <c r="J154" s="1"/>
      <c r="O154">
        <f>0</f>
        <v>0</v>
      </c>
    </row>
    <row r="155" spans="1:18" ht="12.75" customHeight="1">
      <c r="A155" s="5" t="s">
        <v>45</v>
      </c>
      <c r="B155" s="5"/>
      <c r="C155" s="33" t="s">
        <v>286</v>
      </c>
      <c r="D155" s="5"/>
      <c r="E155" s="36" t="s">
        <v>287</v>
      </c>
      <c r="F155" s="5"/>
      <c r="G155" s="5"/>
      <c r="H155" s="5"/>
      <c r="I155" s="34">
        <f>0+Q155</f>
        <v>0</v>
      </c>
      <c r="J155" s="5"/>
      <c r="O155">
        <f>0+R155</f>
        <v>0</v>
      </c>
      <c r="Q155">
        <f>0+I156</f>
        <v>0</v>
      </c>
      <c r="R155">
        <f>0+O156</f>
        <v>0</v>
      </c>
    </row>
    <row r="156" spans="1:16" ht="12.75">
      <c r="A156" s="19" t="s">
        <v>48</v>
      </c>
      <c r="B156" s="23" t="s">
        <v>219</v>
      </c>
      <c r="C156" s="23" t="s">
        <v>289</v>
      </c>
      <c r="D156" s="19" t="s">
        <v>290</v>
      </c>
      <c r="E156" s="24" t="s">
        <v>291</v>
      </c>
      <c r="F156" s="25" t="s">
        <v>92</v>
      </c>
      <c r="G156" s="26">
        <v>2616.6</v>
      </c>
      <c r="H156" s="27">
        <v>0</v>
      </c>
      <c r="I156" s="27">
        <f>ROUND(ROUND(H156,2)*ROUND(G156,3),2)</f>
        <v>0</v>
      </c>
      <c r="J156" s="25" t="s">
        <v>53</v>
      </c>
      <c r="O156">
        <f>(I156*21)/100</f>
        <v>0</v>
      </c>
      <c r="P156" t="s">
        <v>23</v>
      </c>
    </row>
    <row r="157" spans="1:5" ht="12.75">
      <c r="A157" s="28" t="s">
        <v>54</v>
      </c>
      <c r="E157" s="29" t="s">
        <v>50</v>
      </c>
    </row>
    <row r="158" spans="1:5" ht="38.25">
      <c r="A158" s="30" t="s">
        <v>55</v>
      </c>
      <c r="E158" s="31" t="s">
        <v>597</v>
      </c>
    </row>
    <row r="159" spans="1:5" ht="51">
      <c r="A159" t="s">
        <v>57</v>
      </c>
      <c r="E159" s="29" t="s">
        <v>300</v>
      </c>
    </row>
    <row r="160" spans="1:18" ht="12.75" customHeight="1">
      <c r="A160" s="5" t="s">
        <v>45</v>
      </c>
      <c r="B160" s="5"/>
      <c r="C160" s="33" t="s">
        <v>294</v>
      </c>
      <c r="D160" s="5"/>
      <c r="E160" s="21" t="s">
        <v>295</v>
      </c>
      <c r="F160" s="5"/>
      <c r="G160" s="5"/>
      <c r="H160" s="5"/>
      <c r="I160" s="34">
        <f>0+Q160</f>
        <v>0</v>
      </c>
      <c r="J160" s="5"/>
      <c r="O160">
        <f>0+R160</f>
        <v>0</v>
      </c>
      <c r="Q160">
        <f>0+I161+I165+I169+I173</f>
        <v>0</v>
      </c>
      <c r="R160">
        <f>0+O161+O165+O169+O173</f>
        <v>0</v>
      </c>
    </row>
    <row r="161" spans="1:16" ht="25.5">
      <c r="A161" s="19" t="s">
        <v>48</v>
      </c>
      <c r="B161" s="23" t="s">
        <v>223</v>
      </c>
      <c r="C161" s="23" t="s">
        <v>297</v>
      </c>
      <c r="D161" s="19" t="s">
        <v>50</v>
      </c>
      <c r="E161" s="24" t="s">
        <v>298</v>
      </c>
      <c r="F161" s="25" t="s">
        <v>92</v>
      </c>
      <c r="G161" s="26">
        <v>1308.3</v>
      </c>
      <c r="H161" s="27">
        <v>0</v>
      </c>
      <c r="I161" s="27">
        <f>ROUND(ROUND(H161,2)*ROUND(G161,3),2)</f>
        <v>0</v>
      </c>
      <c r="J161" s="25" t="s">
        <v>53</v>
      </c>
      <c r="O161">
        <f>(I161*21)/100</f>
        <v>0</v>
      </c>
      <c r="P161" t="s">
        <v>23</v>
      </c>
    </row>
    <row r="162" spans="1:5" ht="12.75">
      <c r="A162" s="28" t="s">
        <v>54</v>
      </c>
      <c r="E162" s="29" t="s">
        <v>50</v>
      </c>
    </row>
    <row r="163" spans="1:5" ht="51">
      <c r="A163" s="30" t="s">
        <v>55</v>
      </c>
      <c r="E163" s="31" t="s">
        <v>598</v>
      </c>
    </row>
    <row r="164" spans="1:5" ht="51">
      <c r="A164" t="s">
        <v>57</v>
      </c>
      <c r="E164" s="29" t="s">
        <v>300</v>
      </c>
    </row>
    <row r="165" spans="1:16" ht="12.75">
      <c r="A165" s="19" t="s">
        <v>48</v>
      </c>
      <c r="B165" s="23" t="s">
        <v>230</v>
      </c>
      <c r="C165" s="23" t="s">
        <v>546</v>
      </c>
      <c r="D165" s="19" t="s">
        <v>50</v>
      </c>
      <c r="E165" s="24" t="s">
        <v>547</v>
      </c>
      <c r="F165" s="25" t="s">
        <v>92</v>
      </c>
      <c r="G165" s="26">
        <v>2208.13</v>
      </c>
      <c r="H165" s="27">
        <v>0</v>
      </c>
      <c r="I165" s="27">
        <f>ROUND(ROUND(H165,2)*ROUND(G165,3),2)</f>
        <v>0</v>
      </c>
      <c r="J165" s="25" t="s">
        <v>53</v>
      </c>
      <c r="O165">
        <f>(I165*21)/100</f>
        <v>0</v>
      </c>
      <c r="P165" t="s">
        <v>23</v>
      </c>
    </row>
    <row r="166" spans="1:5" ht="12.75">
      <c r="A166" s="28" t="s">
        <v>54</v>
      </c>
      <c r="E166" s="29" t="s">
        <v>50</v>
      </c>
    </row>
    <row r="167" spans="1:5" ht="38.25">
      <c r="A167" s="30" t="s">
        <v>55</v>
      </c>
      <c r="E167" s="31" t="s">
        <v>599</v>
      </c>
    </row>
    <row r="168" spans="1:5" ht="51">
      <c r="A168" t="s">
        <v>57</v>
      </c>
      <c r="E168" s="29" t="s">
        <v>300</v>
      </c>
    </row>
    <row r="169" spans="1:16" ht="12.75">
      <c r="A169" s="19" t="s">
        <v>48</v>
      </c>
      <c r="B169" s="23" t="s">
        <v>235</v>
      </c>
      <c r="C169" s="23" t="s">
        <v>289</v>
      </c>
      <c r="D169" s="19" t="s">
        <v>50</v>
      </c>
      <c r="E169" s="24" t="s">
        <v>291</v>
      </c>
      <c r="F169" s="25" t="s">
        <v>92</v>
      </c>
      <c r="G169" s="26">
        <v>1337.2</v>
      </c>
      <c r="H169" s="27">
        <v>0</v>
      </c>
      <c r="I169" s="27">
        <f>ROUND(ROUND(H169,2)*ROUND(G169,3),2)</f>
        <v>0</v>
      </c>
      <c r="J169" s="25" t="s">
        <v>53</v>
      </c>
      <c r="O169">
        <f>(I169*21)/100</f>
        <v>0</v>
      </c>
      <c r="P169" t="s">
        <v>23</v>
      </c>
    </row>
    <row r="170" spans="1:5" ht="12.75">
      <c r="A170" s="28" t="s">
        <v>54</v>
      </c>
      <c r="E170" s="29" t="s">
        <v>50</v>
      </c>
    </row>
    <row r="171" spans="1:5" ht="76.5">
      <c r="A171" s="30" t="s">
        <v>55</v>
      </c>
      <c r="E171" s="31" t="s">
        <v>600</v>
      </c>
    </row>
    <row r="172" spans="1:5" ht="51">
      <c r="A172" t="s">
        <v>57</v>
      </c>
      <c r="E172" s="29" t="s">
        <v>300</v>
      </c>
    </row>
    <row r="173" spans="1:16" ht="12.75">
      <c r="A173" s="19" t="s">
        <v>48</v>
      </c>
      <c r="B173" s="23" t="s">
        <v>240</v>
      </c>
      <c r="C173" s="23" t="s">
        <v>308</v>
      </c>
      <c r="D173" s="19" t="s">
        <v>50</v>
      </c>
      <c r="E173" s="24" t="s">
        <v>309</v>
      </c>
      <c r="F173" s="25" t="s">
        <v>92</v>
      </c>
      <c r="G173" s="26">
        <v>4.82</v>
      </c>
      <c r="H173" s="27">
        <v>0</v>
      </c>
      <c r="I173" s="27">
        <f>ROUND(ROUND(H173,2)*ROUND(G173,3),2)</f>
        <v>0</v>
      </c>
      <c r="J173" s="25" t="s">
        <v>53</v>
      </c>
      <c r="O173">
        <f>(I173*21)/100</f>
        <v>0</v>
      </c>
      <c r="P173" t="s">
        <v>23</v>
      </c>
    </row>
    <row r="174" spans="1:5" ht="12.75">
      <c r="A174" s="28" t="s">
        <v>54</v>
      </c>
      <c r="E174" s="29" t="s">
        <v>50</v>
      </c>
    </row>
    <row r="175" spans="1:5" ht="25.5">
      <c r="A175" s="30" t="s">
        <v>55</v>
      </c>
      <c r="E175" s="31" t="s">
        <v>601</v>
      </c>
    </row>
    <row r="176" spans="1:5" ht="51">
      <c r="A176" t="s">
        <v>57</v>
      </c>
      <c r="E176" s="29" t="s">
        <v>300</v>
      </c>
    </row>
    <row r="177" spans="1:18" ht="12.75" customHeight="1">
      <c r="A177" s="5" t="s">
        <v>45</v>
      </c>
      <c r="B177" s="5"/>
      <c r="C177" s="33" t="s">
        <v>318</v>
      </c>
      <c r="D177" s="5"/>
      <c r="E177" s="21" t="s">
        <v>319</v>
      </c>
      <c r="F177" s="5"/>
      <c r="G177" s="5"/>
      <c r="H177" s="5"/>
      <c r="I177" s="34">
        <f>0+Q177</f>
        <v>0</v>
      </c>
      <c r="J177" s="5"/>
      <c r="O177">
        <f>0+R177</f>
        <v>0</v>
      </c>
      <c r="Q177">
        <f>0+I178</f>
        <v>0</v>
      </c>
      <c r="R177">
        <f>0+O178</f>
        <v>0</v>
      </c>
    </row>
    <row r="178" spans="1:16" ht="12.75">
      <c r="A178" s="19" t="s">
        <v>48</v>
      </c>
      <c r="B178" s="23" t="s">
        <v>244</v>
      </c>
      <c r="C178" s="23" t="s">
        <v>321</v>
      </c>
      <c r="D178" s="19" t="s">
        <v>50</v>
      </c>
      <c r="E178" s="24" t="s">
        <v>322</v>
      </c>
      <c r="F178" s="25" t="s">
        <v>92</v>
      </c>
      <c r="G178" s="26">
        <v>145.41</v>
      </c>
      <c r="H178" s="27">
        <v>0</v>
      </c>
      <c r="I178" s="27">
        <f>ROUND(ROUND(H178,2)*ROUND(G178,3),2)</f>
        <v>0</v>
      </c>
      <c r="J178" s="25" t="s">
        <v>53</v>
      </c>
      <c r="O178">
        <f>(I178*21)/100</f>
        <v>0</v>
      </c>
      <c r="P178" t="s">
        <v>23</v>
      </c>
    </row>
    <row r="179" spans="1:5" ht="12.75">
      <c r="A179" s="28" t="s">
        <v>54</v>
      </c>
      <c r="E179" s="29" t="s">
        <v>50</v>
      </c>
    </row>
    <row r="180" spans="1:5" ht="25.5">
      <c r="A180" s="30" t="s">
        <v>55</v>
      </c>
      <c r="E180" s="31" t="s">
        <v>602</v>
      </c>
    </row>
    <row r="181" spans="1:5" ht="102">
      <c r="A181" t="s">
        <v>57</v>
      </c>
      <c r="E181" s="29" t="s">
        <v>324</v>
      </c>
    </row>
    <row r="182" spans="1:18" ht="12.75" customHeight="1">
      <c r="A182" s="5" t="s">
        <v>45</v>
      </c>
      <c r="B182" s="5"/>
      <c r="C182" s="33" t="s">
        <v>325</v>
      </c>
      <c r="D182" s="5"/>
      <c r="E182" s="21" t="s">
        <v>326</v>
      </c>
      <c r="F182" s="5"/>
      <c r="G182" s="5"/>
      <c r="H182" s="5"/>
      <c r="I182" s="34">
        <f>0+Q182</f>
        <v>0</v>
      </c>
      <c r="J182" s="5"/>
      <c r="O182">
        <f>0+R182</f>
        <v>0</v>
      </c>
      <c r="Q182">
        <f>0+I183+I187+I191+I195+I199</f>
        <v>0</v>
      </c>
      <c r="R182">
        <f>0+O183+O187+O191+O195+O199</f>
        <v>0</v>
      </c>
    </row>
    <row r="183" spans="1:16" ht="12.75">
      <c r="A183" s="19" t="s">
        <v>48</v>
      </c>
      <c r="B183" s="23" t="s">
        <v>251</v>
      </c>
      <c r="C183" s="23" t="s">
        <v>328</v>
      </c>
      <c r="D183" s="19" t="s">
        <v>50</v>
      </c>
      <c r="E183" s="24" t="s">
        <v>329</v>
      </c>
      <c r="F183" s="25" t="s">
        <v>92</v>
      </c>
      <c r="G183" s="26">
        <v>829.41</v>
      </c>
      <c r="H183" s="27">
        <v>0</v>
      </c>
      <c r="I183" s="27">
        <f>ROUND(ROUND(H183,2)*ROUND(G183,3),2)</f>
        <v>0</v>
      </c>
      <c r="J183" s="25" t="s">
        <v>53</v>
      </c>
      <c r="O183">
        <f>(I183*21)/100</f>
        <v>0</v>
      </c>
      <c r="P183" t="s">
        <v>23</v>
      </c>
    </row>
    <row r="184" spans="1:5" ht="12.75">
      <c r="A184" s="28" t="s">
        <v>54</v>
      </c>
      <c r="E184" s="29" t="s">
        <v>50</v>
      </c>
    </row>
    <row r="185" spans="1:5" ht="25.5">
      <c r="A185" s="30" t="s">
        <v>55</v>
      </c>
      <c r="E185" s="31" t="s">
        <v>603</v>
      </c>
    </row>
    <row r="186" spans="1:5" ht="51">
      <c r="A186" t="s">
        <v>57</v>
      </c>
      <c r="E186" s="29" t="s">
        <v>331</v>
      </c>
    </row>
    <row r="187" spans="1:16" ht="12.75">
      <c r="A187" s="19" t="s">
        <v>48</v>
      </c>
      <c r="B187" s="23" t="s">
        <v>258</v>
      </c>
      <c r="C187" s="23" t="s">
        <v>333</v>
      </c>
      <c r="D187" s="19" t="s">
        <v>50</v>
      </c>
      <c r="E187" s="24" t="s">
        <v>334</v>
      </c>
      <c r="F187" s="25" t="s">
        <v>92</v>
      </c>
      <c r="G187" s="26">
        <v>1588.4</v>
      </c>
      <c r="H187" s="27">
        <v>0</v>
      </c>
      <c r="I187" s="27">
        <f>ROUND(ROUND(H187,2)*ROUND(G187,3),2)</f>
        <v>0</v>
      </c>
      <c r="J187" s="25" t="s">
        <v>53</v>
      </c>
      <c r="O187">
        <f>(I187*21)/100</f>
        <v>0</v>
      </c>
      <c r="P187" t="s">
        <v>23</v>
      </c>
    </row>
    <row r="188" spans="1:5" ht="12.75">
      <c r="A188" s="28" t="s">
        <v>54</v>
      </c>
      <c r="E188" s="29" t="s">
        <v>50</v>
      </c>
    </row>
    <row r="189" spans="1:5" ht="38.25">
      <c r="A189" s="30" t="s">
        <v>55</v>
      </c>
      <c r="E189" s="31" t="s">
        <v>604</v>
      </c>
    </row>
    <row r="190" spans="1:5" ht="51">
      <c r="A190" t="s">
        <v>57</v>
      </c>
      <c r="E190" s="29" t="s">
        <v>336</v>
      </c>
    </row>
    <row r="191" spans="1:16" ht="12.75">
      <c r="A191" s="19" t="s">
        <v>48</v>
      </c>
      <c r="B191" s="23" t="s">
        <v>263</v>
      </c>
      <c r="C191" s="23" t="s">
        <v>338</v>
      </c>
      <c r="D191" s="19" t="s">
        <v>50</v>
      </c>
      <c r="E191" s="24" t="s">
        <v>339</v>
      </c>
      <c r="F191" s="25" t="s">
        <v>92</v>
      </c>
      <c r="G191" s="26">
        <v>782.46</v>
      </c>
      <c r="H191" s="27">
        <v>0</v>
      </c>
      <c r="I191" s="27">
        <f>ROUND(ROUND(H191,2)*ROUND(G191,3),2)</f>
        <v>0</v>
      </c>
      <c r="J191" s="25" t="s">
        <v>53</v>
      </c>
      <c r="O191">
        <f>(I191*21)/100</f>
        <v>0</v>
      </c>
      <c r="P191" t="s">
        <v>23</v>
      </c>
    </row>
    <row r="192" spans="1:5" ht="12.75">
      <c r="A192" s="28" t="s">
        <v>54</v>
      </c>
      <c r="E192" s="29" t="s">
        <v>50</v>
      </c>
    </row>
    <row r="193" spans="1:5" ht="25.5">
      <c r="A193" s="30" t="s">
        <v>55</v>
      </c>
      <c r="E193" s="31" t="s">
        <v>605</v>
      </c>
    </row>
    <row r="194" spans="1:5" ht="140.25">
      <c r="A194" t="s">
        <v>57</v>
      </c>
      <c r="E194" s="29" t="s">
        <v>341</v>
      </c>
    </row>
    <row r="195" spans="1:16" ht="12.75">
      <c r="A195" s="19" t="s">
        <v>48</v>
      </c>
      <c r="B195" s="23" t="s">
        <v>269</v>
      </c>
      <c r="C195" s="23" t="s">
        <v>343</v>
      </c>
      <c r="D195" s="19" t="s">
        <v>50</v>
      </c>
      <c r="E195" s="24" t="s">
        <v>344</v>
      </c>
      <c r="F195" s="25" t="s">
        <v>92</v>
      </c>
      <c r="G195" s="26">
        <v>805.94</v>
      </c>
      <c r="H195" s="27">
        <v>0</v>
      </c>
      <c r="I195" s="27">
        <f>ROUND(ROUND(H195,2)*ROUND(G195,3),2)</f>
        <v>0</v>
      </c>
      <c r="J195" s="25" t="s">
        <v>53</v>
      </c>
      <c r="O195">
        <f>(I195*21)/100</f>
        <v>0</v>
      </c>
      <c r="P195" t="s">
        <v>23</v>
      </c>
    </row>
    <row r="196" spans="1:5" ht="12.75">
      <c r="A196" s="28" t="s">
        <v>54</v>
      </c>
      <c r="E196" s="29" t="s">
        <v>50</v>
      </c>
    </row>
    <row r="197" spans="1:5" ht="25.5">
      <c r="A197" s="30" t="s">
        <v>55</v>
      </c>
      <c r="E197" s="31" t="s">
        <v>606</v>
      </c>
    </row>
    <row r="198" spans="1:5" ht="140.25">
      <c r="A198" t="s">
        <v>57</v>
      </c>
      <c r="E198" s="29" t="s">
        <v>341</v>
      </c>
    </row>
    <row r="199" spans="1:16" ht="12.75">
      <c r="A199" s="19" t="s">
        <v>48</v>
      </c>
      <c r="B199" s="23" t="s">
        <v>276</v>
      </c>
      <c r="C199" s="23" t="s">
        <v>347</v>
      </c>
      <c r="D199" s="19" t="s">
        <v>50</v>
      </c>
      <c r="E199" s="24" t="s">
        <v>348</v>
      </c>
      <c r="F199" s="25" t="s">
        <v>92</v>
      </c>
      <c r="G199" s="26">
        <v>829.41</v>
      </c>
      <c r="H199" s="27">
        <v>0</v>
      </c>
      <c r="I199" s="27">
        <f>ROUND(ROUND(H199,2)*ROUND(G199,3),2)</f>
        <v>0</v>
      </c>
      <c r="J199" s="25" t="s">
        <v>53</v>
      </c>
      <c r="O199">
        <f>(I199*21)/100</f>
        <v>0</v>
      </c>
      <c r="P199" t="s">
        <v>23</v>
      </c>
    </row>
    <row r="200" spans="1:5" ht="12.75">
      <c r="A200" s="28" t="s">
        <v>54</v>
      </c>
      <c r="E200" s="29" t="s">
        <v>50</v>
      </c>
    </row>
    <row r="201" spans="1:5" ht="25.5">
      <c r="A201" s="30" t="s">
        <v>55</v>
      </c>
      <c r="E201" s="31" t="s">
        <v>603</v>
      </c>
    </row>
    <row r="202" spans="1:5" ht="140.25">
      <c r="A202" t="s">
        <v>57</v>
      </c>
      <c r="E202" s="29" t="s">
        <v>341</v>
      </c>
    </row>
    <row r="203" spans="1:18" ht="12.75" customHeight="1">
      <c r="A203" s="5" t="s">
        <v>45</v>
      </c>
      <c r="B203" s="5"/>
      <c r="C203" s="33" t="s">
        <v>350</v>
      </c>
      <c r="D203" s="5"/>
      <c r="E203" s="21" t="s">
        <v>351</v>
      </c>
      <c r="F203" s="5"/>
      <c r="G203" s="5"/>
      <c r="H203" s="5"/>
      <c r="I203" s="34">
        <f>0+Q203</f>
        <v>0</v>
      </c>
      <c r="J203" s="5"/>
      <c r="O203">
        <f>0+R203</f>
        <v>0</v>
      </c>
      <c r="Q203">
        <f>0+I204+I208+I212</f>
        <v>0</v>
      </c>
      <c r="R203">
        <f>0+O204+O208+O212</f>
        <v>0</v>
      </c>
    </row>
    <row r="204" spans="1:16" ht="12.75">
      <c r="A204" s="19" t="s">
        <v>48</v>
      </c>
      <c r="B204" s="23" t="s">
        <v>281</v>
      </c>
      <c r="C204" s="23" t="s">
        <v>353</v>
      </c>
      <c r="D204" s="19" t="s">
        <v>50</v>
      </c>
      <c r="E204" s="24" t="s">
        <v>354</v>
      </c>
      <c r="F204" s="25" t="s">
        <v>92</v>
      </c>
      <c r="G204" s="26">
        <v>4.82</v>
      </c>
      <c r="H204" s="27">
        <v>0</v>
      </c>
      <c r="I204" s="27">
        <f>ROUND(ROUND(H204,2)*ROUND(G204,3),2)</f>
        <v>0</v>
      </c>
      <c r="J204" s="25" t="s">
        <v>53</v>
      </c>
      <c r="O204">
        <f>(I204*21)/100</f>
        <v>0</v>
      </c>
      <c r="P204" t="s">
        <v>23</v>
      </c>
    </row>
    <row r="205" spans="1:5" ht="12.75">
      <c r="A205" s="28" t="s">
        <v>54</v>
      </c>
      <c r="E205" s="29" t="s">
        <v>50</v>
      </c>
    </row>
    <row r="206" spans="1:5" ht="38.25">
      <c r="A206" s="30" t="s">
        <v>55</v>
      </c>
      <c r="E206" s="31" t="s">
        <v>607</v>
      </c>
    </row>
    <row r="207" spans="1:5" ht="127.5">
      <c r="A207" t="s">
        <v>57</v>
      </c>
      <c r="E207" s="29" t="s">
        <v>355</v>
      </c>
    </row>
    <row r="208" spans="1:16" ht="12.75">
      <c r="A208" s="19" t="s">
        <v>48</v>
      </c>
      <c r="B208" s="23" t="s">
        <v>288</v>
      </c>
      <c r="C208" s="23" t="s">
        <v>608</v>
      </c>
      <c r="D208" s="19" t="s">
        <v>50</v>
      </c>
      <c r="E208" s="24" t="s">
        <v>609</v>
      </c>
      <c r="F208" s="25" t="s">
        <v>92</v>
      </c>
      <c r="G208" s="26">
        <v>28.9</v>
      </c>
      <c r="H208" s="27">
        <v>0</v>
      </c>
      <c r="I208" s="27">
        <f>ROUND(ROUND(H208,2)*ROUND(G208,3),2)</f>
        <v>0</v>
      </c>
      <c r="J208" s="25" t="s">
        <v>53</v>
      </c>
      <c r="O208">
        <f>(I208*21)/100</f>
        <v>0</v>
      </c>
      <c r="P208" t="s">
        <v>23</v>
      </c>
    </row>
    <row r="209" spans="1:5" ht="12.75">
      <c r="A209" s="28" t="s">
        <v>54</v>
      </c>
      <c r="E209" s="29" t="s">
        <v>50</v>
      </c>
    </row>
    <row r="210" spans="1:5" ht="25.5">
      <c r="A210" s="30" t="s">
        <v>55</v>
      </c>
      <c r="E210" s="31" t="s">
        <v>610</v>
      </c>
    </row>
    <row r="211" spans="1:5" ht="165.75">
      <c r="A211" t="s">
        <v>57</v>
      </c>
      <c r="E211" s="29" t="s">
        <v>360</v>
      </c>
    </row>
    <row r="212" spans="1:16" ht="25.5">
      <c r="A212" s="19" t="s">
        <v>48</v>
      </c>
      <c r="B212" s="23" t="s">
        <v>296</v>
      </c>
      <c r="C212" s="23" t="s">
        <v>357</v>
      </c>
      <c r="D212" s="19" t="s">
        <v>50</v>
      </c>
      <c r="E212" s="24" t="s">
        <v>358</v>
      </c>
      <c r="F212" s="25" t="s">
        <v>92</v>
      </c>
      <c r="G212" s="26">
        <v>2.13</v>
      </c>
      <c r="H212" s="27">
        <v>0</v>
      </c>
      <c r="I212" s="27">
        <f>ROUND(ROUND(H212,2)*ROUND(G212,3),2)</f>
        <v>0</v>
      </c>
      <c r="J212" s="25" t="s">
        <v>53</v>
      </c>
      <c r="O212">
        <f>(I212*21)/100</f>
        <v>0</v>
      </c>
      <c r="P212" t="s">
        <v>23</v>
      </c>
    </row>
    <row r="213" spans="1:5" ht="12.75">
      <c r="A213" s="28" t="s">
        <v>54</v>
      </c>
      <c r="E213" s="29" t="s">
        <v>50</v>
      </c>
    </row>
    <row r="214" spans="1:5" ht="25.5">
      <c r="A214" s="30" t="s">
        <v>55</v>
      </c>
      <c r="E214" s="31" t="s">
        <v>611</v>
      </c>
    </row>
    <row r="215" spans="1:5" ht="165.75">
      <c r="A215" t="s">
        <v>57</v>
      </c>
      <c r="E215" s="29" t="s">
        <v>360</v>
      </c>
    </row>
    <row r="216" spans="1:18" ht="12.75" customHeight="1">
      <c r="A216" s="5" t="s">
        <v>45</v>
      </c>
      <c r="B216" s="5"/>
      <c r="C216" s="33" t="s">
        <v>368</v>
      </c>
      <c r="D216" s="5"/>
      <c r="E216" s="21" t="s">
        <v>369</v>
      </c>
      <c r="F216" s="5"/>
      <c r="G216" s="5"/>
      <c r="H216" s="5"/>
      <c r="I216" s="34">
        <f>0+Q216</f>
        <v>0</v>
      </c>
      <c r="J216" s="5"/>
      <c r="O216">
        <f>0+R216</f>
        <v>0</v>
      </c>
      <c r="Q216">
        <f>0+I217+I221</f>
        <v>0</v>
      </c>
      <c r="R216">
        <f>0+O217+O221</f>
        <v>0</v>
      </c>
    </row>
    <row r="217" spans="1:16" ht="12.75">
      <c r="A217" s="19" t="s">
        <v>48</v>
      </c>
      <c r="B217" s="23" t="s">
        <v>301</v>
      </c>
      <c r="C217" s="23" t="s">
        <v>371</v>
      </c>
      <c r="D217" s="19" t="s">
        <v>50</v>
      </c>
      <c r="E217" s="24" t="s">
        <v>372</v>
      </c>
      <c r="F217" s="25" t="s">
        <v>152</v>
      </c>
      <c r="G217" s="26">
        <v>7</v>
      </c>
      <c r="H217" s="27">
        <v>0</v>
      </c>
      <c r="I217" s="27">
        <f>ROUND(ROUND(H217,2)*ROUND(G217,3),2)</f>
        <v>0</v>
      </c>
      <c r="J217" s="25" t="s">
        <v>53</v>
      </c>
      <c r="O217">
        <f>(I217*21)/100</f>
        <v>0</v>
      </c>
      <c r="P217" t="s">
        <v>23</v>
      </c>
    </row>
    <row r="218" spans="1:5" ht="12.75">
      <c r="A218" s="28" t="s">
        <v>54</v>
      </c>
      <c r="E218" s="29" t="s">
        <v>50</v>
      </c>
    </row>
    <row r="219" spans="1:5" ht="25.5">
      <c r="A219" s="30" t="s">
        <v>55</v>
      </c>
      <c r="E219" s="31" t="s">
        <v>612</v>
      </c>
    </row>
    <row r="220" spans="1:5" ht="255">
      <c r="A220" t="s">
        <v>57</v>
      </c>
      <c r="E220" s="29" t="s">
        <v>367</v>
      </c>
    </row>
    <row r="221" spans="1:16" ht="12.75">
      <c r="A221" s="19" t="s">
        <v>48</v>
      </c>
      <c r="B221" s="23" t="s">
        <v>303</v>
      </c>
      <c r="C221" s="23" t="s">
        <v>375</v>
      </c>
      <c r="D221" s="19" t="s">
        <v>50</v>
      </c>
      <c r="E221" s="24" t="s">
        <v>376</v>
      </c>
      <c r="F221" s="25" t="s">
        <v>152</v>
      </c>
      <c r="G221" s="26">
        <v>203.77</v>
      </c>
      <c r="H221" s="27">
        <v>0</v>
      </c>
      <c r="I221" s="27">
        <f>ROUND(ROUND(H221,2)*ROUND(G221,3),2)</f>
        <v>0</v>
      </c>
      <c r="J221" s="25" t="s">
        <v>53</v>
      </c>
      <c r="O221">
        <f>(I221*21)/100</f>
        <v>0</v>
      </c>
      <c r="P221" t="s">
        <v>23</v>
      </c>
    </row>
    <row r="222" spans="1:5" ht="12.75">
      <c r="A222" s="28" t="s">
        <v>54</v>
      </c>
      <c r="E222" s="29" t="s">
        <v>50</v>
      </c>
    </row>
    <row r="223" spans="1:5" ht="25.5">
      <c r="A223" s="30" t="s">
        <v>55</v>
      </c>
      <c r="E223" s="31" t="s">
        <v>613</v>
      </c>
    </row>
    <row r="224" spans="1:5" ht="242.25">
      <c r="A224" t="s">
        <v>57</v>
      </c>
      <c r="E224" s="29" t="s">
        <v>378</v>
      </c>
    </row>
    <row r="225" spans="1:18" ht="12.75" customHeight="1">
      <c r="A225" s="5" t="s">
        <v>45</v>
      </c>
      <c r="B225" s="5"/>
      <c r="C225" s="33" t="s">
        <v>386</v>
      </c>
      <c r="D225" s="5"/>
      <c r="E225" s="21" t="s">
        <v>387</v>
      </c>
      <c r="F225" s="5"/>
      <c r="G225" s="5"/>
      <c r="H225" s="5"/>
      <c r="I225" s="34">
        <f>0+Q225</f>
        <v>0</v>
      </c>
      <c r="J225" s="5"/>
      <c r="O225">
        <f>0+R225</f>
        <v>0</v>
      </c>
      <c r="Q225">
        <f>0+I226</f>
        <v>0</v>
      </c>
      <c r="R225">
        <f>0+O226</f>
        <v>0</v>
      </c>
    </row>
    <row r="226" spans="1:16" ht="12.75">
      <c r="A226" s="19" t="s">
        <v>48</v>
      </c>
      <c r="B226" s="23" t="s">
        <v>307</v>
      </c>
      <c r="C226" s="23" t="s">
        <v>389</v>
      </c>
      <c r="D226" s="19" t="s">
        <v>50</v>
      </c>
      <c r="E226" s="24" t="s">
        <v>390</v>
      </c>
      <c r="F226" s="25" t="s">
        <v>101</v>
      </c>
      <c r="G226" s="26">
        <v>5</v>
      </c>
      <c r="H226" s="27">
        <v>0</v>
      </c>
      <c r="I226" s="27">
        <f>ROUND(ROUND(H226,2)*ROUND(G226,3),2)</f>
        <v>0</v>
      </c>
      <c r="J226" s="25" t="s">
        <v>53</v>
      </c>
      <c r="O226">
        <f>(I226*21)/100</f>
        <v>0</v>
      </c>
      <c r="P226" t="s">
        <v>23</v>
      </c>
    </row>
    <row r="227" spans="1:5" ht="12.75">
      <c r="A227" s="28" t="s">
        <v>54</v>
      </c>
      <c r="E227" s="29" t="s">
        <v>50</v>
      </c>
    </row>
    <row r="228" spans="1:5" ht="25.5">
      <c r="A228" s="30" t="s">
        <v>55</v>
      </c>
      <c r="E228" s="31" t="s">
        <v>614</v>
      </c>
    </row>
    <row r="229" spans="1:5" ht="89.25">
      <c r="A229" t="s">
        <v>57</v>
      </c>
      <c r="E229" s="29" t="s">
        <v>392</v>
      </c>
    </row>
    <row r="230" spans="1:18" ht="12.75" customHeight="1">
      <c r="A230" s="5" t="s">
        <v>45</v>
      </c>
      <c r="B230" s="5"/>
      <c r="C230" s="33" t="s">
        <v>615</v>
      </c>
      <c r="D230" s="5"/>
      <c r="E230" s="21" t="s">
        <v>616</v>
      </c>
      <c r="F230" s="5"/>
      <c r="G230" s="5"/>
      <c r="H230" s="5"/>
      <c r="I230" s="34">
        <f>0+Q230</f>
        <v>0</v>
      </c>
      <c r="J230" s="5"/>
      <c r="O230">
        <f>0+R230</f>
        <v>0</v>
      </c>
      <c r="Q230">
        <f>0+I231</f>
        <v>0</v>
      </c>
      <c r="R230">
        <f>0+O231</f>
        <v>0</v>
      </c>
    </row>
    <row r="231" spans="1:16" ht="12.75">
      <c r="A231" s="19" t="s">
        <v>48</v>
      </c>
      <c r="B231" s="23" t="s">
        <v>313</v>
      </c>
      <c r="C231" s="23" t="s">
        <v>617</v>
      </c>
      <c r="D231" s="19" t="s">
        <v>50</v>
      </c>
      <c r="E231" s="24" t="s">
        <v>618</v>
      </c>
      <c r="F231" s="25" t="s">
        <v>101</v>
      </c>
      <c r="G231" s="26">
        <v>1</v>
      </c>
      <c r="H231" s="27">
        <v>0</v>
      </c>
      <c r="I231" s="27">
        <f>ROUND(ROUND(H231,2)*ROUND(G231,3),2)</f>
        <v>0</v>
      </c>
      <c r="J231" s="25" t="s">
        <v>53</v>
      </c>
      <c r="O231">
        <f>(I231*21)/100</f>
        <v>0</v>
      </c>
      <c r="P231" t="s">
        <v>23</v>
      </c>
    </row>
    <row r="232" spans="1:5" ht="12.75">
      <c r="A232" s="28" t="s">
        <v>54</v>
      </c>
      <c r="E232" s="29" t="s">
        <v>50</v>
      </c>
    </row>
    <row r="233" spans="1:5" ht="25.5">
      <c r="A233" s="30" t="s">
        <v>55</v>
      </c>
      <c r="E233" s="31" t="s">
        <v>619</v>
      </c>
    </row>
    <row r="234" spans="1:5" ht="76.5">
      <c r="A234" t="s">
        <v>57</v>
      </c>
      <c r="E234" s="29" t="s">
        <v>397</v>
      </c>
    </row>
    <row r="235" spans="1:18" ht="12.75" customHeight="1">
      <c r="A235" s="5" t="s">
        <v>45</v>
      </c>
      <c r="B235" s="5"/>
      <c r="C235" s="33" t="s">
        <v>398</v>
      </c>
      <c r="D235" s="5"/>
      <c r="E235" s="21" t="s">
        <v>399</v>
      </c>
      <c r="F235" s="5"/>
      <c r="G235" s="5"/>
      <c r="H235" s="5"/>
      <c r="I235" s="34">
        <f>0+Q235</f>
        <v>0</v>
      </c>
      <c r="J235" s="5"/>
      <c r="O235">
        <f>0+R235</f>
        <v>0</v>
      </c>
      <c r="Q235">
        <f>0+I236</f>
        <v>0</v>
      </c>
      <c r="R235">
        <f>0+O236</f>
        <v>0</v>
      </c>
    </row>
    <row r="236" spans="1:16" ht="12.75">
      <c r="A236" s="19" t="s">
        <v>48</v>
      </c>
      <c r="B236" s="23" t="s">
        <v>320</v>
      </c>
      <c r="C236" s="23" t="s">
        <v>401</v>
      </c>
      <c r="D236" s="19" t="s">
        <v>50</v>
      </c>
      <c r="E236" s="24" t="s">
        <v>402</v>
      </c>
      <c r="F236" s="25" t="s">
        <v>101</v>
      </c>
      <c r="G236" s="26">
        <v>3</v>
      </c>
      <c r="H236" s="27">
        <v>0</v>
      </c>
      <c r="I236" s="27">
        <f>ROUND(ROUND(H236,2)*ROUND(G236,3),2)</f>
        <v>0</v>
      </c>
      <c r="J236" s="25" t="s">
        <v>53</v>
      </c>
      <c r="O236">
        <f>(I236*21)/100</f>
        <v>0</v>
      </c>
      <c r="P236" t="s">
        <v>23</v>
      </c>
    </row>
    <row r="237" spans="1:5" ht="12.75">
      <c r="A237" s="28" t="s">
        <v>54</v>
      </c>
      <c r="E237" s="29" t="s">
        <v>50</v>
      </c>
    </row>
    <row r="238" spans="1:5" ht="25.5">
      <c r="A238" s="30" t="s">
        <v>55</v>
      </c>
      <c r="E238" s="31" t="s">
        <v>403</v>
      </c>
    </row>
    <row r="239" spans="1:5" ht="38.25">
      <c r="A239" t="s">
        <v>57</v>
      </c>
      <c r="E239" s="29" t="s">
        <v>404</v>
      </c>
    </row>
    <row r="240" spans="1:18" ht="12.75" customHeight="1">
      <c r="A240" s="5" t="s">
        <v>45</v>
      </c>
      <c r="B240" s="5"/>
      <c r="C240" s="33" t="s">
        <v>414</v>
      </c>
      <c r="D240" s="5"/>
      <c r="E240" s="21" t="s">
        <v>415</v>
      </c>
      <c r="F240" s="5"/>
      <c r="G240" s="5"/>
      <c r="H240" s="5"/>
      <c r="I240" s="34">
        <f>0+Q240</f>
        <v>0</v>
      </c>
      <c r="J240" s="5"/>
      <c r="O240">
        <f>0+R240</f>
        <v>0</v>
      </c>
      <c r="Q240">
        <f>0+I241</f>
        <v>0</v>
      </c>
      <c r="R240">
        <f>0+O241</f>
        <v>0</v>
      </c>
    </row>
    <row r="241" spans="1:16" ht="25.5">
      <c r="A241" s="19" t="s">
        <v>48</v>
      </c>
      <c r="B241" s="23" t="s">
        <v>327</v>
      </c>
      <c r="C241" s="23" t="s">
        <v>620</v>
      </c>
      <c r="D241" s="19" t="s">
        <v>50</v>
      </c>
      <c r="E241" s="24" t="s">
        <v>621</v>
      </c>
      <c r="F241" s="25" t="s">
        <v>152</v>
      </c>
      <c r="G241" s="26">
        <v>26.4</v>
      </c>
      <c r="H241" s="27">
        <v>0</v>
      </c>
      <c r="I241" s="27">
        <f>ROUND(ROUND(H241,2)*ROUND(G241,3),2)</f>
        <v>0</v>
      </c>
      <c r="J241" s="25" t="s">
        <v>53</v>
      </c>
      <c r="O241">
        <f>(I241*21)/100</f>
        <v>0</v>
      </c>
      <c r="P241" t="s">
        <v>23</v>
      </c>
    </row>
    <row r="242" spans="1:5" ht="12.75">
      <c r="A242" s="28" t="s">
        <v>54</v>
      </c>
      <c r="E242" s="29" t="s">
        <v>50</v>
      </c>
    </row>
    <row r="243" spans="1:5" ht="25.5">
      <c r="A243" s="30" t="s">
        <v>55</v>
      </c>
      <c r="E243" s="31" t="s">
        <v>622</v>
      </c>
    </row>
    <row r="244" spans="1:5" ht="127.5">
      <c r="A244" t="s">
        <v>57</v>
      </c>
      <c r="E244" s="29" t="s">
        <v>420</v>
      </c>
    </row>
    <row r="245" spans="1:18" ht="12.75" customHeight="1">
      <c r="A245" s="5" t="s">
        <v>45</v>
      </c>
      <c r="B245" s="5"/>
      <c r="C245" s="33" t="s">
        <v>427</v>
      </c>
      <c r="D245" s="5"/>
      <c r="E245" s="21" t="s">
        <v>428</v>
      </c>
      <c r="F245" s="5"/>
      <c r="G245" s="5"/>
      <c r="H245" s="5"/>
      <c r="I245" s="34">
        <f>0+Q245</f>
        <v>0</v>
      </c>
      <c r="J245" s="5"/>
      <c r="O245">
        <f>0+R245</f>
        <v>0</v>
      </c>
      <c r="Q245">
        <f>0+I246+I250+I254</f>
        <v>0</v>
      </c>
      <c r="R245">
        <f>0+O246+O250+O254</f>
        <v>0</v>
      </c>
    </row>
    <row r="246" spans="1:16" ht="25.5">
      <c r="A246" s="19" t="s">
        <v>48</v>
      </c>
      <c r="B246" s="23" t="s">
        <v>332</v>
      </c>
      <c r="C246" s="23" t="s">
        <v>435</v>
      </c>
      <c r="D246" s="19" t="s">
        <v>50</v>
      </c>
      <c r="E246" s="24" t="s">
        <v>436</v>
      </c>
      <c r="F246" s="25" t="s">
        <v>101</v>
      </c>
      <c r="G246" s="26">
        <v>2</v>
      </c>
      <c r="H246" s="27">
        <v>0</v>
      </c>
      <c r="I246" s="27">
        <f>ROUND(ROUND(H246,2)*ROUND(G246,3),2)</f>
        <v>0</v>
      </c>
      <c r="J246" s="25" t="s">
        <v>53</v>
      </c>
      <c r="O246">
        <f>(I246*21)/100</f>
        <v>0</v>
      </c>
      <c r="P246" t="s">
        <v>23</v>
      </c>
    </row>
    <row r="247" spans="1:5" ht="12.75">
      <c r="A247" s="28" t="s">
        <v>54</v>
      </c>
      <c r="E247" s="29" t="s">
        <v>50</v>
      </c>
    </row>
    <row r="248" spans="1:5" ht="38.25">
      <c r="A248" s="30" t="s">
        <v>55</v>
      </c>
      <c r="E248" s="31" t="s">
        <v>623</v>
      </c>
    </row>
    <row r="249" spans="1:5" ht="25.5">
      <c r="A249" t="s">
        <v>57</v>
      </c>
      <c r="E249" s="29" t="s">
        <v>438</v>
      </c>
    </row>
    <row r="250" spans="1:16" ht="12.75">
      <c r="A250" s="19" t="s">
        <v>48</v>
      </c>
      <c r="B250" s="23" t="s">
        <v>337</v>
      </c>
      <c r="C250" s="23" t="s">
        <v>443</v>
      </c>
      <c r="D250" s="19" t="s">
        <v>50</v>
      </c>
      <c r="E250" s="24" t="s">
        <v>444</v>
      </c>
      <c r="F250" s="25" t="s">
        <v>101</v>
      </c>
      <c r="G250" s="26">
        <v>2</v>
      </c>
      <c r="H250" s="27">
        <v>0</v>
      </c>
      <c r="I250" s="27">
        <f>ROUND(ROUND(H250,2)*ROUND(G250,3),2)</f>
        <v>0</v>
      </c>
      <c r="J250" s="25" t="s">
        <v>53</v>
      </c>
      <c r="O250">
        <f>(I250*21)/100</f>
        <v>0</v>
      </c>
      <c r="P250" t="s">
        <v>23</v>
      </c>
    </row>
    <row r="251" spans="1:5" ht="12.75">
      <c r="A251" s="28" t="s">
        <v>54</v>
      </c>
      <c r="E251" s="29" t="s">
        <v>50</v>
      </c>
    </row>
    <row r="252" spans="1:5" ht="25.5">
      <c r="A252" s="30" t="s">
        <v>55</v>
      </c>
      <c r="E252" s="31" t="s">
        <v>624</v>
      </c>
    </row>
    <row r="253" spans="1:5" ht="38.25">
      <c r="A253" t="s">
        <v>57</v>
      </c>
      <c r="E253" s="29" t="s">
        <v>446</v>
      </c>
    </row>
    <row r="254" spans="1:16" ht="12.75">
      <c r="A254" s="19" t="s">
        <v>48</v>
      </c>
      <c r="B254" s="23" t="s">
        <v>342</v>
      </c>
      <c r="C254" s="23" t="s">
        <v>448</v>
      </c>
      <c r="D254" s="19" t="s">
        <v>50</v>
      </c>
      <c r="E254" s="24" t="s">
        <v>449</v>
      </c>
      <c r="F254" s="25" t="s">
        <v>101</v>
      </c>
      <c r="G254" s="26">
        <v>8</v>
      </c>
      <c r="H254" s="27">
        <v>0</v>
      </c>
      <c r="I254" s="27">
        <f>ROUND(ROUND(H254,2)*ROUND(G254,3),2)</f>
        <v>0</v>
      </c>
      <c r="J254" s="25" t="s">
        <v>53</v>
      </c>
      <c r="O254">
        <f>(I254*21)/100</f>
        <v>0</v>
      </c>
      <c r="P254" t="s">
        <v>23</v>
      </c>
    </row>
    <row r="255" spans="1:5" ht="12.75">
      <c r="A255" s="28" t="s">
        <v>54</v>
      </c>
      <c r="E255" s="29" t="s">
        <v>50</v>
      </c>
    </row>
    <row r="256" spans="1:5" ht="63.75">
      <c r="A256" s="30" t="s">
        <v>55</v>
      </c>
      <c r="E256" s="31" t="s">
        <v>625</v>
      </c>
    </row>
    <row r="257" spans="1:5" ht="38.25">
      <c r="A257" t="s">
        <v>57</v>
      </c>
      <c r="E257" s="29" t="s">
        <v>446</v>
      </c>
    </row>
    <row r="258" spans="1:18" ht="12.75" customHeight="1">
      <c r="A258" s="5" t="s">
        <v>45</v>
      </c>
      <c r="B258" s="5"/>
      <c r="C258" s="33" t="s">
        <v>451</v>
      </c>
      <c r="D258" s="5"/>
      <c r="E258" s="21" t="s">
        <v>452</v>
      </c>
      <c r="F258" s="5"/>
      <c r="G258" s="5"/>
      <c r="H258" s="5"/>
      <c r="I258" s="34">
        <f>0+Q258</f>
        <v>0</v>
      </c>
      <c r="J258" s="5"/>
      <c r="O258">
        <f>0+R258</f>
        <v>0</v>
      </c>
      <c r="Q258">
        <f>0+I259</f>
        <v>0</v>
      </c>
      <c r="R258">
        <f>0+O259</f>
        <v>0</v>
      </c>
    </row>
    <row r="259" spans="1:16" ht="25.5">
      <c r="A259" s="19" t="s">
        <v>48</v>
      </c>
      <c r="B259" s="23" t="s">
        <v>346</v>
      </c>
      <c r="C259" s="23" t="s">
        <v>454</v>
      </c>
      <c r="D259" s="19" t="s">
        <v>50</v>
      </c>
      <c r="E259" s="24" t="s">
        <v>455</v>
      </c>
      <c r="F259" s="25" t="s">
        <v>92</v>
      </c>
      <c r="G259" s="26">
        <v>58.09</v>
      </c>
      <c r="H259" s="27">
        <v>0</v>
      </c>
      <c r="I259" s="27">
        <f>ROUND(ROUND(H259,2)*ROUND(G259,3),2)</f>
        <v>0</v>
      </c>
      <c r="J259" s="25" t="s">
        <v>53</v>
      </c>
      <c r="O259">
        <f>(I259*21)/100</f>
        <v>0</v>
      </c>
      <c r="P259" t="s">
        <v>23</v>
      </c>
    </row>
    <row r="260" spans="1:5" ht="12.75">
      <c r="A260" s="28" t="s">
        <v>54</v>
      </c>
      <c r="E260" s="29" t="s">
        <v>50</v>
      </c>
    </row>
    <row r="261" spans="1:5" ht="89.25">
      <c r="A261" s="30" t="s">
        <v>55</v>
      </c>
      <c r="E261" s="31" t="s">
        <v>626</v>
      </c>
    </row>
    <row r="262" spans="1:5" ht="38.25">
      <c r="A262" t="s">
        <v>57</v>
      </c>
      <c r="E262" s="29" t="s">
        <v>457</v>
      </c>
    </row>
    <row r="263" spans="1:18" ht="12.75" customHeight="1">
      <c r="A263" s="5" t="s">
        <v>45</v>
      </c>
      <c r="B263" s="5"/>
      <c r="C263" s="33" t="s">
        <v>463</v>
      </c>
      <c r="D263" s="5"/>
      <c r="E263" s="21" t="s">
        <v>464</v>
      </c>
      <c r="F263" s="5"/>
      <c r="G263" s="5"/>
      <c r="H263" s="5"/>
      <c r="I263" s="34">
        <f>0+Q263</f>
        <v>0</v>
      </c>
      <c r="J263" s="5"/>
      <c r="O263">
        <f>0+R263</f>
        <v>0</v>
      </c>
      <c r="Q263">
        <f>0+I264</f>
        <v>0</v>
      </c>
      <c r="R263">
        <f>0+O264</f>
        <v>0</v>
      </c>
    </row>
    <row r="264" spans="1:16" ht="12.75">
      <c r="A264" s="19" t="s">
        <v>48</v>
      </c>
      <c r="B264" s="23" t="s">
        <v>352</v>
      </c>
      <c r="C264" s="23" t="s">
        <v>475</v>
      </c>
      <c r="D264" s="19" t="s">
        <v>50</v>
      </c>
      <c r="E264" s="24" t="s">
        <v>476</v>
      </c>
      <c r="F264" s="25" t="s">
        <v>152</v>
      </c>
      <c r="G264" s="26">
        <v>108.2</v>
      </c>
      <c r="H264" s="27">
        <v>0</v>
      </c>
      <c r="I264" s="27">
        <f>ROUND(ROUND(H264,2)*ROUND(G264,3),2)</f>
        <v>0</v>
      </c>
      <c r="J264" s="25" t="s">
        <v>53</v>
      </c>
      <c r="O264">
        <f>(I264*21)/100</f>
        <v>0</v>
      </c>
      <c r="P264" t="s">
        <v>23</v>
      </c>
    </row>
    <row r="265" spans="1:5" ht="12.75">
      <c r="A265" s="28" t="s">
        <v>54</v>
      </c>
      <c r="E265" s="29" t="s">
        <v>50</v>
      </c>
    </row>
    <row r="266" spans="1:5" ht="25.5">
      <c r="A266" s="30" t="s">
        <v>55</v>
      </c>
      <c r="E266" s="31" t="s">
        <v>627</v>
      </c>
    </row>
    <row r="267" spans="1:5" ht="51">
      <c r="A267" t="s">
        <v>57</v>
      </c>
      <c r="E267" s="29" t="s">
        <v>478</v>
      </c>
    </row>
    <row r="268" spans="1:18" ht="12.75" customHeight="1">
      <c r="A268" s="5" t="s">
        <v>45</v>
      </c>
      <c r="B268" s="5"/>
      <c r="C268" s="33" t="s">
        <v>628</v>
      </c>
      <c r="D268" s="5"/>
      <c r="E268" s="21" t="s">
        <v>628</v>
      </c>
      <c r="F268" s="5"/>
      <c r="G268" s="5"/>
      <c r="H268" s="5"/>
      <c r="I268" s="34">
        <f>0+Q268</f>
        <v>0</v>
      </c>
      <c r="J268" s="5"/>
      <c r="O268">
        <f>0+R268</f>
        <v>0</v>
      </c>
      <c r="Q268">
        <f>0+I269</f>
        <v>0</v>
      </c>
      <c r="R268">
        <f>0+O269</f>
        <v>0</v>
      </c>
    </row>
    <row r="269" spans="1:16" ht="12.75">
      <c r="A269" s="19" t="s">
        <v>48</v>
      </c>
      <c r="B269" s="23" t="s">
        <v>356</v>
      </c>
      <c r="C269" s="23" t="s">
        <v>629</v>
      </c>
      <c r="D269" s="19" t="s">
        <v>50</v>
      </c>
      <c r="E269" s="24" t="s">
        <v>630</v>
      </c>
      <c r="F269" s="25" t="s">
        <v>63</v>
      </c>
      <c r="G269" s="26">
        <v>0.3</v>
      </c>
      <c r="H269" s="27">
        <v>0</v>
      </c>
      <c r="I269" s="27">
        <f>ROUND(ROUND(H269,2)*ROUND(G269,3),2)</f>
        <v>0</v>
      </c>
      <c r="J269" s="25" t="s">
        <v>53</v>
      </c>
      <c r="O269">
        <f>(I269*21)/100</f>
        <v>0</v>
      </c>
      <c r="P269" t="s">
        <v>23</v>
      </c>
    </row>
    <row r="270" spans="1:5" ht="12.75">
      <c r="A270" s="28" t="s">
        <v>54</v>
      </c>
      <c r="E270" s="29" t="s">
        <v>50</v>
      </c>
    </row>
    <row r="271" spans="1:5" ht="25.5">
      <c r="A271" s="30" t="s">
        <v>55</v>
      </c>
      <c r="E271" s="31" t="s">
        <v>631</v>
      </c>
    </row>
    <row r="272" spans="1:5" ht="38.25">
      <c r="A272" t="s">
        <v>57</v>
      </c>
      <c r="E272" s="29" t="s">
        <v>632</v>
      </c>
    </row>
    <row r="273" spans="1:18" ht="12.75" customHeight="1">
      <c r="A273" s="5" t="s">
        <v>45</v>
      </c>
      <c r="B273" s="5"/>
      <c r="C273" s="33" t="s">
        <v>500</v>
      </c>
      <c r="D273" s="5"/>
      <c r="E273" s="21" t="s">
        <v>501</v>
      </c>
      <c r="F273" s="5"/>
      <c r="G273" s="5"/>
      <c r="H273" s="5"/>
      <c r="I273" s="34">
        <f>0+Q273</f>
        <v>0</v>
      </c>
      <c r="J273" s="5"/>
      <c r="O273">
        <f>0+R273</f>
        <v>0</v>
      </c>
      <c r="Q273">
        <f>0+I274</f>
        <v>0</v>
      </c>
      <c r="R273">
        <f>0+O274</f>
        <v>0</v>
      </c>
    </row>
    <row r="274" spans="1:16" ht="25.5">
      <c r="A274" s="19" t="s">
        <v>48</v>
      </c>
      <c r="B274" s="23" t="s">
        <v>363</v>
      </c>
      <c r="C274" s="23" t="s">
        <v>503</v>
      </c>
      <c r="D274" s="19" t="s">
        <v>50</v>
      </c>
      <c r="E274" s="24" t="s">
        <v>504</v>
      </c>
      <c r="F274" s="25" t="s">
        <v>152</v>
      </c>
      <c r="G274" s="26">
        <v>200.8</v>
      </c>
      <c r="H274" s="27">
        <v>0</v>
      </c>
      <c r="I274" s="27">
        <f>ROUND(ROUND(H274,2)*ROUND(G274,3),2)</f>
        <v>0</v>
      </c>
      <c r="J274" s="25" t="s">
        <v>53</v>
      </c>
      <c r="O274">
        <f>(I274*21)/100</f>
        <v>0</v>
      </c>
      <c r="P274" t="s">
        <v>23</v>
      </c>
    </row>
    <row r="275" spans="1:5" ht="12.75">
      <c r="A275" s="28" t="s">
        <v>54</v>
      </c>
      <c r="E275" s="29" t="s">
        <v>50</v>
      </c>
    </row>
    <row r="276" spans="1:5" ht="38.25">
      <c r="A276" s="30" t="s">
        <v>55</v>
      </c>
      <c r="E276" s="31" t="s">
        <v>633</v>
      </c>
    </row>
    <row r="277" spans="1:5" ht="89.25">
      <c r="A277" t="s">
        <v>57</v>
      </c>
      <c r="E277" s="29" t="s">
        <v>506</v>
      </c>
    </row>
    <row r="278" spans="1:18" ht="12.75" customHeight="1">
      <c r="A278" s="5" t="s">
        <v>45</v>
      </c>
      <c r="B278" s="5"/>
      <c r="C278" s="33" t="s">
        <v>507</v>
      </c>
      <c r="D278" s="5"/>
      <c r="E278" s="21" t="s">
        <v>508</v>
      </c>
      <c r="F278" s="5"/>
      <c r="G278" s="5"/>
      <c r="H278" s="5"/>
      <c r="I278" s="34">
        <f>0+Q278</f>
        <v>0</v>
      </c>
      <c r="J278" s="5"/>
      <c r="O278">
        <f>0+R278</f>
        <v>0</v>
      </c>
      <c r="Q278">
        <f>0+I279+I283</f>
        <v>0</v>
      </c>
      <c r="R278">
        <f>0+O279+O283</f>
        <v>0</v>
      </c>
    </row>
    <row r="279" spans="1:16" ht="12.75">
      <c r="A279" s="19" t="s">
        <v>48</v>
      </c>
      <c r="B279" s="23" t="s">
        <v>370</v>
      </c>
      <c r="C279" s="23" t="s">
        <v>634</v>
      </c>
      <c r="D279" s="19" t="s">
        <v>50</v>
      </c>
      <c r="E279" s="24" t="s">
        <v>635</v>
      </c>
      <c r="F279" s="25" t="s">
        <v>63</v>
      </c>
      <c r="G279" s="26">
        <v>6.75</v>
      </c>
      <c r="H279" s="27">
        <v>0</v>
      </c>
      <c r="I279" s="27">
        <f>ROUND(ROUND(H279,2)*ROUND(G279,3),2)</f>
        <v>0</v>
      </c>
      <c r="J279" s="25" t="s">
        <v>53</v>
      </c>
      <c r="O279">
        <f>(I279*21)/100</f>
        <v>0</v>
      </c>
      <c r="P279" t="s">
        <v>23</v>
      </c>
    </row>
    <row r="280" spans="1:5" ht="12.75">
      <c r="A280" s="28" t="s">
        <v>54</v>
      </c>
      <c r="E280" s="29" t="s">
        <v>50</v>
      </c>
    </row>
    <row r="281" spans="1:5" ht="25.5">
      <c r="A281" s="30" t="s">
        <v>55</v>
      </c>
      <c r="E281" s="31" t="s">
        <v>636</v>
      </c>
    </row>
    <row r="282" spans="1:5" ht="114.75">
      <c r="A282" t="s">
        <v>57</v>
      </c>
      <c r="E282" s="29" t="s">
        <v>637</v>
      </c>
    </row>
    <row r="283" spans="1:16" ht="12.75">
      <c r="A283" s="19" t="s">
        <v>48</v>
      </c>
      <c r="B283" s="23" t="s">
        <v>374</v>
      </c>
      <c r="C283" s="23" t="s">
        <v>638</v>
      </c>
      <c r="D283" s="19" t="s">
        <v>50</v>
      </c>
      <c r="E283" s="24" t="s">
        <v>639</v>
      </c>
      <c r="F283" s="25" t="s">
        <v>114</v>
      </c>
      <c r="G283" s="26">
        <v>309.6</v>
      </c>
      <c r="H283" s="27">
        <v>0</v>
      </c>
      <c r="I283" s="27">
        <f>ROUND(ROUND(H283,2)*ROUND(G283,3),2)</f>
        <v>0</v>
      </c>
      <c r="J283" s="25" t="s">
        <v>53</v>
      </c>
      <c r="O283">
        <f>(I283*21)/100</f>
        <v>0</v>
      </c>
      <c r="P283" t="s">
        <v>23</v>
      </c>
    </row>
    <row r="284" spans="1:5" ht="12.75">
      <c r="A284" s="28" t="s">
        <v>54</v>
      </c>
      <c r="E284" s="29" t="s">
        <v>50</v>
      </c>
    </row>
    <row r="285" spans="1:5" ht="38.25">
      <c r="A285" s="30" t="s">
        <v>55</v>
      </c>
      <c r="E285" s="31" t="s">
        <v>640</v>
      </c>
    </row>
    <row r="286" spans="1:5" ht="25.5">
      <c r="A286" t="s">
        <v>57</v>
      </c>
      <c r="E286" s="29" t="s">
        <v>116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7"/>
  <sheetViews>
    <sheetView workbookViewId="0" topLeftCell="B1">
      <pane ySplit="7" topLeftCell="A226" activePane="bottomLeft" state="frozen"/>
      <selection pane="bottomLeft" activeCell="E228" sqref="E22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0+O8+O13+O34+O47+O84+O93+O102+O107+O116+O125+O130+O147+O152+O157+O162+O167+O180+O189+O206+O243+O248+O253+O262+O267+O280+O285+O302+O323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641</v>
      </c>
      <c r="I3" s="35">
        <f>0+I8+I13+I34+I47+I84+I93+I102+I107+I116+I125+I130+I147+I152+I157+I162+I167+I180+I189+I206+I243+I248+I253+I262+I267+I280+I285+I302+I323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641</v>
      </c>
      <c r="D4" s="43"/>
      <c r="E4" s="14" t="s">
        <v>642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25.5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2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643</v>
      </c>
    </row>
    <row r="12" spans="1:5" ht="12.75">
      <c r="A12" t="s">
        <v>57</v>
      </c>
      <c r="E12" s="29" t="s">
        <v>58</v>
      </c>
    </row>
    <row r="13" spans="1:18" ht="12.75" customHeight="1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0+I14+I18+I22+I26+I30</f>
        <v>0</v>
      </c>
      <c r="R13">
        <f>0+O14+O18+O22+O26+O30</f>
        <v>0</v>
      </c>
    </row>
    <row r="14" spans="1:16" ht="12.75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484.586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5" ht="12.75">
      <c r="A15" s="28" t="s">
        <v>54</v>
      </c>
      <c r="E15" s="29" t="s">
        <v>50</v>
      </c>
    </row>
    <row r="16" spans="1:5" ht="51">
      <c r="A16" s="30" t="s">
        <v>55</v>
      </c>
      <c r="E16" s="31" t="s">
        <v>644</v>
      </c>
    </row>
    <row r="17" spans="1:5" ht="25.5">
      <c r="A17" t="s">
        <v>57</v>
      </c>
      <c r="E17" s="29" t="s">
        <v>65</v>
      </c>
    </row>
    <row r="18" spans="1:16" ht="12.75">
      <c r="A18" s="19" t="s">
        <v>48</v>
      </c>
      <c r="B18" s="23" t="s">
        <v>22</v>
      </c>
      <c r="C18" s="23" t="s">
        <v>69</v>
      </c>
      <c r="D18" s="19" t="s">
        <v>50</v>
      </c>
      <c r="E18" s="24" t="s">
        <v>70</v>
      </c>
      <c r="F18" s="25" t="s">
        <v>71</v>
      </c>
      <c r="G18" s="26">
        <v>136.884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76.5">
      <c r="A20" s="30" t="s">
        <v>55</v>
      </c>
      <c r="E20" s="31" t="s">
        <v>645</v>
      </c>
    </row>
    <row r="21" spans="1:5" ht="25.5">
      <c r="A21" t="s">
        <v>57</v>
      </c>
      <c r="E21" s="29" t="s">
        <v>65</v>
      </c>
    </row>
    <row r="22" spans="1:16" ht="12.75">
      <c r="A22" s="19" t="s">
        <v>48</v>
      </c>
      <c r="B22" s="23" t="s">
        <v>33</v>
      </c>
      <c r="C22" s="23" t="s">
        <v>73</v>
      </c>
      <c r="D22" s="19" t="s">
        <v>50</v>
      </c>
      <c r="E22" s="24" t="s">
        <v>74</v>
      </c>
      <c r="F22" s="25" t="s">
        <v>71</v>
      </c>
      <c r="G22" s="26">
        <v>321.607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5" ht="12.75">
      <c r="A23" s="28" t="s">
        <v>54</v>
      </c>
      <c r="E23" s="29" t="s">
        <v>50</v>
      </c>
    </row>
    <row r="24" spans="1:5" ht="76.5">
      <c r="A24" s="30" t="s">
        <v>55</v>
      </c>
      <c r="E24" s="31" t="s">
        <v>646</v>
      </c>
    </row>
    <row r="25" spans="1:5" ht="25.5">
      <c r="A25" t="s">
        <v>57</v>
      </c>
      <c r="E25" s="29" t="s">
        <v>65</v>
      </c>
    </row>
    <row r="26" spans="1:16" ht="12.75">
      <c r="A26" s="19" t="s">
        <v>48</v>
      </c>
      <c r="B26" s="23" t="s">
        <v>35</v>
      </c>
      <c r="C26" s="23" t="s">
        <v>76</v>
      </c>
      <c r="D26" s="19" t="s">
        <v>50</v>
      </c>
      <c r="E26" s="24" t="s">
        <v>77</v>
      </c>
      <c r="F26" s="25" t="s">
        <v>71</v>
      </c>
      <c r="G26" s="26">
        <v>6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5" ht="12.75">
      <c r="A27" s="28" t="s">
        <v>54</v>
      </c>
      <c r="E27" s="29" t="s">
        <v>50</v>
      </c>
    </row>
    <row r="28" spans="1:5" ht="25.5">
      <c r="A28" s="30" t="s">
        <v>55</v>
      </c>
      <c r="E28" s="31" t="s">
        <v>568</v>
      </c>
    </row>
    <row r="29" spans="1:5" ht="25.5">
      <c r="A29" t="s">
        <v>57</v>
      </c>
      <c r="E29" s="29" t="s">
        <v>65</v>
      </c>
    </row>
    <row r="30" spans="1:16" ht="25.5">
      <c r="A30" s="19" t="s">
        <v>48</v>
      </c>
      <c r="B30" s="23" t="s">
        <v>37</v>
      </c>
      <c r="C30" s="23" t="s">
        <v>80</v>
      </c>
      <c r="D30" s="19" t="s">
        <v>50</v>
      </c>
      <c r="E30" s="24" t="s">
        <v>81</v>
      </c>
      <c r="F30" s="25" t="s">
        <v>71</v>
      </c>
      <c r="G30" s="26">
        <v>579.735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5" ht="12.75">
      <c r="A31" s="28" t="s">
        <v>54</v>
      </c>
      <c r="E31" s="29" t="s">
        <v>50</v>
      </c>
    </row>
    <row r="32" spans="1:5" ht="25.5">
      <c r="A32" s="30" t="s">
        <v>55</v>
      </c>
      <c r="E32" s="31" t="s">
        <v>647</v>
      </c>
    </row>
    <row r="33" spans="1:5" ht="25.5">
      <c r="A33" t="s">
        <v>57</v>
      </c>
      <c r="E33" s="29" t="s">
        <v>65</v>
      </c>
    </row>
    <row r="34" spans="1:18" ht="12.75" customHeight="1">
      <c r="A34" s="5" t="s">
        <v>45</v>
      </c>
      <c r="B34" s="5"/>
      <c r="C34" s="33" t="s">
        <v>88</v>
      </c>
      <c r="D34" s="5"/>
      <c r="E34" s="21" t="s">
        <v>89</v>
      </c>
      <c r="F34" s="5"/>
      <c r="G34" s="5"/>
      <c r="H34" s="5"/>
      <c r="I34" s="34">
        <f>0+Q34</f>
        <v>0</v>
      </c>
      <c r="J34" s="5"/>
      <c r="O34">
        <f>0+R34</f>
        <v>0</v>
      </c>
      <c r="Q34">
        <f>0+I35+I39+I43</f>
        <v>0</v>
      </c>
      <c r="R34">
        <f>0+O35+O39+O43</f>
        <v>0</v>
      </c>
    </row>
    <row r="35" spans="1:16" ht="12.75">
      <c r="A35" s="19" t="s">
        <v>48</v>
      </c>
      <c r="B35" s="23" t="s">
        <v>79</v>
      </c>
      <c r="C35" s="23" t="s">
        <v>90</v>
      </c>
      <c r="D35" s="19" t="s">
        <v>50</v>
      </c>
      <c r="E35" s="24" t="s">
        <v>91</v>
      </c>
      <c r="F35" s="25" t="s">
        <v>92</v>
      </c>
      <c r="G35" s="26">
        <v>2045.03</v>
      </c>
      <c r="H35" s="27">
        <v>0</v>
      </c>
      <c r="I35" s="27">
        <f>ROUND(ROUND(H35,2)*ROUND(G35,3),2)</f>
        <v>0</v>
      </c>
      <c r="J35" s="25" t="s">
        <v>53</v>
      </c>
      <c r="O35">
        <f>(I35*21)/100</f>
        <v>0</v>
      </c>
      <c r="P35" t="s">
        <v>23</v>
      </c>
    </row>
    <row r="36" spans="1:5" ht="12.75">
      <c r="A36" s="28" t="s">
        <v>54</v>
      </c>
      <c r="E36" s="29" t="s">
        <v>50</v>
      </c>
    </row>
    <row r="37" spans="1:5" ht="25.5">
      <c r="A37" s="30" t="s">
        <v>55</v>
      </c>
      <c r="E37" s="31" t="s">
        <v>648</v>
      </c>
    </row>
    <row r="38" spans="1:5" ht="12.75">
      <c r="A38" t="s">
        <v>57</v>
      </c>
      <c r="E38" s="29" t="s">
        <v>94</v>
      </c>
    </row>
    <row r="39" spans="1:16" ht="12.75">
      <c r="A39" s="19" t="s">
        <v>48</v>
      </c>
      <c r="B39" s="23" t="s">
        <v>83</v>
      </c>
      <c r="C39" s="23" t="s">
        <v>95</v>
      </c>
      <c r="D39" s="19" t="s">
        <v>50</v>
      </c>
      <c r="E39" s="24" t="s">
        <v>96</v>
      </c>
      <c r="F39" s="25" t="s">
        <v>92</v>
      </c>
      <c r="G39" s="26">
        <v>80</v>
      </c>
      <c r="H39" s="27">
        <v>0</v>
      </c>
      <c r="I39" s="27">
        <f>ROUND(ROUND(H39,2)*ROUND(G39,3),2)</f>
        <v>0</v>
      </c>
      <c r="J39" s="25" t="s">
        <v>53</v>
      </c>
      <c r="O39">
        <f>(I39*21)/100</f>
        <v>0</v>
      </c>
      <c r="P39" t="s">
        <v>23</v>
      </c>
    </row>
    <row r="40" spans="1:5" ht="12.75">
      <c r="A40" s="28" t="s">
        <v>54</v>
      </c>
      <c r="E40" s="29" t="s">
        <v>50</v>
      </c>
    </row>
    <row r="41" spans="1:5" ht="25.5">
      <c r="A41" s="30" t="s">
        <v>55</v>
      </c>
      <c r="E41" s="31" t="s">
        <v>649</v>
      </c>
    </row>
    <row r="42" spans="1:5" ht="38.25">
      <c r="A42" t="s">
        <v>57</v>
      </c>
      <c r="E42" s="29" t="s">
        <v>98</v>
      </c>
    </row>
    <row r="43" spans="1:16" ht="25.5">
      <c r="A43" s="19" t="s">
        <v>48</v>
      </c>
      <c r="B43" s="23" t="s">
        <v>40</v>
      </c>
      <c r="C43" s="23" t="s">
        <v>99</v>
      </c>
      <c r="D43" s="19" t="s">
        <v>50</v>
      </c>
      <c r="E43" s="24" t="s">
        <v>100</v>
      </c>
      <c r="F43" s="25" t="s">
        <v>101</v>
      </c>
      <c r="G43" s="26">
        <v>4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5" ht="12.75">
      <c r="A44" s="28" t="s">
        <v>54</v>
      </c>
      <c r="E44" s="29" t="s">
        <v>50</v>
      </c>
    </row>
    <row r="45" spans="1:5" ht="25.5">
      <c r="A45" s="30" t="s">
        <v>55</v>
      </c>
      <c r="E45" s="31" t="s">
        <v>572</v>
      </c>
    </row>
    <row r="46" spans="1:5" ht="165.75">
      <c r="A46" t="s">
        <v>57</v>
      </c>
      <c r="E46" s="29" t="s">
        <v>103</v>
      </c>
    </row>
    <row r="47" spans="1:18" ht="12.75" customHeight="1">
      <c r="A47" s="5" t="s">
        <v>45</v>
      </c>
      <c r="B47" s="5"/>
      <c r="C47" s="33" t="s">
        <v>104</v>
      </c>
      <c r="D47" s="5"/>
      <c r="E47" s="21" t="s">
        <v>105</v>
      </c>
      <c r="F47" s="5"/>
      <c r="G47" s="5"/>
      <c r="H47" s="5"/>
      <c r="I47" s="34">
        <f>0+Q47</f>
        <v>0</v>
      </c>
      <c r="J47" s="5"/>
      <c r="O47">
        <f>0+R47</f>
        <v>0</v>
      </c>
      <c r="Q47">
        <f>0+I48+I52+I56+I60+I64+I68+I72+I76+I80</f>
        <v>0</v>
      </c>
      <c r="R47">
        <f>0+O48+O52+O56+O60+O64+O68+O72+O76+O80</f>
        <v>0</v>
      </c>
    </row>
    <row r="48" spans="1:16" ht="12.75">
      <c r="A48" s="19" t="s">
        <v>48</v>
      </c>
      <c r="B48" s="23" t="s">
        <v>42</v>
      </c>
      <c r="C48" s="23" t="s">
        <v>650</v>
      </c>
      <c r="D48" s="19" t="s">
        <v>50</v>
      </c>
      <c r="E48" s="24" t="s">
        <v>651</v>
      </c>
      <c r="F48" s="25" t="s">
        <v>63</v>
      </c>
      <c r="G48" s="26">
        <v>56.398</v>
      </c>
      <c r="H48" s="27">
        <v>0</v>
      </c>
      <c r="I48" s="27">
        <f>ROUND(ROUND(H48,2)*ROUND(G48,3),2)</f>
        <v>0</v>
      </c>
      <c r="J48" s="25" t="s">
        <v>53</v>
      </c>
      <c r="O48">
        <f>(I48*21)/100</f>
        <v>0</v>
      </c>
      <c r="P48" t="s">
        <v>23</v>
      </c>
    </row>
    <row r="49" spans="1:5" ht="12.75">
      <c r="A49" s="28" t="s">
        <v>54</v>
      </c>
      <c r="E49" s="29" t="s">
        <v>50</v>
      </c>
    </row>
    <row r="50" spans="1:5" ht="38.25">
      <c r="A50" s="30" t="s">
        <v>55</v>
      </c>
      <c r="E50" s="31" t="s">
        <v>652</v>
      </c>
    </row>
    <row r="51" spans="1:5" ht="63.75">
      <c r="A51" t="s">
        <v>57</v>
      </c>
      <c r="E51" s="29" t="s">
        <v>110</v>
      </c>
    </row>
    <row r="52" spans="1:16" ht="25.5">
      <c r="A52" s="19" t="s">
        <v>48</v>
      </c>
      <c r="B52" s="23" t="s">
        <v>44</v>
      </c>
      <c r="C52" s="23" t="s">
        <v>653</v>
      </c>
      <c r="D52" s="19" t="s">
        <v>50</v>
      </c>
      <c r="E52" s="24" t="s">
        <v>654</v>
      </c>
      <c r="F52" s="25" t="s">
        <v>114</v>
      </c>
      <c r="G52" s="26">
        <v>2707.085</v>
      </c>
      <c r="H52" s="27">
        <v>0</v>
      </c>
      <c r="I52" s="27">
        <f>ROUND(ROUND(H52,2)*ROUND(G52,3),2)</f>
        <v>0</v>
      </c>
      <c r="J52" s="25" t="s">
        <v>53</v>
      </c>
      <c r="O52">
        <f>(I52*21)/100</f>
        <v>0</v>
      </c>
      <c r="P52" t="s">
        <v>23</v>
      </c>
    </row>
    <row r="53" spans="1:5" ht="12.75">
      <c r="A53" s="28" t="s">
        <v>54</v>
      </c>
      <c r="E53" s="29" t="s">
        <v>50</v>
      </c>
    </row>
    <row r="54" spans="1:5" ht="38.25">
      <c r="A54" s="30" t="s">
        <v>55</v>
      </c>
      <c r="E54" s="31" t="s">
        <v>655</v>
      </c>
    </row>
    <row r="55" spans="1:5" ht="25.5">
      <c r="A55" t="s">
        <v>57</v>
      </c>
      <c r="E55" s="29" t="s">
        <v>116</v>
      </c>
    </row>
    <row r="56" spans="1:16" ht="12.75">
      <c r="A56" s="19" t="s">
        <v>48</v>
      </c>
      <c r="B56" s="23" t="s">
        <v>106</v>
      </c>
      <c r="C56" s="23" t="s">
        <v>107</v>
      </c>
      <c r="D56" s="19" t="s">
        <v>50</v>
      </c>
      <c r="E56" s="24" t="s">
        <v>108</v>
      </c>
      <c r="F56" s="25" t="s">
        <v>63</v>
      </c>
      <c r="G56" s="26">
        <v>9.08</v>
      </c>
      <c r="H56" s="27">
        <v>0</v>
      </c>
      <c r="I56" s="27">
        <f>ROUND(ROUND(H56,2)*ROUND(G56,3),2)</f>
        <v>0</v>
      </c>
      <c r="J56" s="25" t="s">
        <v>53</v>
      </c>
      <c r="O56">
        <f>(I56*21)/100</f>
        <v>0</v>
      </c>
      <c r="P56" t="s">
        <v>23</v>
      </c>
    </row>
    <row r="57" spans="1:5" ht="12.75">
      <c r="A57" s="28" t="s">
        <v>54</v>
      </c>
      <c r="E57" s="29" t="s">
        <v>50</v>
      </c>
    </row>
    <row r="58" spans="1:5" ht="38.25">
      <c r="A58" s="30" t="s">
        <v>55</v>
      </c>
      <c r="E58" s="31" t="s">
        <v>656</v>
      </c>
    </row>
    <row r="59" spans="1:5" ht="63.75">
      <c r="A59" t="s">
        <v>57</v>
      </c>
      <c r="E59" s="29" t="s">
        <v>110</v>
      </c>
    </row>
    <row r="60" spans="1:16" ht="12.75">
      <c r="A60" s="19" t="s">
        <v>48</v>
      </c>
      <c r="B60" s="23" t="s">
        <v>111</v>
      </c>
      <c r="C60" s="23" t="s">
        <v>112</v>
      </c>
      <c r="D60" s="19" t="s">
        <v>50</v>
      </c>
      <c r="E60" s="24" t="s">
        <v>113</v>
      </c>
      <c r="F60" s="25" t="s">
        <v>114</v>
      </c>
      <c r="G60" s="26">
        <v>399.52</v>
      </c>
      <c r="H60" s="27">
        <v>0</v>
      </c>
      <c r="I60" s="27">
        <f>ROUND(ROUND(H60,2)*ROUND(G60,3),2)</f>
        <v>0</v>
      </c>
      <c r="J60" s="25" t="s">
        <v>53</v>
      </c>
      <c r="O60">
        <f>(I60*21)/100</f>
        <v>0</v>
      </c>
      <c r="P60" t="s">
        <v>23</v>
      </c>
    </row>
    <row r="61" spans="1:5" ht="12.75">
      <c r="A61" s="28" t="s">
        <v>54</v>
      </c>
      <c r="E61" s="29" t="s">
        <v>50</v>
      </c>
    </row>
    <row r="62" spans="1:5" ht="38.25">
      <c r="A62" s="30" t="s">
        <v>55</v>
      </c>
      <c r="E62" s="31" t="s">
        <v>657</v>
      </c>
    </row>
    <row r="63" spans="1:5" ht="25.5">
      <c r="A63" t="s">
        <v>57</v>
      </c>
      <c r="E63" s="29" t="s">
        <v>116</v>
      </c>
    </row>
    <row r="64" spans="1:16" ht="12.75">
      <c r="A64" s="19" t="s">
        <v>48</v>
      </c>
      <c r="B64" s="23" t="s">
        <v>117</v>
      </c>
      <c r="C64" s="23" t="s">
        <v>118</v>
      </c>
      <c r="D64" s="19" t="s">
        <v>50</v>
      </c>
      <c r="E64" s="24" t="s">
        <v>119</v>
      </c>
      <c r="F64" s="25" t="s">
        <v>63</v>
      </c>
      <c r="G64" s="26">
        <v>80.792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5" ht="12.75">
      <c r="A65" s="28" t="s">
        <v>54</v>
      </c>
      <c r="E65" s="29" t="s">
        <v>50</v>
      </c>
    </row>
    <row r="66" spans="1:5" ht="89.25">
      <c r="A66" s="30" t="s">
        <v>55</v>
      </c>
      <c r="E66" s="31" t="s">
        <v>658</v>
      </c>
    </row>
    <row r="67" spans="1:5" ht="63.75">
      <c r="A67" t="s">
        <v>57</v>
      </c>
      <c r="E67" s="29" t="s">
        <v>110</v>
      </c>
    </row>
    <row r="68" spans="1:16" ht="12.75">
      <c r="A68" s="19" t="s">
        <v>48</v>
      </c>
      <c r="B68" s="23" t="s">
        <v>121</v>
      </c>
      <c r="C68" s="23" t="s">
        <v>122</v>
      </c>
      <c r="D68" s="19" t="s">
        <v>50</v>
      </c>
      <c r="E68" s="24" t="s">
        <v>123</v>
      </c>
      <c r="F68" s="25" t="s">
        <v>114</v>
      </c>
      <c r="G68" s="26">
        <v>3554.866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5" ht="12.75">
      <c r="A69" s="28" t="s">
        <v>54</v>
      </c>
      <c r="E69" s="29" t="s">
        <v>50</v>
      </c>
    </row>
    <row r="70" spans="1:5" ht="89.25">
      <c r="A70" s="30" t="s">
        <v>55</v>
      </c>
      <c r="E70" s="31" t="s">
        <v>659</v>
      </c>
    </row>
    <row r="71" spans="1:5" ht="25.5">
      <c r="A71" t="s">
        <v>57</v>
      </c>
      <c r="E71" s="29" t="s">
        <v>116</v>
      </c>
    </row>
    <row r="72" spans="1:16" ht="12.75">
      <c r="A72" s="19" t="s">
        <v>48</v>
      </c>
      <c r="B72" s="23" t="s">
        <v>125</v>
      </c>
      <c r="C72" s="23" t="s">
        <v>136</v>
      </c>
      <c r="D72" s="19" t="s">
        <v>50</v>
      </c>
      <c r="E72" s="24" t="s">
        <v>137</v>
      </c>
      <c r="F72" s="25" t="s">
        <v>114</v>
      </c>
      <c r="G72" s="26">
        <v>30.6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5" ht="12.75">
      <c r="A73" s="28" t="s">
        <v>54</v>
      </c>
      <c r="E73" s="29" t="s">
        <v>50</v>
      </c>
    </row>
    <row r="74" spans="1:5" ht="38.25">
      <c r="A74" s="30" t="s">
        <v>55</v>
      </c>
      <c r="E74" s="31" t="s">
        <v>660</v>
      </c>
    </row>
    <row r="75" spans="1:5" ht="25.5">
      <c r="A75" t="s">
        <v>57</v>
      </c>
      <c r="E75" s="29" t="s">
        <v>116</v>
      </c>
    </row>
    <row r="76" spans="1:16" ht="12.75">
      <c r="A76" s="19" t="s">
        <v>48</v>
      </c>
      <c r="B76" s="23" t="s">
        <v>131</v>
      </c>
      <c r="C76" s="23" t="s">
        <v>140</v>
      </c>
      <c r="D76" s="19" t="s">
        <v>50</v>
      </c>
      <c r="E76" s="24" t="s">
        <v>141</v>
      </c>
      <c r="F76" s="25" t="s">
        <v>92</v>
      </c>
      <c r="G76" s="26">
        <v>8.5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5" ht="12.75">
      <c r="A77" s="28" t="s">
        <v>54</v>
      </c>
      <c r="E77" s="29" t="s">
        <v>50</v>
      </c>
    </row>
    <row r="78" spans="1:5" ht="25.5">
      <c r="A78" s="30" t="s">
        <v>55</v>
      </c>
      <c r="E78" s="31" t="s">
        <v>661</v>
      </c>
    </row>
    <row r="79" spans="1:5" ht="63.75">
      <c r="A79" t="s">
        <v>57</v>
      </c>
      <c r="E79" s="29" t="s">
        <v>110</v>
      </c>
    </row>
    <row r="80" spans="1:16" ht="12.75">
      <c r="A80" s="19" t="s">
        <v>48</v>
      </c>
      <c r="B80" s="23" t="s">
        <v>135</v>
      </c>
      <c r="C80" s="23" t="s">
        <v>662</v>
      </c>
      <c r="D80" s="19" t="s">
        <v>50</v>
      </c>
      <c r="E80" s="24" t="s">
        <v>663</v>
      </c>
      <c r="F80" s="25" t="s">
        <v>92</v>
      </c>
      <c r="G80" s="26">
        <v>4.25</v>
      </c>
      <c r="H80" s="27">
        <v>0</v>
      </c>
      <c r="I80" s="27">
        <f>ROUND(ROUND(H80,2)*ROUND(G80,3),2)</f>
        <v>0</v>
      </c>
      <c r="J80" s="25" t="s">
        <v>53</v>
      </c>
      <c r="O80">
        <f>(I80*21)/100</f>
        <v>0</v>
      </c>
      <c r="P80" t="s">
        <v>23</v>
      </c>
    </row>
    <row r="81" spans="1:5" ht="12.75">
      <c r="A81" s="28" t="s">
        <v>54</v>
      </c>
      <c r="E81" s="29" t="s">
        <v>50</v>
      </c>
    </row>
    <row r="82" spans="1:5" ht="25.5">
      <c r="A82" s="30" t="s">
        <v>55</v>
      </c>
      <c r="E82" s="31" t="s">
        <v>664</v>
      </c>
    </row>
    <row r="83" spans="1:5" ht="63.75">
      <c r="A83" t="s">
        <v>57</v>
      </c>
      <c r="E83" s="29" t="s">
        <v>110</v>
      </c>
    </row>
    <row r="84" spans="1:18" ht="12.75" customHeight="1">
      <c r="A84" s="5" t="s">
        <v>45</v>
      </c>
      <c r="B84" s="5"/>
      <c r="C84" s="33" t="s">
        <v>147</v>
      </c>
      <c r="D84" s="5"/>
      <c r="E84" s="21" t="s">
        <v>148</v>
      </c>
      <c r="F84" s="5"/>
      <c r="G84" s="5"/>
      <c r="H84" s="5"/>
      <c r="I84" s="34">
        <f>0+Q84</f>
        <v>0</v>
      </c>
      <c r="J84" s="5"/>
      <c r="O84">
        <f>0+R84</f>
        <v>0</v>
      </c>
      <c r="Q84">
        <f>0+I85+I89</f>
        <v>0</v>
      </c>
      <c r="R84">
        <f>0+O85+O89</f>
        <v>0</v>
      </c>
    </row>
    <row r="85" spans="1:16" ht="12.75">
      <c r="A85" s="19" t="s">
        <v>48</v>
      </c>
      <c r="B85" s="23" t="s">
        <v>139</v>
      </c>
      <c r="C85" s="23" t="s">
        <v>150</v>
      </c>
      <c r="D85" s="19" t="s">
        <v>50</v>
      </c>
      <c r="E85" s="24" t="s">
        <v>151</v>
      </c>
      <c r="F85" s="25" t="s">
        <v>152</v>
      </c>
      <c r="G85" s="26">
        <v>495.55</v>
      </c>
      <c r="H85" s="27">
        <v>0</v>
      </c>
      <c r="I85" s="27">
        <f>ROUND(ROUND(H85,2)*ROUND(G85,3),2)</f>
        <v>0</v>
      </c>
      <c r="J85" s="25" t="s">
        <v>53</v>
      </c>
      <c r="O85">
        <f>(I85*21)/100</f>
        <v>0</v>
      </c>
      <c r="P85" t="s">
        <v>23</v>
      </c>
    </row>
    <row r="86" spans="1:5" ht="12.75">
      <c r="A86" s="28" t="s">
        <v>54</v>
      </c>
      <c r="E86" s="29" t="s">
        <v>50</v>
      </c>
    </row>
    <row r="87" spans="1:5" ht="25.5">
      <c r="A87" s="30" t="s">
        <v>55</v>
      </c>
      <c r="E87" s="31" t="s">
        <v>665</v>
      </c>
    </row>
    <row r="88" spans="1:5" ht="63.75">
      <c r="A88" t="s">
        <v>57</v>
      </c>
      <c r="E88" s="29" t="s">
        <v>110</v>
      </c>
    </row>
    <row r="89" spans="1:16" ht="25.5">
      <c r="A89" s="19" t="s">
        <v>48</v>
      </c>
      <c r="B89" s="23" t="s">
        <v>143</v>
      </c>
      <c r="C89" s="23" t="s">
        <v>155</v>
      </c>
      <c r="D89" s="19" t="s">
        <v>50</v>
      </c>
      <c r="E89" s="24" t="s">
        <v>156</v>
      </c>
      <c r="F89" s="25" t="s">
        <v>114</v>
      </c>
      <c r="G89" s="26">
        <v>2477.75</v>
      </c>
      <c r="H89" s="27">
        <v>0</v>
      </c>
      <c r="I89" s="27">
        <f>ROUND(ROUND(H89,2)*ROUND(G89,3),2)</f>
        <v>0</v>
      </c>
      <c r="J89" s="25" t="s">
        <v>53</v>
      </c>
      <c r="O89">
        <f>(I89*21)/100</f>
        <v>0</v>
      </c>
      <c r="P89" t="s">
        <v>23</v>
      </c>
    </row>
    <row r="90" spans="1:5" ht="12.75">
      <c r="A90" s="28" t="s">
        <v>54</v>
      </c>
      <c r="E90" s="29" t="s">
        <v>50</v>
      </c>
    </row>
    <row r="91" spans="1:5" ht="25.5">
      <c r="A91" s="30" t="s">
        <v>55</v>
      </c>
      <c r="E91" s="31" t="s">
        <v>666</v>
      </c>
    </row>
    <row r="92" spans="1:5" ht="25.5">
      <c r="A92" t="s">
        <v>57</v>
      </c>
      <c r="E92" s="29" t="s">
        <v>116</v>
      </c>
    </row>
    <row r="93" spans="1:18" ht="12.75" customHeight="1">
      <c r="A93" s="5" t="s">
        <v>45</v>
      </c>
      <c r="B93" s="5"/>
      <c r="C93" s="33" t="s">
        <v>158</v>
      </c>
      <c r="D93" s="5"/>
      <c r="E93" s="21" t="s">
        <v>159</v>
      </c>
      <c r="F93" s="5"/>
      <c r="G93" s="5"/>
      <c r="H93" s="5"/>
      <c r="I93" s="34">
        <f>0+Q93</f>
        <v>0</v>
      </c>
      <c r="J93" s="5"/>
      <c r="O93">
        <f>0+R93</f>
        <v>0</v>
      </c>
      <c r="Q93">
        <f>0+I94+I98</f>
        <v>0</v>
      </c>
      <c r="R93">
        <f>0+O94+O98</f>
        <v>0</v>
      </c>
    </row>
    <row r="94" spans="1:16" ht="25.5">
      <c r="A94" s="19" t="s">
        <v>48</v>
      </c>
      <c r="B94" s="23" t="s">
        <v>149</v>
      </c>
      <c r="C94" s="23" t="s">
        <v>161</v>
      </c>
      <c r="D94" s="19" t="s">
        <v>50</v>
      </c>
      <c r="E94" s="24" t="s">
        <v>162</v>
      </c>
      <c r="F94" s="25" t="s">
        <v>63</v>
      </c>
      <c r="G94" s="26">
        <v>322.075</v>
      </c>
      <c r="H94" s="27">
        <v>0</v>
      </c>
      <c r="I94" s="27">
        <f>ROUND(ROUND(H94,2)*ROUND(G94,3),2)</f>
        <v>0</v>
      </c>
      <c r="J94" s="25" t="s">
        <v>53</v>
      </c>
      <c r="O94">
        <f>(I94*21)/100</f>
        <v>0</v>
      </c>
      <c r="P94" t="s">
        <v>23</v>
      </c>
    </row>
    <row r="95" spans="1:5" ht="12.75">
      <c r="A95" s="28" t="s">
        <v>54</v>
      </c>
      <c r="E95" s="29" t="s">
        <v>50</v>
      </c>
    </row>
    <row r="96" spans="1:5" ht="153">
      <c r="A96" s="30" t="s">
        <v>55</v>
      </c>
      <c r="E96" s="31" t="s">
        <v>667</v>
      </c>
    </row>
    <row r="97" spans="1:5" ht="63.75">
      <c r="A97" t="s">
        <v>57</v>
      </c>
      <c r="E97" s="29" t="s">
        <v>110</v>
      </c>
    </row>
    <row r="98" spans="1:16" ht="25.5">
      <c r="A98" s="19" t="s">
        <v>48</v>
      </c>
      <c r="B98" s="23" t="s">
        <v>154</v>
      </c>
      <c r="C98" s="23" t="s">
        <v>165</v>
      </c>
      <c r="D98" s="19" t="s">
        <v>50</v>
      </c>
      <c r="E98" s="24" t="s">
        <v>166</v>
      </c>
      <c r="F98" s="25" t="s">
        <v>114</v>
      </c>
      <c r="G98" s="26">
        <v>11594.7</v>
      </c>
      <c r="H98" s="27">
        <v>0</v>
      </c>
      <c r="I98" s="27">
        <f>ROUND(ROUND(H98,2)*ROUND(G98,3),2)</f>
        <v>0</v>
      </c>
      <c r="J98" s="25" t="s">
        <v>53</v>
      </c>
      <c r="O98">
        <f>(I98*21)/100</f>
        <v>0</v>
      </c>
      <c r="P98" t="s">
        <v>23</v>
      </c>
    </row>
    <row r="99" spans="1:5" ht="12.75">
      <c r="A99" s="28" t="s">
        <v>54</v>
      </c>
      <c r="E99" s="29" t="s">
        <v>50</v>
      </c>
    </row>
    <row r="100" spans="1:5" ht="153">
      <c r="A100" s="30" t="s">
        <v>55</v>
      </c>
      <c r="E100" s="31" t="s">
        <v>668</v>
      </c>
    </row>
    <row r="101" spans="1:5" ht="25.5">
      <c r="A101" t="s">
        <v>57</v>
      </c>
      <c r="E101" s="29" t="s">
        <v>116</v>
      </c>
    </row>
    <row r="102" spans="1:18" ht="12.75" customHeight="1">
      <c r="A102" s="5" t="s">
        <v>45</v>
      </c>
      <c r="B102" s="5"/>
      <c r="C102" s="33" t="s">
        <v>168</v>
      </c>
      <c r="D102" s="5"/>
      <c r="E102" s="21" t="s">
        <v>169</v>
      </c>
      <c r="F102" s="5"/>
      <c r="G102" s="5"/>
      <c r="H102" s="5"/>
      <c r="I102" s="34">
        <f>0+Q102</f>
        <v>0</v>
      </c>
      <c r="J102" s="5"/>
      <c r="O102">
        <f>0+R102</f>
        <v>0</v>
      </c>
      <c r="Q102">
        <f>0+I103</f>
        <v>0</v>
      </c>
      <c r="R102">
        <f>0+O103</f>
        <v>0</v>
      </c>
    </row>
    <row r="103" spans="1:16" ht="12.75">
      <c r="A103" s="19" t="s">
        <v>48</v>
      </c>
      <c r="B103" s="23" t="s">
        <v>160</v>
      </c>
      <c r="C103" s="23" t="s">
        <v>176</v>
      </c>
      <c r="D103" s="19" t="s">
        <v>50</v>
      </c>
      <c r="E103" s="24" t="s">
        <v>177</v>
      </c>
      <c r="F103" s="25" t="s">
        <v>63</v>
      </c>
      <c r="G103" s="26">
        <v>205.754</v>
      </c>
      <c r="H103" s="27">
        <v>0</v>
      </c>
      <c r="I103" s="27">
        <f>ROUND(ROUND(H103,2)*ROUND(G103,3),2)</f>
        <v>0</v>
      </c>
      <c r="J103" s="25" t="s">
        <v>53</v>
      </c>
      <c r="O103">
        <f>(I103*21)/100</f>
        <v>0</v>
      </c>
      <c r="P103" t="s">
        <v>23</v>
      </c>
    </row>
    <row r="104" spans="1:5" ht="12.75">
      <c r="A104" s="28" t="s">
        <v>54</v>
      </c>
      <c r="E104" s="29" t="s">
        <v>50</v>
      </c>
    </row>
    <row r="105" spans="1:5" ht="63.75">
      <c r="A105" s="30" t="s">
        <v>55</v>
      </c>
      <c r="E105" s="31" t="s">
        <v>669</v>
      </c>
    </row>
    <row r="106" spans="1:5" ht="38.25">
      <c r="A106" t="s">
        <v>57</v>
      </c>
      <c r="E106" s="29" t="s">
        <v>174</v>
      </c>
    </row>
    <row r="107" spans="1:18" ht="12.75" customHeight="1">
      <c r="A107" s="5" t="s">
        <v>45</v>
      </c>
      <c r="B107" s="5"/>
      <c r="C107" s="33" t="s">
        <v>185</v>
      </c>
      <c r="D107" s="5"/>
      <c r="E107" s="21" t="s">
        <v>186</v>
      </c>
      <c r="F107" s="5"/>
      <c r="G107" s="5"/>
      <c r="H107" s="5"/>
      <c r="I107" s="34">
        <f>0+Q107</f>
        <v>0</v>
      </c>
      <c r="J107" s="5"/>
      <c r="O107">
        <f>0+R107</f>
        <v>0</v>
      </c>
      <c r="Q107">
        <f>0+I108+I112</f>
        <v>0</v>
      </c>
      <c r="R107">
        <f>0+O108+O112</f>
        <v>0</v>
      </c>
    </row>
    <row r="108" spans="1:16" ht="12.75">
      <c r="A108" s="19" t="s">
        <v>48</v>
      </c>
      <c r="B108" s="23" t="s">
        <v>164</v>
      </c>
      <c r="C108" s="23" t="s">
        <v>188</v>
      </c>
      <c r="D108" s="19" t="s">
        <v>50</v>
      </c>
      <c r="E108" s="24" t="s">
        <v>189</v>
      </c>
      <c r="F108" s="25" t="s">
        <v>63</v>
      </c>
      <c r="G108" s="26">
        <v>484.136</v>
      </c>
      <c r="H108" s="27">
        <v>0</v>
      </c>
      <c r="I108" s="27">
        <f>ROUND(ROUND(H108,2)*ROUND(G108,3),2)</f>
        <v>0</v>
      </c>
      <c r="J108" s="25" t="s">
        <v>53</v>
      </c>
      <c r="O108">
        <f>(I108*21)/100</f>
        <v>0</v>
      </c>
      <c r="P108" t="s">
        <v>23</v>
      </c>
    </row>
    <row r="109" spans="1:5" ht="12.75">
      <c r="A109" s="28" t="s">
        <v>54</v>
      </c>
      <c r="E109" s="29" t="s">
        <v>50</v>
      </c>
    </row>
    <row r="110" spans="1:5" ht="102">
      <c r="A110" s="30" t="s">
        <v>55</v>
      </c>
      <c r="E110" s="31" t="s">
        <v>670</v>
      </c>
    </row>
    <row r="111" spans="1:5" ht="369.75">
      <c r="A111" t="s">
        <v>57</v>
      </c>
      <c r="E111" s="29" t="s">
        <v>191</v>
      </c>
    </row>
    <row r="112" spans="1:16" ht="12.75">
      <c r="A112" s="19" t="s">
        <v>48</v>
      </c>
      <c r="B112" s="23" t="s">
        <v>170</v>
      </c>
      <c r="C112" s="23" t="s">
        <v>193</v>
      </c>
      <c r="D112" s="19" t="s">
        <v>50</v>
      </c>
      <c r="E112" s="24" t="s">
        <v>194</v>
      </c>
      <c r="F112" s="25" t="s">
        <v>182</v>
      </c>
      <c r="G112" s="26">
        <v>9682.72</v>
      </c>
      <c r="H112" s="27">
        <v>0</v>
      </c>
      <c r="I112" s="27">
        <f>ROUND(ROUND(H112,2)*ROUND(G112,3),2)</f>
        <v>0</v>
      </c>
      <c r="J112" s="25" t="s">
        <v>53</v>
      </c>
      <c r="O112">
        <f>(I112*21)/100</f>
        <v>0</v>
      </c>
      <c r="P112" t="s">
        <v>23</v>
      </c>
    </row>
    <row r="113" spans="1:5" ht="12.75">
      <c r="A113" s="28" t="s">
        <v>54</v>
      </c>
      <c r="E113" s="29" t="s">
        <v>50</v>
      </c>
    </row>
    <row r="114" spans="1:5" ht="102">
      <c r="A114" s="30" t="s">
        <v>55</v>
      </c>
      <c r="E114" s="31" t="s">
        <v>671</v>
      </c>
    </row>
    <row r="115" spans="1:5" ht="25.5">
      <c r="A115" t="s">
        <v>57</v>
      </c>
      <c r="E115" s="29" t="s">
        <v>184</v>
      </c>
    </row>
    <row r="116" spans="1:18" ht="12.75" customHeight="1">
      <c r="A116" s="5" t="s">
        <v>45</v>
      </c>
      <c r="B116" s="5"/>
      <c r="C116" s="33" t="s">
        <v>196</v>
      </c>
      <c r="D116" s="5"/>
      <c r="E116" s="21" t="s">
        <v>197</v>
      </c>
      <c r="F116" s="5"/>
      <c r="G116" s="5"/>
      <c r="H116" s="5"/>
      <c r="I116" s="34">
        <f>0+Q116</f>
        <v>0</v>
      </c>
      <c r="J116" s="5"/>
      <c r="O116">
        <f>0+R116</f>
        <v>0</v>
      </c>
      <c r="Q116">
        <f>0+I117+I121</f>
        <v>0</v>
      </c>
      <c r="R116">
        <f>0+O117+O121</f>
        <v>0</v>
      </c>
    </row>
    <row r="117" spans="1:16" ht="12.75">
      <c r="A117" s="19" t="s">
        <v>48</v>
      </c>
      <c r="B117" s="23" t="s">
        <v>175</v>
      </c>
      <c r="C117" s="23" t="s">
        <v>199</v>
      </c>
      <c r="D117" s="19" t="s">
        <v>50</v>
      </c>
      <c r="E117" s="24" t="s">
        <v>200</v>
      </c>
      <c r="F117" s="25" t="s">
        <v>63</v>
      </c>
      <c r="G117" s="26">
        <v>0.45</v>
      </c>
      <c r="H117" s="27">
        <v>0</v>
      </c>
      <c r="I117" s="27">
        <f>ROUND(ROUND(H117,2)*ROUND(G117,3),2)</f>
        <v>0</v>
      </c>
      <c r="J117" s="25" t="s">
        <v>53</v>
      </c>
      <c r="O117">
        <f>(I117*21)/100</f>
        <v>0</v>
      </c>
      <c r="P117" t="s">
        <v>23</v>
      </c>
    </row>
    <row r="118" spans="1:5" ht="12.75">
      <c r="A118" s="28" t="s">
        <v>54</v>
      </c>
      <c r="E118" s="29" t="s">
        <v>50</v>
      </c>
    </row>
    <row r="119" spans="1:5" ht="25.5">
      <c r="A119" s="30" t="s">
        <v>55</v>
      </c>
      <c r="E119" s="31" t="s">
        <v>672</v>
      </c>
    </row>
    <row r="120" spans="1:5" ht="318.75">
      <c r="A120" t="s">
        <v>57</v>
      </c>
      <c r="E120" s="29" t="s">
        <v>202</v>
      </c>
    </row>
    <row r="121" spans="1:16" ht="12.75">
      <c r="A121" s="19" t="s">
        <v>48</v>
      </c>
      <c r="B121" s="23" t="s">
        <v>179</v>
      </c>
      <c r="C121" s="23" t="s">
        <v>204</v>
      </c>
      <c r="D121" s="19" t="s">
        <v>50</v>
      </c>
      <c r="E121" s="24" t="s">
        <v>205</v>
      </c>
      <c r="F121" s="25" t="s">
        <v>182</v>
      </c>
      <c r="G121" s="26">
        <v>9</v>
      </c>
      <c r="H121" s="27">
        <v>0</v>
      </c>
      <c r="I121" s="27">
        <f>ROUND(ROUND(H121,2)*ROUND(G121,3),2)</f>
        <v>0</v>
      </c>
      <c r="J121" s="25" t="s">
        <v>53</v>
      </c>
      <c r="O121">
        <f>(I121*21)/100</f>
        <v>0</v>
      </c>
      <c r="P121" t="s">
        <v>23</v>
      </c>
    </row>
    <row r="122" spans="1:5" ht="12.75">
      <c r="A122" s="28" t="s">
        <v>54</v>
      </c>
      <c r="E122" s="29" t="s">
        <v>50</v>
      </c>
    </row>
    <row r="123" spans="1:5" ht="25.5">
      <c r="A123" s="30" t="s">
        <v>55</v>
      </c>
      <c r="E123" s="31" t="s">
        <v>673</v>
      </c>
    </row>
    <row r="124" spans="1:5" ht="25.5">
      <c r="A124" t="s">
        <v>57</v>
      </c>
      <c r="E124" s="29" t="s">
        <v>184</v>
      </c>
    </row>
    <row r="125" spans="1:18" ht="12.75" customHeight="1">
      <c r="A125" s="5" t="s">
        <v>45</v>
      </c>
      <c r="B125" s="5"/>
      <c r="C125" s="33" t="s">
        <v>207</v>
      </c>
      <c r="D125" s="5"/>
      <c r="E125" s="21" t="s">
        <v>208</v>
      </c>
      <c r="F125" s="5"/>
      <c r="G125" s="5"/>
      <c r="H125" s="5"/>
      <c r="I125" s="34">
        <f>0+Q125</f>
        <v>0</v>
      </c>
      <c r="J125" s="5"/>
      <c r="O125">
        <f>0+R125</f>
        <v>0</v>
      </c>
      <c r="Q125">
        <f>0+I126</f>
        <v>0</v>
      </c>
      <c r="R125">
        <f>0+O126</f>
        <v>0</v>
      </c>
    </row>
    <row r="126" spans="1:16" ht="12.75">
      <c r="A126" s="19" t="s">
        <v>48</v>
      </c>
      <c r="B126" s="23" t="s">
        <v>187</v>
      </c>
      <c r="C126" s="23" t="s">
        <v>224</v>
      </c>
      <c r="D126" s="19" t="s">
        <v>50</v>
      </c>
      <c r="E126" s="24" t="s">
        <v>225</v>
      </c>
      <c r="F126" s="25" t="s">
        <v>63</v>
      </c>
      <c r="G126" s="26">
        <v>0.45</v>
      </c>
      <c r="H126" s="27">
        <v>0</v>
      </c>
      <c r="I126" s="27">
        <f>ROUND(ROUND(H126,2)*ROUND(G126,3),2)</f>
        <v>0</v>
      </c>
      <c r="J126" s="25" t="s">
        <v>53</v>
      </c>
      <c r="O126">
        <f>(I126*21)/100</f>
        <v>0</v>
      </c>
      <c r="P126" t="s">
        <v>23</v>
      </c>
    </row>
    <row r="127" spans="1:5" ht="12.75">
      <c r="A127" s="28" t="s">
        <v>54</v>
      </c>
      <c r="E127" s="29" t="s">
        <v>50</v>
      </c>
    </row>
    <row r="128" spans="1:5" ht="25.5">
      <c r="A128" s="30" t="s">
        <v>55</v>
      </c>
      <c r="E128" s="31" t="s">
        <v>672</v>
      </c>
    </row>
    <row r="129" spans="1:5" ht="293.25">
      <c r="A129" t="s">
        <v>57</v>
      </c>
      <c r="E129" s="29" t="s">
        <v>227</v>
      </c>
    </row>
    <row r="130" spans="1:18" ht="12.75" customHeight="1">
      <c r="A130" s="5" t="s">
        <v>45</v>
      </c>
      <c r="B130" s="5"/>
      <c r="C130" s="33" t="s">
        <v>228</v>
      </c>
      <c r="D130" s="5"/>
      <c r="E130" s="21" t="s">
        <v>229</v>
      </c>
      <c r="F130" s="5"/>
      <c r="G130" s="5"/>
      <c r="H130" s="5"/>
      <c r="I130" s="34">
        <f>0+Q130</f>
        <v>0</v>
      </c>
      <c r="J130" s="5"/>
      <c r="O130">
        <f>0+R130</f>
        <v>0</v>
      </c>
      <c r="Q130">
        <f>0+I131+I135+I139+I143</f>
        <v>0</v>
      </c>
      <c r="R130">
        <f>0+O131+O135+O139+O143</f>
        <v>0</v>
      </c>
    </row>
    <row r="131" spans="1:16" ht="12.75">
      <c r="A131" s="19" t="s">
        <v>48</v>
      </c>
      <c r="B131" s="23" t="s">
        <v>192</v>
      </c>
      <c r="C131" s="23" t="s">
        <v>231</v>
      </c>
      <c r="D131" s="19" t="s">
        <v>50</v>
      </c>
      <c r="E131" s="24" t="s">
        <v>232</v>
      </c>
      <c r="F131" s="25" t="s">
        <v>63</v>
      </c>
      <c r="G131" s="26">
        <v>222.861</v>
      </c>
      <c r="H131" s="27">
        <v>0</v>
      </c>
      <c r="I131" s="27">
        <f>ROUND(ROUND(H131,2)*ROUND(G131,3),2)</f>
        <v>0</v>
      </c>
      <c r="J131" s="25" t="s">
        <v>53</v>
      </c>
      <c r="O131">
        <f>(I131*21)/100</f>
        <v>0</v>
      </c>
      <c r="P131" t="s">
        <v>23</v>
      </c>
    </row>
    <row r="132" spans="1:5" ht="12.75">
      <c r="A132" s="28" t="s">
        <v>54</v>
      </c>
      <c r="E132" s="29" t="s">
        <v>50</v>
      </c>
    </row>
    <row r="133" spans="1:5" ht="25.5">
      <c r="A133" s="30" t="s">
        <v>55</v>
      </c>
      <c r="E133" s="31" t="s">
        <v>674</v>
      </c>
    </row>
    <row r="134" spans="1:5" ht="38.25">
      <c r="A134" t="s">
        <v>57</v>
      </c>
      <c r="E134" s="29" t="s">
        <v>234</v>
      </c>
    </row>
    <row r="135" spans="1:16" ht="12.75">
      <c r="A135" s="19" t="s">
        <v>48</v>
      </c>
      <c r="B135" s="23" t="s">
        <v>198</v>
      </c>
      <c r="C135" s="23" t="s">
        <v>236</v>
      </c>
      <c r="D135" s="19" t="s">
        <v>50</v>
      </c>
      <c r="E135" s="24" t="s">
        <v>237</v>
      </c>
      <c r="F135" s="25" t="s">
        <v>92</v>
      </c>
      <c r="G135" s="26">
        <v>1485.742</v>
      </c>
      <c r="H135" s="27">
        <v>0</v>
      </c>
      <c r="I135" s="27">
        <f>ROUND(ROUND(H135,2)*ROUND(G135,3),2)</f>
        <v>0</v>
      </c>
      <c r="J135" s="25" t="s">
        <v>53</v>
      </c>
      <c r="O135">
        <f>(I135*21)/100</f>
        <v>0</v>
      </c>
      <c r="P135" t="s">
        <v>23</v>
      </c>
    </row>
    <row r="136" spans="1:5" ht="12.75">
      <c r="A136" s="28" t="s">
        <v>54</v>
      </c>
      <c r="E136" s="29" t="s">
        <v>50</v>
      </c>
    </row>
    <row r="137" spans="1:5" ht="25.5">
      <c r="A137" s="30" t="s">
        <v>55</v>
      </c>
      <c r="E137" s="31" t="s">
        <v>675</v>
      </c>
    </row>
    <row r="138" spans="1:5" ht="25.5">
      <c r="A138" t="s">
        <v>57</v>
      </c>
      <c r="E138" s="29" t="s">
        <v>239</v>
      </c>
    </row>
    <row r="139" spans="1:16" ht="12.75">
      <c r="A139" s="19" t="s">
        <v>48</v>
      </c>
      <c r="B139" s="23" t="s">
        <v>203</v>
      </c>
      <c r="C139" s="23" t="s">
        <v>241</v>
      </c>
      <c r="D139" s="19" t="s">
        <v>50</v>
      </c>
      <c r="E139" s="24" t="s">
        <v>242</v>
      </c>
      <c r="F139" s="25" t="s">
        <v>92</v>
      </c>
      <c r="G139" s="26">
        <v>1485.742</v>
      </c>
      <c r="H139" s="27">
        <v>0</v>
      </c>
      <c r="I139" s="27">
        <f>ROUND(ROUND(H139,2)*ROUND(G139,3),2)</f>
        <v>0</v>
      </c>
      <c r="J139" s="25" t="s">
        <v>53</v>
      </c>
      <c r="O139">
        <f>(I139*21)/100</f>
        <v>0</v>
      </c>
      <c r="P139" t="s">
        <v>23</v>
      </c>
    </row>
    <row r="140" spans="1:5" ht="12.75">
      <c r="A140" s="28" t="s">
        <v>54</v>
      </c>
      <c r="E140" s="29" t="s">
        <v>50</v>
      </c>
    </row>
    <row r="141" spans="1:5" ht="25.5">
      <c r="A141" s="30" t="s">
        <v>55</v>
      </c>
      <c r="E141" s="31" t="s">
        <v>675</v>
      </c>
    </row>
    <row r="142" spans="1:5" ht="38.25">
      <c r="A142" t="s">
        <v>57</v>
      </c>
      <c r="E142" s="29" t="s">
        <v>243</v>
      </c>
    </row>
    <row r="143" spans="1:16" ht="12.75">
      <c r="A143" s="19" t="s">
        <v>48</v>
      </c>
      <c r="B143" s="23" t="s">
        <v>209</v>
      </c>
      <c r="C143" s="23" t="s">
        <v>245</v>
      </c>
      <c r="D143" s="19" t="s">
        <v>50</v>
      </c>
      <c r="E143" s="24" t="s">
        <v>246</v>
      </c>
      <c r="F143" s="25" t="s">
        <v>63</v>
      </c>
      <c r="G143" s="26">
        <v>14.857</v>
      </c>
      <c r="H143" s="27">
        <v>0</v>
      </c>
      <c r="I143" s="27">
        <f>ROUND(ROUND(H143,2)*ROUND(G143,3),2)</f>
        <v>0</v>
      </c>
      <c r="J143" s="25" t="s">
        <v>53</v>
      </c>
      <c r="O143">
        <f>(I143*21)/100</f>
        <v>0</v>
      </c>
      <c r="P143" t="s">
        <v>23</v>
      </c>
    </row>
    <row r="144" spans="1:5" ht="12.75">
      <c r="A144" s="28" t="s">
        <v>54</v>
      </c>
      <c r="E144" s="29" t="s">
        <v>50</v>
      </c>
    </row>
    <row r="145" spans="1:5" ht="25.5">
      <c r="A145" s="30" t="s">
        <v>55</v>
      </c>
      <c r="E145" s="31" t="s">
        <v>676</v>
      </c>
    </row>
    <row r="146" spans="1:5" ht="38.25">
      <c r="A146" t="s">
        <v>57</v>
      </c>
      <c r="E146" s="29" t="s">
        <v>248</v>
      </c>
    </row>
    <row r="147" spans="1:18" ht="12.75" customHeight="1">
      <c r="A147" s="5" t="s">
        <v>45</v>
      </c>
      <c r="B147" s="5"/>
      <c r="C147" s="33" t="s">
        <v>249</v>
      </c>
      <c r="D147" s="5"/>
      <c r="E147" s="21" t="s">
        <v>250</v>
      </c>
      <c r="F147" s="5"/>
      <c r="G147" s="5"/>
      <c r="H147" s="5"/>
      <c r="I147" s="34">
        <f>0+Q147</f>
        <v>0</v>
      </c>
      <c r="J147" s="5"/>
      <c r="O147">
        <f>0+R147</f>
        <v>0</v>
      </c>
      <c r="Q147">
        <f>0+I148</f>
        <v>0</v>
      </c>
      <c r="R147">
        <f>0+O148</f>
        <v>0</v>
      </c>
    </row>
    <row r="148" spans="1:16" ht="12.75">
      <c r="A148" s="19" t="s">
        <v>48</v>
      </c>
      <c r="B148" s="23" t="s">
        <v>214</v>
      </c>
      <c r="C148" s="23" t="s">
        <v>252</v>
      </c>
      <c r="D148" s="19" t="s">
        <v>50</v>
      </c>
      <c r="E148" s="24" t="s">
        <v>253</v>
      </c>
      <c r="F148" s="25" t="s">
        <v>92</v>
      </c>
      <c r="G148" s="26">
        <v>1253.97</v>
      </c>
      <c r="H148" s="27">
        <v>0</v>
      </c>
      <c r="I148" s="27">
        <f>ROUND(ROUND(H148,2)*ROUND(G148,3),2)</f>
        <v>0</v>
      </c>
      <c r="J148" s="25" t="s">
        <v>53</v>
      </c>
      <c r="O148">
        <f>(I148*21)/100</f>
        <v>0</v>
      </c>
      <c r="P148" t="s">
        <v>23</v>
      </c>
    </row>
    <row r="149" spans="1:5" ht="12.75">
      <c r="A149" s="28" t="s">
        <v>54</v>
      </c>
      <c r="E149" s="29" t="s">
        <v>50</v>
      </c>
    </row>
    <row r="150" spans="1:5" ht="76.5">
      <c r="A150" s="30" t="s">
        <v>55</v>
      </c>
      <c r="E150" s="31" t="s">
        <v>677</v>
      </c>
    </row>
    <row r="151" spans="1:5" ht="25.5">
      <c r="A151" t="s">
        <v>57</v>
      </c>
      <c r="E151" s="29" t="s">
        <v>255</v>
      </c>
    </row>
    <row r="152" spans="1:18" ht="12.75" customHeight="1">
      <c r="A152" s="5" t="s">
        <v>45</v>
      </c>
      <c r="B152" s="5"/>
      <c r="C152" s="33" t="s">
        <v>678</v>
      </c>
      <c r="D152" s="5"/>
      <c r="E152" s="21" t="s">
        <v>679</v>
      </c>
      <c r="F152" s="5"/>
      <c r="G152" s="5"/>
      <c r="H152" s="5"/>
      <c r="I152" s="34">
        <f>0+Q152</f>
        <v>0</v>
      </c>
      <c r="J152" s="5"/>
      <c r="O152">
        <f>0+R152</f>
        <v>0</v>
      </c>
      <c r="Q152">
        <f>0+I153</f>
        <v>0</v>
      </c>
      <c r="R152">
        <f>0+O153</f>
        <v>0</v>
      </c>
    </row>
    <row r="153" spans="1:16" ht="12.75">
      <c r="A153" s="19" t="s">
        <v>48</v>
      </c>
      <c r="B153" s="23" t="s">
        <v>219</v>
      </c>
      <c r="C153" s="23" t="s">
        <v>680</v>
      </c>
      <c r="D153" s="19" t="s">
        <v>50</v>
      </c>
      <c r="E153" s="24" t="s">
        <v>681</v>
      </c>
      <c r="F153" s="25" t="s">
        <v>92</v>
      </c>
      <c r="G153" s="26">
        <v>18</v>
      </c>
      <c r="H153" s="27">
        <v>0</v>
      </c>
      <c r="I153" s="27">
        <f>ROUND(ROUND(H153,2)*ROUND(G153,3),2)</f>
        <v>0</v>
      </c>
      <c r="J153" s="25" t="s">
        <v>53</v>
      </c>
      <c r="O153">
        <f>(I153*21)/100</f>
        <v>0</v>
      </c>
      <c r="P153" t="s">
        <v>23</v>
      </c>
    </row>
    <row r="154" spans="1:5" ht="12.75">
      <c r="A154" s="28" t="s">
        <v>54</v>
      </c>
      <c r="E154" s="29" t="s">
        <v>50</v>
      </c>
    </row>
    <row r="155" spans="1:5" ht="38.25">
      <c r="A155" s="30" t="s">
        <v>55</v>
      </c>
      <c r="E155" s="31" t="s">
        <v>682</v>
      </c>
    </row>
    <row r="156" spans="1:5" ht="38.25">
      <c r="A156" t="s">
        <v>57</v>
      </c>
      <c r="E156" s="29" t="s">
        <v>248</v>
      </c>
    </row>
    <row r="157" spans="1:18" ht="12.75" customHeight="1">
      <c r="A157" s="5" t="s">
        <v>45</v>
      </c>
      <c r="B157" s="5"/>
      <c r="C157" s="33" t="s">
        <v>256</v>
      </c>
      <c r="D157" s="5"/>
      <c r="E157" s="21" t="s">
        <v>257</v>
      </c>
      <c r="F157" s="5"/>
      <c r="G157" s="5"/>
      <c r="H157" s="5"/>
      <c r="I157" s="34">
        <f>0+Q157</f>
        <v>0</v>
      </c>
      <c r="J157" s="5"/>
      <c r="O157">
        <f>0+R157</f>
        <v>0</v>
      </c>
      <c r="Q157">
        <f>0+I158</f>
        <v>0</v>
      </c>
      <c r="R157">
        <f>0+O158</f>
        <v>0</v>
      </c>
    </row>
    <row r="158" spans="1:16" ht="12.75">
      <c r="A158" s="19" t="s">
        <v>48</v>
      </c>
      <c r="B158" s="23" t="s">
        <v>223</v>
      </c>
      <c r="C158" s="23" t="s">
        <v>264</v>
      </c>
      <c r="D158" s="19" t="s">
        <v>50</v>
      </c>
      <c r="E158" s="24" t="s">
        <v>265</v>
      </c>
      <c r="F158" s="25" t="s">
        <v>92</v>
      </c>
      <c r="G158" s="26">
        <v>82.16</v>
      </c>
      <c r="H158" s="27">
        <v>0</v>
      </c>
      <c r="I158" s="27">
        <f>ROUND(ROUND(H158,2)*ROUND(G158,3),2)</f>
        <v>0</v>
      </c>
      <c r="J158" s="25" t="s">
        <v>53</v>
      </c>
      <c r="O158">
        <f>(I158*21)/100</f>
        <v>0</v>
      </c>
      <c r="P158" t="s">
        <v>23</v>
      </c>
    </row>
    <row r="159" spans="1:5" ht="12.75">
      <c r="A159" s="28" t="s">
        <v>54</v>
      </c>
      <c r="E159" s="29" t="s">
        <v>50</v>
      </c>
    </row>
    <row r="160" spans="1:5" ht="38.25">
      <c r="A160" s="30" t="s">
        <v>55</v>
      </c>
      <c r="E160" s="31" t="s">
        <v>683</v>
      </c>
    </row>
    <row r="161" spans="1:5" ht="102">
      <c r="A161" t="s">
        <v>57</v>
      </c>
      <c r="E161" s="29" t="s">
        <v>262</v>
      </c>
    </row>
    <row r="162" spans="1:18" ht="12.75" customHeight="1">
      <c r="A162" s="5" t="s">
        <v>45</v>
      </c>
      <c r="B162" s="5"/>
      <c r="C162" s="33" t="s">
        <v>684</v>
      </c>
      <c r="D162" s="5"/>
      <c r="E162" s="21" t="s">
        <v>685</v>
      </c>
      <c r="F162" s="5"/>
      <c r="G162" s="5"/>
      <c r="H162" s="5"/>
      <c r="I162" s="34">
        <f>0+Q162</f>
        <v>0</v>
      </c>
      <c r="J162" s="5"/>
      <c r="O162">
        <f>0+R162</f>
        <v>0</v>
      </c>
      <c r="Q162">
        <f>0+I163</f>
        <v>0</v>
      </c>
      <c r="R162">
        <f>0+O163</f>
        <v>0</v>
      </c>
    </row>
    <row r="163" spans="1:16" ht="25.5">
      <c r="A163" s="19" t="s">
        <v>48</v>
      </c>
      <c r="B163" s="23" t="s">
        <v>230</v>
      </c>
      <c r="C163" s="23" t="s">
        <v>686</v>
      </c>
      <c r="D163" s="19" t="s">
        <v>50</v>
      </c>
      <c r="E163" s="24" t="s">
        <v>687</v>
      </c>
      <c r="F163" s="25" t="s">
        <v>688</v>
      </c>
      <c r="G163" s="26">
        <v>1416</v>
      </c>
      <c r="H163" s="27">
        <v>0</v>
      </c>
      <c r="I163" s="27">
        <f>ROUND(ROUND(H163,2)*ROUND(G163,3),2)</f>
        <v>0</v>
      </c>
      <c r="J163" s="25" t="s">
        <v>53</v>
      </c>
      <c r="O163">
        <f>(I163*21)/100</f>
        <v>0</v>
      </c>
      <c r="P163" t="s">
        <v>23</v>
      </c>
    </row>
    <row r="164" spans="1:5" ht="12.75">
      <c r="A164" s="28" t="s">
        <v>54</v>
      </c>
      <c r="E164" s="29" t="s">
        <v>50</v>
      </c>
    </row>
    <row r="165" spans="1:5" ht="38.25">
      <c r="A165" s="30" t="s">
        <v>55</v>
      </c>
      <c r="E165" s="31" t="s">
        <v>689</v>
      </c>
    </row>
    <row r="166" spans="1:5" ht="293.25">
      <c r="A166" t="s">
        <v>57</v>
      </c>
      <c r="E166" s="29" t="s">
        <v>690</v>
      </c>
    </row>
    <row r="167" spans="1:18" ht="12.75" customHeight="1">
      <c r="A167" s="5" t="s">
        <v>45</v>
      </c>
      <c r="B167" s="5"/>
      <c r="C167" s="33" t="s">
        <v>286</v>
      </c>
      <c r="D167" s="5"/>
      <c r="E167" s="21" t="s">
        <v>287</v>
      </c>
      <c r="F167" s="5"/>
      <c r="G167" s="5"/>
      <c r="H167" s="5"/>
      <c r="I167" s="34">
        <f>0+Q167</f>
        <v>0</v>
      </c>
      <c r="J167" s="5"/>
      <c r="O167">
        <f>0+R167</f>
        <v>0</v>
      </c>
      <c r="Q167">
        <f>0+I168+I172+I176</f>
        <v>0</v>
      </c>
      <c r="R167">
        <f>0+O168+O172+O176</f>
        <v>0</v>
      </c>
    </row>
    <row r="168" spans="1:16" ht="12.75">
      <c r="A168" s="19" t="s">
        <v>48</v>
      </c>
      <c r="B168" s="23" t="s">
        <v>235</v>
      </c>
      <c r="C168" s="23" t="s">
        <v>691</v>
      </c>
      <c r="D168" s="19" t="s">
        <v>50</v>
      </c>
      <c r="E168" s="24" t="s">
        <v>692</v>
      </c>
      <c r="F168" s="25" t="s">
        <v>63</v>
      </c>
      <c r="G168" s="26">
        <v>13.05</v>
      </c>
      <c r="H168" s="27">
        <v>0</v>
      </c>
      <c r="I168" s="27">
        <f>ROUND(ROUND(H168,2)*ROUND(G168,3),2)</f>
        <v>0</v>
      </c>
      <c r="J168" s="25" t="s">
        <v>53</v>
      </c>
      <c r="O168">
        <f>(I168*21)/100</f>
        <v>0</v>
      </c>
      <c r="P168" t="s">
        <v>23</v>
      </c>
    </row>
    <row r="169" spans="1:5" ht="12.75">
      <c r="A169" s="28" t="s">
        <v>54</v>
      </c>
      <c r="E169" s="29" t="s">
        <v>50</v>
      </c>
    </row>
    <row r="170" spans="1:5" ht="25.5">
      <c r="A170" s="30" t="s">
        <v>55</v>
      </c>
      <c r="E170" s="31" t="s">
        <v>693</v>
      </c>
    </row>
    <row r="171" spans="1:5" ht="51">
      <c r="A171" t="s">
        <v>57</v>
      </c>
      <c r="E171" s="29" t="s">
        <v>300</v>
      </c>
    </row>
    <row r="172" spans="1:16" ht="12.75">
      <c r="A172" s="19" t="s">
        <v>48</v>
      </c>
      <c r="B172" s="23" t="s">
        <v>240</v>
      </c>
      <c r="C172" s="23" t="s">
        <v>694</v>
      </c>
      <c r="D172" s="19" t="s">
        <v>50</v>
      </c>
      <c r="E172" s="24" t="s">
        <v>291</v>
      </c>
      <c r="F172" s="25" t="s">
        <v>92</v>
      </c>
      <c r="G172" s="26">
        <v>1085.76</v>
      </c>
      <c r="H172" s="27">
        <v>0</v>
      </c>
      <c r="I172" s="27">
        <f>ROUND(ROUND(H172,2)*ROUND(G172,3),2)</f>
        <v>0</v>
      </c>
      <c r="J172" s="25" t="s">
        <v>53</v>
      </c>
      <c r="O172">
        <f>(I172*21)/100</f>
        <v>0</v>
      </c>
      <c r="P172" t="s">
        <v>23</v>
      </c>
    </row>
    <row r="173" spans="1:5" ht="12.75">
      <c r="A173" s="28" t="s">
        <v>54</v>
      </c>
      <c r="E173" s="29" t="s">
        <v>50</v>
      </c>
    </row>
    <row r="174" spans="1:5" ht="25.5">
      <c r="A174" s="30" t="s">
        <v>55</v>
      </c>
      <c r="E174" s="31" t="s">
        <v>695</v>
      </c>
    </row>
    <row r="175" spans="1:5" ht="51">
      <c r="A175" t="s">
        <v>57</v>
      </c>
      <c r="E175" s="29" t="s">
        <v>293</v>
      </c>
    </row>
    <row r="176" spans="1:16" ht="12.75">
      <c r="A176" s="19" t="s">
        <v>48</v>
      </c>
      <c r="B176" s="23" t="s">
        <v>244</v>
      </c>
      <c r="C176" s="23" t="s">
        <v>308</v>
      </c>
      <c r="D176" s="19" t="s">
        <v>50</v>
      </c>
      <c r="E176" s="24" t="s">
        <v>309</v>
      </c>
      <c r="F176" s="25" t="s">
        <v>92</v>
      </c>
      <c r="G176" s="26">
        <v>82.16</v>
      </c>
      <c r="H176" s="27">
        <v>0</v>
      </c>
      <c r="I176" s="27">
        <f>ROUND(ROUND(H176,2)*ROUND(G176,3),2)</f>
        <v>0</v>
      </c>
      <c r="J176" s="25" t="s">
        <v>53</v>
      </c>
      <c r="O176">
        <f>(I176*21)/100</f>
        <v>0</v>
      </c>
      <c r="P176" t="s">
        <v>23</v>
      </c>
    </row>
    <row r="177" spans="1:5" ht="12.75">
      <c r="A177" s="28" t="s">
        <v>54</v>
      </c>
      <c r="E177" s="29" t="s">
        <v>50</v>
      </c>
    </row>
    <row r="178" spans="1:5" ht="25.5">
      <c r="A178" s="30" t="s">
        <v>55</v>
      </c>
      <c r="E178" s="31" t="s">
        <v>696</v>
      </c>
    </row>
    <row r="179" spans="1:5" ht="51">
      <c r="A179" t="s">
        <v>57</v>
      </c>
      <c r="E179" s="29" t="s">
        <v>300</v>
      </c>
    </row>
    <row r="180" spans="1:18" ht="12.75" customHeight="1">
      <c r="A180" s="5" t="s">
        <v>45</v>
      </c>
      <c r="B180" s="5"/>
      <c r="C180" s="33" t="s">
        <v>294</v>
      </c>
      <c r="D180" s="5"/>
      <c r="E180" s="21" t="s">
        <v>295</v>
      </c>
      <c r="F180" s="5"/>
      <c r="G180" s="5"/>
      <c r="H180" s="5"/>
      <c r="I180" s="34">
        <f>0+Q180</f>
        <v>0</v>
      </c>
      <c r="J180" s="5"/>
      <c r="O180">
        <f>0+R180</f>
        <v>0</v>
      </c>
      <c r="Q180">
        <f>0+I181+I185</f>
        <v>0</v>
      </c>
      <c r="R180">
        <f>0+O181+O185</f>
        <v>0</v>
      </c>
    </row>
    <row r="181" spans="1:16" ht="12.75">
      <c r="A181" s="19" t="s">
        <v>48</v>
      </c>
      <c r="B181" s="23" t="s">
        <v>251</v>
      </c>
      <c r="C181" s="23" t="s">
        <v>546</v>
      </c>
      <c r="D181" s="19" t="s">
        <v>50</v>
      </c>
      <c r="E181" s="24" t="s">
        <v>547</v>
      </c>
      <c r="F181" s="25" t="s">
        <v>92</v>
      </c>
      <c r="G181" s="26">
        <v>796.84</v>
      </c>
      <c r="H181" s="27">
        <v>0</v>
      </c>
      <c r="I181" s="27">
        <f>ROUND(ROUND(H181,2)*ROUND(G181,3),2)</f>
        <v>0</v>
      </c>
      <c r="J181" s="25" t="s">
        <v>53</v>
      </c>
      <c r="O181">
        <f>(I181*21)/100</f>
        <v>0</v>
      </c>
      <c r="P181" t="s">
        <v>23</v>
      </c>
    </row>
    <row r="182" spans="1:5" ht="12.75">
      <c r="A182" s="28" t="s">
        <v>54</v>
      </c>
      <c r="E182" s="29" t="s">
        <v>50</v>
      </c>
    </row>
    <row r="183" spans="1:5" ht="127.5">
      <c r="A183" s="30" t="s">
        <v>55</v>
      </c>
      <c r="E183" s="31" t="s">
        <v>697</v>
      </c>
    </row>
    <row r="184" spans="1:5" ht="51">
      <c r="A184" t="s">
        <v>57</v>
      </c>
      <c r="E184" s="29" t="s">
        <v>300</v>
      </c>
    </row>
    <row r="185" spans="1:16" ht="12.75">
      <c r="A185" s="19" t="s">
        <v>48</v>
      </c>
      <c r="B185" s="23" t="s">
        <v>258</v>
      </c>
      <c r="C185" s="23" t="s">
        <v>304</v>
      </c>
      <c r="D185" s="19" t="s">
        <v>50</v>
      </c>
      <c r="E185" s="24" t="s">
        <v>305</v>
      </c>
      <c r="F185" s="25" t="s">
        <v>92</v>
      </c>
      <c r="G185" s="26">
        <v>451.19</v>
      </c>
      <c r="H185" s="27">
        <v>0</v>
      </c>
      <c r="I185" s="27">
        <f>ROUND(ROUND(H185,2)*ROUND(G185,3),2)</f>
        <v>0</v>
      </c>
      <c r="J185" s="25" t="s">
        <v>53</v>
      </c>
      <c r="O185">
        <f>(I185*21)/100</f>
        <v>0</v>
      </c>
      <c r="P185" t="s">
        <v>23</v>
      </c>
    </row>
    <row r="186" spans="1:5" ht="12.75">
      <c r="A186" s="28" t="s">
        <v>54</v>
      </c>
      <c r="E186" s="29" t="s">
        <v>50</v>
      </c>
    </row>
    <row r="187" spans="1:5" ht="114.75">
      <c r="A187" s="30" t="s">
        <v>55</v>
      </c>
      <c r="E187" s="31" t="s">
        <v>698</v>
      </c>
    </row>
    <row r="188" spans="1:5" ht="51">
      <c r="A188" t="s">
        <v>57</v>
      </c>
      <c r="E188" s="29" t="s">
        <v>300</v>
      </c>
    </row>
    <row r="189" spans="1:18" ht="12.75" customHeight="1">
      <c r="A189" s="5" t="s">
        <v>45</v>
      </c>
      <c r="B189" s="5"/>
      <c r="C189" s="33" t="s">
        <v>325</v>
      </c>
      <c r="D189" s="5"/>
      <c r="E189" s="21" t="s">
        <v>326</v>
      </c>
      <c r="F189" s="5"/>
      <c r="G189" s="5"/>
      <c r="H189" s="5"/>
      <c r="I189" s="34">
        <f>0+Q189</f>
        <v>0</v>
      </c>
      <c r="J189" s="5"/>
      <c r="O189">
        <f>0+R189</f>
        <v>0</v>
      </c>
      <c r="Q189">
        <f>0+I190+I194+I198+I202</f>
        <v>0</v>
      </c>
      <c r="R189">
        <f>0+O190+O194+O198+O202</f>
        <v>0</v>
      </c>
    </row>
    <row r="190" spans="1:16" ht="12.75">
      <c r="A190" s="19" t="s">
        <v>48</v>
      </c>
      <c r="B190" s="23" t="s">
        <v>263</v>
      </c>
      <c r="C190" s="23" t="s">
        <v>328</v>
      </c>
      <c r="D190" s="19" t="s">
        <v>50</v>
      </c>
      <c r="E190" s="24" t="s">
        <v>329</v>
      </c>
      <c r="F190" s="25" t="s">
        <v>92</v>
      </c>
      <c r="G190" s="26">
        <v>48.88</v>
      </c>
      <c r="H190" s="27">
        <v>0</v>
      </c>
      <c r="I190" s="27">
        <f>ROUND(ROUND(H190,2)*ROUND(G190,3),2)</f>
        <v>0</v>
      </c>
      <c r="J190" s="25" t="s">
        <v>53</v>
      </c>
      <c r="O190">
        <f>(I190*21)/100</f>
        <v>0</v>
      </c>
      <c r="P190" t="s">
        <v>23</v>
      </c>
    </row>
    <row r="191" spans="1:5" ht="12.75">
      <c r="A191" s="28" t="s">
        <v>54</v>
      </c>
      <c r="E191" s="29" t="s">
        <v>50</v>
      </c>
    </row>
    <row r="192" spans="1:5" ht="38.25">
      <c r="A192" s="30" t="s">
        <v>55</v>
      </c>
      <c r="E192" s="31" t="s">
        <v>699</v>
      </c>
    </row>
    <row r="193" spans="1:5" ht="51">
      <c r="A193" t="s">
        <v>57</v>
      </c>
      <c r="E193" s="29" t="s">
        <v>331</v>
      </c>
    </row>
    <row r="194" spans="1:16" ht="12.75">
      <c r="A194" s="19" t="s">
        <v>48</v>
      </c>
      <c r="B194" s="23" t="s">
        <v>269</v>
      </c>
      <c r="C194" s="23" t="s">
        <v>333</v>
      </c>
      <c r="D194" s="19" t="s">
        <v>50</v>
      </c>
      <c r="E194" s="24" t="s">
        <v>334</v>
      </c>
      <c r="F194" s="25" t="s">
        <v>92</v>
      </c>
      <c r="G194" s="26">
        <v>53.13</v>
      </c>
      <c r="H194" s="27">
        <v>0</v>
      </c>
      <c r="I194" s="27">
        <f>ROUND(ROUND(H194,2)*ROUND(G194,3),2)</f>
        <v>0</v>
      </c>
      <c r="J194" s="25" t="s">
        <v>53</v>
      </c>
      <c r="O194">
        <f>(I194*21)/100</f>
        <v>0</v>
      </c>
      <c r="P194" t="s">
        <v>23</v>
      </c>
    </row>
    <row r="195" spans="1:5" ht="12.75">
      <c r="A195" s="28" t="s">
        <v>54</v>
      </c>
      <c r="E195" s="29" t="s">
        <v>50</v>
      </c>
    </row>
    <row r="196" spans="1:5" ht="38.25">
      <c r="A196" s="30" t="s">
        <v>55</v>
      </c>
      <c r="E196" s="31" t="s">
        <v>700</v>
      </c>
    </row>
    <row r="197" spans="1:5" ht="51">
      <c r="A197" t="s">
        <v>57</v>
      </c>
      <c r="E197" s="29" t="s">
        <v>336</v>
      </c>
    </row>
    <row r="198" spans="1:16" ht="12.75">
      <c r="A198" s="19" t="s">
        <v>48</v>
      </c>
      <c r="B198" s="23" t="s">
        <v>276</v>
      </c>
      <c r="C198" s="23" t="s">
        <v>338</v>
      </c>
      <c r="D198" s="19" t="s">
        <v>50</v>
      </c>
      <c r="E198" s="24" t="s">
        <v>339</v>
      </c>
      <c r="F198" s="25" t="s">
        <v>92</v>
      </c>
      <c r="G198" s="26">
        <v>53.13</v>
      </c>
      <c r="H198" s="27">
        <v>0</v>
      </c>
      <c r="I198" s="27">
        <f>ROUND(ROUND(H198,2)*ROUND(G198,3),2)</f>
        <v>0</v>
      </c>
      <c r="J198" s="25" t="s">
        <v>53</v>
      </c>
      <c r="O198">
        <f>(I198*21)/100</f>
        <v>0</v>
      </c>
      <c r="P198" t="s">
        <v>23</v>
      </c>
    </row>
    <row r="199" spans="1:5" ht="12.75">
      <c r="A199" s="28" t="s">
        <v>54</v>
      </c>
      <c r="E199" s="29" t="s">
        <v>50</v>
      </c>
    </row>
    <row r="200" spans="1:5" ht="38.25">
      <c r="A200" s="30" t="s">
        <v>55</v>
      </c>
      <c r="E200" s="31" t="s">
        <v>700</v>
      </c>
    </row>
    <row r="201" spans="1:5" ht="140.25">
      <c r="A201" t="s">
        <v>57</v>
      </c>
      <c r="E201" s="29" t="s">
        <v>341</v>
      </c>
    </row>
    <row r="202" spans="1:16" ht="12.75">
      <c r="A202" s="19" t="s">
        <v>48</v>
      </c>
      <c r="B202" s="23" t="s">
        <v>281</v>
      </c>
      <c r="C202" s="23" t="s">
        <v>701</v>
      </c>
      <c r="D202" s="19" t="s">
        <v>50</v>
      </c>
      <c r="E202" s="24" t="s">
        <v>702</v>
      </c>
      <c r="F202" s="25" t="s">
        <v>92</v>
      </c>
      <c r="G202" s="26">
        <v>48.88</v>
      </c>
      <c r="H202" s="27">
        <v>0</v>
      </c>
      <c r="I202" s="27">
        <f>ROUND(ROUND(H202,2)*ROUND(G202,3),2)</f>
        <v>0</v>
      </c>
      <c r="J202" s="25" t="s">
        <v>53</v>
      </c>
      <c r="O202">
        <f>(I202*21)/100</f>
        <v>0</v>
      </c>
      <c r="P202" t="s">
        <v>23</v>
      </c>
    </row>
    <row r="203" spans="1:5" ht="12.75">
      <c r="A203" s="28" t="s">
        <v>54</v>
      </c>
      <c r="E203" s="29" t="s">
        <v>50</v>
      </c>
    </row>
    <row r="204" spans="1:5" ht="38.25">
      <c r="A204" s="30" t="s">
        <v>55</v>
      </c>
      <c r="E204" s="31" t="s">
        <v>699</v>
      </c>
    </row>
    <row r="205" spans="1:5" ht="140.25">
      <c r="A205" t="s">
        <v>57</v>
      </c>
      <c r="E205" s="29" t="s">
        <v>341</v>
      </c>
    </row>
    <row r="206" spans="1:18" ht="12.75" customHeight="1">
      <c r="A206" s="5" t="s">
        <v>45</v>
      </c>
      <c r="B206" s="5"/>
      <c r="C206" s="33" t="s">
        <v>350</v>
      </c>
      <c r="D206" s="5"/>
      <c r="E206" s="21" t="s">
        <v>351</v>
      </c>
      <c r="F206" s="5"/>
      <c r="G206" s="5"/>
      <c r="H206" s="5"/>
      <c r="I206" s="34">
        <f>0+Q206</f>
        <v>0</v>
      </c>
      <c r="J206" s="5"/>
      <c r="O206">
        <f>0+R206</f>
        <v>0</v>
      </c>
      <c r="Q206">
        <f>0+I207+I211+I215+I219+I223+I227+I231+I235+I239</f>
        <v>0</v>
      </c>
      <c r="R206">
        <f>0+O207+O211+O215+O219+O223+O227+O231+O235+O239</f>
        <v>0</v>
      </c>
    </row>
    <row r="207" spans="1:16" ht="12.75">
      <c r="A207" s="19" t="s">
        <v>48</v>
      </c>
      <c r="B207" s="23" t="s">
        <v>288</v>
      </c>
      <c r="C207" s="23" t="s">
        <v>608</v>
      </c>
      <c r="D207" s="19" t="s">
        <v>50</v>
      </c>
      <c r="E207" s="24" t="s">
        <v>609</v>
      </c>
      <c r="F207" s="25" t="s">
        <v>92</v>
      </c>
      <c r="G207" s="26">
        <v>7.62</v>
      </c>
      <c r="H207" s="27">
        <v>0</v>
      </c>
      <c r="I207" s="27">
        <f>ROUND(ROUND(H207,2)*ROUND(G207,3),2)</f>
        <v>0</v>
      </c>
      <c r="J207" s="25" t="s">
        <v>53</v>
      </c>
      <c r="O207">
        <f>(I207*21)/100</f>
        <v>0</v>
      </c>
      <c r="P207" t="s">
        <v>23</v>
      </c>
    </row>
    <row r="208" spans="1:5" ht="12.75">
      <c r="A208" s="28" t="s">
        <v>54</v>
      </c>
      <c r="E208" s="29" t="s">
        <v>50</v>
      </c>
    </row>
    <row r="209" spans="1:5" ht="25.5">
      <c r="A209" s="30" t="s">
        <v>55</v>
      </c>
      <c r="E209" s="31" t="s">
        <v>703</v>
      </c>
    </row>
    <row r="210" spans="1:5" ht="165.75">
      <c r="A210" t="s">
        <v>57</v>
      </c>
      <c r="E210" s="29" t="s">
        <v>360</v>
      </c>
    </row>
    <row r="211" spans="1:16" ht="25.5">
      <c r="A211" s="19" t="s">
        <v>48</v>
      </c>
      <c r="B211" s="23" t="s">
        <v>296</v>
      </c>
      <c r="C211" s="23" t="s">
        <v>357</v>
      </c>
      <c r="D211" s="19" t="s">
        <v>50</v>
      </c>
      <c r="E211" s="24" t="s">
        <v>358</v>
      </c>
      <c r="F211" s="25" t="s">
        <v>92</v>
      </c>
      <c r="G211" s="26">
        <v>2.41</v>
      </c>
      <c r="H211" s="27">
        <v>0</v>
      </c>
      <c r="I211" s="27">
        <f>ROUND(ROUND(H211,2)*ROUND(G211,3),2)</f>
        <v>0</v>
      </c>
      <c r="J211" s="25" t="s">
        <v>53</v>
      </c>
      <c r="O211">
        <f>(I211*21)/100</f>
        <v>0</v>
      </c>
      <c r="P211" t="s">
        <v>23</v>
      </c>
    </row>
    <row r="212" spans="1:5" ht="12.75">
      <c r="A212" s="28" t="s">
        <v>54</v>
      </c>
      <c r="E212" s="29" t="s">
        <v>50</v>
      </c>
    </row>
    <row r="213" spans="1:5" ht="25.5">
      <c r="A213" s="30" t="s">
        <v>55</v>
      </c>
      <c r="E213" s="31" t="s">
        <v>704</v>
      </c>
    </row>
    <row r="214" spans="1:5" ht="165.75">
      <c r="A214" t="s">
        <v>57</v>
      </c>
      <c r="E214" s="29" t="s">
        <v>360</v>
      </c>
    </row>
    <row r="215" spans="1:16" ht="25.5">
      <c r="A215" s="19" t="s">
        <v>48</v>
      </c>
      <c r="B215" s="23" t="s">
        <v>301</v>
      </c>
      <c r="C215" s="23" t="s">
        <v>705</v>
      </c>
      <c r="D215" s="19" t="s">
        <v>50</v>
      </c>
      <c r="E215" s="24" t="s">
        <v>706</v>
      </c>
      <c r="F215" s="25" t="s">
        <v>92</v>
      </c>
      <c r="G215" s="26">
        <v>9.58</v>
      </c>
      <c r="H215" s="27">
        <v>0</v>
      </c>
      <c r="I215" s="27">
        <f>ROUND(ROUND(H215,2)*ROUND(G215,3),2)</f>
        <v>0</v>
      </c>
      <c r="J215" s="25" t="s">
        <v>53</v>
      </c>
      <c r="O215">
        <f>(I215*21)/100</f>
        <v>0</v>
      </c>
      <c r="P215" t="s">
        <v>23</v>
      </c>
    </row>
    <row r="216" spans="1:5" ht="12.75">
      <c r="A216" s="28" t="s">
        <v>54</v>
      </c>
      <c r="E216" s="29" t="s">
        <v>50</v>
      </c>
    </row>
    <row r="217" spans="1:5" ht="25.5">
      <c r="A217" s="30" t="s">
        <v>55</v>
      </c>
      <c r="E217" s="31" t="s">
        <v>707</v>
      </c>
    </row>
    <row r="218" spans="1:5" ht="165.75">
      <c r="A218" t="s">
        <v>57</v>
      </c>
      <c r="E218" s="29" t="s">
        <v>360</v>
      </c>
    </row>
    <row r="219" spans="1:16" ht="12.75">
      <c r="A219" s="19" t="s">
        <v>48</v>
      </c>
      <c r="B219" s="23" t="s">
        <v>303</v>
      </c>
      <c r="C219" s="23" t="s">
        <v>708</v>
      </c>
      <c r="D219" s="19" t="s">
        <v>50</v>
      </c>
      <c r="E219" s="24" t="s">
        <v>709</v>
      </c>
      <c r="F219" s="25" t="s">
        <v>92</v>
      </c>
      <c r="G219" s="26">
        <v>1.6</v>
      </c>
      <c r="H219" s="27">
        <v>0</v>
      </c>
      <c r="I219" s="27">
        <f>ROUND(ROUND(H219,2)*ROUND(G219,3),2)</f>
        <v>0</v>
      </c>
      <c r="J219" s="25" t="s">
        <v>53</v>
      </c>
      <c r="O219">
        <f>(I219*21)/100</f>
        <v>0</v>
      </c>
      <c r="P219" t="s">
        <v>23</v>
      </c>
    </row>
    <row r="220" spans="1:5" ht="12.75">
      <c r="A220" s="28" t="s">
        <v>54</v>
      </c>
      <c r="E220" s="29" t="s">
        <v>50</v>
      </c>
    </row>
    <row r="221" spans="1:5" ht="25.5">
      <c r="A221" s="30" t="s">
        <v>55</v>
      </c>
      <c r="E221" s="31" t="s">
        <v>710</v>
      </c>
    </row>
    <row r="222" spans="1:5" ht="165.75">
      <c r="A222" t="s">
        <v>57</v>
      </c>
      <c r="E222" s="29" t="s">
        <v>360</v>
      </c>
    </row>
    <row r="223" spans="1:16" ht="12.75">
      <c r="A223" s="19" t="s">
        <v>48</v>
      </c>
      <c r="B223" s="23" t="s">
        <v>307</v>
      </c>
      <c r="C223" s="23" t="s">
        <v>711</v>
      </c>
      <c r="D223" s="19" t="s">
        <v>50</v>
      </c>
      <c r="E223" s="24" t="s">
        <v>712</v>
      </c>
      <c r="F223" s="25" t="s">
        <v>92</v>
      </c>
      <c r="G223" s="26">
        <v>620.57</v>
      </c>
      <c r="H223" s="27">
        <v>0</v>
      </c>
      <c r="I223" s="27">
        <f>ROUND(ROUND(H223,2)*ROUND(G223,3),2)</f>
        <v>0</v>
      </c>
      <c r="J223" s="25" t="s">
        <v>53</v>
      </c>
      <c r="O223">
        <f>(I223*21)/100</f>
        <v>0</v>
      </c>
      <c r="P223" t="s">
        <v>23</v>
      </c>
    </row>
    <row r="224" spans="1:5" ht="38.25">
      <c r="A224" s="28" t="s">
        <v>54</v>
      </c>
      <c r="E224" s="29" t="s">
        <v>1125</v>
      </c>
    </row>
    <row r="225" spans="1:5" ht="25.5">
      <c r="A225" s="30" t="s">
        <v>55</v>
      </c>
      <c r="E225" s="31" t="s">
        <v>713</v>
      </c>
    </row>
    <row r="226" spans="1:5" ht="165.75">
      <c r="A226" t="s">
        <v>57</v>
      </c>
      <c r="E226" s="29" t="s">
        <v>360</v>
      </c>
    </row>
    <row r="227" spans="1:16" ht="12.75">
      <c r="A227" s="19" t="s">
        <v>48</v>
      </c>
      <c r="B227" s="23" t="s">
        <v>313</v>
      </c>
      <c r="C227" s="23" t="s">
        <v>714</v>
      </c>
      <c r="D227" s="19" t="s">
        <v>50</v>
      </c>
      <c r="E227" s="24" t="s">
        <v>715</v>
      </c>
      <c r="F227" s="25" t="s">
        <v>92</v>
      </c>
      <c r="G227" s="26">
        <v>225.66</v>
      </c>
      <c r="H227" s="27">
        <v>0</v>
      </c>
      <c r="I227" s="27">
        <f>ROUND(ROUND(H227,2)*ROUND(G227,3),2)</f>
        <v>0</v>
      </c>
      <c r="J227" s="25" t="s">
        <v>53</v>
      </c>
      <c r="O227">
        <f>(I227*21)/100</f>
        <v>0</v>
      </c>
      <c r="P227" t="s">
        <v>23</v>
      </c>
    </row>
    <row r="228" spans="1:5" ht="38.25">
      <c r="A228" s="28" t="s">
        <v>54</v>
      </c>
      <c r="E228" s="29" t="s">
        <v>1125</v>
      </c>
    </row>
    <row r="229" spans="1:5" ht="51">
      <c r="A229" s="30" t="s">
        <v>55</v>
      </c>
      <c r="E229" s="31" t="s">
        <v>716</v>
      </c>
    </row>
    <row r="230" spans="1:5" ht="165.75">
      <c r="A230" t="s">
        <v>57</v>
      </c>
      <c r="E230" s="29" t="s">
        <v>717</v>
      </c>
    </row>
    <row r="231" spans="1:16" ht="12.75">
      <c r="A231" s="19" t="s">
        <v>48</v>
      </c>
      <c r="B231" s="23" t="s">
        <v>320</v>
      </c>
      <c r="C231" s="23" t="s">
        <v>718</v>
      </c>
      <c r="D231" s="19" t="s">
        <v>50</v>
      </c>
      <c r="E231" s="24" t="s">
        <v>719</v>
      </c>
      <c r="F231" s="25" t="s">
        <v>92</v>
      </c>
      <c r="G231" s="26">
        <v>162.99</v>
      </c>
      <c r="H231" s="27">
        <v>0</v>
      </c>
      <c r="I231" s="27">
        <f>ROUND(ROUND(H231,2)*ROUND(G231,3),2)</f>
        <v>0</v>
      </c>
      <c r="J231" s="25" t="s">
        <v>53</v>
      </c>
      <c r="O231">
        <f>(I231*21)/100</f>
        <v>0</v>
      </c>
      <c r="P231" t="s">
        <v>23</v>
      </c>
    </row>
    <row r="232" spans="1:5" ht="12.75">
      <c r="A232" s="28" t="s">
        <v>54</v>
      </c>
      <c r="E232" s="29" t="s">
        <v>50</v>
      </c>
    </row>
    <row r="233" spans="1:5" ht="25.5">
      <c r="A233" s="30" t="s">
        <v>55</v>
      </c>
      <c r="E233" s="31" t="s">
        <v>720</v>
      </c>
    </row>
    <row r="234" spans="1:5" ht="165.75">
      <c r="A234" t="s">
        <v>57</v>
      </c>
      <c r="E234" s="29" t="s">
        <v>360</v>
      </c>
    </row>
    <row r="235" spans="1:16" ht="25.5">
      <c r="A235" s="19" t="s">
        <v>48</v>
      </c>
      <c r="B235" s="23" t="s">
        <v>327</v>
      </c>
      <c r="C235" s="23" t="s">
        <v>721</v>
      </c>
      <c r="D235" s="19" t="s">
        <v>50</v>
      </c>
      <c r="E235" s="24" t="s">
        <v>722</v>
      </c>
      <c r="F235" s="25" t="s">
        <v>92</v>
      </c>
      <c r="G235" s="26">
        <v>53.56</v>
      </c>
      <c r="H235" s="27">
        <v>0</v>
      </c>
      <c r="I235" s="27">
        <f>ROUND(ROUND(H235,2)*ROUND(G235,3),2)</f>
        <v>0</v>
      </c>
      <c r="J235" s="25" t="s">
        <v>53</v>
      </c>
      <c r="O235">
        <f>(I235*21)/100</f>
        <v>0</v>
      </c>
      <c r="P235" t="s">
        <v>23</v>
      </c>
    </row>
    <row r="236" spans="1:5" ht="12.75">
      <c r="A236" s="28" t="s">
        <v>54</v>
      </c>
      <c r="E236" s="29" t="s">
        <v>50</v>
      </c>
    </row>
    <row r="237" spans="1:5" ht="25.5">
      <c r="A237" s="30" t="s">
        <v>55</v>
      </c>
      <c r="E237" s="31" t="s">
        <v>723</v>
      </c>
    </row>
    <row r="238" spans="1:5" ht="165.75">
      <c r="A238" t="s">
        <v>57</v>
      </c>
      <c r="E238" s="29" t="s">
        <v>360</v>
      </c>
    </row>
    <row r="239" spans="1:16" ht="25.5">
      <c r="A239" s="19" t="s">
        <v>48</v>
      </c>
      <c r="B239" s="23" t="s">
        <v>332</v>
      </c>
      <c r="C239" s="23" t="s">
        <v>724</v>
      </c>
      <c r="D239" s="19" t="s">
        <v>50</v>
      </c>
      <c r="E239" s="24" t="s">
        <v>725</v>
      </c>
      <c r="F239" s="25" t="s">
        <v>92</v>
      </c>
      <c r="G239" s="26">
        <v>30.08</v>
      </c>
      <c r="H239" s="27">
        <v>0</v>
      </c>
      <c r="I239" s="27">
        <f>ROUND(ROUND(H239,2)*ROUND(G239,3),2)</f>
        <v>0</v>
      </c>
      <c r="J239" s="25" t="s">
        <v>53</v>
      </c>
      <c r="O239">
        <f>(I239*21)/100</f>
        <v>0</v>
      </c>
      <c r="P239" t="s">
        <v>23</v>
      </c>
    </row>
    <row r="240" spans="1:5" ht="12.75">
      <c r="A240" s="28" t="s">
        <v>54</v>
      </c>
      <c r="E240" s="29" t="s">
        <v>50</v>
      </c>
    </row>
    <row r="241" spans="1:5" ht="25.5">
      <c r="A241" s="30" t="s">
        <v>55</v>
      </c>
      <c r="E241" s="31" t="s">
        <v>726</v>
      </c>
    </row>
    <row r="242" spans="1:5" ht="165.75">
      <c r="A242" t="s">
        <v>57</v>
      </c>
      <c r="E242" s="29" t="s">
        <v>360</v>
      </c>
    </row>
    <row r="243" spans="1:18" ht="12.75" customHeight="1">
      <c r="A243" s="5" t="s">
        <v>45</v>
      </c>
      <c r="B243" s="5"/>
      <c r="C243" s="33" t="s">
        <v>727</v>
      </c>
      <c r="D243" s="5"/>
      <c r="E243" s="21" t="s">
        <v>728</v>
      </c>
      <c r="F243" s="5"/>
      <c r="G243" s="5"/>
      <c r="H243" s="5"/>
      <c r="I243" s="34">
        <f>0+Q243</f>
        <v>0</v>
      </c>
      <c r="J243" s="5"/>
      <c r="O243">
        <f>0+R243</f>
        <v>0</v>
      </c>
      <c r="Q243">
        <f>0+I244</f>
        <v>0</v>
      </c>
      <c r="R243">
        <f>0+O244</f>
        <v>0</v>
      </c>
    </row>
    <row r="244" spans="1:16" ht="12.75">
      <c r="A244" s="19" t="s">
        <v>48</v>
      </c>
      <c r="B244" s="23" t="s">
        <v>337</v>
      </c>
      <c r="C244" s="23" t="s">
        <v>729</v>
      </c>
      <c r="D244" s="19" t="s">
        <v>50</v>
      </c>
      <c r="E244" s="24" t="s">
        <v>730</v>
      </c>
      <c r="F244" s="25" t="s">
        <v>92</v>
      </c>
      <c r="G244" s="26">
        <v>156.83</v>
      </c>
      <c r="H244" s="27">
        <v>0</v>
      </c>
      <c r="I244" s="27">
        <f>ROUND(ROUND(H244,2)*ROUND(G244,3),2)</f>
        <v>0</v>
      </c>
      <c r="J244" s="25" t="s">
        <v>53</v>
      </c>
      <c r="O244">
        <f>(I244*21)/100</f>
        <v>0</v>
      </c>
      <c r="P244" t="s">
        <v>23</v>
      </c>
    </row>
    <row r="245" spans="1:5" ht="12.75">
      <c r="A245" s="28" t="s">
        <v>54</v>
      </c>
      <c r="E245" s="29" t="s">
        <v>50</v>
      </c>
    </row>
    <row r="246" spans="1:5" ht="25.5">
      <c r="A246" s="30" t="s">
        <v>55</v>
      </c>
      <c r="E246" s="31" t="s">
        <v>731</v>
      </c>
    </row>
    <row r="247" spans="1:5" ht="191.25">
      <c r="A247" t="s">
        <v>57</v>
      </c>
      <c r="E247" s="29" t="s">
        <v>732</v>
      </c>
    </row>
    <row r="248" spans="1:18" ht="12.75" customHeight="1">
      <c r="A248" s="5" t="s">
        <v>45</v>
      </c>
      <c r="B248" s="5"/>
      <c r="C248" s="33" t="s">
        <v>368</v>
      </c>
      <c r="D248" s="5"/>
      <c r="E248" s="21" t="s">
        <v>369</v>
      </c>
      <c r="F248" s="5"/>
      <c r="G248" s="5"/>
      <c r="H248" s="5"/>
      <c r="I248" s="34">
        <f>0+Q248</f>
        <v>0</v>
      </c>
      <c r="J248" s="5"/>
      <c r="O248">
        <f>0+R248</f>
        <v>0</v>
      </c>
      <c r="Q248">
        <f>0+I249</f>
        <v>0</v>
      </c>
      <c r="R248">
        <f>0+O249</f>
        <v>0</v>
      </c>
    </row>
    <row r="249" spans="1:16" ht="12.75">
      <c r="A249" s="19" t="s">
        <v>48</v>
      </c>
      <c r="B249" s="23" t="s">
        <v>342</v>
      </c>
      <c r="C249" s="23" t="s">
        <v>371</v>
      </c>
      <c r="D249" s="19" t="s">
        <v>50</v>
      </c>
      <c r="E249" s="24" t="s">
        <v>372</v>
      </c>
      <c r="F249" s="25" t="s">
        <v>152</v>
      </c>
      <c r="G249" s="26">
        <v>4.5</v>
      </c>
      <c r="H249" s="27">
        <v>0</v>
      </c>
      <c r="I249" s="27">
        <f>ROUND(ROUND(H249,2)*ROUND(G249,3),2)</f>
        <v>0</v>
      </c>
      <c r="J249" s="25" t="s">
        <v>53</v>
      </c>
      <c r="O249">
        <f>(I249*21)/100</f>
        <v>0</v>
      </c>
      <c r="P249" t="s">
        <v>23</v>
      </c>
    </row>
    <row r="250" spans="1:5" ht="12.75">
      <c r="A250" s="28" t="s">
        <v>54</v>
      </c>
      <c r="E250" s="29" t="s">
        <v>50</v>
      </c>
    </row>
    <row r="251" spans="1:5" ht="25.5">
      <c r="A251" s="30" t="s">
        <v>55</v>
      </c>
      <c r="E251" s="31" t="s">
        <v>733</v>
      </c>
    </row>
    <row r="252" spans="1:5" ht="255">
      <c r="A252" t="s">
        <v>57</v>
      </c>
      <c r="E252" s="29" t="s">
        <v>367</v>
      </c>
    </row>
    <row r="253" spans="1:18" ht="12.75" customHeight="1">
      <c r="A253" s="5" t="s">
        <v>45</v>
      </c>
      <c r="B253" s="5"/>
      <c r="C253" s="33" t="s">
        <v>398</v>
      </c>
      <c r="D253" s="5"/>
      <c r="E253" s="21" t="s">
        <v>399</v>
      </c>
      <c r="F253" s="5"/>
      <c r="G253" s="5"/>
      <c r="H253" s="5"/>
      <c r="I253" s="34">
        <f>0+Q253</f>
        <v>0</v>
      </c>
      <c r="J253" s="5"/>
      <c r="O253">
        <f>0+R253</f>
        <v>0</v>
      </c>
      <c r="Q253">
        <f>0+I254+I258</f>
        <v>0</v>
      </c>
      <c r="R253">
        <f>0+O254+O258</f>
        <v>0</v>
      </c>
    </row>
    <row r="254" spans="1:16" ht="12.75">
      <c r="A254" s="19" t="s">
        <v>48</v>
      </c>
      <c r="B254" s="23" t="s">
        <v>346</v>
      </c>
      <c r="C254" s="23" t="s">
        <v>401</v>
      </c>
      <c r="D254" s="19" t="s">
        <v>50</v>
      </c>
      <c r="E254" s="24" t="s">
        <v>402</v>
      </c>
      <c r="F254" s="25" t="s">
        <v>101</v>
      </c>
      <c r="G254" s="26">
        <v>13</v>
      </c>
      <c r="H254" s="27">
        <v>0</v>
      </c>
      <c r="I254" s="27">
        <f>ROUND(ROUND(H254,2)*ROUND(G254,3),2)</f>
        <v>0</v>
      </c>
      <c r="J254" s="25" t="s">
        <v>53</v>
      </c>
      <c r="O254">
        <f>(I254*21)/100</f>
        <v>0</v>
      </c>
      <c r="P254" t="s">
        <v>23</v>
      </c>
    </row>
    <row r="255" spans="1:5" ht="12.75">
      <c r="A255" s="28" t="s">
        <v>54</v>
      </c>
      <c r="E255" s="29" t="s">
        <v>50</v>
      </c>
    </row>
    <row r="256" spans="1:5" ht="25.5">
      <c r="A256" s="30" t="s">
        <v>55</v>
      </c>
      <c r="E256" s="31" t="s">
        <v>734</v>
      </c>
    </row>
    <row r="257" spans="1:5" ht="38.25">
      <c r="A257" t="s">
        <v>57</v>
      </c>
      <c r="E257" s="29" t="s">
        <v>404</v>
      </c>
    </row>
    <row r="258" spans="1:16" ht="12.75">
      <c r="A258" s="19" t="s">
        <v>48</v>
      </c>
      <c r="B258" s="23" t="s">
        <v>352</v>
      </c>
      <c r="C258" s="23" t="s">
        <v>406</v>
      </c>
      <c r="D258" s="19" t="s">
        <v>50</v>
      </c>
      <c r="E258" s="24" t="s">
        <v>407</v>
      </c>
      <c r="F258" s="25" t="s">
        <v>101</v>
      </c>
      <c r="G258" s="26">
        <v>10</v>
      </c>
      <c r="H258" s="27">
        <v>0</v>
      </c>
      <c r="I258" s="27">
        <f>ROUND(ROUND(H258,2)*ROUND(G258,3),2)</f>
        <v>0</v>
      </c>
      <c r="J258" s="25" t="s">
        <v>53</v>
      </c>
      <c r="O258">
        <f>(I258*21)/100</f>
        <v>0</v>
      </c>
      <c r="P258" t="s">
        <v>23</v>
      </c>
    </row>
    <row r="259" spans="1:5" ht="12.75">
      <c r="A259" s="28" t="s">
        <v>54</v>
      </c>
      <c r="E259" s="29" t="s">
        <v>50</v>
      </c>
    </row>
    <row r="260" spans="1:5" ht="25.5">
      <c r="A260" s="30" t="s">
        <v>55</v>
      </c>
      <c r="E260" s="31" t="s">
        <v>735</v>
      </c>
    </row>
    <row r="261" spans="1:5" ht="38.25">
      <c r="A261" t="s">
        <v>57</v>
      </c>
      <c r="E261" s="29" t="s">
        <v>404</v>
      </c>
    </row>
    <row r="262" spans="1:18" ht="12.75" customHeight="1">
      <c r="A262" s="5" t="s">
        <v>45</v>
      </c>
      <c r="B262" s="5"/>
      <c r="C262" s="33" t="s">
        <v>408</v>
      </c>
      <c r="D262" s="5"/>
      <c r="E262" s="21" t="s">
        <v>409</v>
      </c>
      <c r="F262" s="5"/>
      <c r="G262" s="5"/>
      <c r="H262" s="5"/>
      <c r="I262" s="34">
        <f>0+Q262</f>
        <v>0</v>
      </c>
      <c r="J262" s="5"/>
      <c r="O262">
        <f>0+R262</f>
        <v>0</v>
      </c>
      <c r="Q262">
        <f>0+I263</f>
        <v>0</v>
      </c>
      <c r="R262">
        <f>0+O263</f>
        <v>0</v>
      </c>
    </row>
    <row r="263" spans="1:16" ht="12.75">
      <c r="A263" s="19" t="s">
        <v>48</v>
      </c>
      <c r="B263" s="23" t="s">
        <v>356</v>
      </c>
      <c r="C263" s="23" t="s">
        <v>555</v>
      </c>
      <c r="D263" s="19" t="s">
        <v>50</v>
      </c>
      <c r="E263" s="24" t="s">
        <v>556</v>
      </c>
      <c r="F263" s="25" t="s">
        <v>101</v>
      </c>
      <c r="G263" s="26">
        <v>1</v>
      </c>
      <c r="H263" s="27">
        <v>0</v>
      </c>
      <c r="I263" s="27">
        <f>ROUND(ROUND(H263,2)*ROUND(G263,3),2)</f>
        <v>0</v>
      </c>
      <c r="J263" s="25" t="s">
        <v>53</v>
      </c>
      <c r="O263">
        <f>(I263*21)/100</f>
        <v>0</v>
      </c>
      <c r="P263" t="s">
        <v>23</v>
      </c>
    </row>
    <row r="264" spans="1:5" ht="12.75">
      <c r="A264" s="28" t="s">
        <v>54</v>
      </c>
      <c r="E264" s="29" t="s">
        <v>50</v>
      </c>
    </row>
    <row r="265" spans="1:5" ht="25.5">
      <c r="A265" s="30" t="s">
        <v>55</v>
      </c>
      <c r="E265" s="31" t="s">
        <v>736</v>
      </c>
    </row>
    <row r="266" spans="1:5" ht="51">
      <c r="A266" t="s">
        <v>57</v>
      </c>
      <c r="E266" s="29" t="s">
        <v>558</v>
      </c>
    </row>
    <row r="267" spans="1:18" ht="12.75" customHeight="1">
      <c r="A267" s="5" t="s">
        <v>45</v>
      </c>
      <c r="B267" s="5"/>
      <c r="C267" s="33" t="s">
        <v>427</v>
      </c>
      <c r="D267" s="5"/>
      <c r="E267" s="21" t="s">
        <v>428</v>
      </c>
      <c r="F267" s="5"/>
      <c r="G267" s="5"/>
      <c r="H267" s="5"/>
      <c r="I267" s="34">
        <f>0+Q267</f>
        <v>0</v>
      </c>
      <c r="J267" s="5"/>
      <c r="O267">
        <f>0+R267</f>
        <v>0</v>
      </c>
      <c r="Q267">
        <f>0+I268+I272+I276</f>
        <v>0</v>
      </c>
      <c r="R267">
        <f>0+O268+O272+O276</f>
        <v>0</v>
      </c>
    </row>
    <row r="268" spans="1:16" ht="25.5">
      <c r="A268" s="19" t="s">
        <v>48</v>
      </c>
      <c r="B268" s="23" t="s">
        <v>363</v>
      </c>
      <c r="C268" s="23" t="s">
        <v>435</v>
      </c>
      <c r="D268" s="19" t="s">
        <v>50</v>
      </c>
      <c r="E268" s="24" t="s">
        <v>436</v>
      </c>
      <c r="F268" s="25" t="s">
        <v>101</v>
      </c>
      <c r="G268" s="26">
        <v>2</v>
      </c>
      <c r="H268" s="27">
        <v>0</v>
      </c>
      <c r="I268" s="27">
        <f>ROUND(ROUND(H268,2)*ROUND(G268,3),2)</f>
        <v>0</v>
      </c>
      <c r="J268" s="25" t="s">
        <v>53</v>
      </c>
      <c r="O268">
        <f>(I268*21)/100</f>
        <v>0</v>
      </c>
      <c r="P268" t="s">
        <v>23</v>
      </c>
    </row>
    <row r="269" spans="1:5" ht="12.75">
      <c r="A269" s="28" t="s">
        <v>54</v>
      </c>
      <c r="E269" s="29" t="s">
        <v>50</v>
      </c>
    </row>
    <row r="270" spans="1:5" ht="38.25">
      <c r="A270" s="30" t="s">
        <v>55</v>
      </c>
      <c r="E270" s="31" t="s">
        <v>737</v>
      </c>
    </row>
    <row r="271" spans="1:5" ht="25.5">
      <c r="A271" t="s">
        <v>57</v>
      </c>
      <c r="E271" s="29" t="s">
        <v>438</v>
      </c>
    </row>
    <row r="272" spans="1:16" ht="12.75">
      <c r="A272" s="19" t="s">
        <v>48</v>
      </c>
      <c r="B272" s="23" t="s">
        <v>370</v>
      </c>
      <c r="C272" s="23" t="s">
        <v>738</v>
      </c>
      <c r="D272" s="19" t="s">
        <v>50</v>
      </c>
      <c r="E272" s="24" t="s">
        <v>739</v>
      </c>
      <c r="F272" s="25" t="s">
        <v>101</v>
      </c>
      <c r="G272" s="26">
        <v>4</v>
      </c>
      <c r="H272" s="27">
        <v>0</v>
      </c>
      <c r="I272" s="27">
        <f>ROUND(ROUND(H272,2)*ROUND(G272,3),2)</f>
        <v>0</v>
      </c>
      <c r="J272" s="25" t="s">
        <v>53</v>
      </c>
      <c r="O272">
        <f>(I272*21)/100</f>
        <v>0</v>
      </c>
      <c r="P272" t="s">
        <v>23</v>
      </c>
    </row>
    <row r="273" spans="1:5" ht="12.75">
      <c r="A273" s="28" t="s">
        <v>54</v>
      </c>
      <c r="E273" s="29" t="s">
        <v>50</v>
      </c>
    </row>
    <row r="274" spans="1:5" ht="38.25">
      <c r="A274" s="30" t="s">
        <v>55</v>
      </c>
      <c r="E274" s="31" t="s">
        <v>740</v>
      </c>
    </row>
    <row r="275" spans="1:5" ht="25.5">
      <c r="A275" t="s">
        <v>57</v>
      </c>
      <c r="E275" s="29" t="s">
        <v>438</v>
      </c>
    </row>
    <row r="276" spans="1:16" ht="12.75">
      <c r="A276" s="19" t="s">
        <v>48</v>
      </c>
      <c r="B276" s="23" t="s">
        <v>374</v>
      </c>
      <c r="C276" s="23" t="s">
        <v>443</v>
      </c>
      <c r="D276" s="19" t="s">
        <v>50</v>
      </c>
      <c r="E276" s="24" t="s">
        <v>444</v>
      </c>
      <c r="F276" s="25" t="s">
        <v>101</v>
      </c>
      <c r="G276" s="26">
        <v>4</v>
      </c>
      <c r="H276" s="27">
        <v>0</v>
      </c>
      <c r="I276" s="27">
        <f>ROUND(ROUND(H276,2)*ROUND(G276,3),2)</f>
        <v>0</v>
      </c>
      <c r="J276" s="25" t="s">
        <v>53</v>
      </c>
      <c r="O276">
        <f>(I276*21)/100</f>
        <v>0</v>
      </c>
      <c r="P276" t="s">
        <v>23</v>
      </c>
    </row>
    <row r="277" spans="1:5" ht="12.75">
      <c r="A277" s="28" t="s">
        <v>54</v>
      </c>
      <c r="E277" s="29" t="s">
        <v>50</v>
      </c>
    </row>
    <row r="278" spans="1:5" ht="25.5">
      <c r="A278" s="30" t="s">
        <v>55</v>
      </c>
      <c r="E278" s="31" t="s">
        <v>741</v>
      </c>
    </row>
    <row r="279" spans="1:5" ht="38.25">
      <c r="A279" t="s">
        <v>57</v>
      </c>
      <c r="E279" s="29" t="s">
        <v>446</v>
      </c>
    </row>
    <row r="280" spans="1:18" ht="12.75" customHeight="1">
      <c r="A280" s="5" t="s">
        <v>45</v>
      </c>
      <c r="B280" s="5"/>
      <c r="C280" s="33" t="s">
        <v>451</v>
      </c>
      <c r="D280" s="5"/>
      <c r="E280" s="21" t="s">
        <v>452</v>
      </c>
      <c r="F280" s="5"/>
      <c r="G280" s="5"/>
      <c r="H280" s="5"/>
      <c r="I280" s="34">
        <f>0+Q280</f>
        <v>0</v>
      </c>
      <c r="J280" s="5"/>
      <c r="O280">
        <f>0+R280</f>
        <v>0</v>
      </c>
      <c r="Q280">
        <f>0+I281</f>
        <v>0</v>
      </c>
      <c r="R280">
        <f>0+O281</f>
        <v>0</v>
      </c>
    </row>
    <row r="281" spans="1:16" ht="25.5">
      <c r="A281" s="19" t="s">
        <v>48</v>
      </c>
      <c r="B281" s="23" t="s">
        <v>381</v>
      </c>
      <c r="C281" s="23" t="s">
        <v>454</v>
      </c>
      <c r="D281" s="19" t="s">
        <v>50</v>
      </c>
      <c r="E281" s="24" t="s">
        <v>455</v>
      </c>
      <c r="F281" s="25" t="s">
        <v>92</v>
      </c>
      <c r="G281" s="26">
        <v>44.5</v>
      </c>
      <c r="H281" s="27">
        <v>0</v>
      </c>
      <c r="I281" s="27">
        <f>ROUND(ROUND(H281,2)*ROUND(G281,3),2)</f>
        <v>0</v>
      </c>
      <c r="J281" s="25" t="s">
        <v>53</v>
      </c>
      <c r="O281">
        <f>(I281*21)/100</f>
        <v>0</v>
      </c>
      <c r="P281" t="s">
        <v>23</v>
      </c>
    </row>
    <row r="282" spans="1:5" ht="12.75">
      <c r="A282" s="28" t="s">
        <v>54</v>
      </c>
      <c r="E282" s="29" t="s">
        <v>50</v>
      </c>
    </row>
    <row r="283" spans="1:5" ht="63.75">
      <c r="A283" s="30" t="s">
        <v>55</v>
      </c>
      <c r="E283" s="31" t="s">
        <v>742</v>
      </c>
    </row>
    <row r="284" spans="1:5" ht="38.25">
      <c r="A284" t="s">
        <v>57</v>
      </c>
      <c r="E284" s="29" t="s">
        <v>457</v>
      </c>
    </row>
    <row r="285" spans="1:18" ht="12.75" customHeight="1">
      <c r="A285" s="5" t="s">
        <v>45</v>
      </c>
      <c r="B285" s="5"/>
      <c r="C285" s="33" t="s">
        <v>463</v>
      </c>
      <c r="D285" s="5"/>
      <c r="E285" s="21" t="s">
        <v>464</v>
      </c>
      <c r="F285" s="5"/>
      <c r="G285" s="5"/>
      <c r="H285" s="5"/>
      <c r="I285" s="34">
        <f>0+Q285</f>
        <v>0</v>
      </c>
      <c r="J285" s="5"/>
      <c r="O285">
        <f>0+R285</f>
        <v>0</v>
      </c>
      <c r="Q285">
        <f>0+I286+I290+I294+I298</f>
        <v>0</v>
      </c>
      <c r="R285">
        <f>0+O286+O290+O294+O298</f>
        <v>0</v>
      </c>
    </row>
    <row r="286" spans="1:16" ht="12.75">
      <c r="A286" s="19" t="s">
        <v>48</v>
      </c>
      <c r="B286" s="23" t="s">
        <v>388</v>
      </c>
      <c r="C286" s="23" t="s">
        <v>743</v>
      </c>
      <c r="D286" s="19" t="s">
        <v>50</v>
      </c>
      <c r="E286" s="24" t="s">
        <v>744</v>
      </c>
      <c r="F286" s="25" t="s">
        <v>152</v>
      </c>
      <c r="G286" s="26">
        <v>405.1</v>
      </c>
      <c r="H286" s="27">
        <v>0</v>
      </c>
      <c r="I286" s="27">
        <f>ROUND(ROUND(H286,2)*ROUND(G286,3),2)</f>
        <v>0</v>
      </c>
      <c r="J286" s="25" t="s">
        <v>53</v>
      </c>
      <c r="O286">
        <f>(I286*21)/100</f>
        <v>0</v>
      </c>
      <c r="P286" t="s">
        <v>23</v>
      </c>
    </row>
    <row r="287" spans="1:5" ht="12.75">
      <c r="A287" s="28" t="s">
        <v>54</v>
      </c>
      <c r="E287" s="29" t="s">
        <v>50</v>
      </c>
    </row>
    <row r="288" spans="1:5" ht="25.5">
      <c r="A288" s="30" t="s">
        <v>55</v>
      </c>
      <c r="E288" s="31" t="s">
        <v>745</v>
      </c>
    </row>
    <row r="289" spans="1:5" ht="51">
      <c r="A289" t="s">
        <v>57</v>
      </c>
      <c r="E289" s="29" t="s">
        <v>469</v>
      </c>
    </row>
    <row r="290" spans="1:16" ht="12.75">
      <c r="A290" s="19" t="s">
        <v>48</v>
      </c>
      <c r="B290" s="23" t="s">
        <v>393</v>
      </c>
      <c r="C290" s="23" t="s">
        <v>466</v>
      </c>
      <c r="D290" s="19" t="s">
        <v>50</v>
      </c>
      <c r="E290" s="24" t="s">
        <v>467</v>
      </c>
      <c r="F290" s="25" t="s">
        <v>152</v>
      </c>
      <c r="G290" s="26">
        <v>96.96</v>
      </c>
      <c r="H290" s="27">
        <v>0</v>
      </c>
      <c r="I290" s="27">
        <f>ROUND(ROUND(H290,2)*ROUND(G290,3),2)</f>
        <v>0</v>
      </c>
      <c r="J290" s="25" t="s">
        <v>53</v>
      </c>
      <c r="O290">
        <f>(I290*21)/100</f>
        <v>0</v>
      </c>
      <c r="P290" t="s">
        <v>23</v>
      </c>
    </row>
    <row r="291" spans="1:5" ht="12.75">
      <c r="A291" s="28" t="s">
        <v>54</v>
      </c>
      <c r="E291" s="29" t="s">
        <v>50</v>
      </c>
    </row>
    <row r="292" spans="1:5" ht="25.5">
      <c r="A292" s="30" t="s">
        <v>55</v>
      </c>
      <c r="E292" s="31" t="s">
        <v>746</v>
      </c>
    </row>
    <row r="293" spans="1:5" ht="51">
      <c r="A293" t="s">
        <v>57</v>
      </c>
      <c r="E293" s="29" t="s">
        <v>469</v>
      </c>
    </row>
    <row r="294" spans="1:16" ht="12.75">
      <c r="A294" s="19" t="s">
        <v>48</v>
      </c>
      <c r="B294" s="23" t="s">
        <v>400</v>
      </c>
      <c r="C294" s="23" t="s">
        <v>471</v>
      </c>
      <c r="D294" s="19" t="s">
        <v>50</v>
      </c>
      <c r="E294" s="24" t="s">
        <v>472</v>
      </c>
      <c r="F294" s="25" t="s">
        <v>152</v>
      </c>
      <c r="G294" s="26">
        <v>46</v>
      </c>
      <c r="H294" s="27">
        <v>0</v>
      </c>
      <c r="I294" s="27">
        <f>ROUND(ROUND(H294,2)*ROUND(G294,3),2)</f>
        <v>0</v>
      </c>
      <c r="J294" s="25" t="s">
        <v>53</v>
      </c>
      <c r="O294">
        <f>(I294*21)/100</f>
        <v>0</v>
      </c>
      <c r="P294" t="s">
        <v>23</v>
      </c>
    </row>
    <row r="295" spans="1:5" ht="12.75">
      <c r="A295" s="28" t="s">
        <v>54</v>
      </c>
      <c r="E295" s="29" t="s">
        <v>50</v>
      </c>
    </row>
    <row r="296" spans="1:5" ht="51">
      <c r="A296" s="30" t="s">
        <v>55</v>
      </c>
      <c r="E296" s="31" t="s">
        <v>747</v>
      </c>
    </row>
    <row r="297" spans="1:5" ht="51">
      <c r="A297" t="s">
        <v>57</v>
      </c>
      <c r="E297" s="29" t="s">
        <v>469</v>
      </c>
    </row>
    <row r="298" spans="1:16" ht="12.75">
      <c r="A298" s="19" t="s">
        <v>48</v>
      </c>
      <c r="B298" s="23" t="s">
        <v>405</v>
      </c>
      <c r="C298" s="23" t="s">
        <v>475</v>
      </c>
      <c r="D298" s="19" t="s">
        <v>50</v>
      </c>
      <c r="E298" s="24" t="s">
        <v>476</v>
      </c>
      <c r="F298" s="25" t="s">
        <v>152</v>
      </c>
      <c r="G298" s="26">
        <v>163.1</v>
      </c>
      <c r="H298" s="27">
        <v>0</v>
      </c>
      <c r="I298" s="27">
        <f>ROUND(ROUND(H298,2)*ROUND(G298,3),2)</f>
        <v>0</v>
      </c>
      <c r="J298" s="25" t="s">
        <v>53</v>
      </c>
      <c r="O298">
        <f>(I298*21)/100</f>
        <v>0</v>
      </c>
      <c r="P298" t="s">
        <v>23</v>
      </c>
    </row>
    <row r="299" spans="1:5" ht="12.75">
      <c r="A299" s="28" t="s">
        <v>54</v>
      </c>
      <c r="E299" s="29" t="s">
        <v>50</v>
      </c>
    </row>
    <row r="300" spans="1:5" ht="25.5">
      <c r="A300" s="30" t="s">
        <v>55</v>
      </c>
      <c r="E300" s="31" t="s">
        <v>748</v>
      </c>
    </row>
    <row r="301" spans="1:5" ht="51">
      <c r="A301" t="s">
        <v>57</v>
      </c>
      <c r="E301" s="29" t="s">
        <v>478</v>
      </c>
    </row>
    <row r="302" spans="1:18" ht="12.75" customHeight="1">
      <c r="A302" s="5" t="s">
        <v>45</v>
      </c>
      <c r="B302" s="5"/>
      <c r="C302" s="33" t="s">
        <v>479</v>
      </c>
      <c r="D302" s="5"/>
      <c r="E302" s="21" t="s">
        <v>480</v>
      </c>
      <c r="F302" s="5"/>
      <c r="G302" s="5"/>
      <c r="H302" s="5"/>
      <c r="I302" s="34">
        <f>0+Q302</f>
        <v>0</v>
      </c>
      <c r="J302" s="5"/>
      <c r="O302">
        <f>0+R302</f>
        <v>0</v>
      </c>
      <c r="Q302">
        <f>0+I303+I307+I311+I315+I319</f>
        <v>0</v>
      </c>
      <c r="R302">
        <f>0+O303+O307+O311+O315+O319</f>
        <v>0</v>
      </c>
    </row>
    <row r="303" spans="1:16" ht="12.75">
      <c r="A303" s="19" t="s">
        <v>48</v>
      </c>
      <c r="B303" s="23" t="s">
        <v>410</v>
      </c>
      <c r="C303" s="23" t="s">
        <v>482</v>
      </c>
      <c r="D303" s="19" t="s">
        <v>50</v>
      </c>
      <c r="E303" s="24" t="s">
        <v>483</v>
      </c>
      <c r="F303" s="25" t="s">
        <v>152</v>
      </c>
      <c r="G303" s="26">
        <v>7.55</v>
      </c>
      <c r="H303" s="27">
        <v>0</v>
      </c>
      <c r="I303" s="27">
        <f>ROUND(ROUND(H303,2)*ROUND(G303,3),2)</f>
        <v>0</v>
      </c>
      <c r="J303" s="25" t="s">
        <v>53</v>
      </c>
      <c r="O303">
        <f>(I303*21)/100</f>
        <v>0</v>
      </c>
      <c r="P303" t="s">
        <v>23</v>
      </c>
    </row>
    <row r="304" spans="1:5" ht="12.75">
      <c r="A304" s="28" t="s">
        <v>54</v>
      </c>
      <c r="E304" s="29" t="s">
        <v>50</v>
      </c>
    </row>
    <row r="305" spans="1:5" ht="25.5">
      <c r="A305" s="30" t="s">
        <v>55</v>
      </c>
      <c r="E305" s="31" t="s">
        <v>749</v>
      </c>
    </row>
    <row r="306" spans="1:5" ht="25.5">
      <c r="A306" t="s">
        <v>57</v>
      </c>
      <c r="E306" s="29" t="s">
        <v>485</v>
      </c>
    </row>
    <row r="307" spans="1:16" ht="12.75">
      <c r="A307" s="19" t="s">
        <v>48</v>
      </c>
      <c r="B307" s="23" t="s">
        <v>416</v>
      </c>
      <c r="C307" s="23" t="s">
        <v>487</v>
      </c>
      <c r="D307" s="19" t="s">
        <v>50</v>
      </c>
      <c r="E307" s="24" t="s">
        <v>488</v>
      </c>
      <c r="F307" s="25" t="s">
        <v>152</v>
      </c>
      <c r="G307" s="26">
        <v>7.55</v>
      </c>
      <c r="H307" s="27">
        <v>0</v>
      </c>
      <c r="I307" s="27">
        <f>ROUND(ROUND(H307,2)*ROUND(G307,3),2)</f>
        <v>0</v>
      </c>
      <c r="J307" s="25" t="s">
        <v>53</v>
      </c>
      <c r="O307">
        <f>(I307*21)/100</f>
        <v>0</v>
      </c>
      <c r="P307" t="s">
        <v>23</v>
      </c>
    </row>
    <row r="308" spans="1:5" ht="12.75">
      <c r="A308" s="28" t="s">
        <v>54</v>
      </c>
      <c r="E308" s="29" t="s">
        <v>50</v>
      </c>
    </row>
    <row r="309" spans="1:5" ht="25.5">
      <c r="A309" s="30" t="s">
        <v>55</v>
      </c>
      <c r="E309" s="31" t="s">
        <v>749</v>
      </c>
    </row>
    <row r="310" spans="1:5" ht="25.5">
      <c r="A310" t="s">
        <v>57</v>
      </c>
      <c r="E310" s="29" t="s">
        <v>489</v>
      </c>
    </row>
    <row r="311" spans="1:16" ht="12.75">
      <c r="A311" s="19" t="s">
        <v>48</v>
      </c>
      <c r="B311" s="23" t="s">
        <v>421</v>
      </c>
      <c r="C311" s="23" t="s">
        <v>491</v>
      </c>
      <c r="D311" s="19" t="s">
        <v>50</v>
      </c>
      <c r="E311" s="24" t="s">
        <v>492</v>
      </c>
      <c r="F311" s="25" t="s">
        <v>152</v>
      </c>
      <c r="G311" s="26">
        <v>7.55</v>
      </c>
      <c r="H311" s="27">
        <v>0</v>
      </c>
      <c r="I311" s="27">
        <f>ROUND(ROUND(H311,2)*ROUND(G311,3),2)</f>
        <v>0</v>
      </c>
      <c r="J311" s="25" t="s">
        <v>53</v>
      </c>
      <c r="O311">
        <f>(I311*21)/100</f>
        <v>0</v>
      </c>
      <c r="P311" t="s">
        <v>23</v>
      </c>
    </row>
    <row r="312" spans="1:5" ht="12.75">
      <c r="A312" s="28" t="s">
        <v>54</v>
      </c>
      <c r="E312" s="29" t="s">
        <v>50</v>
      </c>
    </row>
    <row r="313" spans="1:5" ht="25.5">
      <c r="A313" s="30" t="s">
        <v>55</v>
      </c>
      <c r="E313" s="31" t="s">
        <v>749</v>
      </c>
    </row>
    <row r="314" spans="1:5" ht="25.5">
      <c r="A314" t="s">
        <v>57</v>
      </c>
      <c r="E314" s="29" t="s">
        <v>489</v>
      </c>
    </row>
    <row r="315" spans="1:16" ht="12.75">
      <c r="A315" s="19" t="s">
        <v>48</v>
      </c>
      <c r="B315" s="23" t="s">
        <v>429</v>
      </c>
      <c r="C315" s="23" t="s">
        <v>494</v>
      </c>
      <c r="D315" s="19" t="s">
        <v>50</v>
      </c>
      <c r="E315" s="24" t="s">
        <v>495</v>
      </c>
      <c r="F315" s="25" t="s">
        <v>152</v>
      </c>
      <c r="G315" s="26">
        <v>7.55</v>
      </c>
      <c r="H315" s="27">
        <v>0</v>
      </c>
      <c r="I315" s="27">
        <f>ROUND(ROUND(H315,2)*ROUND(G315,3),2)</f>
        <v>0</v>
      </c>
      <c r="J315" s="25" t="s">
        <v>53</v>
      </c>
      <c r="O315">
        <f>(I315*21)/100</f>
        <v>0</v>
      </c>
      <c r="P315" t="s">
        <v>23</v>
      </c>
    </row>
    <row r="316" spans="1:5" ht="12.75">
      <c r="A316" s="28" t="s">
        <v>54</v>
      </c>
      <c r="E316" s="29" t="s">
        <v>50</v>
      </c>
    </row>
    <row r="317" spans="1:5" ht="25.5">
      <c r="A317" s="30" t="s">
        <v>55</v>
      </c>
      <c r="E317" s="31" t="s">
        <v>749</v>
      </c>
    </row>
    <row r="318" spans="1:5" ht="25.5">
      <c r="A318" t="s">
        <v>57</v>
      </c>
      <c r="E318" s="29" t="s">
        <v>489</v>
      </c>
    </row>
    <row r="319" spans="1:16" ht="12.75">
      <c r="A319" s="19" t="s">
        <v>48</v>
      </c>
      <c r="B319" s="23" t="s">
        <v>434</v>
      </c>
      <c r="C319" s="23" t="s">
        <v>497</v>
      </c>
      <c r="D319" s="19" t="s">
        <v>50</v>
      </c>
      <c r="E319" s="24" t="s">
        <v>498</v>
      </c>
      <c r="F319" s="25" t="s">
        <v>152</v>
      </c>
      <c r="G319" s="26">
        <v>7.55</v>
      </c>
      <c r="H319" s="27">
        <v>0</v>
      </c>
      <c r="I319" s="27">
        <f>ROUND(ROUND(H319,2)*ROUND(G319,3),2)</f>
        <v>0</v>
      </c>
      <c r="J319" s="25" t="s">
        <v>53</v>
      </c>
      <c r="O319">
        <f>(I319*21)/100</f>
        <v>0</v>
      </c>
      <c r="P319" t="s">
        <v>23</v>
      </c>
    </row>
    <row r="320" spans="1:5" ht="12.75">
      <c r="A320" s="28" t="s">
        <v>54</v>
      </c>
      <c r="E320" s="29" t="s">
        <v>50</v>
      </c>
    </row>
    <row r="321" spans="1:5" ht="25.5">
      <c r="A321" s="30" t="s">
        <v>55</v>
      </c>
      <c r="E321" s="31" t="s">
        <v>749</v>
      </c>
    </row>
    <row r="322" spans="1:5" ht="38.25">
      <c r="A322" t="s">
        <v>57</v>
      </c>
      <c r="E322" s="29" t="s">
        <v>499</v>
      </c>
    </row>
    <row r="323" spans="1:18" ht="12.75" customHeight="1">
      <c r="A323" s="5" t="s">
        <v>45</v>
      </c>
      <c r="B323" s="5"/>
      <c r="C323" s="33" t="s">
        <v>500</v>
      </c>
      <c r="D323" s="5"/>
      <c r="E323" s="21" t="s">
        <v>501</v>
      </c>
      <c r="F323" s="5"/>
      <c r="G323" s="5"/>
      <c r="H323" s="5"/>
      <c r="I323" s="34">
        <f>0+Q323</f>
        <v>0</v>
      </c>
      <c r="J323" s="5"/>
      <c r="O323">
        <f>0+R323</f>
        <v>0</v>
      </c>
      <c r="Q323">
        <f>0+I324</f>
        <v>0</v>
      </c>
      <c r="R323">
        <f>0+O324</f>
        <v>0</v>
      </c>
    </row>
    <row r="324" spans="1:16" ht="12.75">
      <c r="A324" s="19" t="s">
        <v>48</v>
      </c>
      <c r="B324" s="23" t="s">
        <v>439</v>
      </c>
      <c r="C324" s="23" t="s">
        <v>750</v>
      </c>
      <c r="D324" s="19" t="s">
        <v>50</v>
      </c>
      <c r="E324" s="24" t="s">
        <v>751</v>
      </c>
      <c r="F324" s="25" t="s">
        <v>152</v>
      </c>
      <c r="G324" s="26">
        <v>18</v>
      </c>
      <c r="H324" s="27">
        <v>0</v>
      </c>
      <c r="I324" s="27">
        <f>ROUND(ROUND(H324,2)*ROUND(G324,3),2)</f>
        <v>0</v>
      </c>
      <c r="J324" s="25" t="s">
        <v>53</v>
      </c>
      <c r="O324">
        <f>(I324*21)/100</f>
        <v>0</v>
      </c>
      <c r="P324" t="s">
        <v>23</v>
      </c>
    </row>
    <row r="325" spans="1:5" ht="12.75">
      <c r="A325" s="28" t="s">
        <v>54</v>
      </c>
      <c r="E325" s="29" t="s">
        <v>50</v>
      </c>
    </row>
    <row r="326" spans="1:5" ht="25.5">
      <c r="A326" s="30" t="s">
        <v>55</v>
      </c>
      <c r="E326" s="31" t="s">
        <v>752</v>
      </c>
    </row>
    <row r="327" spans="1:5" ht="76.5">
      <c r="A327" t="s">
        <v>57</v>
      </c>
      <c r="E327" s="29" t="s">
        <v>753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9"/>
  <sheetViews>
    <sheetView workbookViewId="0" topLeftCell="B1">
      <pane ySplit="7" topLeftCell="A113" activePane="bottomLeft" state="frozen"/>
      <selection pane="bottomLeft" activeCell="E122" sqref="E12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0+O8+O25+O38+O47+O56+O65+O70+O75+O80+O89+O110+O115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754</v>
      </c>
      <c r="I3" s="35">
        <f>0+I8+I25+I38+I47+I56+I65+I70+I75+I80+I89+I110+I115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754</v>
      </c>
      <c r="D4" s="43"/>
      <c r="E4" s="14" t="s">
        <v>755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50.16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756</v>
      </c>
    </row>
    <row r="12" spans="1:5" ht="25.5">
      <c r="A12" t="s">
        <v>57</v>
      </c>
      <c r="E12" s="29" t="s">
        <v>65</v>
      </c>
    </row>
    <row r="13" spans="1:16" ht="12.75">
      <c r="A13" s="19" t="s">
        <v>48</v>
      </c>
      <c r="B13" s="23" t="s">
        <v>23</v>
      </c>
      <c r="C13" s="23" t="s">
        <v>69</v>
      </c>
      <c r="D13" s="19" t="s">
        <v>50</v>
      </c>
      <c r="E13" s="24" t="s">
        <v>70</v>
      </c>
      <c r="F13" s="25" t="s">
        <v>71</v>
      </c>
      <c r="G13" s="26">
        <v>18.52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5" ht="12.75">
      <c r="A14" s="28" t="s">
        <v>54</v>
      </c>
      <c r="E14" s="29" t="s">
        <v>50</v>
      </c>
    </row>
    <row r="15" spans="1:5" ht="51">
      <c r="A15" s="30" t="s">
        <v>55</v>
      </c>
      <c r="E15" s="31" t="s">
        <v>757</v>
      </c>
    </row>
    <row r="16" spans="1:5" ht="25.5">
      <c r="A16" t="s">
        <v>57</v>
      </c>
      <c r="E16" s="29" t="s">
        <v>65</v>
      </c>
    </row>
    <row r="17" spans="1:16" ht="12.75">
      <c r="A17" s="19" t="s">
        <v>48</v>
      </c>
      <c r="B17" s="23" t="s">
        <v>22</v>
      </c>
      <c r="C17" s="23" t="s">
        <v>73</v>
      </c>
      <c r="D17" s="19" t="s">
        <v>50</v>
      </c>
      <c r="E17" s="24" t="s">
        <v>74</v>
      </c>
      <c r="F17" s="25" t="s">
        <v>71</v>
      </c>
      <c r="G17" s="26">
        <v>20.383</v>
      </c>
      <c r="H17" s="27">
        <v>0</v>
      </c>
      <c r="I17" s="27">
        <f>ROUND(ROUND(H17,2)*ROUND(G17,3),2)</f>
        <v>0</v>
      </c>
      <c r="J17" s="25" t="s">
        <v>53</v>
      </c>
      <c r="O17">
        <f>(I17*21)/100</f>
        <v>0</v>
      </c>
      <c r="P17" t="s">
        <v>23</v>
      </c>
    </row>
    <row r="18" spans="1:5" ht="12.75">
      <c r="A18" s="28" t="s">
        <v>54</v>
      </c>
      <c r="E18" s="29" t="s">
        <v>50</v>
      </c>
    </row>
    <row r="19" spans="1:5" ht="25.5">
      <c r="A19" s="30" t="s">
        <v>55</v>
      </c>
      <c r="E19" s="31" t="s">
        <v>758</v>
      </c>
    </row>
    <row r="20" spans="1:5" ht="25.5">
      <c r="A20" t="s">
        <v>57</v>
      </c>
      <c r="E20" s="29" t="s">
        <v>65</v>
      </c>
    </row>
    <row r="21" spans="1:16" ht="25.5">
      <c r="A21" s="19" t="s">
        <v>48</v>
      </c>
      <c r="B21" s="23" t="s">
        <v>33</v>
      </c>
      <c r="C21" s="23" t="s">
        <v>80</v>
      </c>
      <c r="D21" s="19" t="s">
        <v>50</v>
      </c>
      <c r="E21" s="24" t="s">
        <v>81</v>
      </c>
      <c r="F21" s="25" t="s">
        <v>71</v>
      </c>
      <c r="G21" s="26">
        <v>34.727</v>
      </c>
      <c r="H21" s="27">
        <v>0</v>
      </c>
      <c r="I21" s="27">
        <f>ROUND(ROUND(H21,2)*ROUND(G21,3),2)</f>
        <v>0</v>
      </c>
      <c r="J21" s="25" t="s">
        <v>53</v>
      </c>
      <c r="O21">
        <f>(I21*21)/100</f>
        <v>0</v>
      </c>
      <c r="P21" t="s">
        <v>23</v>
      </c>
    </row>
    <row r="22" spans="1:5" ht="12.75">
      <c r="A22" s="28" t="s">
        <v>54</v>
      </c>
      <c r="E22" s="29" t="s">
        <v>50</v>
      </c>
    </row>
    <row r="23" spans="1:5" ht="25.5">
      <c r="A23" s="30" t="s">
        <v>55</v>
      </c>
      <c r="E23" s="31" t="s">
        <v>759</v>
      </c>
    </row>
    <row r="24" spans="1:5" ht="25.5">
      <c r="A24" t="s">
        <v>57</v>
      </c>
      <c r="E24" s="29" t="s">
        <v>65</v>
      </c>
    </row>
    <row r="25" spans="1:18" ht="12.75" customHeight="1">
      <c r="A25" s="5" t="s">
        <v>45</v>
      </c>
      <c r="B25" s="5"/>
      <c r="C25" s="33" t="s">
        <v>104</v>
      </c>
      <c r="D25" s="5"/>
      <c r="E25" s="21" t="s">
        <v>105</v>
      </c>
      <c r="F25" s="5"/>
      <c r="G25" s="5"/>
      <c r="H25" s="5"/>
      <c r="I25" s="34">
        <f>0+Q25</f>
        <v>0</v>
      </c>
      <c r="J25" s="5"/>
      <c r="O25">
        <f>0+R25</f>
        <v>0</v>
      </c>
      <c r="Q25">
        <f>0+I26+I30+I34</f>
        <v>0</v>
      </c>
      <c r="R25">
        <f>0+O26+O30+O34</f>
        <v>0</v>
      </c>
    </row>
    <row r="26" spans="1:16" ht="12.75">
      <c r="A26" s="19" t="s">
        <v>48</v>
      </c>
      <c r="B26" s="23" t="s">
        <v>35</v>
      </c>
      <c r="C26" s="23" t="s">
        <v>136</v>
      </c>
      <c r="D26" s="19" t="s">
        <v>50</v>
      </c>
      <c r="E26" s="24" t="s">
        <v>137</v>
      </c>
      <c r="F26" s="25" t="s">
        <v>114</v>
      </c>
      <c r="G26" s="26">
        <v>370.416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5" ht="12.75">
      <c r="A27" s="28" t="s">
        <v>54</v>
      </c>
      <c r="E27" s="29" t="s">
        <v>50</v>
      </c>
    </row>
    <row r="28" spans="1:5" ht="38.25">
      <c r="A28" s="30" t="s">
        <v>55</v>
      </c>
      <c r="E28" s="31" t="s">
        <v>760</v>
      </c>
    </row>
    <row r="29" spans="1:5" ht="25.5">
      <c r="A29" t="s">
        <v>57</v>
      </c>
      <c r="E29" s="29" t="s">
        <v>116</v>
      </c>
    </row>
    <row r="30" spans="1:16" ht="12.75">
      <c r="A30" s="19" t="s">
        <v>48</v>
      </c>
      <c r="B30" s="23" t="s">
        <v>37</v>
      </c>
      <c r="C30" s="23" t="s">
        <v>140</v>
      </c>
      <c r="D30" s="19" t="s">
        <v>50</v>
      </c>
      <c r="E30" s="24" t="s">
        <v>141</v>
      </c>
      <c r="F30" s="25" t="s">
        <v>92</v>
      </c>
      <c r="G30" s="26">
        <v>77.17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5" ht="12.75">
      <c r="A31" s="28" t="s">
        <v>54</v>
      </c>
      <c r="E31" s="29" t="s">
        <v>50</v>
      </c>
    </row>
    <row r="32" spans="1:5" ht="25.5">
      <c r="A32" s="30" t="s">
        <v>55</v>
      </c>
      <c r="E32" s="31" t="s">
        <v>761</v>
      </c>
    </row>
    <row r="33" spans="1:5" ht="63.75">
      <c r="A33" t="s">
        <v>57</v>
      </c>
      <c r="E33" s="29" t="s">
        <v>110</v>
      </c>
    </row>
    <row r="34" spans="1:16" ht="12.75">
      <c r="A34" s="19" t="s">
        <v>48</v>
      </c>
      <c r="B34" s="23" t="s">
        <v>79</v>
      </c>
      <c r="C34" s="23" t="s">
        <v>144</v>
      </c>
      <c r="D34" s="19" t="s">
        <v>50</v>
      </c>
      <c r="E34" s="24" t="s">
        <v>145</v>
      </c>
      <c r="F34" s="25" t="s">
        <v>92</v>
      </c>
      <c r="G34" s="26">
        <v>77.17</v>
      </c>
      <c r="H34" s="27">
        <v>0</v>
      </c>
      <c r="I34" s="27">
        <f>ROUND(ROUND(H34,2)*ROUND(G34,3),2)</f>
        <v>0</v>
      </c>
      <c r="J34" s="25" t="s">
        <v>53</v>
      </c>
      <c r="O34">
        <f>(I34*21)/100</f>
        <v>0</v>
      </c>
      <c r="P34" t="s">
        <v>23</v>
      </c>
    </row>
    <row r="35" spans="1:5" ht="12.75">
      <c r="A35" s="28" t="s">
        <v>54</v>
      </c>
      <c r="E35" s="29" t="s">
        <v>50</v>
      </c>
    </row>
    <row r="36" spans="1:5" ht="25.5">
      <c r="A36" s="30" t="s">
        <v>55</v>
      </c>
      <c r="E36" s="31" t="s">
        <v>762</v>
      </c>
    </row>
    <row r="37" spans="1:5" ht="63.75">
      <c r="A37" t="s">
        <v>57</v>
      </c>
      <c r="E37" s="29" t="s">
        <v>110</v>
      </c>
    </row>
    <row r="38" spans="1:18" ht="12.75" customHeight="1">
      <c r="A38" s="5" t="s">
        <v>45</v>
      </c>
      <c r="B38" s="5"/>
      <c r="C38" s="33" t="s">
        <v>147</v>
      </c>
      <c r="D38" s="5"/>
      <c r="E38" s="21" t="s">
        <v>148</v>
      </c>
      <c r="F38" s="5"/>
      <c r="G38" s="5"/>
      <c r="H38" s="5"/>
      <c r="I38" s="34">
        <f>0+Q38</f>
        <v>0</v>
      </c>
      <c r="J38" s="5"/>
      <c r="O38">
        <f>0+R38</f>
        <v>0</v>
      </c>
      <c r="Q38">
        <f>0+I39+I43</f>
        <v>0</v>
      </c>
      <c r="R38">
        <f>0+O39+O43</f>
        <v>0</v>
      </c>
    </row>
    <row r="39" spans="1:16" ht="12.75">
      <c r="A39" s="19" t="s">
        <v>48</v>
      </c>
      <c r="B39" s="23" t="s">
        <v>83</v>
      </c>
      <c r="C39" s="23" t="s">
        <v>150</v>
      </c>
      <c r="D39" s="19" t="s">
        <v>50</v>
      </c>
      <c r="E39" s="24" t="s">
        <v>151</v>
      </c>
      <c r="F39" s="25" t="s">
        <v>152</v>
      </c>
      <c r="G39" s="26">
        <v>81.53</v>
      </c>
      <c r="H39" s="27">
        <v>0</v>
      </c>
      <c r="I39" s="27">
        <f>ROUND(ROUND(H39,2)*ROUND(G39,3),2)</f>
        <v>0</v>
      </c>
      <c r="J39" s="25" t="s">
        <v>53</v>
      </c>
      <c r="O39">
        <f>(I39*21)/100</f>
        <v>0</v>
      </c>
      <c r="P39" t="s">
        <v>23</v>
      </c>
    </row>
    <row r="40" spans="1:5" ht="12.75">
      <c r="A40" s="28" t="s">
        <v>54</v>
      </c>
      <c r="E40" s="29" t="s">
        <v>50</v>
      </c>
    </row>
    <row r="41" spans="1:5" ht="25.5">
      <c r="A41" s="30" t="s">
        <v>55</v>
      </c>
      <c r="E41" s="31" t="s">
        <v>763</v>
      </c>
    </row>
    <row r="42" spans="1:5" ht="63.75">
      <c r="A42" t="s">
        <v>57</v>
      </c>
      <c r="E42" s="29" t="s">
        <v>110</v>
      </c>
    </row>
    <row r="43" spans="1:16" ht="25.5">
      <c r="A43" s="19" t="s">
        <v>48</v>
      </c>
      <c r="B43" s="23" t="s">
        <v>40</v>
      </c>
      <c r="C43" s="23" t="s">
        <v>155</v>
      </c>
      <c r="D43" s="19" t="s">
        <v>50</v>
      </c>
      <c r="E43" s="24" t="s">
        <v>156</v>
      </c>
      <c r="F43" s="25" t="s">
        <v>114</v>
      </c>
      <c r="G43" s="26">
        <v>407.65</v>
      </c>
      <c r="H43" s="27">
        <v>0</v>
      </c>
      <c r="I43" s="27">
        <f>ROUND(ROUND(H43,2)*ROUND(G43,3),2)</f>
        <v>0</v>
      </c>
      <c r="J43" s="25" t="s">
        <v>53</v>
      </c>
      <c r="O43">
        <f>(I43*21)/100</f>
        <v>0</v>
      </c>
      <c r="P43" t="s">
        <v>23</v>
      </c>
    </row>
    <row r="44" spans="1:5" ht="12.75">
      <c r="A44" s="28" t="s">
        <v>54</v>
      </c>
      <c r="E44" s="29" t="s">
        <v>50</v>
      </c>
    </row>
    <row r="45" spans="1:5" ht="25.5">
      <c r="A45" s="30" t="s">
        <v>55</v>
      </c>
      <c r="E45" s="31" t="s">
        <v>764</v>
      </c>
    </row>
    <row r="46" spans="1:5" ht="25.5">
      <c r="A46" t="s">
        <v>57</v>
      </c>
      <c r="E46" s="29" t="s">
        <v>116</v>
      </c>
    </row>
    <row r="47" spans="1:18" ht="12.75" customHeight="1">
      <c r="A47" s="5" t="s">
        <v>45</v>
      </c>
      <c r="B47" s="5"/>
      <c r="C47" s="33" t="s">
        <v>158</v>
      </c>
      <c r="D47" s="5"/>
      <c r="E47" s="21" t="s">
        <v>159</v>
      </c>
      <c r="F47" s="5"/>
      <c r="G47" s="5"/>
      <c r="H47" s="5"/>
      <c r="I47" s="34">
        <f>0+Q47</f>
        <v>0</v>
      </c>
      <c r="J47" s="5"/>
      <c r="O47">
        <f>0+R47</f>
        <v>0</v>
      </c>
      <c r="Q47">
        <f>0+I48+I52</f>
        <v>0</v>
      </c>
      <c r="R47">
        <f>0+O48+O52</f>
        <v>0</v>
      </c>
    </row>
    <row r="48" spans="1:16" ht="25.5">
      <c r="A48" s="19" t="s">
        <v>48</v>
      </c>
      <c r="B48" s="23" t="s">
        <v>42</v>
      </c>
      <c r="C48" s="23" t="s">
        <v>161</v>
      </c>
      <c r="D48" s="19" t="s">
        <v>50</v>
      </c>
      <c r="E48" s="24" t="s">
        <v>162</v>
      </c>
      <c r="F48" s="25" t="s">
        <v>63</v>
      </c>
      <c r="G48" s="26">
        <v>19.293</v>
      </c>
      <c r="H48" s="27">
        <v>0</v>
      </c>
      <c r="I48" s="27">
        <f>ROUND(ROUND(H48,2)*ROUND(G48,3),2)</f>
        <v>0</v>
      </c>
      <c r="J48" s="25" t="s">
        <v>53</v>
      </c>
      <c r="O48">
        <f>(I48*21)/100</f>
        <v>0</v>
      </c>
      <c r="P48" t="s">
        <v>23</v>
      </c>
    </row>
    <row r="49" spans="1:5" ht="12.75">
      <c r="A49" s="28" t="s">
        <v>54</v>
      </c>
      <c r="E49" s="29" t="s">
        <v>50</v>
      </c>
    </row>
    <row r="50" spans="1:5" ht="25.5">
      <c r="A50" s="30" t="s">
        <v>55</v>
      </c>
      <c r="E50" s="31" t="s">
        <v>765</v>
      </c>
    </row>
    <row r="51" spans="1:5" ht="63.75">
      <c r="A51" t="s">
        <v>57</v>
      </c>
      <c r="E51" s="29" t="s">
        <v>110</v>
      </c>
    </row>
    <row r="52" spans="1:16" ht="25.5">
      <c r="A52" s="19" t="s">
        <v>48</v>
      </c>
      <c r="B52" s="23" t="s">
        <v>44</v>
      </c>
      <c r="C52" s="23" t="s">
        <v>165</v>
      </c>
      <c r="D52" s="19" t="s">
        <v>50</v>
      </c>
      <c r="E52" s="24" t="s">
        <v>166</v>
      </c>
      <c r="F52" s="25" t="s">
        <v>114</v>
      </c>
      <c r="G52" s="26">
        <v>694.53</v>
      </c>
      <c r="H52" s="27">
        <v>0</v>
      </c>
      <c r="I52" s="27">
        <f>ROUND(ROUND(H52,2)*ROUND(G52,3),2)</f>
        <v>0</v>
      </c>
      <c r="J52" s="25" t="s">
        <v>53</v>
      </c>
      <c r="O52">
        <f>(I52*21)/100</f>
        <v>0</v>
      </c>
      <c r="P52" t="s">
        <v>23</v>
      </c>
    </row>
    <row r="53" spans="1:5" ht="12.75">
      <c r="A53" s="28" t="s">
        <v>54</v>
      </c>
      <c r="E53" s="29" t="s">
        <v>50</v>
      </c>
    </row>
    <row r="54" spans="1:5" ht="25.5">
      <c r="A54" s="30" t="s">
        <v>55</v>
      </c>
      <c r="E54" s="31" t="s">
        <v>766</v>
      </c>
    </row>
    <row r="55" spans="1:5" ht="25.5">
      <c r="A55" t="s">
        <v>57</v>
      </c>
      <c r="E55" s="29" t="s">
        <v>116</v>
      </c>
    </row>
    <row r="56" spans="1:18" ht="12.75" customHeight="1">
      <c r="A56" s="5" t="s">
        <v>45</v>
      </c>
      <c r="B56" s="5"/>
      <c r="C56" s="33" t="s">
        <v>185</v>
      </c>
      <c r="D56" s="5"/>
      <c r="E56" s="21" t="s">
        <v>186</v>
      </c>
      <c r="F56" s="5"/>
      <c r="G56" s="5"/>
      <c r="H56" s="5"/>
      <c r="I56" s="34">
        <f>0+Q56</f>
        <v>0</v>
      </c>
      <c r="J56" s="5"/>
      <c r="O56">
        <f>0+R56</f>
        <v>0</v>
      </c>
      <c r="Q56">
        <f>0+I57+I61</f>
        <v>0</v>
      </c>
      <c r="R56">
        <f>0+O57+O61</f>
        <v>0</v>
      </c>
    </row>
    <row r="57" spans="1:16" ht="12.75">
      <c r="A57" s="19" t="s">
        <v>48</v>
      </c>
      <c r="B57" s="23" t="s">
        <v>106</v>
      </c>
      <c r="C57" s="23" t="s">
        <v>188</v>
      </c>
      <c r="D57" s="19" t="s">
        <v>50</v>
      </c>
      <c r="E57" s="24" t="s">
        <v>189</v>
      </c>
      <c r="F57" s="25" t="s">
        <v>63</v>
      </c>
      <c r="G57" s="26">
        <v>50.161</v>
      </c>
      <c r="H57" s="27">
        <v>0</v>
      </c>
      <c r="I57" s="27">
        <f>ROUND(ROUND(H57,2)*ROUND(G57,3),2)</f>
        <v>0</v>
      </c>
      <c r="J57" s="25" t="s">
        <v>53</v>
      </c>
      <c r="O57">
        <f>(I57*21)/100</f>
        <v>0</v>
      </c>
      <c r="P57" t="s">
        <v>23</v>
      </c>
    </row>
    <row r="58" spans="1:5" ht="12.75">
      <c r="A58" s="28" t="s">
        <v>54</v>
      </c>
      <c r="E58" s="29" t="s">
        <v>50</v>
      </c>
    </row>
    <row r="59" spans="1:5" ht="51">
      <c r="A59" s="30" t="s">
        <v>55</v>
      </c>
      <c r="E59" s="31" t="s">
        <v>767</v>
      </c>
    </row>
    <row r="60" spans="1:5" ht="369.75">
      <c r="A60" t="s">
        <v>57</v>
      </c>
      <c r="E60" s="29" t="s">
        <v>191</v>
      </c>
    </row>
    <row r="61" spans="1:16" ht="12.75">
      <c r="A61" s="19" t="s">
        <v>48</v>
      </c>
      <c r="B61" s="23" t="s">
        <v>111</v>
      </c>
      <c r="C61" s="23" t="s">
        <v>193</v>
      </c>
      <c r="D61" s="19" t="s">
        <v>50</v>
      </c>
      <c r="E61" s="24" t="s">
        <v>194</v>
      </c>
      <c r="F61" s="25" t="s">
        <v>182</v>
      </c>
      <c r="G61" s="26">
        <v>1003.21</v>
      </c>
      <c r="H61" s="27">
        <v>0</v>
      </c>
      <c r="I61" s="27">
        <f>ROUND(ROUND(H61,2)*ROUND(G61,3),2)</f>
        <v>0</v>
      </c>
      <c r="J61" s="25" t="s">
        <v>53</v>
      </c>
      <c r="O61">
        <f>(I61*21)/100</f>
        <v>0</v>
      </c>
      <c r="P61" t="s">
        <v>23</v>
      </c>
    </row>
    <row r="62" spans="1:5" ht="12.75">
      <c r="A62" s="28" t="s">
        <v>54</v>
      </c>
      <c r="E62" s="29" t="s">
        <v>50</v>
      </c>
    </row>
    <row r="63" spans="1:5" ht="51">
      <c r="A63" s="30" t="s">
        <v>55</v>
      </c>
      <c r="E63" s="31" t="s">
        <v>768</v>
      </c>
    </row>
    <row r="64" spans="1:5" ht="25.5">
      <c r="A64" t="s">
        <v>57</v>
      </c>
      <c r="E64" s="29" t="s">
        <v>184</v>
      </c>
    </row>
    <row r="65" spans="1:18" ht="12.75" customHeight="1">
      <c r="A65" s="5" t="s">
        <v>45</v>
      </c>
      <c r="B65" s="5"/>
      <c r="C65" s="33" t="s">
        <v>249</v>
      </c>
      <c r="D65" s="5"/>
      <c r="E65" s="21" t="s">
        <v>250</v>
      </c>
      <c r="F65" s="5"/>
      <c r="G65" s="5"/>
      <c r="H65" s="5"/>
      <c r="I65" s="34">
        <f>0+Q65</f>
        <v>0</v>
      </c>
      <c r="J65" s="5"/>
      <c r="O65">
        <f>0+R65</f>
        <v>0</v>
      </c>
      <c r="Q65">
        <f>0+I66</f>
        <v>0</v>
      </c>
      <c r="R65">
        <f>0+O66</f>
        <v>0</v>
      </c>
    </row>
    <row r="66" spans="1:16" ht="12.75">
      <c r="A66" s="19" t="s">
        <v>48</v>
      </c>
      <c r="B66" s="23" t="s">
        <v>117</v>
      </c>
      <c r="C66" s="23" t="s">
        <v>252</v>
      </c>
      <c r="D66" s="19" t="s">
        <v>50</v>
      </c>
      <c r="E66" s="24" t="s">
        <v>253</v>
      </c>
      <c r="F66" s="25" t="s">
        <v>92</v>
      </c>
      <c r="G66" s="26">
        <v>77.17</v>
      </c>
      <c r="H66" s="27">
        <v>0</v>
      </c>
      <c r="I66" s="27">
        <f>ROUND(ROUND(H66,2)*ROUND(G66,3),2)</f>
        <v>0</v>
      </c>
      <c r="J66" s="25" t="s">
        <v>53</v>
      </c>
      <c r="O66">
        <f>(I66*21)/100</f>
        <v>0</v>
      </c>
      <c r="P66" t="s">
        <v>23</v>
      </c>
    </row>
    <row r="67" spans="1:5" ht="12.75">
      <c r="A67" s="28" t="s">
        <v>54</v>
      </c>
      <c r="E67" s="29" t="s">
        <v>50</v>
      </c>
    </row>
    <row r="68" spans="1:5" ht="25.5">
      <c r="A68" s="30" t="s">
        <v>55</v>
      </c>
      <c r="E68" s="31" t="s">
        <v>769</v>
      </c>
    </row>
    <row r="69" spans="1:5" ht="25.5">
      <c r="A69" t="s">
        <v>57</v>
      </c>
      <c r="E69" s="29" t="s">
        <v>255</v>
      </c>
    </row>
    <row r="70" spans="1:18" ht="12.75" customHeight="1">
      <c r="A70" s="5" t="s">
        <v>45</v>
      </c>
      <c r="B70" s="5"/>
      <c r="C70" s="33" t="s">
        <v>256</v>
      </c>
      <c r="D70" s="5"/>
      <c r="E70" s="21" t="s">
        <v>257</v>
      </c>
      <c r="F70" s="5"/>
      <c r="G70" s="5"/>
      <c r="H70" s="5"/>
      <c r="I70" s="34">
        <f>0+Q70</f>
        <v>0</v>
      </c>
      <c r="J70" s="5"/>
      <c r="O70">
        <f>0+R70</f>
        <v>0</v>
      </c>
      <c r="Q70">
        <f>0+I71</f>
        <v>0</v>
      </c>
      <c r="R70">
        <f>0+O71</f>
        <v>0</v>
      </c>
    </row>
    <row r="71" spans="1:16" ht="12.75">
      <c r="A71" s="19" t="s">
        <v>48</v>
      </c>
      <c r="B71" s="23" t="s">
        <v>121</v>
      </c>
      <c r="C71" s="23" t="s">
        <v>264</v>
      </c>
      <c r="D71" s="19" t="s">
        <v>50</v>
      </c>
      <c r="E71" s="24" t="s">
        <v>265</v>
      </c>
      <c r="F71" s="25" t="s">
        <v>92</v>
      </c>
      <c r="G71" s="26">
        <v>77.17</v>
      </c>
      <c r="H71" s="27">
        <v>0</v>
      </c>
      <c r="I71" s="27">
        <f>ROUND(ROUND(H71,2)*ROUND(G71,3),2)</f>
        <v>0</v>
      </c>
      <c r="J71" s="25" t="s">
        <v>53</v>
      </c>
      <c r="O71">
        <f>(I71*21)/100</f>
        <v>0</v>
      </c>
      <c r="P71" t="s">
        <v>23</v>
      </c>
    </row>
    <row r="72" spans="1:5" ht="12.75">
      <c r="A72" s="28" t="s">
        <v>54</v>
      </c>
      <c r="E72" s="29" t="s">
        <v>50</v>
      </c>
    </row>
    <row r="73" spans="1:5" ht="38.25">
      <c r="A73" s="30" t="s">
        <v>55</v>
      </c>
      <c r="E73" s="31" t="s">
        <v>770</v>
      </c>
    </row>
    <row r="74" spans="1:5" ht="102">
      <c r="A74" t="s">
        <v>57</v>
      </c>
      <c r="E74" s="29" t="s">
        <v>262</v>
      </c>
    </row>
    <row r="75" spans="1:18" ht="12.75" customHeight="1">
      <c r="A75" s="5" t="s">
        <v>45</v>
      </c>
      <c r="B75" s="5"/>
      <c r="C75" s="33" t="s">
        <v>286</v>
      </c>
      <c r="D75" s="5"/>
      <c r="E75" s="21" t="s">
        <v>287</v>
      </c>
      <c r="F75" s="5"/>
      <c r="G75" s="5"/>
      <c r="H75" s="5"/>
      <c r="I75" s="34">
        <f>0+Q75</f>
        <v>0</v>
      </c>
      <c r="J75" s="5"/>
      <c r="O75">
        <f>0+R75</f>
        <v>0</v>
      </c>
      <c r="Q75">
        <f>0+I76</f>
        <v>0</v>
      </c>
      <c r="R75">
        <f>0+O76</f>
        <v>0</v>
      </c>
    </row>
    <row r="76" spans="1:16" ht="12.75">
      <c r="A76" s="19" t="s">
        <v>48</v>
      </c>
      <c r="B76" s="23" t="s">
        <v>125</v>
      </c>
      <c r="C76" s="23" t="s">
        <v>289</v>
      </c>
      <c r="D76" s="19" t="s">
        <v>290</v>
      </c>
      <c r="E76" s="24" t="s">
        <v>291</v>
      </c>
      <c r="F76" s="25" t="s">
        <v>92</v>
      </c>
      <c r="G76" s="26">
        <v>154.34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5" ht="12.75">
      <c r="A77" s="28" t="s">
        <v>54</v>
      </c>
      <c r="E77" s="29" t="s">
        <v>50</v>
      </c>
    </row>
    <row r="78" spans="1:5" ht="38.25">
      <c r="A78" s="30" t="s">
        <v>55</v>
      </c>
      <c r="E78" s="31" t="s">
        <v>771</v>
      </c>
    </row>
    <row r="79" spans="1:5" ht="51">
      <c r="A79" t="s">
        <v>57</v>
      </c>
      <c r="E79" s="29" t="s">
        <v>300</v>
      </c>
    </row>
    <row r="80" spans="1:18" ht="12.75" customHeight="1">
      <c r="A80" s="5" t="s">
        <v>45</v>
      </c>
      <c r="B80" s="5"/>
      <c r="C80" s="33" t="s">
        <v>294</v>
      </c>
      <c r="D80" s="5"/>
      <c r="E80" s="21" t="s">
        <v>295</v>
      </c>
      <c r="F80" s="5"/>
      <c r="G80" s="5"/>
      <c r="H80" s="5"/>
      <c r="I80" s="34">
        <f>0+Q80</f>
        <v>0</v>
      </c>
      <c r="J80" s="5"/>
      <c r="O80">
        <f>0+R80</f>
        <v>0</v>
      </c>
      <c r="Q80">
        <f>0+I81+I85</f>
        <v>0</v>
      </c>
      <c r="R80">
        <f>0+O81+O85</f>
        <v>0</v>
      </c>
    </row>
    <row r="81" spans="1:16" ht="25.5">
      <c r="A81" s="19" t="s">
        <v>48</v>
      </c>
      <c r="B81" s="23" t="s">
        <v>131</v>
      </c>
      <c r="C81" s="23" t="s">
        <v>297</v>
      </c>
      <c r="D81" s="19" t="s">
        <v>50</v>
      </c>
      <c r="E81" s="24" t="s">
        <v>298</v>
      </c>
      <c r="F81" s="25" t="s">
        <v>92</v>
      </c>
      <c r="G81" s="26">
        <v>77.17</v>
      </c>
      <c r="H81" s="27">
        <v>0</v>
      </c>
      <c r="I81" s="27">
        <f>ROUND(ROUND(H81,2)*ROUND(G81,3),2)</f>
        <v>0</v>
      </c>
      <c r="J81" s="25" t="s">
        <v>53</v>
      </c>
      <c r="O81">
        <f>(I81*21)/100</f>
        <v>0</v>
      </c>
      <c r="P81" t="s">
        <v>23</v>
      </c>
    </row>
    <row r="82" spans="1:5" ht="12.75">
      <c r="A82" s="28" t="s">
        <v>54</v>
      </c>
      <c r="E82" s="29" t="s">
        <v>50</v>
      </c>
    </row>
    <row r="83" spans="1:5" ht="25.5">
      <c r="A83" s="30" t="s">
        <v>55</v>
      </c>
      <c r="E83" s="31" t="s">
        <v>772</v>
      </c>
    </row>
    <row r="84" spans="1:5" ht="51">
      <c r="A84" t="s">
        <v>57</v>
      </c>
      <c r="E84" s="29" t="s">
        <v>300</v>
      </c>
    </row>
    <row r="85" spans="1:16" ht="12.75">
      <c r="A85" s="19" t="s">
        <v>48</v>
      </c>
      <c r="B85" s="23" t="s">
        <v>135</v>
      </c>
      <c r="C85" s="23" t="s">
        <v>289</v>
      </c>
      <c r="D85" s="19" t="s">
        <v>50</v>
      </c>
      <c r="E85" s="24" t="s">
        <v>291</v>
      </c>
      <c r="F85" s="25" t="s">
        <v>92</v>
      </c>
      <c r="G85" s="26">
        <v>154.34</v>
      </c>
      <c r="H85" s="27">
        <v>0</v>
      </c>
      <c r="I85" s="27">
        <f>ROUND(ROUND(H85,2)*ROUND(G85,3),2)</f>
        <v>0</v>
      </c>
      <c r="J85" s="25" t="s">
        <v>53</v>
      </c>
      <c r="O85">
        <f>(I85*21)/100</f>
        <v>0</v>
      </c>
      <c r="P85" t="s">
        <v>23</v>
      </c>
    </row>
    <row r="86" spans="1:5" ht="12.75">
      <c r="A86" s="28" t="s">
        <v>54</v>
      </c>
      <c r="E86" s="29" t="s">
        <v>50</v>
      </c>
    </row>
    <row r="87" spans="1:5" ht="25.5">
      <c r="A87" s="30" t="s">
        <v>55</v>
      </c>
      <c r="E87" s="31" t="s">
        <v>773</v>
      </c>
    </row>
    <row r="88" spans="1:5" ht="51">
      <c r="A88" t="s">
        <v>57</v>
      </c>
      <c r="E88" s="29" t="s">
        <v>300</v>
      </c>
    </row>
    <row r="89" spans="1:18" ht="12.75" customHeight="1">
      <c r="A89" s="5" t="s">
        <v>45</v>
      </c>
      <c r="B89" s="5"/>
      <c r="C89" s="33" t="s">
        <v>325</v>
      </c>
      <c r="D89" s="5"/>
      <c r="E89" s="21" t="s">
        <v>326</v>
      </c>
      <c r="F89" s="5"/>
      <c r="G89" s="5"/>
      <c r="H89" s="5"/>
      <c r="I89" s="34">
        <f>0+Q89</f>
        <v>0</v>
      </c>
      <c r="J89" s="5"/>
      <c r="O89">
        <f>0+R89</f>
        <v>0</v>
      </c>
      <c r="Q89">
        <f>0+I90+I94+I98+I102+I106</f>
        <v>0</v>
      </c>
      <c r="R89">
        <f>0+O90+O94+O98+O102+O106</f>
        <v>0</v>
      </c>
    </row>
    <row r="90" spans="1:16" ht="12.75">
      <c r="A90" s="19" t="s">
        <v>48</v>
      </c>
      <c r="B90" s="23" t="s">
        <v>139</v>
      </c>
      <c r="C90" s="23" t="s">
        <v>328</v>
      </c>
      <c r="D90" s="19" t="s">
        <v>50</v>
      </c>
      <c r="E90" s="24" t="s">
        <v>329</v>
      </c>
      <c r="F90" s="25" t="s">
        <v>92</v>
      </c>
      <c r="G90" s="26">
        <v>77.17</v>
      </c>
      <c r="H90" s="27">
        <v>0</v>
      </c>
      <c r="I90" s="27">
        <f>ROUND(ROUND(H90,2)*ROUND(G90,3),2)</f>
        <v>0</v>
      </c>
      <c r="J90" s="25" t="s">
        <v>53</v>
      </c>
      <c r="O90">
        <f>(I90*21)/100</f>
        <v>0</v>
      </c>
      <c r="P90" t="s">
        <v>23</v>
      </c>
    </row>
    <row r="91" spans="1:5" ht="12.75">
      <c r="A91" s="28" t="s">
        <v>54</v>
      </c>
      <c r="E91" s="29" t="s">
        <v>50</v>
      </c>
    </row>
    <row r="92" spans="1:5" ht="25.5">
      <c r="A92" s="30" t="s">
        <v>55</v>
      </c>
      <c r="E92" s="31" t="s">
        <v>774</v>
      </c>
    </row>
    <row r="93" spans="1:5" ht="51">
      <c r="A93" t="s">
        <v>57</v>
      </c>
      <c r="E93" s="29" t="s">
        <v>331</v>
      </c>
    </row>
    <row r="94" spans="1:16" ht="12.75">
      <c r="A94" s="19" t="s">
        <v>48</v>
      </c>
      <c r="B94" s="23" t="s">
        <v>143</v>
      </c>
      <c r="C94" s="23" t="s">
        <v>333</v>
      </c>
      <c r="D94" s="19" t="s">
        <v>50</v>
      </c>
      <c r="E94" s="24" t="s">
        <v>334</v>
      </c>
      <c r="F94" s="25" t="s">
        <v>92</v>
      </c>
      <c r="G94" s="26">
        <v>154.34</v>
      </c>
      <c r="H94" s="27">
        <v>0</v>
      </c>
      <c r="I94" s="27">
        <f>ROUND(ROUND(H94,2)*ROUND(G94,3),2)</f>
        <v>0</v>
      </c>
      <c r="J94" s="25" t="s">
        <v>53</v>
      </c>
      <c r="O94">
        <f>(I94*21)/100</f>
        <v>0</v>
      </c>
      <c r="P94" t="s">
        <v>23</v>
      </c>
    </row>
    <row r="95" spans="1:5" ht="12.75">
      <c r="A95" s="28" t="s">
        <v>54</v>
      </c>
      <c r="E95" s="29" t="s">
        <v>50</v>
      </c>
    </row>
    <row r="96" spans="1:5" ht="25.5">
      <c r="A96" s="30" t="s">
        <v>55</v>
      </c>
      <c r="E96" s="31" t="s">
        <v>773</v>
      </c>
    </row>
    <row r="97" spans="1:5" ht="51">
      <c r="A97" t="s">
        <v>57</v>
      </c>
      <c r="E97" s="29" t="s">
        <v>336</v>
      </c>
    </row>
    <row r="98" spans="1:16" ht="12.75">
      <c r="A98" s="19" t="s">
        <v>48</v>
      </c>
      <c r="B98" s="23" t="s">
        <v>149</v>
      </c>
      <c r="C98" s="23" t="s">
        <v>338</v>
      </c>
      <c r="D98" s="19" t="s">
        <v>50</v>
      </c>
      <c r="E98" s="24" t="s">
        <v>339</v>
      </c>
      <c r="F98" s="25" t="s">
        <v>92</v>
      </c>
      <c r="G98" s="26">
        <v>77.17</v>
      </c>
      <c r="H98" s="27">
        <v>0</v>
      </c>
      <c r="I98" s="27">
        <f>ROUND(ROUND(H98,2)*ROUND(G98,3),2)</f>
        <v>0</v>
      </c>
      <c r="J98" s="25" t="s">
        <v>53</v>
      </c>
      <c r="O98">
        <f>(I98*21)/100</f>
        <v>0</v>
      </c>
      <c r="P98" t="s">
        <v>23</v>
      </c>
    </row>
    <row r="99" spans="1:5" ht="12.75">
      <c r="A99" s="28" t="s">
        <v>54</v>
      </c>
      <c r="E99" s="29" t="s">
        <v>50</v>
      </c>
    </row>
    <row r="100" spans="1:5" ht="25.5">
      <c r="A100" s="30" t="s">
        <v>55</v>
      </c>
      <c r="E100" s="31" t="s">
        <v>774</v>
      </c>
    </row>
    <row r="101" spans="1:5" ht="140.25">
      <c r="A101" t="s">
        <v>57</v>
      </c>
      <c r="E101" s="29" t="s">
        <v>341</v>
      </c>
    </row>
    <row r="102" spans="1:16" ht="12.75">
      <c r="A102" s="19" t="s">
        <v>48</v>
      </c>
      <c r="B102" s="23" t="s">
        <v>154</v>
      </c>
      <c r="C102" s="23" t="s">
        <v>343</v>
      </c>
      <c r="D102" s="19" t="s">
        <v>50</v>
      </c>
      <c r="E102" s="24" t="s">
        <v>344</v>
      </c>
      <c r="F102" s="25" t="s">
        <v>92</v>
      </c>
      <c r="G102" s="26">
        <v>77.17</v>
      </c>
      <c r="H102" s="27">
        <v>0</v>
      </c>
      <c r="I102" s="27">
        <f>ROUND(ROUND(H102,2)*ROUND(G102,3),2)</f>
        <v>0</v>
      </c>
      <c r="J102" s="25" t="s">
        <v>53</v>
      </c>
      <c r="O102">
        <f>(I102*21)/100</f>
        <v>0</v>
      </c>
      <c r="P102" t="s">
        <v>23</v>
      </c>
    </row>
    <row r="103" spans="1:5" ht="12.75">
      <c r="A103" s="28" t="s">
        <v>54</v>
      </c>
      <c r="E103" s="29" t="s">
        <v>50</v>
      </c>
    </row>
    <row r="104" spans="1:5" ht="25.5">
      <c r="A104" s="30" t="s">
        <v>55</v>
      </c>
      <c r="E104" s="31" t="s">
        <v>774</v>
      </c>
    </row>
    <row r="105" spans="1:5" ht="140.25">
      <c r="A105" t="s">
        <v>57</v>
      </c>
      <c r="E105" s="29" t="s">
        <v>341</v>
      </c>
    </row>
    <row r="106" spans="1:16" ht="12.75">
      <c r="A106" s="19" t="s">
        <v>48</v>
      </c>
      <c r="B106" s="23" t="s">
        <v>160</v>
      </c>
      <c r="C106" s="23" t="s">
        <v>347</v>
      </c>
      <c r="D106" s="19" t="s">
        <v>50</v>
      </c>
      <c r="E106" s="24" t="s">
        <v>348</v>
      </c>
      <c r="F106" s="25" t="s">
        <v>92</v>
      </c>
      <c r="G106" s="26">
        <v>77.17</v>
      </c>
      <c r="H106" s="27">
        <v>0</v>
      </c>
      <c r="I106" s="27">
        <f>ROUND(ROUND(H106,2)*ROUND(G106,3),2)</f>
        <v>0</v>
      </c>
      <c r="J106" s="25" t="s">
        <v>53</v>
      </c>
      <c r="O106">
        <f>(I106*21)/100</f>
        <v>0</v>
      </c>
      <c r="P106" t="s">
        <v>23</v>
      </c>
    </row>
    <row r="107" spans="1:5" ht="12.75">
      <c r="A107" s="28" t="s">
        <v>54</v>
      </c>
      <c r="E107" s="29" t="s">
        <v>50</v>
      </c>
    </row>
    <row r="108" spans="1:5" ht="25.5">
      <c r="A108" s="30" t="s">
        <v>55</v>
      </c>
      <c r="E108" s="31" t="s">
        <v>774</v>
      </c>
    </row>
    <row r="109" spans="1:5" ht="140.25">
      <c r="A109" t="s">
        <v>57</v>
      </c>
      <c r="E109" s="29" t="s">
        <v>341</v>
      </c>
    </row>
    <row r="110" spans="1:18" ht="12.75" customHeight="1">
      <c r="A110" s="5" t="s">
        <v>45</v>
      </c>
      <c r="B110" s="5"/>
      <c r="C110" s="33" t="s">
        <v>350</v>
      </c>
      <c r="D110" s="5"/>
      <c r="E110" s="21" t="s">
        <v>351</v>
      </c>
      <c r="F110" s="5"/>
      <c r="G110" s="5"/>
      <c r="H110" s="5"/>
      <c r="I110" s="34">
        <f>0+Q110</f>
        <v>0</v>
      </c>
      <c r="J110" s="5"/>
      <c r="O110">
        <f>0+R110</f>
        <v>0</v>
      </c>
      <c r="Q110">
        <f>0+I111</f>
        <v>0</v>
      </c>
      <c r="R110">
        <f>0+O111</f>
        <v>0</v>
      </c>
    </row>
    <row r="111" spans="1:16" ht="25.5">
      <c r="A111" s="19" t="s">
        <v>48</v>
      </c>
      <c r="B111" s="23" t="s">
        <v>164</v>
      </c>
      <c r="C111" s="23" t="s">
        <v>357</v>
      </c>
      <c r="D111" s="19" t="s">
        <v>50</v>
      </c>
      <c r="E111" s="24" t="s">
        <v>358</v>
      </c>
      <c r="F111" s="25" t="s">
        <v>92</v>
      </c>
      <c r="G111" s="26">
        <v>44.79</v>
      </c>
      <c r="H111" s="27">
        <v>0</v>
      </c>
      <c r="I111" s="27">
        <f>ROUND(ROUND(H111,2)*ROUND(G111,3),2)</f>
        <v>0</v>
      </c>
      <c r="J111" s="25" t="s">
        <v>53</v>
      </c>
      <c r="O111">
        <f>(I111*21)/100</f>
        <v>0</v>
      </c>
      <c r="P111" t="s">
        <v>23</v>
      </c>
    </row>
    <row r="112" spans="1:5" ht="12.75">
      <c r="A112" s="28" t="s">
        <v>54</v>
      </c>
      <c r="E112" s="29" t="s">
        <v>50</v>
      </c>
    </row>
    <row r="113" spans="1:5" ht="25.5">
      <c r="A113" s="30" t="s">
        <v>55</v>
      </c>
      <c r="E113" s="31" t="s">
        <v>775</v>
      </c>
    </row>
    <row r="114" spans="1:5" ht="165.75">
      <c r="A114" t="s">
        <v>57</v>
      </c>
      <c r="E114" s="29" t="s">
        <v>360</v>
      </c>
    </row>
    <row r="115" spans="1:18" ht="12.75" customHeight="1">
      <c r="A115" s="5" t="s">
        <v>45</v>
      </c>
      <c r="B115" s="5"/>
      <c r="C115" s="33" t="s">
        <v>463</v>
      </c>
      <c r="D115" s="5"/>
      <c r="E115" s="21" t="s">
        <v>464</v>
      </c>
      <c r="F115" s="5"/>
      <c r="G115" s="5"/>
      <c r="H115" s="5"/>
      <c r="I115" s="34">
        <f>0+Q115</f>
        <v>0</v>
      </c>
      <c r="J115" s="5"/>
      <c r="O115">
        <f>0+R115</f>
        <v>0</v>
      </c>
      <c r="Q115">
        <f>0+I116</f>
        <v>0</v>
      </c>
      <c r="R115">
        <f>0+O116</f>
        <v>0</v>
      </c>
    </row>
    <row r="116" spans="1:16" ht="12.75">
      <c r="A116" s="19" t="s">
        <v>48</v>
      </c>
      <c r="B116" s="23" t="s">
        <v>170</v>
      </c>
      <c r="C116" s="23" t="s">
        <v>475</v>
      </c>
      <c r="D116" s="19" t="s">
        <v>50</v>
      </c>
      <c r="E116" s="24" t="s">
        <v>476</v>
      </c>
      <c r="F116" s="25" t="s">
        <v>152</v>
      </c>
      <c r="G116" s="26">
        <v>271.66</v>
      </c>
      <c r="H116" s="27">
        <v>0</v>
      </c>
      <c r="I116" s="27">
        <f>ROUND(ROUND(H116,2)*ROUND(G116,3),2)</f>
        <v>0</v>
      </c>
      <c r="J116" s="25" t="s">
        <v>53</v>
      </c>
      <c r="O116">
        <f>(I116*21)/100</f>
        <v>0</v>
      </c>
      <c r="P116" t="s">
        <v>23</v>
      </c>
    </row>
    <row r="117" spans="1:5" ht="12.75">
      <c r="A117" s="28" t="s">
        <v>54</v>
      </c>
      <c r="E117" s="29" t="s">
        <v>50</v>
      </c>
    </row>
    <row r="118" spans="1:5" ht="25.5">
      <c r="A118" s="30" t="s">
        <v>55</v>
      </c>
      <c r="E118" s="31" t="s">
        <v>776</v>
      </c>
    </row>
    <row r="119" spans="1:5" ht="51">
      <c r="A119" t="s">
        <v>57</v>
      </c>
      <c r="E119" s="29" t="s">
        <v>478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4"/>
  <sheetViews>
    <sheetView workbookViewId="0" topLeftCell="B1">
      <pane ySplit="7" topLeftCell="A55" activePane="bottomLeft" state="frozen"/>
      <selection pane="bottomLeft" activeCell="E64" sqref="E6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0+O8+O13+O46+O55+O84+O93+O102+O107+O116+O133+O138+O143+O156+O165+O182+O191+O204+O213+O226+O231+O244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777</v>
      </c>
      <c r="I3" s="35">
        <f>0+I8+I13+I46+I55+I84+I93+I102+I107+I116+I133+I138+I143+I156+I165+I182+I191+I204+I213+I226+I231+I244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777</v>
      </c>
      <c r="D4" s="43"/>
      <c r="E4" s="14" t="s">
        <v>778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25.5">
      <c r="A9" s="19" t="s">
        <v>48</v>
      </c>
      <c r="B9" s="23" t="s">
        <v>29</v>
      </c>
      <c r="C9" s="23" t="s">
        <v>49</v>
      </c>
      <c r="D9" s="19" t="s">
        <v>50</v>
      </c>
      <c r="E9" s="24" t="s">
        <v>51</v>
      </c>
      <c r="F9" s="25" t="s">
        <v>52</v>
      </c>
      <c r="G9" s="26">
        <v>1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521</v>
      </c>
    </row>
    <row r="12" spans="1:5" ht="12.75">
      <c r="A12" t="s">
        <v>57</v>
      </c>
      <c r="E12" s="29" t="s">
        <v>58</v>
      </c>
    </row>
    <row r="13" spans="1:18" ht="12.75" customHeight="1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0+I14+I18+I22+I26+I30+I34+I38+I42</f>
        <v>0</v>
      </c>
      <c r="R13">
        <f>0+O14+O18+O22+O26+O30+O34+O38+O42</f>
        <v>0</v>
      </c>
    </row>
    <row r="14" spans="1:16" ht="12.75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196.919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5" ht="12.75">
      <c r="A15" s="28" t="s">
        <v>54</v>
      </c>
      <c r="E15" s="29" t="s">
        <v>50</v>
      </c>
    </row>
    <row r="16" spans="1:5" ht="25.5">
      <c r="A16" s="30" t="s">
        <v>55</v>
      </c>
      <c r="E16" s="31" t="s">
        <v>779</v>
      </c>
    </row>
    <row r="17" spans="1:5" ht="25.5">
      <c r="A17" t="s">
        <v>57</v>
      </c>
      <c r="E17" s="29" t="s">
        <v>65</v>
      </c>
    </row>
    <row r="18" spans="1:16" ht="12.75">
      <c r="A18" s="19" t="s">
        <v>48</v>
      </c>
      <c r="B18" s="23" t="s">
        <v>22</v>
      </c>
      <c r="C18" s="23" t="s">
        <v>66</v>
      </c>
      <c r="D18" s="19" t="s">
        <v>50</v>
      </c>
      <c r="E18" s="24" t="s">
        <v>67</v>
      </c>
      <c r="F18" s="25" t="s">
        <v>63</v>
      </c>
      <c r="G18" s="26">
        <v>9.027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25.5">
      <c r="A20" s="30" t="s">
        <v>55</v>
      </c>
      <c r="E20" s="31" t="s">
        <v>780</v>
      </c>
    </row>
    <row r="21" spans="1:5" ht="25.5">
      <c r="A21" t="s">
        <v>57</v>
      </c>
      <c r="E21" s="29" t="s">
        <v>65</v>
      </c>
    </row>
    <row r="22" spans="1:16" ht="12.75">
      <c r="A22" s="19" t="s">
        <v>48</v>
      </c>
      <c r="B22" s="23" t="s">
        <v>33</v>
      </c>
      <c r="C22" s="23" t="s">
        <v>69</v>
      </c>
      <c r="D22" s="19" t="s">
        <v>50</v>
      </c>
      <c r="E22" s="24" t="s">
        <v>70</v>
      </c>
      <c r="F22" s="25" t="s">
        <v>71</v>
      </c>
      <c r="G22" s="26">
        <v>91.826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5" ht="12.75">
      <c r="A23" s="28" t="s">
        <v>54</v>
      </c>
      <c r="E23" s="29" t="s">
        <v>50</v>
      </c>
    </row>
    <row r="24" spans="1:5" ht="76.5">
      <c r="A24" s="30" t="s">
        <v>55</v>
      </c>
      <c r="E24" s="31" t="s">
        <v>781</v>
      </c>
    </row>
    <row r="25" spans="1:5" ht="25.5">
      <c r="A25" t="s">
        <v>57</v>
      </c>
      <c r="E25" s="29" t="s">
        <v>65</v>
      </c>
    </row>
    <row r="26" spans="1:16" ht="12.75">
      <c r="A26" s="19" t="s">
        <v>48</v>
      </c>
      <c r="B26" s="23" t="s">
        <v>35</v>
      </c>
      <c r="C26" s="23" t="s">
        <v>73</v>
      </c>
      <c r="D26" s="19" t="s">
        <v>50</v>
      </c>
      <c r="E26" s="24" t="s">
        <v>74</v>
      </c>
      <c r="F26" s="25" t="s">
        <v>71</v>
      </c>
      <c r="G26" s="26">
        <v>29.633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5" ht="12.75">
      <c r="A27" s="28" t="s">
        <v>54</v>
      </c>
      <c r="E27" s="29" t="s">
        <v>50</v>
      </c>
    </row>
    <row r="28" spans="1:5" ht="51">
      <c r="A28" s="30" t="s">
        <v>55</v>
      </c>
      <c r="E28" s="31" t="s">
        <v>782</v>
      </c>
    </row>
    <row r="29" spans="1:5" ht="25.5">
      <c r="A29" t="s">
        <v>57</v>
      </c>
      <c r="E29" s="29" t="s">
        <v>65</v>
      </c>
    </row>
    <row r="30" spans="1:16" ht="12.75">
      <c r="A30" s="19" t="s">
        <v>48</v>
      </c>
      <c r="B30" s="23" t="s">
        <v>37</v>
      </c>
      <c r="C30" s="23" t="s">
        <v>76</v>
      </c>
      <c r="D30" s="19" t="s">
        <v>50</v>
      </c>
      <c r="E30" s="24" t="s">
        <v>77</v>
      </c>
      <c r="F30" s="25" t="s">
        <v>71</v>
      </c>
      <c r="G30" s="26">
        <v>7.5</v>
      </c>
      <c r="H30" s="27">
        <v>0</v>
      </c>
      <c r="I30" s="27">
        <f>ROUND(ROUND(H30,2)*ROUND(G30,3),2)</f>
        <v>0</v>
      </c>
      <c r="J30" s="25" t="s">
        <v>53</v>
      </c>
      <c r="O30">
        <f>(I30*21)/100</f>
        <v>0</v>
      </c>
      <c r="P30" t="s">
        <v>23</v>
      </c>
    </row>
    <row r="31" spans="1:5" ht="12.75">
      <c r="A31" s="28" t="s">
        <v>54</v>
      </c>
      <c r="E31" s="29" t="s">
        <v>50</v>
      </c>
    </row>
    <row r="32" spans="1:5" ht="25.5">
      <c r="A32" s="30" t="s">
        <v>55</v>
      </c>
      <c r="E32" s="31" t="s">
        <v>78</v>
      </c>
    </row>
    <row r="33" spans="1:5" ht="25.5">
      <c r="A33" t="s">
        <v>57</v>
      </c>
      <c r="E33" s="29" t="s">
        <v>65</v>
      </c>
    </row>
    <row r="34" spans="1:16" ht="25.5">
      <c r="A34" s="19" t="s">
        <v>48</v>
      </c>
      <c r="B34" s="23" t="s">
        <v>79</v>
      </c>
      <c r="C34" s="23" t="s">
        <v>80</v>
      </c>
      <c r="D34" s="19" t="s">
        <v>50</v>
      </c>
      <c r="E34" s="24" t="s">
        <v>81</v>
      </c>
      <c r="F34" s="25" t="s">
        <v>71</v>
      </c>
      <c r="G34" s="26">
        <v>178.554</v>
      </c>
      <c r="H34" s="27">
        <v>0</v>
      </c>
      <c r="I34" s="27">
        <f>ROUND(ROUND(H34,2)*ROUND(G34,3),2)</f>
        <v>0</v>
      </c>
      <c r="J34" s="25" t="s">
        <v>53</v>
      </c>
      <c r="O34">
        <f>(I34*21)/100</f>
        <v>0</v>
      </c>
      <c r="P34" t="s">
        <v>23</v>
      </c>
    </row>
    <row r="35" spans="1:5" ht="12.75">
      <c r="A35" s="28" t="s">
        <v>54</v>
      </c>
      <c r="E35" s="29" t="s">
        <v>50</v>
      </c>
    </row>
    <row r="36" spans="1:5" ht="25.5">
      <c r="A36" s="30" t="s">
        <v>55</v>
      </c>
      <c r="E36" s="31" t="s">
        <v>783</v>
      </c>
    </row>
    <row r="37" spans="1:5" ht="25.5">
      <c r="A37" t="s">
        <v>57</v>
      </c>
      <c r="E37" s="29" t="s">
        <v>65</v>
      </c>
    </row>
    <row r="38" spans="1:16" ht="12.75">
      <c r="A38" s="19" t="s">
        <v>48</v>
      </c>
      <c r="B38" s="23" t="s">
        <v>83</v>
      </c>
      <c r="C38" s="23" t="s">
        <v>84</v>
      </c>
      <c r="D38" s="19" t="s">
        <v>50</v>
      </c>
      <c r="E38" s="24" t="s">
        <v>85</v>
      </c>
      <c r="F38" s="25" t="s">
        <v>71</v>
      </c>
      <c r="G38" s="26">
        <v>2.376</v>
      </c>
      <c r="H38" s="27">
        <v>0</v>
      </c>
      <c r="I38" s="27">
        <f>ROUND(ROUND(H38,2)*ROUND(G38,3),2)</f>
        <v>0</v>
      </c>
      <c r="J38" s="25" t="s">
        <v>53</v>
      </c>
      <c r="O38">
        <f>(I38*21)/100</f>
        <v>0</v>
      </c>
      <c r="P38" t="s">
        <v>23</v>
      </c>
    </row>
    <row r="39" spans="1:5" ht="12.75">
      <c r="A39" s="28" t="s">
        <v>54</v>
      </c>
      <c r="E39" s="29" t="s">
        <v>50</v>
      </c>
    </row>
    <row r="40" spans="1:5" ht="51">
      <c r="A40" s="30" t="s">
        <v>55</v>
      </c>
      <c r="E40" s="31" t="s">
        <v>784</v>
      </c>
    </row>
    <row r="41" spans="1:5" ht="127.5">
      <c r="A41" t="s">
        <v>57</v>
      </c>
      <c r="E41" s="29" t="s">
        <v>87</v>
      </c>
    </row>
    <row r="42" spans="1:16" ht="12.75">
      <c r="A42" s="19" t="s">
        <v>48</v>
      </c>
      <c r="B42" s="23" t="s">
        <v>40</v>
      </c>
      <c r="C42" s="23" t="s">
        <v>84</v>
      </c>
      <c r="D42" s="19" t="s">
        <v>29</v>
      </c>
      <c r="E42" s="24" t="s">
        <v>85</v>
      </c>
      <c r="F42" s="25" t="s">
        <v>71</v>
      </c>
      <c r="G42" s="26">
        <v>0.16</v>
      </c>
      <c r="H42" s="27">
        <v>0</v>
      </c>
      <c r="I42" s="27">
        <f>ROUND(ROUND(H42,2)*ROUND(G42,3),2)</f>
        <v>0</v>
      </c>
      <c r="J42" s="25" t="s">
        <v>53</v>
      </c>
      <c r="O42">
        <f>(I42*21)/100</f>
        <v>0</v>
      </c>
      <c r="P42" t="s">
        <v>23</v>
      </c>
    </row>
    <row r="43" spans="1:5" ht="12.75">
      <c r="A43" s="28" t="s">
        <v>54</v>
      </c>
      <c r="E43" s="29" t="s">
        <v>50</v>
      </c>
    </row>
    <row r="44" spans="1:5" ht="51">
      <c r="A44" s="30" t="s">
        <v>55</v>
      </c>
      <c r="E44" s="31" t="s">
        <v>785</v>
      </c>
    </row>
    <row r="45" spans="1:5" ht="127.5">
      <c r="A45" t="s">
        <v>57</v>
      </c>
      <c r="E45" s="29" t="s">
        <v>87</v>
      </c>
    </row>
    <row r="46" spans="1:18" ht="12.75" customHeight="1">
      <c r="A46" s="5" t="s">
        <v>45</v>
      </c>
      <c r="B46" s="5"/>
      <c r="C46" s="33" t="s">
        <v>88</v>
      </c>
      <c r="D46" s="5"/>
      <c r="E46" s="21" t="s">
        <v>89</v>
      </c>
      <c r="F46" s="5"/>
      <c r="G46" s="5"/>
      <c r="H46" s="5"/>
      <c r="I46" s="34">
        <f>0+Q46</f>
        <v>0</v>
      </c>
      <c r="J46" s="5"/>
      <c r="O46">
        <f>0+R46</f>
        <v>0</v>
      </c>
      <c r="Q46">
        <f>0+I47+I51</f>
        <v>0</v>
      </c>
      <c r="R46">
        <f>0+O47+O51</f>
        <v>0</v>
      </c>
    </row>
    <row r="47" spans="1:16" ht="12.75">
      <c r="A47" s="19" t="s">
        <v>48</v>
      </c>
      <c r="B47" s="23" t="s">
        <v>42</v>
      </c>
      <c r="C47" s="23" t="s">
        <v>90</v>
      </c>
      <c r="D47" s="19" t="s">
        <v>50</v>
      </c>
      <c r="E47" s="24" t="s">
        <v>91</v>
      </c>
      <c r="F47" s="25" t="s">
        <v>92</v>
      </c>
      <c r="G47" s="26">
        <v>629.89</v>
      </c>
      <c r="H47" s="27">
        <v>0</v>
      </c>
      <c r="I47" s="27">
        <f>ROUND(ROUND(H47,2)*ROUND(G47,3),2)</f>
        <v>0</v>
      </c>
      <c r="J47" s="25" t="s">
        <v>53</v>
      </c>
      <c r="O47">
        <f>(I47*21)/100</f>
        <v>0</v>
      </c>
      <c r="P47" t="s">
        <v>23</v>
      </c>
    </row>
    <row r="48" spans="1:5" ht="12.75">
      <c r="A48" s="28" t="s">
        <v>54</v>
      </c>
      <c r="E48" s="29" t="s">
        <v>50</v>
      </c>
    </row>
    <row r="49" spans="1:5" ht="25.5">
      <c r="A49" s="30" t="s">
        <v>55</v>
      </c>
      <c r="E49" s="31" t="s">
        <v>786</v>
      </c>
    </row>
    <row r="50" spans="1:5" ht="12.75">
      <c r="A50" t="s">
        <v>57</v>
      </c>
      <c r="E50" s="29" t="s">
        <v>94</v>
      </c>
    </row>
    <row r="51" spans="1:16" ht="25.5">
      <c r="A51" s="19" t="s">
        <v>48</v>
      </c>
      <c r="B51" s="23" t="s">
        <v>44</v>
      </c>
      <c r="C51" s="23" t="s">
        <v>99</v>
      </c>
      <c r="D51" s="19" t="s">
        <v>50</v>
      </c>
      <c r="E51" s="24" t="s">
        <v>100</v>
      </c>
      <c r="F51" s="25" t="s">
        <v>101</v>
      </c>
      <c r="G51" s="26">
        <v>5</v>
      </c>
      <c r="H51" s="27">
        <v>0</v>
      </c>
      <c r="I51" s="27">
        <f>ROUND(ROUND(H51,2)*ROUND(G51,3),2)</f>
        <v>0</v>
      </c>
      <c r="J51" s="25" t="s">
        <v>53</v>
      </c>
      <c r="O51">
        <f>(I51*21)/100</f>
        <v>0</v>
      </c>
      <c r="P51" t="s">
        <v>23</v>
      </c>
    </row>
    <row r="52" spans="1:5" ht="12.75">
      <c r="A52" s="28" t="s">
        <v>54</v>
      </c>
      <c r="E52" s="29" t="s">
        <v>50</v>
      </c>
    </row>
    <row r="53" spans="1:5" ht="25.5">
      <c r="A53" s="30" t="s">
        <v>55</v>
      </c>
      <c r="E53" s="31" t="s">
        <v>787</v>
      </c>
    </row>
    <row r="54" spans="1:5" ht="165.75">
      <c r="A54" t="s">
        <v>57</v>
      </c>
      <c r="E54" s="29" t="s">
        <v>103</v>
      </c>
    </row>
    <row r="55" spans="1:18" ht="12.75" customHeight="1">
      <c r="A55" s="5" t="s">
        <v>45</v>
      </c>
      <c r="B55" s="5"/>
      <c r="C55" s="33" t="s">
        <v>104</v>
      </c>
      <c r="D55" s="5"/>
      <c r="E55" s="21" t="s">
        <v>105</v>
      </c>
      <c r="F55" s="5"/>
      <c r="G55" s="5"/>
      <c r="H55" s="5"/>
      <c r="I55" s="34">
        <f>0+Q55</f>
        <v>0</v>
      </c>
      <c r="J55" s="5"/>
      <c r="O55">
        <f>0+R55</f>
        <v>0</v>
      </c>
      <c r="Q55">
        <f>0+I56+I60+I64+I68+I72+I76+I80</f>
        <v>0</v>
      </c>
      <c r="R55">
        <f>0+O56+O60+O64+O68+O72+O76+O80</f>
        <v>0</v>
      </c>
    </row>
    <row r="56" spans="1:16" ht="12.75">
      <c r="A56" s="19" t="s">
        <v>48</v>
      </c>
      <c r="B56" s="23" t="s">
        <v>106</v>
      </c>
      <c r="C56" s="23" t="s">
        <v>650</v>
      </c>
      <c r="D56" s="19" t="s">
        <v>50</v>
      </c>
      <c r="E56" s="24" t="s">
        <v>651</v>
      </c>
      <c r="F56" s="25" t="s">
        <v>63</v>
      </c>
      <c r="G56" s="26">
        <v>36.425</v>
      </c>
      <c r="H56" s="27">
        <v>0</v>
      </c>
      <c r="I56" s="27">
        <f>ROUND(ROUND(H56,2)*ROUND(G56,3),2)</f>
        <v>0</v>
      </c>
      <c r="J56" s="25" t="s">
        <v>53</v>
      </c>
      <c r="O56">
        <f>(I56*21)/100</f>
        <v>0</v>
      </c>
      <c r="P56" t="s">
        <v>23</v>
      </c>
    </row>
    <row r="57" spans="1:5" ht="12.75">
      <c r="A57" s="28" t="s">
        <v>54</v>
      </c>
      <c r="E57" s="29" t="s">
        <v>50</v>
      </c>
    </row>
    <row r="58" spans="1:5" ht="25.5">
      <c r="A58" s="30" t="s">
        <v>55</v>
      </c>
      <c r="E58" s="31" t="s">
        <v>788</v>
      </c>
    </row>
    <row r="59" spans="1:5" ht="63.75">
      <c r="A59" t="s">
        <v>57</v>
      </c>
      <c r="E59" s="29" t="s">
        <v>110</v>
      </c>
    </row>
    <row r="60" spans="1:16" ht="25.5">
      <c r="A60" s="19" t="s">
        <v>48</v>
      </c>
      <c r="B60" s="23" t="s">
        <v>111</v>
      </c>
      <c r="C60" s="23" t="s">
        <v>653</v>
      </c>
      <c r="D60" s="19" t="s">
        <v>50</v>
      </c>
      <c r="E60" s="24" t="s">
        <v>654</v>
      </c>
      <c r="F60" s="25" t="s">
        <v>114</v>
      </c>
      <c r="G60" s="26">
        <v>1748.4</v>
      </c>
      <c r="H60" s="27">
        <v>0</v>
      </c>
      <c r="I60" s="27">
        <f>ROUND(ROUND(H60,2)*ROUND(G60,3),2)</f>
        <v>0</v>
      </c>
      <c r="J60" s="25" t="s">
        <v>53</v>
      </c>
      <c r="O60">
        <f>(I60*21)/100</f>
        <v>0</v>
      </c>
      <c r="P60" t="s">
        <v>23</v>
      </c>
    </row>
    <row r="61" spans="1:5" ht="12.75">
      <c r="A61" s="28" t="s">
        <v>54</v>
      </c>
      <c r="E61" s="29" t="s">
        <v>50</v>
      </c>
    </row>
    <row r="62" spans="1:5" ht="25.5">
      <c r="A62" s="30" t="s">
        <v>55</v>
      </c>
      <c r="E62" s="31" t="s">
        <v>789</v>
      </c>
    </row>
    <row r="63" spans="1:5" ht="25.5">
      <c r="A63" t="s">
        <v>57</v>
      </c>
      <c r="E63" s="29" t="s">
        <v>116</v>
      </c>
    </row>
    <row r="64" spans="1:16" ht="12.75">
      <c r="A64" s="19" t="s">
        <v>48</v>
      </c>
      <c r="B64" s="23" t="s">
        <v>117</v>
      </c>
      <c r="C64" s="23" t="s">
        <v>118</v>
      </c>
      <c r="D64" s="19" t="s">
        <v>50</v>
      </c>
      <c r="E64" s="24" t="s">
        <v>119</v>
      </c>
      <c r="F64" s="25" t="s">
        <v>63</v>
      </c>
      <c r="G64" s="26">
        <v>2.342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5" ht="12.75">
      <c r="A65" s="28" t="s">
        <v>54</v>
      </c>
      <c r="E65" s="29" t="s">
        <v>50</v>
      </c>
    </row>
    <row r="66" spans="1:5" ht="25.5">
      <c r="A66" s="30" t="s">
        <v>55</v>
      </c>
      <c r="E66" s="31" t="s">
        <v>790</v>
      </c>
    </row>
    <row r="67" spans="1:5" ht="63.75">
      <c r="A67" t="s">
        <v>57</v>
      </c>
      <c r="E67" s="29" t="s">
        <v>110</v>
      </c>
    </row>
    <row r="68" spans="1:16" ht="12.75">
      <c r="A68" s="19" t="s">
        <v>48</v>
      </c>
      <c r="B68" s="23" t="s">
        <v>121</v>
      </c>
      <c r="C68" s="23" t="s">
        <v>122</v>
      </c>
      <c r="D68" s="19" t="s">
        <v>50</v>
      </c>
      <c r="E68" s="24" t="s">
        <v>123</v>
      </c>
      <c r="F68" s="25" t="s">
        <v>114</v>
      </c>
      <c r="G68" s="26">
        <v>103.066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5" ht="12.75">
      <c r="A69" s="28" t="s">
        <v>54</v>
      </c>
      <c r="E69" s="29" t="s">
        <v>50</v>
      </c>
    </row>
    <row r="70" spans="1:5" ht="25.5">
      <c r="A70" s="30" t="s">
        <v>55</v>
      </c>
      <c r="E70" s="31" t="s">
        <v>791</v>
      </c>
    </row>
    <row r="71" spans="1:5" ht="25.5">
      <c r="A71" t="s">
        <v>57</v>
      </c>
      <c r="E71" s="29" t="s">
        <v>116</v>
      </c>
    </row>
    <row r="72" spans="1:16" ht="12.75">
      <c r="A72" s="19" t="s">
        <v>48</v>
      </c>
      <c r="B72" s="23" t="s">
        <v>125</v>
      </c>
      <c r="C72" s="23" t="s">
        <v>136</v>
      </c>
      <c r="D72" s="19" t="s">
        <v>50</v>
      </c>
      <c r="E72" s="24" t="s">
        <v>137</v>
      </c>
      <c r="F72" s="25" t="s">
        <v>114</v>
      </c>
      <c r="G72" s="26">
        <v>88.128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5" ht="12.75">
      <c r="A73" s="28" t="s">
        <v>54</v>
      </c>
      <c r="E73" s="29" t="s">
        <v>50</v>
      </c>
    </row>
    <row r="74" spans="1:5" ht="38.25">
      <c r="A74" s="30" t="s">
        <v>55</v>
      </c>
      <c r="E74" s="31" t="s">
        <v>792</v>
      </c>
    </row>
    <row r="75" spans="1:5" ht="25.5">
      <c r="A75" t="s">
        <v>57</v>
      </c>
      <c r="E75" s="29" t="s">
        <v>116</v>
      </c>
    </row>
    <row r="76" spans="1:16" ht="12.75">
      <c r="A76" s="19" t="s">
        <v>48</v>
      </c>
      <c r="B76" s="23" t="s">
        <v>131</v>
      </c>
      <c r="C76" s="23" t="s">
        <v>140</v>
      </c>
      <c r="D76" s="19" t="s">
        <v>50</v>
      </c>
      <c r="E76" s="24" t="s">
        <v>141</v>
      </c>
      <c r="F76" s="25" t="s">
        <v>92</v>
      </c>
      <c r="G76" s="26">
        <v>24.48</v>
      </c>
      <c r="H76" s="27">
        <v>0</v>
      </c>
      <c r="I76" s="27">
        <f>ROUND(ROUND(H76,2)*ROUND(G76,3),2)</f>
        <v>0</v>
      </c>
      <c r="J76" s="25" t="s">
        <v>53</v>
      </c>
      <c r="O76">
        <f>(I76*21)/100</f>
        <v>0</v>
      </c>
      <c r="P76" t="s">
        <v>23</v>
      </c>
    </row>
    <row r="77" spans="1:5" ht="12.75">
      <c r="A77" s="28" t="s">
        <v>54</v>
      </c>
      <c r="E77" s="29" t="s">
        <v>50</v>
      </c>
    </row>
    <row r="78" spans="1:5" ht="25.5">
      <c r="A78" s="30" t="s">
        <v>55</v>
      </c>
      <c r="E78" s="31" t="s">
        <v>793</v>
      </c>
    </row>
    <row r="79" spans="1:5" ht="63.75">
      <c r="A79" t="s">
        <v>57</v>
      </c>
      <c r="E79" s="29" t="s">
        <v>110</v>
      </c>
    </row>
    <row r="80" spans="1:16" ht="12.75">
      <c r="A80" s="19" t="s">
        <v>48</v>
      </c>
      <c r="B80" s="23" t="s">
        <v>135</v>
      </c>
      <c r="C80" s="23" t="s">
        <v>662</v>
      </c>
      <c r="D80" s="19" t="s">
        <v>50</v>
      </c>
      <c r="E80" s="24" t="s">
        <v>663</v>
      </c>
      <c r="F80" s="25" t="s">
        <v>92</v>
      </c>
      <c r="G80" s="26">
        <v>12.24</v>
      </c>
      <c r="H80" s="27">
        <v>0</v>
      </c>
      <c r="I80" s="27">
        <f>ROUND(ROUND(H80,2)*ROUND(G80,3),2)</f>
        <v>0</v>
      </c>
      <c r="J80" s="25" t="s">
        <v>53</v>
      </c>
      <c r="O80">
        <f>(I80*21)/100</f>
        <v>0</v>
      </c>
      <c r="P80" t="s">
        <v>23</v>
      </c>
    </row>
    <row r="81" spans="1:5" ht="12.75">
      <c r="A81" s="28" t="s">
        <v>54</v>
      </c>
      <c r="E81" s="29" t="s">
        <v>50</v>
      </c>
    </row>
    <row r="82" spans="1:5" ht="25.5">
      <c r="A82" s="30" t="s">
        <v>55</v>
      </c>
      <c r="E82" s="31" t="s">
        <v>794</v>
      </c>
    </row>
    <row r="83" spans="1:5" ht="63.75">
      <c r="A83" t="s">
        <v>57</v>
      </c>
      <c r="E83" s="29" t="s">
        <v>110</v>
      </c>
    </row>
    <row r="84" spans="1:18" ht="12.75" customHeight="1">
      <c r="A84" s="5" t="s">
        <v>45</v>
      </c>
      <c r="B84" s="5"/>
      <c r="C84" s="33" t="s">
        <v>147</v>
      </c>
      <c r="D84" s="5"/>
      <c r="E84" s="21" t="s">
        <v>148</v>
      </c>
      <c r="F84" s="5"/>
      <c r="G84" s="5"/>
      <c r="H84" s="5"/>
      <c r="I84" s="34">
        <f>0+Q84</f>
        <v>0</v>
      </c>
      <c r="J84" s="5"/>
      <c r="O84">
        <f>0+R84</f>
        <v>0</v>
      </c>
      <c r="Q84">
        <f>0+I85+I89</f>
        <v>0</v>
      </c>
      <c r="R84">
        <f>0+O85+O89</f>
        <v>0</v>
      </c>
    </row>
    <row r="85" spans="1:16" ht="12.75">
      <c r="A85" s="19" t="s">
        <v>48</v>
      </c>
      <c r="B85" s="23" t="s">
        <v>139</v>
      </c>
      <c r="C85" s="23" t="s">
        <v>150</v>
      </c>
      <c r="D85" s="19" t="s">
        <v>50</v>
      </c>
      <c r="E85" s="24" t="s">
        <v>151</v>
      </c>
      <c r="F85" s="25" t="s">
        <v>152</v>
      </c>
      <c r="G85" s="26">
        <v>97.92</v>
      </c>
      <c r="H85" s="27">
        <v>0</v>
      </c>
      <c r="I85" s="27">
        <f>ROUND(ROUND(H85,2)*ROUND(G85,3),2)</f>
        <v>0</v>
      </c>
      <c r="J85" s="25" t="s">
        <v>53</v>
      </c>
      <c r="O85">
        <f>(I85*21)/100</f>
        <v>0</v>
      </c>
      <c r="P85" t="s">
        <v>23</v>
      </c>
    </row>
    <row r="86" spans="1:5" ht="12.75">
      <c r="A86" s="28" t="s">
        <v>54</v>
      </c>
      <c r="E86" s="29" t="s">
        <v>50</v>
      </c>
    </row>
    <row r="87" spans="1:5" ht="25.5">
      <c r="A87" s="30" t="s">
        <v>55</v>
      </c>
      <c r="E87" s="31" t="s">
        <v>795</v>
      </c>
    </row>
    <row r="88" spans="1:5" ht="63.75">
      <c r="A88" t="s">
        <v>57</v>
      </c>
      <c r="E88" s="29" t="s">
        <v>110</v>
      </c>
    </row>
    <row r="89" spans="1:16" ht="25.5">
      <c r="A89" s="19" t="s">
        <v>48</v>
      </c>
      <c r="B89" s="23" t="s">
        <v>143</v>
      </c>
      <c r="C89" s="23" t="s">
        <v>155</v>
      </c>
      <c r="D89" s="19" t="s">
        <v>50</v>
      </c>
      <c r="E89" s="24" t="s">
        <v>156</v>
      </c>
      <c r="F89" s="25" t="s">
        <v>114</v>
      </c>
      <c r="G89" s="26">
        <v>489.6</v>
      </c>
      <c r="H89" s="27">
        <v>0</v>
      </c>
      <c r="I89" s="27">
        <f>ROUND(ROUND(H89,2)*ROUND(G89,3),2)</f>
        <v>0</v>
      </c>
      <c r="J89" s="25" t="s">
        <v>53</v>
      </c>
      <c r="O89">
        <f>(I89*21)/100</f>
        <v>0</v>
      </c>
      <c r="P89" t="s">
        <v>23</v>
      </c>
    </row>
    <row r="90" spans="1:5" ht="12.75">
      <c r="A90" s="28" t="s">
        <v>54</v>
      </c>
      <c r="E90" s="29" t="s">
        <v>50</v>
      </c>
    </row>
    <row r="91" spans="1:5" ht="25.5">
      <c r="A91" s="30" t="s">
        <v>55</v>
      </c>
      <c r="E91" s="31" t="s">
        <v>796</v>
      </c>
    </row>
    <row r="92" spans="1:5" ht="25.5">
      <c r="A92" t="s">
        <v>57</v>
      </c>
      <c r="E92" s="29" t="s">
        <v>116</v>
      </c>
    </row>
    <row r="93" spans="1:18" ht="12.75" customHeight="1">
      <c r="A93" s="5" t="s">
        <v>45</v>
      </c>
      <c r="B93" s="5"/>
      <c r="C93" s="33" t="s">
        <v>158</v>
      </c>
      <c r="D93" s="5"/>
      <c r="E93" s="21" t="s">
        <v>159</v>
      </c>
      <c r="F93" s="5"/>
      <c r="G93" s="5"/>
      <c r="H93" s="5"/>
      <c r="I93" s="34">
        <f>0+Q93</f>
        <v>0</v>
      </c>
      <c r="J93" s="5"/>
      <c r="O93">
        <f>0+R93</f>
        <v>0</v>
      </c>
      <c r="Q93">
        <f>0+I94+I98</f>
        <v>0</v>
      </c>
      <c r="R93">
        <f>0+O94+O98</f>
        <v>0</v>
      </c>
    </row>
    <row r="94" spans="1:16" ht="25.5">
      <c r="A94" s="19" t="s">
        <v>48</v>
      </c>
      <c r="B94" s="23" t="s">
        <v>149</v>
      </c>
      <c r="C94" s="23" t="s">
        <v>161</v>
      </c>
      <c r="D94" s="19" t="s">
        <v>50</v>
      </c>
      <c r="E94" s="24" t="s">
        <v>162</v>
      </c>
      <c r="F94" s="25" t="s">
        <v>63</v>
      </c>
      <c r="G94" s="26">
        <v>99.197</v>
      </c>
      <c r="H94" s="27">
        <v>0</v>
      </c>
      <c r="I94" s="27">
        <f>ROUND(ROUND(H94,2)*ROUND(G94,3),2)</f>
        <v>0</v>
      </c>
      <c r="J94" s="25" t="s">
        <v>53</v>
      </c>
      <c r="O94">
        <f>(I94*21)/100</f>
        <v>0</v>
      </c>
      <c r="P94" t="s">
        <v>23</v>
      </c>
    </row>
    <row r="95" spans="1:5" ht="12.75">
      <c r="A95" s="28" t="s">
        <v>54</v>
      </c>
      <c r="E95" s="29" t="s">
        <v>50</v>
      </c>
    </row>
    <row r="96" spans="1:5" ht="76.5">
      <c r="A96" s="30" t="s">
        <v>55</v>
      </c>
      <c r="E96" s="31" t="s">
        <v>797</v>
      </c>
    </row>
    <row r="97" spans="1:5" ht="63.75">
      <c r="A97" t="s">
        <v>57</v>
      </c>
      <c r="E97" s="29" t="s">
        <v>110</v>
      </c>
    </row>
    <row r="98" spans="1:16" ht="25.5">
      <c r="A98" s="19" t="s">
        <v>48</v>
      </c>
      <c r="B98" s="23" t="s">
        <v>154</v>
      </c>
      <c r="C98" s="23" t="s">
        <v>165</v>
      </c>
      <c r="D98" s="19" t="s">
        <v>50</v>
      </c>
      <c r="E98" s="24" t="s">
        <v>166</v>
      </c>
      <c r="F98" s="25" t="s">
        <v>114</v>
      </c>
      <c r="G98" s="26">
        <v>3571.074</v>
      </c>
      <c r="H98" s="27">
        <v>0</v>
      </c>
      <c r="I98" s="27">
        <f>ROUND(ROUND(H98,2)*ROUND(G98,3),2)</f>
        <v>0</v>
      </c>
      <c r="J98" s="25" t="s">
        <v>53</v>
      </c>
      <c r="O98">
        <f>(I98*21)/100</f>
        <v>0</v>
      </c>
      <c r="P98" t="s">
        <v>23</v>
      </c>
    </row>
    <row r="99" spans="1:5" ht="12.75">
      <c r="A99" s="28" t="s">
        <v>54</v>
      </c>
      <c r="E99" s="29" t="s">
        <v>50</v>
      </c>
    </row>
    <row r="100" spans="1:5" ht="76.5">
      <c r="A100" s="30" t="s">
        <v>55</v>
      </c>
      <c r="E100" s="31" t="s">
        <v>798</v>
      </c>
    </row>
    <row r="101" spans="1:5" ht="25.5">
      <c r="A101" t="s">
        <v>57</v>
      </c>
      <c r="E101" s="29" t="s">
        <v>116</v>
      </c>
    </row>
    <row r="102" spans="1:18" ht="12.75" customHeight="1">
      <c r="A102" s="5" t="s">
        <v>45</v>
      </c>
      <c r="B102" s="5"/>
      <c r="C102" s="33" t="s">
        <v>168</v>
      </c>
      <c r="D102" s="5"/>
      <c r="E102" s="21" t="s">
        <v>169</v>
      </c>
      <c r="F102" s="5"/>
      <c r="G102" s="5"/>
      <c r="H102" s="5"/>
      <c r="I102" s="34">
        <f>0+Q102</f>
        <v>0</v>
      </c>
      <c r="J102" s="5"/>
      <c r="O102">
        <f>0+R102</f>
        <v>0</v>
      </c>
      <c r="Q102">
        <f>0+I103</f>
        <v>0</v>
      </c>
      <c r="R102">
        <f>0+O103</f>
        <v>0</v>
      </c>
    </row>
    <row r="103" spans="1:16" ht="12.75">
      <c r="A103" s="19" t="s">
        <v>48</v>
      </c>
      <c r="B103" s="23" t="s">
        <v>160</v>
      </c>
      <c r="C103" s="23" t="s">
        <v>176</v>
      </c>
      <c r="D103" s="19" t="s">
        <v>50</v>
      </c>
      <c r="E103" s="24" t="s">
        <v>177</v>
      </c>
      <c r="F103" s="25" t="s">
        <v>63</v>
      </c>
      <c r="G103" s="26">
        <v>19.62</v>
      </c>
      <c r="H103" s="27">
        <v>0</v>
      </c>
      <c r="I103" s="27">
        <f>ROUND(ROUND(H103,2)*ROUND(G103,3),2)</f>
        <v>0</v>
      </c>
      <c r="J103" s="25" t="s">
        <v>53</v>
      </c>
      <c r="O103">
        <f>(I103*21)/100</f>
        <v>0</v>
      </c>
      <c r="P103" t="s">
        <v>23</v>
      </c>
    </row>
    <row r="104" spans="1:5" ht="12.75">
      <c r="A104" s="28" t="s">
        <v>54</v>
      </c>
      <c r="E104" s="29" t="s">
        <v>50</v>
      </c>
    </row>
    <row r="105" spans="1:5" ht="51">
      <c r="A105" s="30" t="s">
        <v>55</v>
      </c>
      <c r="E105" s="31" t="s">
        <v>799</v>
      </c>
    </row>
    <row r="106" spans="1:5" ht="38.25">
      <c r="A106" t="s">
        <v>57</v>
      </c>
      <c r="E106" s="29" t="s">
        <v>174</v>
      </c>
    </row>
    <row r="107" spans="1:18" ht="12.75" customHeight="1">
      <c r="A107" s="5" t="s">
        <v>45</v>
      </c>
      <c r="B107" s="5"/>
      <c r="C107" s="33" t="s">
        <v>185</v>
      </c>
      <c r="D107" s="5"/>
      <c r="E107" s="21" t="s">
        <v>186</v>
      </c>
      <c r="F107" s="5"/>
      <c r="G107" s="5"/>
      <c r="H107" s="5"/>
      <c r="I107" s="34">
        <f>0+Q107</f>
        <v>0</v>
      </c>
      <c r="J107" s="5"/>
      <c r="O107">
        <f>0+R107</f>
        <v>0</v>
      </c>
      <c r="Q107">
        <f>0+I108+I112</f>
        <v>0</v>
      </c>
      <c r="R107">
        <f>0+O108+O112</f>
        <v>0</v>
      </c>
    </row>
    <row r="108" spans="1:16" ht="12.75">
      <c r="A108" s="19" t="s">
        <v>48</v>
      </c>
      <c r="B108" s="23" t="s">
        <v>164</v>
      </c>
      <c r="C108" s="23" t="s">
        <v>188</v>
      </c>
      <c r="D108" s="19" t="s">
        <v>50</v>
      </c>
      <c r="E108" s="24" t="s">
        <v>189</v>
      </c>
      <c r="F108" s="25" t="s">
        <v>63</v>
      </c>
      <c r="G108" s="26">
        <v>196.919</v>
      </c>
      <c r="H108" s="27">
        <v>0</v>
      </c>
      <c r="I108" s="27">
        <f>ROUND(ROUND(H108,2)*ROUND(G108,3),2)</f>
        <v>0</v>
      </c>
      <c r="J108" s="25" t="s">
        <v>53</v>
      </c>
      <c r="O108">
        <f>(I108*21)/100</f>
        <v>0</v>
      </c>
      <c r="P108" t="s">
        <v>23</v>
      </c>
    </row>
    <row r="109" spans="1:5" ht="12.75">
      <c r="A109" s="28" t="s">
        <v>54</v>
      </c>
      <c r="E109" s="29" t="s">
        <v>50</v>
      </c>
    </row>
    <row r="110" spans="1:5" ht="89.25">
      <c r="A110" s="30" t="s">
        <v>55</v>
      </c>
      <c r="E110" s="31" t="s">
        <v>800</v>
      </c>
    </row>
    <row r="111" spans="1:5" ht="369.75">
      <c r="A111" t="s">
        <v>57</v>
      </c>
      <c r="E111" s="29" t="s">
        <v>191</v>
      </c>
    </row>
    <row r="112" spans="1:16" ht="12.75">
      <c r="A112" s="19" t="s">
        <v>48</v>
      </c>
      <c r="B112" s="23" t="s">
        <v>170</v>
      </c>
      <c r="C112" s="23" t="s">
        <v>193</v>
      </c>
      <c r="D112" s="19" t="s">
        <v>50</v>
      </c>
      <c r="E112" s="24" t="s">
        <v>194</v>
      </c>
      <c r="F112" s="25" t="s">
        <v>182</v>
      </c>
      <c r="G112" s="26">
        <v>3938.38</v>
      </c>
      <c r="H112" s="27">
        <v>0</v>
      </c>
      <c r="I112" s="27">
        <f>ROUND(ROUND(H112,2)*ROUND(G112,3),2)</f>
        <v>0</v>
      </c>
      <c r="J112" s="25" t="s">
        <v>53</v>
      </c>
      <c r="O112">
        <f>(I112*21)/100</f>
        <v>0</v>
      </c>
      <c r="P112" t="s">
        <v>23</v>
      </c>
    </row>
    <row r="113" spans="1:5" ht="12.75">
      <c r="A113" s="28" t="s">
        <v>54</v>
      </c>
      <c r="E113" s="29" t="s">
        <v>50</v>
      </c>
    </row>
    <row r="114" spans="1:5" ht="89.25">
      <c r="A114" s="30" t="s">
        <v>55</v>
      </c>
      <c r="E114" s="31" t="s">
        <v>801</v>
      </c>
    </row>
    <row r="115" spans="1:5" ht="25.5">
      <c r="A115" t="s">
        <v>57</v>
      </c>
      <c r="E115" s="29" t="s">
        <v>184</v>
      </c>
    </row>
    <row r="116" spans="1:18" ht="12.75" customHeight="1">
      <c r="A116" s="5" t="s">
        <v>45</v>
      </c>
      <c r="B116" s="5"/>
      <c r="C116" s="33" t="s">
        <v>228</v>
      </c>
      <c r="D116" s="5"/>
      <c r="E116" s="21" t="s">
        <v>229</v>
      </c>
      <c r="F116" s="5"/>
      <c r="G116" s="5"/>
      <c r="H116" s="5"/>
      <c r="I116" s="34">
        <f>0+Q116</f>
        <v>0</v>
      </c>
      <c r="J116" s="5"/>
      <c r="O116">
        <f>0+R116</f>
        <v>0</v>
      </c>
      <c r="Q116">
        <f>0+I117+I121+I125+I129</f>
        <v>0</v>
      </c>
      <c r="R116">
        <f>0+O117+O121+O125+O129</f>
        <v>0</v>
      </c>
    </row>
    <row r="117" spans="1:16" ht="12.75">
      <c r="A117" s="19" t="s">
        <v>48</v>
      </c>
      <c r="B117" s="23" t="s">
        <v>175</v>
      </c>
      <c r="C117" s="23" t="s">
        <v>231</v>
      </c>
      <c r="D117" s="19" t="s">
        <v>50</v>
      </c>
      <c r="E117" s="24" t="s">
        <v>232</v>
      </c>
      <c r="F117" s="25" t="s">
        <v>63</v>
      </c>
      <c r="G117" s="26">
        <v>10.593</v>
      </c>
      <c r="H117" s="27">
        <v>0</v>
      </c>
      <c r="I117" s="27">
        <f>ROUND(ROUND(H117,2)*ROUND(G117,3),2)</f>
        <v>0</v>
      </c>
      <c r="J117" s="25" t="s">
        <v>53</v>
      </c>
      <c r="O117">
        <f>(I117*21)/100</f>
        <v>0</v>
      </c>
      <c r="P117" t="s">
        <v>23</v>
      </c>
    </row>
    <row r="118" spans="1:5" ht="12.75">
      <c r="A118" s="28" t="s">
        <v>54</v>
      </c>
      <c r="E118" s="29" t="s">
        <v>50</v>
      </c>
    </row>
    <row r="119" spans="1:5" ht="25.5">
      <c r="A119" s="30" t="s">
        <v>55</v>
      </c>
      <c r="E119" s="31" t="s">
        <v>802</v>
      </c>
    </row>
    <row r="120" spans="1:5" ht="38.25">
      <c r="A120" t="s">
        <v>57</v>
      </c>
      <c r="E120" s="29" t="s">
        <v>234</v>
      </c>
    </row>
    <row r="121" spans="1:16" ht="12.75">
      <c r="A121" s="19" t="s">
        <v>48</v>
      </c>
      <c r="B121" s="23" t="s">
        <v>179</v>
      </c>
      <c r="C121" s="23" t="s">
        <v>236</v>
      </c>
      <c r="D121" s="19" t="s">
        <v>50</v>
      </c>
      <c r="E121" s="24" t="s">
        <v>237</v>
      </c>
      <c r="F121" s="25" t="s">
        <v>92</v>
      </c>
      <c r="G121" s="26">
        <v>70.62</v>
      </c>
      <c r="H121" s="27">
        <v>0</v>
      </c>
      <c r="I121" s="27">
        <f>ROUND(ROUND(H121,2)*ROUND(G121,3),2)</f>
        <v>0</v>
      </c>
      <c r="J121" s="25" t="s">
        <v>53</v>
      </c>
      <c r="O121">
        <f>(I121*21)/100</f>
        <v>0</v>
      </c>
      <c r="P121" t="s">
        <v>23</v>
      </c>
    </row>
    <row r="122" spans="1:5" ht="12.75">
      <c r="A122" s="28" t="s">
        <v>54</v>
      </c>
      <c r="E122" s="29" t="s">
        <v>50</v>
      </c>
    </row>
    <row r="123" spans="1:5" ht="25.5">
      <c r="A123" s="30" t="s">
        <v>55</v>
      </c>
      <c r="E123" s="31" t="s">
        <v>803</v>
      </c>
    </row>
    <row r="124" spans="1:5" ht="25.5">
      <c r="A124" t="s">
        <v>57</v>
      </c>
      <c r="E124" s="29" t="s">
        <v>239</v>
      </c>
    </row>
    <row r="125" spans="1:16" ht="12.75">
      <c r="A125" s="19" t="s">
        <v>48</v>
      </c>
      <c r="B125" s="23" t="s">
        <v>187</v>
      </c>
      <c r="C125" s="23" t="s">
        <v>241</v>
      </c>
      <c r="D125" s="19" t="s">
        <v>50</v>
      </c>
      <c r="E125" s="24" t="s">
        <v>242</v>
      </c>
      <c r="F125" s="25" t="s">
        <v>92</v>
      </c>
      <c r="G125" s="26">
        <v>70.62</v>
      </c>
      <c r="H125" s="27">
        <v>0</v>
      </c>
      <c r="I125" s="27">
        <f>ROUND(ROUND(H125,2)*ROUND(G125,3),2)</f>
        <v>0</v>
      </c>
      <c r="J125" s="25" t="s">
        <v>53</v>
      </c>
      <c r="O125">
        <f>(I125*21)/100</f>
        <v>0</v>
      </c>
      <c r="P125" t="s">
        <v>23</v>
      </c>
    </row>
    <row r="126" spans="1:5" ht="12.75">
      <c r="A126" s="28" t="s">
        <v>54</v>
      </c>
      <c r="E126" s="29" t="s">
        <v>50</v>
      </c>
    </row>
    <row r="127" spans="1:5" ht="25.5">
      <c r="A127" s="30" t="s">
        <v>55</v>
      </c>
      <c r="E127" s="31" t="s">
        <v>803</v>
      </c>
    </row>
    <row r="128" spans="1:5" ht="38.25">
      <c r="A128" t="s">
        <v>57</v>
      </c>
      <c r="E128" s="29" t="s">
        <v>243</v>
      </c>
    </row>
    <row r="129" spans="1:16" ht="12.75">
      <c r="A129" s="19" t="s">
        <v>48</v>
      </c>
      <c r="B129" s="23" t="s">
        <v>192</v>
      </c>
      <c r="C129" s="23" t="s">
        <v>245</v>
      </c>
      <c r="D129" s="19" t="s">
        <v>50</v>
      </c>
      <c r="E129" s="24" t="s">
        <v>246</v>
      </c>
      <c r="F129" s="25" t="s">
        <v>63</v>
      </c>
      <c r="G129" s="26">
        <v>0.706</v>
      </c>
      <c r="H129" s="27">
        <v>0</v>
      </c>
      <c r="I129" s="27">
        <f>ROUND(ROUND(H129,2)*ROUND(G129,3),2)</f>
        <v>0</v>
      </c>
      <c r="J129" s="25" t="s">
        <v>53</v>
      </c>
      <c r="O129">
        <f>(I129*21)/100</f>
        <v>0</v>
      </c>
      <c r="P129" t="s">
        <v>23</v>
      </c>
    </row>
    <row r="130" spans="1:5" ht="12.75">
      <c r="A130" s="28" t="s">
        <v>54</v>
      </c>
      <c r="E130" s="29" t="s">
        <v>50</v>
      </c>
    </row>
    <row r="131" spans="1:5" ht="25.5">
      <c r="A131" s="30" t="s">
        <v>55</v>
      </c>
      <c r="E131" s="31" t="s">
        <v>804</v>
      </c>
    </row>
    <row r="132" spans="1:5" ht="38.25">
      <c r="A132" t="s">
        <v>57</v>
      </c>
      <c r="E132" s="29" t="s">
        <v>248</v>
      </c>
    </row>
    <row r="133" spans="1:18" ht="12.75" customHeight="1">
      <c r="A133" s="5" t="s">
        <v>45</v>
      </c>
      <c r="B133" s="5"/>
      <c r="C133" s="33" t="s">
        <v>249</v>
      </c>
      <c r="D133" s="5"/>
      <c r="E133" s="21" t="s">
        <v>250</v>
      </c>
      <c r="F133" s="5"/>
      <c r="G133" s="5"/>
      <c r="H133" s="5"/>
      <c r="I133" s="34">
        <f>0+Q133</f>
        <v>0</v>
      </c>
      <c r="J133" s="5"/>
      <c r="O133">
        <f>0+R133</f>
        <v>0</v>
      </c>
      <c r="Q133">
        <f>0+I134</f>
        <v>0</v>
      </c>
      <c r="R133">
        <f>0+O134</f>
        <v>0</v>
      </c>
    </row>
    <row r="134" spans="1:16" ht="12.75">
      <c r="A134" s="19" t="s">
        <v>48</v>
      </c>
      <c r="B134" s="23" t="s">
        <v>198</v>
      </c>
      <c r="C134" s="23" t="s">
        <v>252</v>
      </c>
      <c r="D134" s="19" t="s">
        <v>50</v>
      </c>
      <c r="E134" s="24" t="s">
        <v>253</v>
      </c>
      <c r="F134" s="25" t="s">
        <v>92</v>
      </c>
      <c r="G134" s="26">
        <v>594.58</v>
      </c>
      <c r="H134" s="27">
        <v>0</v>
      </c>
      <c r="I134" s="27">
        <f>ROUND(ROUND(H134,2)*ROUND(G134,3),2)</f>
        <v>0</v>
      </c>
      <c r="J134" s="25" t="s">
        <v>53</v>
      </c>
      <c r="O134">
        <f>(I134*21)/100</f>
        <v>0</v>
      </c>
      <c r="P134" t="s">
        <v>23</v>
      </c>
    </row>
    <row r="135" spans="1:5" ht="12.75">
      <c r="A135" s="28" t="s">
        <v>54</v>
      </c>
      <c r="E135" s="29" t="s">
        <v>50</v>
      </c>
    </row>
    <row r="136" spans="1:5" ht="51">
      <c r="A136" s="30" t="s">
        <v>55</v>
      </c>
      <c r="E136" s="31" t="s">
        <v>805</v>
      </c>
    </row>
    <row r="137" spans="1:5" ht="25.5">
      <c r="A137" t="s">
        <v>57</v>
      </c>
      <c r="E137" s="29" t="s">
        <v>255</v>
      </c>
    </row>
    <row r="138" spans="1:18" ht="12.75" customHeight="1">
      <c r="A138" s="5" t="s">
        <v>45</v>
      </c>
      <c r="B138" s="5"/>
      <c r="C138" s="33" t="s">
        <v>256</v>
      </c>
      <c r="D138" s="5"/>
      <c r="E138" s="21" t="s">
        <v>257</v>
      </c>
      <c r="F138" s="5"/>
      <c r="G138" s="5"/>
      <c r="H138" s="5"/>
      <c r="I138" s="34">
        <f>0+Q138</f>
        <v>0</v>
      </c>
      <c r="J138" s="5"/>
      <c r="O138">
        <f>0+R138</f>
        <v>0</v>
      </c>
      <c r="Q138">
        <f>0+I139</f>
        <v>0</v>
      </c>
      <c r="R138">
        <f>0+O139</f>
        <v>0</v>
      </c>
    </row>
    <row r="139" spans="1:16" ht="12.75">
      <c r="A139" s="19" t="s">
        <v>48</v>
      </c>
      <c r="B139" s="23" t="s">
        <v>203</v>
      </c>
      <c r="C139" s="23" t="s">
        <v>264</v>
      </c>
      <c r="D139" s="19" t="s">
        <v>50</v>
      </c>
      <c r="E139" s="24" t="s">
        <v>265</v>
      </c>
      <c r="F139" s="25" t="s">
        <v>92</v>
      </c>
      <c r="G139" s="26">
        <v>559.27</v>
      </c>
      <c r="H139" s="27">
        <v>0</v>
      </c>
      <c r="I139" s="27">
        <f>ROUND(ROUND(H139,2)*ROUND(G139,3),2)</f>
        <v>0</v>
      </c>
      <c r="J139" s="25" t="s">
        <v>53</v>
      </c>
      <c r="O139">
        <f>(I139*21)/100</f>
        <v>0</v>
      </c>
      <c r="P139" t="s">
        <v>23</v>
      </c>
    </row>
    <row r="140" spans="1:5" ht="12.75">
      <c r="A140" s="28" t="s">
        <v>54</v>
      </c>
      <c r="E140" s="29" t="s">
        <v>50</v>
      </c>
    </row>
    <row r="141" spans="1:5" ht="38.25">
      <c r="A141" s="30" t="s">
        <v>55</v>
      </c>
      <c r="E141" s="31" t="s">
        <v>806</v>
      </c>
    </row>
    <row r="142" spans="1:5" ht="102">
      <c r="A142" t="s">
        <v>57</v>
      </c>
      <c r="E142" s="29" t="s">
        <v>262</v>
      </c>
    </row>
    <row r="143" spans="1:18" ht="12.75" customHeight="1">
      <c r="A143" s="5" t="s">
        <v>45</v>
      </c>
      <c r="B143" s="5"/>
      <c r="C143" s="33" t="s">
        <v>286</v>
      </c>
      <c r="D143" s="5"/>
      <c r="E143" s="21" t="s">
        <v>287</v>
      </c>
      <c r="F143" s="5"/>
      <c r="G143" s="5"/>
      <c r="H143" s="5"/>
      <c r="I143" s="34">
        <f>0+Q143</f>
        <v>0</v>
      </c>
      <c r="J143" s="5"/>
      <c r="O143">
        <f>0+R143</f>
        <v>0</v>
      </c>
      <c r="Q143">
        <f>0+I144+I148+I152</f>
        <v>0</v>
      </c>
      <c r="R143">
        <f>0+O144+O148+O152</f>
        <v>0</v>
      </c>
    </row>
    <row r="144" spans="1:16" ht="12.75">
      <c r="A144" s="19" t="s">
        <v>48</v>
      </c>
      <c r="B144" s="23" t="s">
        <v>209</v>
      </c>
      <c r="C144" s="23" t="s">
        <v>691</v>
      </c>
      <c r="D144" s="19" t="s">
        <v>50</v>
      </c>
      <c r="E144" s="24" t="s">
        <v>692</v>
      </c>
      <c r="F144" s="25" t="s">
        <v>63</v>
      </c>
      <c r="G144" s="26">
        <v>5.65</v>
      </c>
      <c r="H144" s="27">
        <v>0</v>
      </c>
      <c r="I144" s="27">
        <f>ROUND(ROUND(H144,2)*ROUND(G144,3),2)</f>
        <v>0</v>
      </c>
      <c r="J144" s="25" t="s">
        <v>53</v>
      </c>
      <c r="O144">
        <f>(I144*21)/100</f>
        <v>0</v>
      </c>
      <c r="P144" t="s">
        <v>23</v>
      </c>
    </row>
    <row r="145" spans="1:5" ht="12.75">
      <c r="A145" s="28" t="s">
        <v>54</v>
      </c>
      <c r="E145" s="29" t="s">
        <v>50</v>
      </c>
    </row>
    <row r="146" spans="1:5" ht="38.25">
      <c r="A146" s="30" t="s">
        <v>55</v>
      </c>
      <c r="E146" s="31" t="s">
        <v>807</v>
      </c>
    </row>
    <row r="147" spans="1:5" ht="51">
      <c r="A147" t="s">
        <v>57</v>
      </c>
      <c r="E147" s="29" t="s">
        <v>300</v>
      </c>
    </row>
    <row r="148" spans="1:16" ht="12.75">
      <c r="A148" s="19" t="s">
        <v>48</v>
      </c>
      <c r="B148" s="23" t="s">
        <v>214</v>
      </c>
      <c r="C148" s="23" t="s">
        <v>694</v>
      </c>
      <c r="D148" s="19" t="s">
        <v>50</v>
      </c>
      <c r="E148" s="24" t="s">
        <v>291</v>
      </c>
      <c r="F148" s="25" t="s">
        <v>92</v>
      </c>
      <c r="G148" s="26">
        <v>68.9</v>
      </c>
      <c r="H148" s="27">
        <v>0</v>
      </c>
      <c r="I148" s="27">
        <f>ROUND(ROUND(H148,2)*ROUND(G148,3),2)</f>
        <v>0</v>
      </c>
      <c r="J148" s="25" t="s">
        <v>53</v>
      </c>
      <c r="O148">
        <f>(I148*21)/100</f>
        <v>0</v>
      </c>
      <c r="P148" t="s">
        <v>23</v>
      </c>
    </row>
    <row r="149" spans="1:5" ht="12.75">
      <c r="A149" s="28" t="s">
        <v>54</v>
      </c>
      <c r="E149" s="29" t="s">
        <v>50</v>
      </c>
    </row>
    <row r="150" spans="1:5" ht="25.5">
      <c r="A150" s="30" t="s">
        <v>55</v>
      </c>
      <c r="E150" s="31" t="s">
        <v>808</v>
      </c>
    </row>
    <row r="151" spans="1:5" ht="51">
      <c r="A151" t="s">
        <v>57</v>
      </c>
      <c r="E151" s="29" t="s">
        <v>293</v>
      </c>
    </row>
    <row r="152" spans="1:16" ht="12.75">
      <c r="A152" s="19" t="s">
        <v>48</v>
      </c>
      <c r="B152" s="23" t="s">
        <v>219</v>
      </c>
      <c r="C152" s="23" t="s">
        <v>308</v>
      </c>
      <c r="D152" s="19" t="s">
        <v>50</v>
      </c>
      <c r="E152" s="24" t="s">
        <v>309</v>
      </c>
      <c r="F152" s="25" t="s">
        <v>92</v>
      </c>
      <c r="G152" s="26">
        <v>490.37</v>
      </c>
      <c r="H152" s="27">
        <v>0</v>
      </c>
      <c r="I152" s="27">
        <f>ROUND(ROUND(H152,2)*ROUND(G152,3),2)</f>
        <v>0</v>
      </c>
      <c r="J152" s="25" t="s">
        <v>53</v>
      </c>
      <c r="O152">
        <f>(I152*21)/100</f>
        <v>0</v>
      </c>
      <c r="P152" t="s">
        <v>23</v>
      </c>
    </row>
    <row r="153" spans="1:5" ht="12.75">
      <c r="A153" s="28" t="s">
        <v>54</v>
      </c>
      <c r="E153" s="29" t="s">
        <v>50</v>
      </c>
    </row>
    <row r="154" spans="1:5" ht="25.5">
      <c r="A154" s="30" t="s">
        <v>55</v>
      </c>
      <c r="E154" s="31" t="s">
        <v>809</v>
      </c>
    </row>
    <row r="155" spans="1:5" ht="51">
      <c r="A155" t="s">
        <v>57</v>
      </c>
      <c r="E155" s="29" t="s">
        <v>300</v>
      </c>
    </row>
    <row r="156" spans="1:18" ht="12.75" customHeight="1">
      <c r="A156" s="5" t="s">
        <v>45</v>
      </c>
      <c r="B156" s="5"/>
      <c r="C156" s="33" t="s">
        <v>294</v>
      </c>
      <c r="D156" s="5"/>
      <c r="E156" s="21" t="s">
        <v>295</v>
      </c>
      <c r="F156" s="5"/>
      <c r="G156" s="5"/>
      <c r="H156" s="5"/>
      <c r="I156" s="34">
        <f>0+Q156</f>
        <v>0</v>
      </c>
      <c r="J156" s="5"/>
      <c r="O156">
        <f>0+R156</f>
        <v>0</v>
      </c>
      <c r="Q156">
        <f>0+I157+I161</f>
        <v>0</v>
      </c>
      <c r="R156">
        <f>0+O157+O161</f>
        <v>0</v>
      </c>
    </row>
    <row r="157" spans="1:16" ht="12.75">
      <c r="A157" s="19" t="s">
        <v>48</v>
      </c>
      <c r="B157" s="23" t="s">
        <v>223</v>
      </c>
      <c r="C157" s="23" t="s">
        <v>546</v>
      </c>
      <c r="D157" s="19" t="s">
        <v>50</v>
      </c>
      <c r="E157" s="24" t="s">
        <v>547</v>
      </c>
      <c r="F157" s="25" t="s">
        <v>92</v>
      </c>
      <c r="G157" s="26">
        <v>931.76</v>
      </c>
      <c r="H157" s="27">
        <v>0</v>
      </c>
      <c r="I157" s="27">
        <f>ROUND(ROUND(H157,2)*ROUND(G157,3),2)</f>
        <v>0</v>
      </c>
      <c r="J157" s="25" t="s">
        <v>53</v>
      </c>
      <c r="O157">
        <f>(I157*21)/100</f>
        <v>0</v>
      </c>
      <c r="P157" t="s">
        <v>23</v>
      </c>
    </row>
    <row r="158" spans="1:5" ht="12.75">
      <c r="A158" s="28" t="s">
        <v>54</v>
      </c>
      <c r="E158" s="29" t="s">
        <v>50</v>
      </c>
    </row>
    <row r="159" spans="1:5" ht="38.25">
      <c r="A159" s="30" t="s">
        <v>55</v>
      </c>
      <c r="E159" s="31" t="s">
        <v>810</v>
      </c>
    </row>
    <row r="160" spans="1:5" ht="51">
      <c r="A160" t="s">
        <v>57</v>
      </c>
      <c r="E160" s="29" t="s">
        <v>300</v>
      </c>
    </row>
    <row r="161" spans="1:16" ht="12.75">
      <c r="A161" s="19" t="s">
        <v>48</v>
      </c>
      <c r="B161" s="23" t="s">
        <v>230</v>
      </c>
      <c r="C161" s="23" t="s">
        <v>304</v>
      </c>
      <c r="D161" s="19" t="s">
        <v>50</v>
      </c>
      <c r="E161" s="24" t="s">
        <v>305</v>
      </c>
      <c r="F161" s="25" t="s">
        <v>92</v>
      </c>
      <c r="G161" s="26">
        <v>68.9</v>
      </c>
      <c r="H161" s="27">
        <v>0</v>
      </c>
      <c r="I161" s="27">
        <f>ROUND(ROUND(H161,2)*ROUND(G161,3),2)</f>
        <v>0</v>
      </c>
      <c r="J161" s="25" t="s">
        <v>53</v>
      </c>
      <c r="O161">
        <f>(I161*21)/100</f>
        <v>0</v>
      </c>
      <c r="P161" t="s">
        <v>23</v>
      </c>
    </row>
    <row r="162" spans="1:5" ht="12.75">
      <c r="A162" s="28" t="s">
        <v>54</v>
      </c>
      <c r="E162" s="29" t="s">
        <v>50</v>
      </c>
    </row>
    <row r="163" spans="1:5" ht="25.5">
      <c r="A163" s="30" t="s">
        <v>55</v>
      </c>
      <c r="E163" s="31" t="s">
        <v>811</v>
      </c>
    </row>
    <row r="164" spans="1:5" ht="51">
      <c r="A164" t="s">
        <v>57</v>
      </c>
      <c r="E164" s="29" t="s">
        <v>300</v>
      </c>
    </row>
    <row r="165" spans="1:18" ht="12.75" customHeight="1">
      <c r="A165" s="5" t="s">
        <v>45</v>
      </c>
      <c r="B165" s="5"/>
      <c r="C165" s="33" t="s">
        <v>325</v>
      </c>
      <c r="D165" s="5"/>
      <c r="E165" s="21" t="s">
        <v>326</v>
      </c>
      <c r="F165" s="5"/>
      <c r="G165" s="5"/>
      <c r="H165" s="5"/>
      <c r="I165" s="34">
        <f>0+Q165</f>
        <v>0</v>
      </c>
      <c r="J165" s="5"/>
      <c r="O165">
        <f>0+R165</f>
        <v>0</v>
      </c>
      <c r="Q165">
        <f>0+I166+I170+I174+I178</f>
        <v>0</v>
      </c>
      <c r="R165">
        <f>0+O166+O170+O174+O178</f>
        <v>0</v>
      </c>
    </row>
    <row r="166" spans="1:16" ht="12.75">
      <c r="A166" s="19" t="s">
        <v>48</v>
      </c>
      <c r="B166" s="23" t="s">
        <v>235</v>
      </c>
      <c r="C166" s="23" t="s">
        <v>328</v>
      </c>
      <c r="D166" s="19" t="s">
        <v>50</v>
      </c>
      <c r="E166" s="24" t="s">
        <v>329</v>
      </c>
      <c r="F166" s="25" t="s">
        <v>92</v>
      </c>
      <c r="G166" s="26">
        <v>453.63</v>
      </c>
      <c r="H166" s="27">
        <v>0</v>
      </c>
      <c r="I166" s="27">
        <f>ROUND(ROUND(H166,2)*ROUND(G166,3),2)</f>
        <v>0</v>
      </c>
      <c r="J166" s="25" t="s">
        <v>53</v>
      </c>
      <c r="O166">
        <f>(I166*21)/100</f>
        <v>0</v>
      </c>
      <c r="P166" t="s">
        <v>23</v>
      </c>
    </row>
    <row r="167" spans="1:5" ht="12.75">
      <c r="A167" s="28" t="s">
        <v>54</v>
      </c>
      <c r="E167" s="29" t="s">
        <v>50</v>
      </c>
    </row>
    <row r="168" spans="1:5" ht="38.25">
      <c r="A168" s="30" t="s">
        <v>55</v>
      </c>
      <c r="E168" s="31" t="s">
        <v>812</v>
      </c>
    </row>
    <row r="169" spans="1:5" ht="51">
      <c r="A169" t="s">
        <v>57</v>
      </c>
      <c r="E169" s="29" t="s">
        <v>331</v>
      </c>
    </row>
    <row r="170" spans="1:16" ht="12.75">
      <c r="A170" s="19" t="s">
        <v>48</v>
      </c>
      <c r="B170" s="23" t="s">
        <v>240</v>
      </c>
      <c r="C170" s="23" t="s">
        <v>333</v>
      </c>
      <c r="D170" s="19" t="s">
        <v>50</v>
      </c>
      <c r="E170" s="24" t="s">
        <v>334</v>
      </c>
      <c r="F170" s="25" t="s">
        <v>92</v>
      </c>
      <c r="G170" s="26">
        <v>465.87</v>
      </c>
      <c r="H170" s="27">
        <v>0</v>
      </c>
      <c r="I170" s="27">
        <f>ROUND(ROUND(H170,2)*ROUND(G170,3),2)</f>
        <v>0</v>
      </c>
      <c r="J170" s="25" t="s">
        <v>53</v>
      </c>
      <c r="O170">
        <f>(I170*21)/100</f>
        <v>0</v>
      </c>
      <c r="P170" t="s">
        <v>23</v>
      </c>
    </row>
    <row r="171" spans="1:5" ht="12.75">
      <c r="A171" s="28" t="s">
        <v>54</v>
      </c>
      <c r="E171" s="29" t="s">
        <v>50</v>
      </c>
    </row>
    <row r="172" spans="1:5" ht="38.25">
      <c r="A172" s="30" t="s">
        <v>55</v>
      </c>
      <c r="E172" s="31" t="s">
        <v>813</v>
      </c>
    </row>
    <row r="173" spans="1:5" ht="51">
      <c r="A173" t="s">
        <v>57</v>
      </c>
      <c r="E173" s="29" t="s">
        <v>336</v>
      </c>
    </row>
    <row r="174" spans="1:16" ht="12.75">
      <c r="A174" s="19" t="s">
        <v>48</v>
      </c>
      <c r="B174" s="23" t="s">
        <v>244</v>
      </c>
      <c r="C174" s="23" t="s">
        <v>338</v>
      </c>
      <c r="D174" s="19" t="s">
        <v>50</v>
      </c>
      <c r="E174" s="24" t="s">
        <v>339</v>
      </c>
      <c r="F174" s="25" t="s">
        <v>92</v>
      </c>
      <c r="G174" s="26">
        <v>465.87</v>
      </c>
      <c r="H174" s="27">
        <v>0</v>
      </c>
      <c r="I174" s="27">
        <f>ROUND(ROUND(H174,2)*ROUND(G174,3),2)</f>
        <v>0</v>
      </c>
      <c r="J174" s="25" t="s">
        <v>53</v>
      </c>
      <c r="O174">
        <f>(I174*21)/100</f>
        <v>0</v>
      </c>
      <c r="P174" t="s">
        <v>23</v>
      </c>
    </row>
    <row r="175" spans="1:5" ht="12.75">
      <c r="A175" s="28" t="s">
        <v>54</v>
      </c>
      <c r="E175" s="29" t="s">
        <v>50</v>
      </c>
    </row>
    <row r="176" spans="1:5" ht="38.25">
      <c r="A176" s="30" t="s">
        <v>55</v>
      </c>
      <c r="E176" s="31" t="s">
        <v>813</v>
      </c>
    </row>
    <row r="177" spans="1:5" ht="140.25">
      <c r="A177" t="s">
        <v>57</v>
      </c>
      <c r="E177" s="29" t="s">
        <v>341</v>
      </c>
    </row>
    <row r="178" spans="1:16" ht="12.75">
      <c r="A178" s="19" t="s">
        <v>48</v>
      </c>
      <c r="B178" s="23" t="s">
        <v>251</v>
      </c>
      <c r="C178" s="23" t="s">
        <v>701</v>
      </c>
      <c r="D178" s="19" t="s">
        <v>50</v>
      </c>
      <c r="E178" s="24" t="s">
        <v>702</v>
      </c>
      <c r="F178" s="25" t="s">
        <v>92</v>
      </c>
      <c r="G178" s="26">
        <v>453.63</v>
      </c>
      <c r="H178" s="27">
        <v>0</v>
      </c>
      <c r="I178" s="27">
        <f>ROUND(ROUND(H178,2)*ROUND(G178,3),2)</f>
        <v>0</v>
      </c>
      <c r="J178" s="25" t="s">
        <v>53</v>
      </c>
      <c r="O178">
        <f>(I178*21)/100</f>
        <v>0</v>
      </c>
      <c r="P178" t="s">
        <v>23</v>
      </c>
    </row>
    <row r="179" spans="1:5" ht="12.75">
      <c r="A179" s="28" t="s">
        <v>54</v>
      </c>
      <c r="E179" s="29" t="s">
        <v>50</v>
      </c>
    </row>
    <row r="180" spans="1:5" ht="38.25">
      <c r="A180" s="30" t="s">
        <v>55</v>
      </c>
      <c r="E180" s="31" t="s">
        <v>812</v>
      </c>
    </row>
    <row r="181" spans="1:5" ht="140.25">
      <c r="A181" t="s">
        <v>57</v>
      </c>
      <c r="E181" s="29" t="s">
        <v>341</v>
      </c>
    </row>
    <row r="182" spans="1:18" ht="12.75" customHeight="1">
      <c r="A182" s="5" t="s">
        <v>45</v>
      </c>
      <c r="B182" s="5"/>
      <c r="C182" s="33" t="s">
        <v>350</v>
      </c>
      <c r="D182" s="5"/>
      <c r="E182" s="21" t="s">
        <v>351</v>
      </c>
      <c r="F182" s="5"/>
      <c r="G182" s="5"/>
      <c r="H182" s="5"/>
      <c r="I182" s="34">
        <f>0+Q182</f>
        <v>0</v>
      </c>
      <c r="J182" s="5"/>
      <c r="O182">
        <f>0+R182</f>
        <v>0</v>
      </c>
      <c r="Q182">
        <f>0+I183+I187</f>
        <v>0</v>
      </c>
      <c r="R182">
        <f>0+O183+O187</f>
        <v>0</v>
      </c>
    </row>
    <row r="183" spans="1:16" ht="25.5">
      <c r="A183" s="19" t="s">
        <v>48</v>
      </c>
      <c r="B183" s="23" t="s">
        <v>258</v>
      </c>
      <c r="C183" s="23" t="s">
        <v>357</v>
      </c>
      <c r="D183" s="19" t="s">
        <v>50</v>
      </c>
      <c r="E183" s="24" t="s">
        <v>358</v>
      </c>
      <c r="F183" s="25" t="s">
        <v>92</v>
      </c>
      <c r="G183" s="26">
        <v>0.4</v>
      </c>
      <c r="H183" s="27">
        <v>0</v>
      </c>
      <c r="I183" s="27">
        <f>ROUND(ROUND(H183,2)*ROUND(G183,3),2)</f>
        <v>0</v>
      </c>
      <c r="J183" s="25" t="s">
        <v>53</v>
      </c>
      <c r="O183">
        <f>(I183*21)/100</f>
        <v>0</v>
      </c>
      <c r="P183" t="s">
        <v>23</v>
      </c>
    </row>
    <row r="184" spans="1:5" ht="12.75">
      <c r="A184" s="28" t="s">
        <v>54</v>
      </c>
      <c r="E184" s="29" t="s">
        <v>50</v>
      </c>
    </row>
    <row r="185" spans="1:5" ht="25.5">
      <c r="A185" s="30" t="s">
        <v>55</v>
      </c>
      <c r="E185" s="31" t="s">
        <v>814</v>
      </c>
    </row>
    <row r="186" spans="1:5" ht="165.75">
      <c r="A186" t="s">
        <v>57</v>
      </c>
      <c r="E186" s="29" t="s">
        <v>360</v>
      </c>
    </row>
    <row r="187" spans="1:16" ht="12.75">
      <c r="A187" s="19" t="s">
        <v>48</v>
      </c>
      <c r="B187" s="23" t="s">
        <v>263</v>
      </c>
      <c r="C187" s="23" t="s">
        <v>714</v>
      </c>
      <c r="D187" s="19" t="s">
        <v>50</v>
      </c>
      <c r="E187" s="24" t="s">
        <v>715</v>
      </c>
      <c r="F187" s="25" t="s">
        <v>92</v>
      </c>
      <c r="G187" s="26">
        <v>57.41</v>
      </c>
      <c r="H187" s="27">
        <v>0</v>
      </c>
      <c r="I187" s="27">
        <f>ROUND(ROUND(H187,2)*ROUND(G187,3),2)</f>
        <v>0</v>
      </c>
      <c r="J187" s="25" t="s">
        <v>53</v>
      </c>
      <c r="O187">
        <f>(I187*21)/100</f>
        <v>0</v>
      </c>
      <c r="P187" t="s">
        <v>23</v>
      </c>
    </row>
    <row r="188" spans="1:5" ht="38.25">
      <c r="A188" s="28" t="s">
        <v>54</v>
      </c>
      <c r="E188" s="29" t="s">
        <v>1125</v>
      </c>
    </row>
    <row r="189" spans="1:5" ht="25.5">
      <c r="A189" s="30" t="s">
        <v>55</v>
      </c>
      <c r="E189" s="31" t="s">
        <v>815</v>
      </c>
    </row>
    <row r="190" spans="1:5" ht="165.75">
      <c r="A190" t="s">
        <v>57</v>
      </c>
      <c r="E190" s="29" t="s">
        <v>717</v>
      </c>
    </row>
    <row r="191" spans="1:18" ht="12.75" customHeight="1">
      <c r="A191" s="5" t="s">
        <v>45</v>
      </c>
      <c r="B191" s="5"/>
      <c r="C191" s="33" t="s">
        <v>816</v>
      </c>
      <c r="D191" s="5"/>
      <c r="E191" s="21" t="s">
        <v>817</v>
      </c>
      <c r="F191" s="5"/>
      <c r="G191" s="5"/>
      <c r="H191" s="5"/>
      <c r="I191" s="34">
        <f>0+Q191</f>
        <v>0</v>
      </c>
      <c r="J191" s="5"/>
      <c r="O191">
        <f>0+R191</f>
        <v>0</v>
      </c>
      <c r="Q191">
        <f>0+I192+I196+I200</f>
        <v>0</v>
      </c>
      <c r="R191">
        <f>0+O192+O196+O200</f>
        <v>0</v>
      </c>
    </row>
    <row r="192" spans="1:16" ht="12.75">
      <c r="A192" s="19" t="s">
        <v>48</v>
      </c>
      <c r="B192" s="23" t="s">
        <v>269</v>
      </c>
      <c r="C192" s="23" t="s">
        <v>818</v>
      </c>
      <c r="D192" s="19" t="s">
        <v>50</v>
      </c>
      <c r="E192" s="24" t="s">
        <v>819</v>
      </c>
      <c r="F192" s="25" t="s">
        <v>152</v>
      </c>
      <c r="G192" s="26">
        <v>438</v>
      </c>
      <c r="H192" s="27">
        <v>0</v>
      </c>
      <c r="I192" s="27">
        <f>ROUND(ROUND(H192,2)*ROUND(G192,3),2)</f>
        <v>0</v>
      </c>
      <c r="J192" s="25" t="s">
        <v>53</v>
      </c>
      <c r="O192">
        <f>(I192*21)/100</f>
        <v>0</v>
      </c>
      <c r="P192" t="s">
        <v>23</v>
      </c>
    </row>
    <row r="193" spans="1:5" ht="12.75">
      <c r="A193" s="28" t="s">
        <v>54</v>
      </c>
      <c r="E193" s="29" t="s">
        <v>50</v>
      </c>
    </row>
    <row r="194" spans="1:5" ht="25.5">
      <c r="A194" s="30" t="s">
        <v>55</v>
      </c>
      <c r="E194" s="31" t="s">
        <v>820</v>
      </c>
    </row>
    <row r="195" spans="1:5" ht="114.75">
      <c r="A195" t="s">
        <v>57</v>
      </c>
      <c r="E195" s="29" t="s">
        <v>821</v>
      </c>
    </row>
    <row r="196" spans="1:16" ht="12.75">
      <c r="A196" s="19" t="s">
        <v>48</v>
      </c>
      <c r="B196" s="23" t="s">
        <v>276</v>
      </c>
      <c r="C196" s="23" t="s">
        <v>822</v>
      </c>
      <c r="D196" s="19" t="s">
        <v>50</v>
      </c>
      <c r="E196" s="24" t="s">
        <v>823</v>
      </c>
      <c r="F196" s="25" t="s">
        <v>101</v>
      </c>
      <c r="G196" s="26">
        <v>10</v>
      </c>
      <c r="H196" s="27">
        <v>0</v>
      </c>
      <c r="I196" s="27">
        <f>ROUND(ROUND(H196,2)*ROUND(G196,3),2)</f>
        <v>0</v>
      </c>
      <c r="J196" s="25" t="s">
        <v>53</v>
      </c>
      <c r="O196">
        <f>(I196*21)/100</f>
        <v>0</v>
      </c>
      <c r="P196" t="s">
        <v>23</v>
      </c>
    </row>
    <row r="197" spans="1:5" ht="12.75">
      <c r="A197" s="28" t="s">
        <v>54</v>
      </c>
      <c r="E197" s="29" t="s">
        <v>50</v>
      </c>
    </row>
    <row r="198" spans="1:5" ht="25.5">
      <c r="A198" s="30" t="s">
        <v>55</v>
      </c>
      <c r="E198" s="31" t="s">
        <v>824</v>
      </c>
    </row>
    <row r="199" spans="1:5" ht="114.75">
      <c r="A199" t="s">
        <v>57</v>
      </c>
      <c r="E199" s="29" t="s">
        <v>825</v>
      </c>
    </row>
    <row r="200" spans="1:16" ht="12.75">
      <c r="A200" s="19" t="s">
        <v>48</v>
      </c>
      <c r="B200" s="23" t="s">
        <v>281</v>
      </c>
      <c r="C200" s="23" t="s">
        <v>826</v>
      </c>
      <c r="D200" s="19" t="s">
        <v>50</v>
      </c>
      <c r="E200" s="24" t="s">
        <v>827</v>
      </c>
      <c r="F200" s="25" t="s">
        <v>101</v>
      </c>
      <c r="G200" s="26">
        <v>10</v>
      </c>
      <c r="H200" s="27">
        <v>0</v>
      </c>
      <c r="I200" s="27">
        <f>ROUND(ROUND(H200,2)*ROUND(G200,3),2)</f>
        <v>0</v>
      </c>
      <c r="J200" s="25" t="s">
        <v>53</v>
      </c>
      <c r="O200">
        <f>(I200*21)/100</f>
        <v>0</v>
      </c>
      <c r="P200" t="s">
        <v>23</v>
      </c>
    </row>
    <row r="201" spans="1:5" ht="12.75">
      <c r="A201" s="28" t="s">
        <v>54</v>
      </c>
      <c r="E201" s="29" t="s">
        <v>50</v>
      </c>
    </row>
    <row r="202" spans="1:5" ht="25.5">
      <c r="A202" s="30" t="s">
        <v>55</v>
      </c>
      <c r="E202" s="31" t="s">
        <v>824</v>
      </c>
    </row>
    <row r="203" spans="1:5" ht="114.75">
      <c r="A203" t="s">
        <v>57</v>
      </c>
      <c r="E203" s="29" t="s">
        <v>825</v>
      </c>
    </row>
    <row r="204" spans="1:18" ht="12.75" customHeight="1">
      <c r="A204" s="5" t="s">
        <v>45</v>
      </c>
      <c r="B204" s="5"/>
      <c r="C204" s="33" t="s">
        <v>398</v>
      </c>
      <c r="D204" s="5"/>
      <c r="E204" s="21" t="s">
        <v>399</v>
      </c>
      <c r="F204" s="5"/>
      <c r="G204" s="5"/>
      <c r="H204" s="5"/>
      <c r="I204" s="34">
        <f>0+Q204</f>
        <v>0</v>
      </c>
      <c r="J204" s="5"/>
      <c r="O204">
        <f>0+R204</f>
        <v>0</v>
      </c>
      <c r="Q204">
        <f>0+I205+I209</f>
        <v>0</v>
      </c>
      <c r="R204">
        <f>0+O205+O209</f>
        <v>0</v>
      </c>
    </row>
    <row r="205" spans="1:16" ht="12.75">
      <c r="A205" s="19" t="s">
        <v>48</v>
      </c>
      <c r="B205" s="23" t="s">
        <v>288</v>
      </c>
      <c r="C205" s="23" t="s">
        <v>401</v>
      </c>
      <c r="D205" s="19" t="s">
        <v>50</v>
      </c>
      <c r="E205" s="24" t="s">
        <v>402</v>
      </c>
      <c r="F205" s="25" t="s">
        <v>101</v>
      </c>
      <c r="G205" s="26">
        <v>10</v>
      </c>
      <c r="H205" s="27">
        <v>0</v>
      </c>
      <c r="I205" s="27">
        <f>ROUND(ROUND(H205,2)*ROUND(G205,3),2)</f>
        <v>0</v>
      </c>
      <c r="J205" s="25" t="s">
        <v>53</v>
      </c>
      <c r="O205">
        <f>(I205*21)/100</f>
        <v>0</v>
      </c>
      <c r="P205" t="s">
        <v>23</v>
      </c>
    </row>
    <row r="206" spans="1:5" ht="12.75">
      <c r="A206" s="28" t="s">
        <v>54</v>
      </c>
      <c r="E206" s="29" t="s">
        <v>50</v>
      </c>
    </row>
    <row r="207" spans="1:5" ht="25.5">
      <c r="A207" s="30" t="s">
        <v>55</v>
      </c>
      <c r="E207" s="31" t="s">
        <v>735</v>
      </c>
    </row>
    <row r="208" spans="1:5" ht="38.25">
      <c r="A208" t="s">
        <v>57</v>
      </c>
      <c r="E208" s="29" t="s">
        <v>404</v>
      </c>
    </row>
    <row r="209" spans="1:16" ht="12.75">
      <c r="A209" s="19" t="s">
        <v>48</v>
      </c>
      <c r="B209" s="23" t="s">
        <v>296</v>
      </c>
      <c r="C209" s="23" t="s">
        <v>406</v>
      </c>
      <c r="D209" s="19" t="s">
        <v>50</v>
      </c>
      <c r="E209" s="24" t="s">
        <v>407</v>
      </c>
      <c r="F209" s="25" t="s">
        <v>101</v>
      </c>
      <c r="G209" s="26">
        <v>4</v>
      </c>
      <c r="H209" s="27">
        <v>0</v>
      </c>
      <c r="I209" s="27">
        <f>ROUND(ROUND(H209,2)*ROUND(G209,3),2)</f>
        <v>0</v>
      </c>
      <c r="J209" s="25" t="s">
        <v>53</v>
      </c>
      <c r="O209">
        <f>(I209*21)/100</f>
        <v>0</v>
      </c>
      <c r="P209" t="s">
        <v>23</v>
      </c>
    </row>
    <row r="210" spans="1:5" ht="12.75">
      <c r="A210" s="28" t="s">
        <v>54</v>
      </c>
      <c r="E210" s="29" t="s">
        <v>50</v>
      </c>
    </row>
    <row r="211" spans="1:5" ht="25.5">
      <c r="A211" s="30" t="s">
        <v>55</v>
      </c>
      <c r="E211" s="31" t="s">
        <v>828</v>
      </c>
    </row>
    <row r="212" spans="1:5" ht="38.25">
      <c r="A212" t="s">
        <v>57</v>
      </c>
      <c r="E212" s="29" t="s">
        <v>404</v>
      </c>
    </row>
    <row r="213" spans="1:18" ht="12.75" customHeight="1">
      <c r="A213" s="5" t="s">
        <v>45</v>
      </c>
      <c r="B213" s="5"/>
      <c r="C213" s="33" t="s">
        <v>427</v>
      </c>
      <c r="D213" s="5"/>
      <c r="E213" s="21" t="s">
        <v>428</v>
      </c>
      <c r="F213" s="5"/>
      <c r="G213" s="5"/>
      <c r="H213" s="5"/>
      <c r="I213" s="34">
        <f>0+Q213</f>
        <v>0</v>
      </c>
      <c r="J213" s="5"/>
      <c r="O213">
        <f>0+R213</f>
        <v>0</v>
      </c>
      <c r="Q213">
        <f>0+I214+I218+I222</f>
        <v>0</v>
      </c>
      <c r="R213">
        <f>0+O214+O218+O222</f>
        <v>0</v>
      </c>
    </row>
    <row r="214" spans="1:16" ht="25.5">
      <c r="A214" s="19" t="s">
        <v>48</v>
      </c>
      <c r="B214" s="23" t="s">
        <v>301</v>
      </c>
      <c r="C214" s="23" t="s">
        <v>430</v>
      </c>
      <c r="D214" s="19" t="s">
        <v>50</v>
      </c>
      <c r="E214" s="24" t="s">
        <v>431</v>
      </c>
      <c r="F214" s="25" t="s">
        <v>101</v>
      </c>
      <c r="G214" s="26">
        <v>2</v>
      </c>
      <c r="H214" s="27">
        <v>0</v>
      </c>
      <c r="I214" s="27">
        <f>ROUND(ROUND(H214,2)*ROUND(G214,3),2)</f>
        <v>0</v>
      </c>
      <c r="J214" s="25" t="s">
        <v>53</v>
      </c>
      <c r="O214">
        <f>(I214*21)/100</f>
        <v>0</v>
      </c>
      <c r="P214" t="s">
        <v>23</v>
      </c>
    </row>
    <row r="215" spans="1:5" ht="12.75">
      <c r="A215" s="28" t="s">
        <v>54</v>
      </c>
      <c r="E215" s="29" t="s">
        <v>50</v>
      </c>
    </row>
    <row r="216" spans="1:5" ht="25.5">
      <c r="A216" s="30" t="s">
        <v>55</v>
      </c>
      <c r="E216" s="31" t="s">
        <v>829</v>
      </c>
    </row>
    <row r="217" spans="1:5" ht="25.5">
      <c r="A217" t="s">
        <v>57</v>
      </c>
      <c r="E217" s="29" t="s">
        <v>433</v>
      </c>
    </row>
    <row r="218" spans="1:16" ht="25.5">
      <c r="A218" s="19" t="s">
        <v>48</v>
      </c>
      <c r="B218" s="23" t="s">
        <v>303</v>
      </c>
      <c r="C218" s="23" t="s">
        <v>435</v>
      </c>
      <c r="D218" s="19" t="s">
        <v>50</v>
      </c>
      <c r="E218" s="24" t="s">
        <v>436</v>
      </c>
      <c r="F218" s="25" t="s">
        <v>101</v>
      </c>
      <c r="G218" s="26">
        <v>2</v>
      </c>
      <c r="H218" s="27">
        <v>0</v>
      </c>
      <c r="I218" s="27">
        <f>ROUND(ROUND(H218,2)*ROUND(G218,3),2)</f>
        <v>0</v>
      </c>
      <c r="J218" s="25" t="s">
        <v>53</v>
      </c>
      <c r="O218">
        <f>(I218*21)/100</f>
        <v>0</v>
      </c>
      <c r="P218" t="s">
        <v>23</v>
      </c>
    </row>
    <row r="219" spans="1:5" ht="12.75">
      <c r="A219" s="28" t="s">
        <v>54</v>
      </c>
      <c r="E219" s="29" t="s">
        <v>50</v>
      </c>
    </row>
    <row r="220" spans="1:5" ht="38.25">
      <c r="A220" s="30" t="s">
        <v>55</v>
      </c>
      <c r="E220" s="31" t="s">
        <v>830</v>
      </c>
    </row>
    <row r="221" spans="1:5" ht="25.5">
      <c r="A221" t="s">
        <v>57</v>
      </c>
      <c r="E221" s="29" t="s">
        <v>438</v>
      </c>
    </row>
    <row r="222" spans="1:16" ht="12.75">
      <c r="A222" s="19" t="s">
        <v>48</v>
      </c>
      <c r="B222" s="23" t="s">
        <v>307</v>
      </c>
      <c r="C222" s="23" t="s">
        <v>440</v>
      </c>
      <c r="D222" s="19" t="s">
        <v>50</v>
      </c>
      <c r="E222" s="24" t="s">
        <v>441</v>
      </c>
      <c r="F222" s="25" t="s">
        <v>101</v>
      </c>
      <c r="G222" s="26">
        <v>2</v>
      </c>
      <c r="H222" s="27">
        <v>0</v>
      </c>
      <c r="I222" s="27">
        <f>ROUND(ROUND(H222,2)*ROUND(G222,3),2)</f>
        <v>0</v>
      </c>
      <c r="J222" s="25" t="s">
        <v>53</v>
      </c>
      <c r="O222">
        <f>(I222*21)/100</f>
        <v>0</v>
      </c>
      <c r="P222" t="s">
        <v>23</v>
      </c>
    </row>
    <row r="223" spans="1:5" ht="12.75">
      <c r="A223" s="28" t="s">
        <v>54</v>
      </c>
      <c r="E223" s="29" t="s">
        <v>50</v>
      </c>
    </row>
    <row r="224" spans="1:5" ht="25.5">
      <c r="A224" s="30" t="s">
        <v>55</v>
      </c>
      <c r="E224" s="31" t="s">
        <v>829</v>
      </c>
    </row>
    <row r="225" spans="1:5" ht="25.5">
      <c r="A225" t="s">
        <v>57</v>
      </c>
      <c r="E225" s="29" t="s">
        <v>433</v>
      </c>
    </row>
    <row r="226" spans="1:18" ht="12.75" customHeight="1">
      <c r="A226" s="5" t="s">
        <v>45</v>
      </c>
      <c r="B226" s="5"/>
      <c r="C226" s="33" t="s">
        <v>451</v>
      </c>
      <c r="D226" s="5"/>
      <c r="E226" s="21" t="s">
        <v>452</v>
      </c>
      <c r="F226" s="5"/>
      <c r="G226" s="5"/>
      <c r="H226" s="5"/>
      <c r="I226" s="34">
        <f>0+Q226</f>
        <v>0</v>
      </c>
      <c r="J226" s="5"/>
      <c r="O226">
        <f>0+R226</f>
        <v>0</v>
      </c>
      <c r="Q226">
        <f>0+I227</f>
        <v>0</v>
      </c>
      <c r="R226">
        <f>0+O227</f>
        <v>0</v>
      </c>
    </row>
    <row r="227" spans="1:16" ht="25.5">
      <c r="A227" s="19" t="s">
        <v>48</v>
      </c>
      <c r="B227" s="23" t="s">
        <v>313</v>
      </c>
      <c r="C227" s="23" t="s">
        <v>454</v>
      </c>
      <c r="D227" s="19" t="s">
        <v>50</v>
      </c>
      <c r="E227" s="24" t="s">
        <v>455</v>
      </c>
      <c r="F227" s="25" t="s">
        <v>92</v>
      </c>
      <c r="G227" s="26">
        <v>3.81</v>
      </c>
      <c r="H227" s="27">
        <v>0</v>
      </c>
      <c r="I227" s="27">
        <f>ROUND(ROUND(H227,2)*ROUND(G227,3),2)</f>
        <v>0</v>
      </c>
      <c r="J227" s="25" t="s">
        <v>53</v>
      </c>
      <c r="O227">
        <f>(I227*21)/100</f>
        <v>0</v>
      </c>
      <c r="P227" t="s">
        <v>23</v>
      </c>
    </row>
    <row r="228" spans="1:5" ht="12.75">
      <c r="A228" s="28" t="s">
        <v>54</v>
      </c>
      <c r="E228" s="29" t="s">
        <v>50</v>
      </c>
    </row>
    <row r="229" spans="1:5" ht="38.25">
      <c r="A229" s="30" t="s">
        <v>55</v>
      </c>
      <c r="E229" s="31" t="s">
        <v>831</v>
      </c>
    </row>
    <row r="230" spans="1:5" ht="38.25">
      <c r="A230" t="s">
        <v>57</v>
      </c>
      <c r="E230" s="29" t="s">
        <v>457</v>
      </c>
    </row>
    <row r="231" spans="1:18" ht="12.75" customHeight="1">
      <c r="A231" s="5" t="s">
        <v>45</v>
      </c>
      <c r="B231" s="5"/>
      <c r="C231" s="33" t="s">
        <v>463</v>
      </c>
      <c r="D231" s="5"/>
      <c r="E231" s="21" t="s">
        <v>464</v>
      </c>
      <c r="F231" s="5"/>
      <c r="G231" s="5"/>
      <c r="H231" s="5"/>
      <c r="I231" s="34">
        <f>0+Q231</f>
        <v>0</v>
      </c>
      <c r="J231" s="5"/>
      <c r="O231">
        <f>0+R231</f>
        <v>0</v>
      </c>
      <c r="Q231">
        <f>0+I232+I236+I240</f>
        <v>0</v>
      </c>
      <c r="R231">
        <f>0+O232+O236+O240</f>
        <v>0</v>
      </c>
    </row>
    <row r="232" spans="1:16" ht="12.75">
      <c r="A232" s="19" t="s">
        <v>48</v>
      </c>
      <c r="B232" s="23" t="s">
        <v>320</v>
      </c>
      <c r="C232" s="23" t="s">
        <v>466</v>
      </c>
      <c r="D232" s="19" t="s">
        <v>50</v>
      </c>
      <c r="E232" s="24" t="s">
        <v>467</v>
      </c>
      <c r="F232" s="25" t="s">
        <v>152</v>
      </c>
      <c r="G232" s="26">
        <v>9</v>
      </c>
      <c r="H232" s="27">
        <v>0</v>
      </c>
      <c r="I232" s="27">
        <f>ROUND(ROUND(H232,2)*ROUND(G232,3),2)</f>
        <v>0</v>
      </c>
      <c r="J232" s="25" t="s">
        <v>53</v>
      </c>
      <c r="O232">
        <f>(I232*21)/100</f>
        <v>0</v>
      </c>
      <c r="P232" t="s">
        <v>23</v>
      </c>
    </row>
    <row r="233" spans="1:5" ht="12.75">
      <c r="A233" s="28" t="s">
        <v>54</v>
      </c>
      <c r="E233" s="29" t="s">
        <v>50</v>
      </c>
    </row>
    <row r="234" spans="1:5" ht="25.5">
      <c r="A234" s="30" t="s">
        <v>55</v>
      </c>
      <c r="E234" s="31" t="s">
        <v>832</v>
      </c>
    </row>
    <row r="235" spans="1:5" ht="51">
      <c r="A235" t="s">
        <v>57</v>
      </c>
      <c r="E235" s="29" t="s">
        <v>469</v>
      </c>
    </row>
    <row r="236" spans="1:16" ht="12.75">
      <c r="A236" s="19" t="s">
        <v>48</v>
      </c>
      <c r="B236" s="23" t="s">
        <v>327</v>
      </c>
      <c r="C236" s="23" t="s">
        <v>471</v>
      </c>
      <c r="D236" s="19" t="s">
        <v>50</v>
      </c>
      <c r="E236" s="24" t="s">
        <v>472</v>
      </c>
      <c r="F236" s="25" t="s">
        <v>152</v>
      </c>
      <c r="G236" s="26">
        <v>2</v>
      </c>
      <c r="H236" s="27">
        <v>0</v>
      </c>
      <c r="I236" s="27">
        <f>ROUND(ROUND(H236,2)*ROUND(G236,3),2)</f>
        <v>0</v>
      </c>
      <c r="J236" s="25" t="s">
        <v>53</v>
      </c>
      <c r="O236">
        <f>(I236*21)/100</f>
        <v>0</v>
      </c>
      <c r="P236" t="s">
        <v>23</v>
      </c>
    </row>
    <row r="237" spans="1:5" ht="12.75">
      <c r="A237" s="28" t="s">
        <v>54</v>
      </c>
      <c r="E237" s="29" t="s">
        <v>50</v>
      </c>
    </row>
    <row r="238" spans="1:5" ht="25.5">
      <c r="A238" s="30" t="s">
        <v>55</v>
      </c>
      <c r="E238" s="31" t="s">
        <v>833</v>
      </c>
    </row>
    <row r="239" spans="1:5" ht="51">
      <c r="A239" t="s">
        <v>57</v>
      </c>
      <c r="E239" s="29" t="s">
        <v>469</v>
      </c>
    </row>
    <row r="240" spans="1:16" ht="12.75">
      <c r="A240" s="19" t="s">
        <v>48</v>
      </c>
      <c r="B240" s="23" t="s">
        <v>332</v>
      </c>
      <c r="C240" s="23" t="s">
        <v>475</v>
      </c>
      <c r="D240" s="19" t="s">
        <v>50</v>
      </c>
      <c r="E240" s="24" t="s">
        <v>476</v>
      </c>
      <c r="F240" s="25" t="s">
        <v>152</v>
      </c>
      <c r="G240" s="26">
        <v>68.62</v>
      </c>
      <c r="H240" s="27">
        <v>0</v>
      </c>
      <c r="I240" s="27">
        <f>ROUND(ROUND(H240,2)*ROUND(G240,3),2)</f>
        <v>0</v>
      </c>
      <c r="J240" s="25" t="s">
        <v>53</v>
      </c>
      <c r="O240">
        <f>(I240*21)/100</f>
        <v>0</v>
      </c>
      <c r="P240" t="s">
        <v>23</v>
      </c>
    </row>
    <row r="241" spans="1:5" ht="12.75">
      <c r="A241" s="28" t="s">
        <v>54</v>
      </c>
      <c r="E241" s="29" t="s">
        <v>50</v>
      </c>
    </row>
    <row r="242" spans="1:5" ht="25.5">
      <c r="A242" s="30" t="s">
        <v>55</v>
      </c>
      <c r="E242" s="31" t="s">
        <v>834</v>
      </c>
    </row>
    <row r="243" spans="1:5" ht="51">
      <c r="A243" t="s">
        <v>57</v>
      </c>
      <c r="E243" s="29" t="s">
        <v>478</v>
      </c>
    </row>
    <row r="244" spans="1:18" ht="12.75" customHeight="1">
      <c r="A244" s="5" t="s">
        <v>45</v>
      </c>
      <c r="B244" s="5"/>
      <c r="C244" s="33" t="s">
        <v>479</v>
      </c>
      <c r="D244" s="5"/>
      <c r="E244" s="21" t="s">
        <v>480</v>
      </c>
      <c r="F244" s="5"/>
      <c r="G244" s="5"/>
      <c r="H244" s="5"/>
      <c r="I244" s="34">
        <f>0+Q244</f>
        <v>0</v>
      </c>
      <c r="J244" s="5"/>
      <c r="O244">
        <f>0+R244</f>
        <v>0</v>
      </c>
      <c r="Q244">
        <f>0+I245+I249+I253+I257+I261</f>
        <v>0</v>
      </c>
      <c r="R244">
        <f>0+O245+O249+O253+O257+O261</f>
        <v>0</v>
      </c>
    </row>
    <row r="245" spans="1:16" ht="12.75">
      <c r="A245" s="19" t="s">
        <v>48</v>
      </c>
      <c r="B245" s="23" t="s">
        <v>337</v>
      </c>
      <c r="C245" s="23" t="s">
        <v>482</v>
      </c>
      <c r="D245" s="19" t="s">
        <v>50</v>
      </c>
      <c r="E245" s="24" t="s">
        <v>483</v>
      </c>
      <c r="F245" s="25" t="s">
        <v>152</v>
      </c>
      <c r="G245" s="26">
        <v>42.22</v>
      </c>
      <c r="H245" s="27">
        <v>0</v>
      </c>
      <c r="I245" s="27">
        <f>ROUND(ROUND(H245,2)*ROUND(G245,3),2)</f>
        <v>0</v>
      </c>
      <c r="J245" s="25" t="s">
        <v>53</v>
      </c>
      <c r="O245">
        <f>(I245*21)/100</f>
        <v>0</v>
      </c>
      <c r="P245" t="s">
        <v>23</v>
      </c>
    </row>
    <row r="246" spans="1:5" ht="12.75">
      <c r="A246" s="28" t="s">
        <v>54</v>
      </c>
      <c r="E246" s="29" t="s">
        <v>50</v>
      </c>
    </row>
    <row r="247" spans="1:5" ht="25.5">
      <c r="A247" s="30" t="s">
        <v>55</v>
      </c>
      <c r="E247" s="31" t="s">
        <v>835</v>
      </c>
    </row>
    <row r="248" spans="1:5" ht="25.5">
      <c r="A248" t="s">
        <v>57</v>
      </c>
      <c r="E248" s="29" t="s">
        <v>485</v>
      </c>
    </row>
    <row r="249" spans="1:16" ht="12.75">
      <c r="A249" s="19" t="s">
        <v>48</v>
      </c>
      <c r="B249" s="23" t="s">
        <v>342</v>
      </c>
      <c r="C249" s="23" t="s">
        <v>487</v>
      </c>
      <c r="D249" s="19" t="s">
        <v>50</v>
      </c>
      <c r="E249" s="24" t="s">
        <v>488</v>
      </c>
      <c r="F249" s="25" t="s">
        <v>152</v>
      </c>
      <c r="G249" s="26">
        <v>42.22</v>
      </c>
      <c r="H249" s="27">
        <v>0</v>
      </c>
      <c r="I249" s="27">
        <f>ROUND(ROUND(H249,2)*ROUND(G249,3),2)</f>
        <v>0</v>
      </c>
      <c r="J249" s="25" t="s">
        <v>53</v>
      </c>
      <c r="O249">
        <f>(I249*21)/100</f>
        <v>0</v>
      </c>
      <c r="P249" t="s">
        <v>23</v>
      </c>
    </row>
    <row r="250" spans="1:5" ht="12.75">
      <c r="A250" s="28" t="s">
        <v>54</v>
      </c>
      <c r="E250" s="29" t="s">
        <v>50</v>
      </c>
    </row>
    <row r="251" spans="1:5" ht="25.5">
      <c r="A251" s="30" t="s">
        <v>55</v>
      </c>
      <c r="E251" s="31" t="s">
        <v>835</v>
      </c>
    </row>
    <row r="252" spans="1:5" ht="25.5">
      <c r="A252" t="s">
        <v>57</v>
      </c>
      <c r="E252" s="29" t="s">
        <v>489</v>
      </c>
    </row>
    <row r="253" spans="1:16" ht="12.75">
      <c r="A253" s="19" t="s">
        <v>48</v>
      </c>
      <c r="B253" s="23" t="s">
        <v>346</v>
      </c>
      <c r="C253" s="23" t="s">
        <v>491</v>
      </c>
      <c r="D253" s="19" t="s">
        <v>50</v>
      </c>
      <c r="E253" s="24" t="s">
        <v>492</v>
      </c>
      <c r="F253" s="25" t="s">
        <v>152</v>
      </c>
      <c r="G253" s="26">
        <v>42.22</v>
      </c>
      <c r="H253" s="27">
        <v>0</v>
      </c>
      <c r="I253" s="27">
        <f>ROUND(ROUND(H253,2)*ROUND(G253,3),2)</f>
        <v>0</v>
      </c>
      <c r="J253" s="25" t="s">
        <v>53</v>
      </c>
      <c r="O253">
        <f>(I253*21)/100</f>
        <v>0</v>
      </c>
      <c r="P253" t="s">
        <v>23</v>
      </c>
    </row>
    <row r="254" spans="1:5" ht="12.75">
      <c r="A254" s="28" t="s">
        <v>54</v>
      </c>
      <c r="E254" s="29" t="s">
        <v>50</v>
      </c>
    </row>
    <row r="255" spans="1:5" ht="25.5">
      <c r="A255" s="30" t="s">
        <v>55</v>
      </c>
      <c r="E255" s="31" t="s">
        <v>835</v>
      </c>
    </row>
    <row r="256" spans="1:5" ht="25.5">
      <c r="A256" t="s">
        <v>57</v>
      </c>
      <c r="E256" s="29" t="s">
        <v>489</v>
      </c>
    </row>
    <row r="257" spans="1:16" ht="12.75">
      <c r="A257" s="19" t="s">
        <v>48</v>
      </c>
      <c r="B257" s="23" t="s">
        <v>352</v>
      </c>
      <c r="C257" s="23" t="s">
        <v>494</v>
      </c>
      <c r="D257" s="19" t="s">
        <v>50</v>
      </c>
      <c r="E257" s="24" t="s">
        <v>495</v>
      </c>
      <c r="F257" s="25" t="s">
        <v>152</v>
      </c>
      <c r="G257" s="26">
        <v>42.22</v>
      </c>
      <c r="H257" s="27">
        <v>0</v>
      </c>
      <c r="I257" s="27">
        <f>ROUND(ROUND(H257,2)*ROUND(G257,3),2)</f>
        <v>0</v>
      </c>
      <c r="J257" s="25" t="s">
        <v>53</v>
      </c>
      <c r="O257">
        <f>(I257*21)/100</f>
        <v>0</v>
      </c>
      <c r="P257" t="s">
        <v>23</v>
      </c>
    </row>
    <row r="258" spans="1:5" ht="12.75">
      <c r="A258" s="28" t="s">
        <v>54</v>
      </c>
      <c r="E258" s="29" t="s">
        <v>50</v>
      </c>
    </row>
    <row r="259" spans="1:5" ht="25.5">
      <c r="A259" s="30" t="s">
        <v>55</v>
      </c>
      <c r="E259" s="31" t="s">
        <v>835</v>
      </c>
    </row>
    <row r="260" spans="1:5" ht="25.5">
      <c r="A260" t="s">
        <v>57</v>
      </c>
      <c r="E260" s="29" t="s">
        <v>489</v>
      </c>
    </row>
    <row r="261" spans="1:16" ht="12.75">
      <c r="A261" s="19" t="s">
        <v>48</v>
      </c>
      <c r="B261" s="23" t="s">
        <v>356</v>
      </c>
      <c r="C261" s="23" t="s">
        <v>497</v>
      </c>
      <c r="D261" s="19" t="s">
        <v>50</v>
      </c>
      <c r="E261" s="24" t="s">
        <v>498</v>
      </c>
      <c r="F261" s="25" t="s">
        <v>152</v>
      </c>
      <c r="G261" s="26">
        <v>42.22</v>
      </c>
      <c r="H261" s="27">
        <v>0</v>
      </c>
      <c r="I261" s="27">
        <f>ROUND(ROUND(H261,2)*ROUND(G261,3),2)</f>
        <v>0</v>
      </c>
      <c r="J261" s="25" t="s">
        <v>53</v>
      </c>
      <c r="O261">
        <f>(I261*21)/100</f>
        <v>0</v>
      </c>
      <c r="P261" t="s">
        <v>23</v>
      </c>
    </row>
    <row r="262" spans="1:5" ht="12.75">
      <c r="A262" s="28" t="s">
        <v>54</v>
      </c>
      <c r="E262" s="29" t="s">
        <v>50</v>
      </c>
    </row>
    <row r="263" spans="1:5" ht="25.5">
      <c r="A263" s="30" t="s">
        <v>55</v>
      </c>
      <c r="E263" s="31" t="s">
        <v>835</v>
      </c>
    </row>
    <row r="264" spans="1:5" ht="38.25">
      <c r="A264" t="s">
        <v>57</v>
      </c>
      <c r="E264" s="29" t="s">
        <v>499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0"/>
  <sheetViews>
    <sheetView workbookViewId="0" topLeftCell="A1">
      <pane ySplit="7" topLeftCell="A8" activePane="bottomLeft" state="frozen"/>
      <selection pane="bottomLeft" activeCell="G11" sqref="G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0+O8+O13+O30+O35+O52+O61+O66+O71+O76+O81+O86+O91+O100+O105+O110+O119+O124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836</v>
      </c>
      <c r="I3" s="35">
        <f>0+I8+I13+I30+I35+I52+I61+I66+I71+I76+I81+I86+I91+I100+I105+I110+I119+I124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836</v>
      </c>
      <c r="D4" s="43"/>
      <c r="E4" s="14" t="s">
        <v>837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46</v>
      </c>
      <c r="D8" s="15"/>
      <c r="E8" s="21" t="s">
        <v>47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38.25">
      <c r="A9" s="19" t="s">
        <v>48</v>
      </c>
      <c r="B9" s="23" t="s">
        <v>29</v>
      </c>
      <c r="C9" s="23" t="s">
        <v>838</v>
      </c>
      <c r="D9" s="19" t="s">
        <v>50</v>
      </c>
      <c r="E9" s="24" t="s">
        <v>839</v>
      </c>
      <c r="F9" s="25" t="s">
        <v>152</v>
      </c>
      <c r="G9" s="26">
        <v>40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63.75">
      <c r="A10" s="28" t="s">
        <v>54</v>
      </c>
      <c r="E10" s="29" t="s">
        <v>840</v>
      </c>
    </row>
    <row r="11" spans="1:5" ht="25.5">
      <c r="A11" s="30" t="s">
        <v>55</v>
      </c>
      <c r="E11" s="31" t="s">
        <v>841</v>
      </c>
    </row>
    <row r="12" spans="1:5" ht="12.75">
      <c r="A12" t="s">
        <v>57</v>
      </c>
      <c r="E12" s="29" t="s">
        <v>842</v>
      </c>
    </row>
    <row r="13" spans="1:18" ht="12.75" customHeight="1">
      <c r="A13" s="5" t="s">
        <v>45</v>
      </c>
      <c r="B13" s="5"/>
      <c r="C13" s="33" t="s">
        <v>59</v>
      </c>
      <c r="D13" s="5"/>
      <c r="E13" s="21" t="s">
        <v>60</v>
      </c>
      <c r="F13" s="5"/>
      <c r="G13" s="5"/>
      <c r="H13" s="5"/>
      <c r="I13" s="34">
        <f>0+Q13</f>
        <v>0</v>
      </c>
      <c r="J13" s="5"/>
      <c r="O13">
        <f>0+R13</f>
        <v>0</v>
      </c>
      <c r="Q13">
        <f>0+I14+I18+I22+I26</f>
        <v>0</v>
      </c>
      <c r="R13">
        <f>0+O14+O18+O22+O26</f>
        <v>0</v>
      </c>
    </row>
    <row r="14" spans="1:16" ht="12.75">
      <c r="A14" s="19" t="s">
        <v>48</v>
      </c>
      <c r="B14" s="23" t="s">
        <v>23</v>
      </c>
      <c r="C14" s="23" t="s">
        <v>61</v>
      </c>
      <c r="D14" s="19" t="s">
        <v>50</v>
      </c>
      <c r="E14" s="24" t="s">
        <v>62</v>
      </c>
      <c r="F14" s="25" t="s">
        <v>63</v>
      </c>
      <c r="G14" s="26">
        <v>330</v>
      </c>
      <c r="H14" s="27">
        <v>0</v>
      </c>
      <c r="I14" s="27">
        <f>ROUND(ROUND(H14,2)*ROUND(G14,3),2)</f>
        <v>0</v>
      </c>
      <c r="J14" s="25" t="s">
        <v>53</v>
      </c>
      <c r="O14">
        <f>(I14*21)/100</f>
        <v>0</v>
      </c>
      <c r="P14" t="s">
        <v>23</v>
      </c>
    </row>
    <row r="15" spans="1:5" ht="12.75">
      <c r="A15" s="28" t="s">
        <v>54</v>
      </c>
      <c r="E15" s="29" t="s">
        <v>50</v>
      </c>
    </row>
    <row r="16" spans="1:5" ht="25.5">
      <c r="A16" s="30" t="s">
        <v>55</v>
      </c>
      <c r="E16" s="31" t="s">
        <v>843</v>
      </c>
    </row>
    <row r="17" spans="1:5" ht="25.5">
      <c r="A17" t="s">
        <v>57</v>
      </c>
      <c r="E17" s="29" t="s">
        <v>65</v>
      </c>
    </row>
    <row r="18" spans="1:16" ht="12.75">
      <c r="A18" s="19" t="s">
        <v>48</v>
      </c>
      <c r="B18" s="23" t="s">
        <v>22</v>
      </c>
      <c r="C18" s="23" t="s">
        <v>73</v>
      </c>
      <c r="D18" s="19" t="s">
        <v>50</v>
      </c>
      <c r="E18" s="24" t="s">
        <v>74</v>
      </c>
      <c r="F18" s="25" t="s">
        <v>71</v>
      </c>
      <c r="G18" s="26">
        <v>68.89</v>
      </c>
      <c r="H18" s="27">
        <v>0</v>
      </c>
      <c r="I18" s="27">
        <f>ROUND(ROUND(H18,2)*ROUND(G18,3),2)</f>
        <v>0</v>
      </c>
      <c r="J18" s="25" t="s">
        <v>53</v>
      </c>
      <c r="O18">
        <f>(I18*21)/100</f>
        <v>0</v>
      </c>
      <c r="P18" t="s">
        <v>23</v>
      </c>
    </row>
    <row r="19" spans="1:5" ht="12.75">
      <c r="A19" s="28" t="s">
        <v>54</v>
      </c>
      <c r="E19" s="29" t="s">
        <v>50</v>
      </c>
    </row>
    <row r="20" spans="1:5" ht="51">
      <c r="A20" s="30" t="s">
        <v>55</v>
      </c>
      <c r="E20" s="31" t="s">
        <v>844</v>
      </c>
    </row>
    <row r="21" spans="1:5" ht="25.5">
      <c r="A21" t="s">
        <v>57</v>
      </c>
      <c r="E21" s="29" t="s">
        <v>65</v>
      </c>
    </row>
    <row r="22" spans="1:16" ht="25.5">
      <c r="A22" s="19" t="s">
        <v>48</v>
      </c>
      <c r="B22" s="23" t="s">
        <v>33</v>
      </c>
      <c r="C22" s="23" t="s">
        <v>80</v>
      </c>
      <c r="D22" s="19" t="s">
        <v>50</v>
      </c>
      <c r="E22" s="24" t="s">
        <v>81</v>
      </c>
      <c r="F22" s="25" t="s">
        <v>71</v>
      </c>
      <c r="G22" s="26">
        <v>3.6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5" ht="12.75">
      <c r="A23" s="28" t="s">
        <v>54</v>
      </c>
      <c r="E23" s="29" t="s">
        <v>50</v>
      </c>
    </row>
    <row r="24" spans="1:5" ht="25.5">
      <c r="A24" s="30" t="s">
        <v>55</v>
      </c>
      <c r="E24" s="31" t="s">
        <v>845</v>
      </c>
    </row>
    <row r="25" spans="1:5" ht="25.5">
      <c r="A25" t="s">
        <v>57</v>
      </c>
      <c r="E25" s="29" t="s">
        <v>65</v>
      </c>
    </row>
    <row r="26" spans="1:16" ht="12.75">
      <c r="A26" s="19" t="s">
        <v>48</v>
      </c>
      <c r="B26" s="23" t="s">
        <v>35</v>
      </c>
      <c r="C26" s="23" t="s">
        <v>84</v>
      </c>
      <c r="D26" s="19" t="s">
        <v>50</v>
      </c>
      <c r="E26" s="24" t="s">
        <v>85</v>
      </c>
      <c r="F26" s="25" t="s">
        <v>71</v>
      </c>
      <c r="G26" s="26">
        <v>0.72</v>
      </c>
      <c r="H26" s="27">
        <v>0</v>
      </c>
      <c r="I26" s="27">
        <f>ROUND(ROUND(H26,2)*ROUND(G26,3),2)</f>
        <v>0</v>
      </c>
      <c r="J26" s="25" t="s">
        <v>53</v>
      </c>
      <c r="O26">
        <f>(I26*21)/100</f>
        <v>0</v>
      </c>
      <c r="P26" t="s">
        <v>23</v>
      </c>
    </row>
    <row r="27" spans="1:5" ht="12.75">
      <c r="A27" s="28" t="s">
        <v>54</v>
      </c>
      <c r="E27" s="29" t="s">
        <v>50</v>
      </c>
    </row>
    <row r="28" spans="1:5" ht="25.5">
      <c r="A28" s="30" t="s">
        <v>55</v>
      </c>
      <c r="E28" s="31" t="s">
        <v>846</v>
      </c>
    </row>
    <row r="29" spans="1:5" ht="127.5">
      <c r="A29" t="s">
        <v>57</v>
      </c>
      <c r="E29" s="29" t="s">
        <v>87</v>
      </c>
    </row>
    <row r="30" spans="1:18" ht="12.75" customHeight="1">
      <c r="A30" s="5" t="s">
        <v>45</v>
      </c>
      <c r="B30" s="5"/>
      <c r="C30" s="33" t="s">
        <v>88</v>
      </c>
      <c r="D30" s="5"/>
      <c r="E30" s="21" t="s">
        <v>89</v>
      </c>
      <c r="F30" s="5"/>
      <c r="G30" s="5"/>
      <c r="H30" s="5"/>
      <c r="I30" s="34">
        <f>0+Q30</f>
        <v>0</v>
      </c>
      <c r="J30" s="5"/>
      <c r="O30">
        <f>0+R30</f>
        <v>0</v>
      </c>
      <c r="Q30">
        <f>0+I31</f>
        <v>0</v>
      </c>
      <c r="R30">
        <f>0+O31</f>
        <v>0</v>
      </c>
    </row>
    <row r="31" spans="1:16" ht="12.75">
      <c r="A31" s="19" t="s">
        <v>48</v>
      </c>
      <c r="B31" s="23" t="s">
        <v>37</v>
      </c>
      <c r="C31" s="23" t="s">
        <v>90</v>
      </c>
      <c r="D31" s="19" t="s">
        <v>50</v>
      </c>
      <c r="E31" s="24" t="s">
        <v>91</v>
      </c>
      <c r="F31" s="25" t="s">
        <v>92</v>
      </c>
      <c r="G31" s="26">
        <v>192</v>
      </c>
      <c r="H31" s="27">
        <v>0</v>
      </c>
      <c r="I31" s="27">
        <f>ROUND(ROUND(H31,2)*ROUND(G31,3),2)</f>
        <v>0</v>
      </c>
      <c r="J31" s="25" t="s">
        <v>53</v>
      </c>
      <c r="O31">
        <f>(I31*21)/100</f>
        <v>0</v>
      </c>
      <c r="P31" t="s">
        <v>23</v>
      </c>
    </row>
    <row r="32" spans="1:5" ht="12.75">
      <c r="A32" s="28" t="s">
        <v>54</v>
      </c>
      <c r="E32" s="29" t="s">
        <v>50</v>
      </c>
    </row>
    <row r="33" spans="1:5" ht="25.5">
      <c r="A33" s="30" t="s">
        <v>55</v>
      </c>
      <c r="E33" s="31" t="s">
        <v>847</v>
      </c>
    </row>
    <row r="34" spans="1:5" ht="12.75">
      <c r="A34" t="s">
        <v>57</v>
      </c>
      <c r="E34" s="29" t="s">
        <v>94</v>
      </c>
    </row>
    <row r="35" spans="1:18" ht="12.75" customHeight="1">
      <c r="A35" s="5" t="s">
        <v>45</v>
      </c>
      <c r="B35" s="5"/>
      <c r="C35" s="33" t="s">
        <v>104</v>
      </c>
      <c r="D35" s="5"/>
      <c r="E35" s="21" t="s">
        <v>105</v>
      </c>
      <c r="F35" s="5"/>
      <c r="G35" s="5"/>
      <c r="H35" s="5"/>
      <c r="I35" s="34">
        <f>0+Q35</f>
        <v>0</v>
      </c>
      <c r="J35" s="5"/>
      <c r="O35">
        <f>0+R35</f>
        <v>0</v>
      </c>
      <c r="Q35">
        <f>0+I36+I40+I44+I48</f>
        <v>0</v>
      </c>
      <c r="R35">
        <f>0+O36+O40+O44+O48</f>
        <v>0</v>
      </c>
    </row>
    <row r="36" spans="1:16" ht="12.75">
      <c r="A36" s="19" t="s">
        <v>48</v>
      </c>
      <c r="B36" s="23" t="s">
        <v>79</v>
      </c>
      <c r="C36" s="23" t="s">
        <v>848</v>
      </c>
      <c r="D36" s="19" t="s">
        <v>50</v>
      </c>
      <c r="E36" s="24" t="s">
        <v>849</v>
      </c>
      <c r="F36" s="25" t="s">
        <v>92</v>
      </c>
      <c r="G36" s="26">
        <v>7.5</v>
      </c>
      <c r="H36" s="27">
        <v>0</v>
      </c>
      <c r="I36" s="27">
        <f>ROUND(ROUND(H36,2)*ROUND(G36,3),2)</f>
        <v>0</v>
      </c>
      <c r="J36" s="25" t="s">
        <v>53</v>
      </c>
      <c r="O36">
        <f>(I36*21)/100</f>
        <v>0</v>
      </c>
      <c r="P36" t="s">
        <v>23</v>
      </c>
    </row>
    <row r="37" spans="1:5" ht="12.75">
      <c r="A37" s="28" t="s">
        <v>54</v>
      </c>
      <c r="E37" s="29" t="s">
        <v>50</v>
      </c>
    </row>
    <row r="38" spans="1:5" ht="25.5">
      <c r="A38" s="30" t="s">
        <v>55</v>
      </c>
      <c r="E38" s="31" t="s">
        <v>850</v>
      </c>
    </row>
    <row r="39" spans="1:5" ht="63.75">
      <c r="A39" t="s">
        <v>57</v>
      </c>
      <c r="E39" s="29" t="s">
        <v>851</v>
      </c>
    </row>
    <row r="40" spans="1:16" ht="25.5">
      <c r="A40" s="19" t="s">
        <v>48</v>
      </c>
      <c r="B40" s="23" t="s">
        <v>83</v>
      </c>
      <c r="C40" s="23" t="s">
        <v>852</v>
      </c>
      <c r="D40" s="19" t="s">
        <v>50</v>
      </c>
      <c r="E40" s="24" t="s">
        <v>853</v>
      </c>
      <c r="F40" s="25" t="s">
        <v>114</v>
      </c>
      <c r="G40" s="26">
        <v>330</v>
      </c>
      <c r="H40" s="27">
        <v>0</v>
      </c>
      <c r="I40" s="27">
        <f>ROUND(ROUND(H40,2)*ROUND(G40,3),2)</f>
        <v>0</v>
      </c>
      <c r="J40" s="25" t="s">
        <v>53</v>
      </c>
      <c r="O40">
        <f>(I40*21)/100</f>
        <v>0</v>
      </c>
      <c r="P40" t="s">
        <v>23</v>
      </c>
    </row>
    <row r="41" spans="1:5" ht="12.75">
      <c r="A41" s="28" t="s">
        <v>54</v>
      </c>
      <c r="E41" s="29" t="s">
        <v>50</v>
      </c>
    </row>
    <row r="42" spans="1:5" ht="25.5">
      <c r="A42" s="30" t="s">
        <v>55</v>
      </c>
      <c r="E42" s="31" t="s">
        <v>854</v>
      </c>
    </row>
    <row r="43" spans="1:5" ht="25.5">
      <c r="A43" t="s">
        <v>57</v>
      </c>
      <c r="E43" s="29" t="s">
        <v>116</v>
      </c>
    </row>
    <row r="44" spans="1:16" ht="25.5">
      <c r="A44" s="19" t="s">
        <v>48</v>
      </c>
      <c r="B44" s="23" t="s">
        <v>40</v>
      </c>
      <c r="C44" s="23" t="s">
        <v>855</v>
      </c>
      <c r="D44" s="19" t="s">
        <v>50</v>
      </c>
      <c r="E44" s="24" t="s">
        <v>856</v>
      </c>
      <c r="F44" s="25" t="s">
        <v>63</v>
      </c>
      <c r="G44" s="26">
        <v>1.5</v>
      </c>
      <c r="H44" s="27">
        <v>0</v>
      </c>
      <c r="I44" s="27">
        <f>ROUND(ROUND(H44,2)*ROUND(G44,3),2)</f>
        <v>0</v>
      </c>
      <c r="J44" s="25" t="s">
        <v>53</v>
      </c>
      <c r="O44">
        <f>(I44*21)/100</f>
        <v>0</v>
      </c>
      <c r="P44" t="s">
        <v>23</v>
      </c>
    </row>
    <row r="45" spans="1:5" ht="12.75">
      <c r="A45" s="28" t="s">
        <v>54</v>
      </c>
      <c r="E45" s="29" t="s">
        <v>50</v>
      </c>
    </row>
    <row r="46" spans="1:5" ht="25.5">
      <c r="A46" s="30" t="s">
        <v>55</v>
      </c>
      <c r="E46" s="31" t="s">
        <v>857</v>
      </c>
    </row>
    <row r="47" spans="1:5" ht="63.75">
      <c r="A47" t="s">
        <v>57</v>
      </c>
      <c r="E47" s="29" t="s">
        <v>858</v>
      </c>
    </row>
    <row r="48" spans="1:16" ht="25.5">
      <c r="A48" s="19" t="s">
        <v>48</v>
      </c>
      <c r="B48" s="23" t="s">
        <v>42</v>
      </c>
      <c r="C48" s="23" t="s">
        <v>859</v>
      </c>
      <c r="D48" s="19" t="s">
        <v>50</v>
      </c>
      <c r="E48" s="24" t="s">
        <v>860</v>
      </c>
      <c r="F48" s="25" t="s">
        <v>114</v>
      </c>
      <c r="G48" s="26">
        <v>72</v>
      </c>
      <c r="H48" s="27">
        <v>0</v>
      </c>
      <c r="I48" s="27">
        <f>ROUND(ROUND(H48,2)*ROUND(G48,3),2)</f>
        <v>0</v>
      </c>
      <c r="J48" s="25" t="s">
        <v>53</v>
      </c>
      <c r="O48">
        <f>(I48*21)/100</f>
        <v>0</v>
      </c>
      <c r="P48" t="s">
        <v>23</v>
      </c>
    </row>
    <row r="49" spans="1:5" ht="12.75">
      <c r="A49" s="28" t="s">
        <v>54</v>
      </c>
      <c r="E49" s="29" t="s">
        <v>50</v>
      </c>
    </row>
    <row r="50" spans="1:5" ht="25.5">
      <c r="A50" s="30" t="s">
        <v>55</v>
      </c>
      <c r="E50" s="31" t="s">
        <v>861</v>
      </c>
    </row>
    <row r="51" spans="1:5" ht="25.5">
      <c r="A51" t="s">
        <v>57</v>
      </c>
      <c r="E51" s="29" t="s">
        <v>116</v>
      </c>
    </row>
    <row r="52" spans="1:18" ht="12.75" customHeight="1">
      <c r="A52" s="5" t="s">
        <v>45</v>
      </c>
      <c r="B52" s="5"/>
      <c r="C52" s="33" t="s">
        <v>196</v>
      </c>
      <c r="D52" s="5"/>
      <c r="E52" s="21" t="s">
        <v>197</v>
      </c>
      <c r="F52" s="5"/>
      <c r="G52" s="5"/>
      <c r="H52" s="5"/>
      <c r="I52" s="34">
        <f>0+Q52</f>
        <v>0</v>
      </c>
      <c r="J52" s="5"/>
      <c r="O52">
        <f>0+R52</f>
        <v>0</v>
      </c>
      <c r="Q52">
        <f>0+I53+I57</f>
        <v>0</v>
      </c>
      <c r="R52">
        <f>0+O53+O57</f>
        <v>0</v>
      </c>
    </row>
    <row r="53" spans="1:16" ht="12.75">
      <c r="A53" s="19" t="s">
        <v>48</v>
      </c>
      <c r="B53" s="23" t="s">
        <v>44</v>
      </c>
      <c r="C53" s="23" t="s">
        <v>199</v>
      </c>
      <c r="D53" s="19" t="s">
        <v>50</v>
      </c>
      <c r="E53" s="24" t="s">
        <v>200</v>
      </c>
      <c r="F53" s="25" t="s">
        <v>63</v>
      </c>
      <c r="G53" s="26">
        <v>330</v>
      </c>
      <c r="H53" s="27">
        <v>0</v>
      </c>
      <c r="I53" s="27">
        <f>ROUND(ROUND(H53,2)*ROUND(G53,3),2)</f>
        <v>0</v>
      </c>
      <c r="J53" s="25" t="s">
        <v>53</v>
      </c>
      <c r="O53">
        <f>(I53*21)/100</f>
        <v>0</v>
      </c>
      <c r="P53" t="s">
        <v>23</v>
      </c>
    </row>
    <row r="54" spans="1:5" ht="12.75">
      <c r="A54" s="28" t="s">
        <v>54</v>
      </c>
      <c r="E54" s="29" t="s">
        <v>50</v>
      </c>
    </row>
    <row r="55" spans="1:5" ht="25.5">
      <c r="A55" s="30" t="s">
        <v>55</v>
      </c>
      <c r="E55" s="31" t="s">
        <v>862</v>
      </c>
    </row>
    <row r="56" spans="1:5" ht="318.75">
      <c r="A56" t="s">
        <v>57</v>
      </c>
      <c r="E56" s="29" t="s">
        <v>202</v>
      </c>
    </row>
    <row r="57" spans="1:16" ht="12.75">
      <c r="A57" s="19" t="s">
        <v>48</v>
      </c>
      <c r="B57" s="23" t="s">
        <v>106</v>
      </c>
      <c r="C57" s="23" t="s">
        <v>204</v>
      </c>
      <c r="D57" s="19" t="s">
        <v>50</v>
      </c>
      <c r="E57" s="24" t="s">
        <v>205</v>
      </c>
      <c r="F57" s="25" t="s">
        <v>182</v>
      </c>
      <c r="G57" s="26">
        <v>6600</v>
      </c>
      <c r="H57" s="27">
        <v>0</v>
      </c>
      <c r="I57" s="27">
        <f>ROUND(ROUND(H57,2)*ROUND(G57,3),2)</f>
        <v>0</v>
      </c>
      <c r="J57" s="25" t="s">
        <v>53</v>
      </c>
      <c r="O57">
        <f>(I57*21)/100</f>
        <v>0</v>
      </c>
      <c r="P57" t="s">
        <v>23</v>
      </c>
    </row>
    <row r="58" spans="1:5" ht="12.75">
      <c r="A58" s="28" t="s">
        <v>54</v>
      </c>
      <c r="E58" s="29" t="s">
        <v>50</v>
      </c>
    </row>
    <row r="59" spans="1:5" ht="25.5">
      <c r="A59" s="30" t="s">
        <v>55</v>
      </c>
      <c r="E59" s="31" t="s">
        <v>863</v>
      </c>
    </row>
    <row r="60" spans="1:5" ht="25.5">
      <c r="A60" t="s">
        <v>57</v>
      </c>
      <c r="E60" s="29" t="s">
        <v>184</v>
      </c>
    </row>
    <row r="61" spans="1:18" ht="12.75" customHeight="1">
      <c r="A61" s="5" t="s">
        <v>45</v>
      </c>
      <c r="B61" s="5"/>
      <c r="C61" s="33" t="s">
        <v>207</v>
      </c>
      <c r="D61" s="5"/>
      <c r="E61" s="21" t="s">
        <v>208</v>
      </c>
      <c r="F61" s="5"/>
      <c r="G61" s="5"/>
      <c r="H61" s="5"/>
      <c r="I61" s="34">
        <f>0+Q61</f>
        <v>0</v>
      </c>
      <c r="J61" s="5"/>
      <c r="O61">
        <f>0+R61</f>
        <v>0</v>
      </c>
      <c r="Q61">
        <f>0+I62</f>
        <v>0</v>
      </c>
      <c r="R61">
        <f>0+O62</f>
        <v>0</v>
      </c>
    </row>
    <row r="62" spans="1:16" ht="12.75">
      <c r="A62" s="19" t="s">
        <v>48</v>
      </c>
      <c r="B62" s="23" t="s">
        <v>111</v>
      </c>
      <c r="C62" s="23" t="s">
        <v>220</v>
      </c>
      <c r="D62" s="19" t="s">
        <v>50</v>
      </c>
      <c r="E62" s="24" t="s">
        <v>221</v>
      </c>
      <c r="F62" s="25" t="s">
        <v>63</v>
      </c>
      <c r="G62" s="26">
        <v>225.5</v>
      </c>
      <c r="H62" s="27">
        <v>0</v>
      </c>
      <c r="I62" s="27">
        <f>ROUND(ROUND(H62,2)*ROUND(G62,3),2)</f>
        <v>0</v>
      </c>
      <c r="J62" s="25" t="s">
        <v>53</v>
      </c>
      <c r="O62">
        <f>(I62*21)/100</f>
        <v>0</v>
      </c>
      <c r="P62" t="s">
        <v>23</v>
      </c>
    </row>
    <row r="63" spans="1:5" ht="12.75">
      <c r="A63" s="28" t="s">
        <v>54</v>
      </c>
      <c r="E63" s="29" t="s">
        <v>50</v>
      </c>
    </row>
    <row r="64" spans="1:5" ht="76.5">
      <c r="A64" s="30" t="s">
        <v>55</v>
      </c>
      <c r="E64" s="31" t="s">
        <v>864</v>
      </c>
    </row>
    <row r="65" spans="1:5" ht="229.5">
      <c r="A65" t="s">
        <v>57</v>
      </c>
      <c r="E65" s="29" t="s">
        <v>218</v>
      </c>
    </row>
    <row r="66" spans="1:18" ht="12.75" customHeight="1">
      <c r="A66" s="5" t="s">
        <v>45</v>
      </c>
      <c r="B66" s="5"/>
      <c r="C66" s="33" t="s">
        <v>249</v>
      </c>
      <c r="D66" s="5"/>
      <c r="E66" s="21" t="s">
        <v>250</v>
      </c>
      <c r="F66" s="5"/>
      <c r="G66" s="5"/>
      <c r="H66" s="5"/>
      <c r="I66" s="34">
        <f>0+Q66</f>
        <v>0</v>
      </c>
      <c r="J66" s="5"/>
      <c r="O66">
        <f>0+R66</f>
        <v>0</v>
      </c>
      <c r="Q66">
        <f>0+I67</f>
        <v>0</v>
      </c>
      <c r="R66">
        <f>0+O67</f>
        <v>0</v>
      </c>
    </row>
    <row r="67" spans="1:16" ht="12.75">
      <c r="A67" s="19" t="s">
        <v>48</v>
      </c>
      <c r="B67" s="23" t="s">
        <v>117</v>
      </c>
      <c r="C67" s="23" t="s">
        <v>252</v>
      </c>
      <c r="D67" s="19" t="s">
        <v>50</v>
      </c>
      <c r="E67" s="24" t="s">
        <v>253</v>
      </c>
      <c r="F67" s="25" t="s">
        <v>92</v>
      </c>
      <c r="G67" s="26">
        <v>110</v>
      </c>
      <c r="H67" s="27">
        <v>0</v>
      </c>
      <c r="I67" s="27">
        <f>ROUND(ROUND(H67,2)*ROUND(G67,3),2)</f>
        <v>0</v>
      </c>
      <c r="J67" s="25" t="s">
        <v>53</v>
      </c>
      <c r="O67">
        <f>(I67*21)/100</f>
        <v>0</v>
      </c>
      <c r="P67" t="s">
        <v>23</v>
      </c>
    </row>
    <row r="68" spans="1:5" ht="12.75">
      <c r="A68" s="28" t="s">
        <v>54</v>
      </c>
      <c r="E68" s="29" t="s">
        <v>50</v>
      </c>
    </row>
    <row r="69" spans="1:5" ht="25.5">
      <c r="A69" s="30" t="s">
        <v>55</v>
      </c>
      <c r="E69" s="31" t="s">
        <v>865</v>
      </c>
    </row>
    <row r="70" spans="1:5" ht="25.5">
      <c r="A70" t="s">
        <v>57</v>
      </c>
      <c r="E70" s="29" t="s">
        <v>255</v>
      </c>
    </row>
    <row r="71" spans="1:18" ht="12.75" customHeight="1">
      <c r="A71" s="5" t="s">
        <v>45</v>
      </c>
      <c r="B71" s="5"/>
      <c r="C71" s="33" t="s">
        <v>256</v>
      </c>
      <c r="D71" s="5"/>
      <c r="E71" s="21" t="s">
        <v>257</v>
      </c>
      <c r="F71" s="5"/>
      <c r="G71" s="5"/>
      <c r="H71" s="5"/>
      <c r="I71" s="34">
        <f>0+Q71</f>
        <v>0</v>
      </c>
      <c r="J71" s="5"/>
      <c r="O71">
        <f>0+R71</f>
        <v>0</v>
      </c>
      <c r="Q71">
        <f>0+I72</f>
        <v>0</v>
      </c>
      <c r="R71">
        <f>0+O72</f>
        <v>0</v>
      </c>
    </row>
    <row r="72" spans="1:16" ht="12.75">
      <c r="A72" s="19" t="s">
        <v>48</v>
      </c>
      <c r="B72" s="23" t="s">
        <v>121</v>
      </c>
      <c r="C72" s="23" t="s">
        <v>866</v>
      </c>
      <c r="D72" s="19" t="s">
        <v>50</v>
      </c>
      <c r="E72" s="24" t="s">
        <v>867</v>
      </c>
      <c r="F72" s="25" t="s">
        <v>92</v>
      </c>
      <c r="G72" s="26">
        <v>86.8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5" ht="12.75">
      <c r="A73" s="28" t="s">
        <v>54</v>
      </c>
      <c r="E73" s="29" t="s">
        <v>50</v>
      </c>
    </row>
    <row r="74" spans="1:5" ht="25.5">
      <c r="A74" s="30" t="s">
        <v>55</v>
      </c>
      <c r="E74" s="31" t="s">
        <v>868</v>
      </c>
    </row>
    <row r="75" spans="1:5" ht="102">
      <c r="A75" t="s">
        <v>57</v>
      </c>
      <c r="E75" s="29" t="s">
        <v>262</v>
      </c>
    </row>
    <row r="76" spans="1:18" ht="12.75" customHeight="1">
      <c r="A76" s="5" t="s">
        <v>45</v>
      </c>
      <c r="B76" s="5"/>
      <c r="C76" s="33" t="s">
        <v>869</v>
      </c>
      <c r="D76" s="5"/>
      <c r="E76" s="21" t="s">
        <v>870</v>
      </c>
      <c r="F76" s="5"/>
      <c r="G76" s="5"/>
      <c r="H76" s="5"/>
      <c r="I76" s="34">
        <f>0+Q76</f>
        <v>0</v>
      </c>
      <c r="J76" s="5"/>
      <c r="O76">
        <f>0+R76</f>
        <v>0</v>
      </c>
      <c r="Q76">
        <f>0+I77</f>
        <v>0</v>
      </c>
      <c r="R76">
        <f>0+O77</f>
        <v>0</v>
      </c>
    </row>
    <row r="77" spans="1:16" ht="12.75">
      <c r="A77" s="19" t="s">
        <v>48</v>
      </c>
      <c r="B77" s="23" t="s">
        <v>125</v>
      </c>
      <c r="C77" s="23" t="s">
        <v>871</v>
      </c>
      <c r="D77" s="19" t="s">
        <v>50</v>
      </c>
      <c r="E77" s="24" t="s">
        <v>872</v>
      </c>
      <c r="F77" s="25" t="s">
        <v>63</v>
      </c>
      <c r="G77" s="26">
        <v>40.32</v>
      </c>
      <c r="H77" s="27">
        <v>0</v>
      </c>
      <c r="I77" s="27">
        <f>ROUND(ROUND(H77,2)*ROUND(G77,3),2)</f>
        <v>0</v>
      </c>
      <c r="J77" s="25" t="s">
        <v>53</v>
      </c>
      <c r="O77">
        <f>(I77*21)/100</f>
        <v>0</v>
      </c>
      <c r="P77" t="s">
        <v>23</v>
      </c>
    </row>
    <row r="78" spans="1:5" ht="12.75">
      <c r="A78" s="28" t="s">
        <v>54</v>
      </c>
      <c r="E78" s="29" t="s">
        <v>50</v>
      </c>
    </row>
    <row r="79" spans="1:5" ht="25.5">
      <c r="A79" s="30" t="s">
        <v>55</v>
      </c>
      <c r="E79" s="31" t="s">
        <v>873</v>
      </c>
    </row>
    <row r="80" spans="1:5" ht="369.75">
      <c r="A80" t="s">
        <v>57</v>
      </c>
      <c r="E80" s="29" t="s">
        <v>874</v>
      </c>
    </row>
    <row r="81" spans="1:18" ht="12.75" customHeight="1">
      <c r="A81" s="5" t="s">
        <v>45</v>
      </c>
      <c r="B81" s="5"/>
      <c r="C81" s="33" t="s">
        <v>267</v>
      </c>
      <c r="D81" s="5"/>
      <c r="E81" s="21" t="s">
        <v>268</v>
      </c>
      <c r="F81" s="5"/>
      <c r="G81" s="5"/>
      <c r="H81" s="5"/>
      <c r="I81" s="34">
        <f>0+Q81</f>
        <v>0</v>
      </c>
      <c r="J81" s="5"/>
      <c r="O81">
        <f>0+R81</f>
        <v>0</v>
      </c>
      <c r="Q81">
        <f>0+I82</f>
        <v>0</v>
      </c>
      <c r="R81">
        <f>0+O82</f>
        <v>0</v>
      </c>
    </row>
    <row r="82" spans="1:16" ht="12.75">
      <c r="A82" s="19" t="s">
        <v>48</v>
      </c>
      <c r="B82" s="23" t="s">
        <v>131</v>
      </c>
      <c r="C82" s="23" t="s">
        <v>270</v>
      </c>
      <c r="D82" s="19" t="s">
        <v>50</v>
      </c>
      <c r="E82" s="24" t="s">
        <v>271</v>
      </c>
      <c r="F82" s="25" t="s">
        <v>63</v>
      </c>
      <c r="G82" s="26">
        <v>15.42</v>
      </c>
      <c r="H82" s="27">
        <v>0</v>
      </c>
      <c r="I82" s="27">
        <f>ROUND(ROUND(H82,2)*ROUND(G82,3),2)</f>
        <v>0</v>
      </c>
      <c r="J82" s="25" t="s">
        <v>53</v>
      </c>
      <c r="O82">
        <f>(I82*21)/100</f>
        <v>0</v>
      </c>
      <c r="P82" t="s">
        <v>23</v>
      </c>
    </row>
    <row r="83" spans="1:5" ht="12.75">
      <c r="A83" s="28" t="s">
        <v>54</v>
      </c>
      <c r="E83" s="29" t="s">
        <v>50</v>
      </c>
    </row>
    <row r="84" spans="1:5" ht="38.25">
      <c r="A84" s="30" t="s">
        <v>55</v>
      </c>
      <c r="E84" s="31" t="s">
        <v>875</v>
      </c>
    </row>
    <row r="85" spans="1:5" ht="369.75">
      <c r="A85" t="s">
        <v>57</v>
      </c>
      <c r="E85" s="29" t="s">
        <v>273</v>
      </c>
    </row>
    <row r="86" spans="1:18" ht="12.75" customHeight="1">
      <c r="A86" s="5" t="s">
        <v>45</v>
      </c>
      <c r="B86" s="5"/>
      <c r="C86" s="33" t="s">
        <v>876</v>
      </c>
      <c r="D86" s="5"/>
      <c r="E86" s="21" t="s">
        <v>876</v>
      </c>
      <c r="F86" s="5"/>
      <c r="G86" s="5"/>
      <c r="H86" s="5"/>
      <c r="I86" s="34">
        <f>0+Q86</f>
        <v>0</v>
      </c>
      <c r="J86" s="5"/>
      <c r="O86">
        <f>0+R86</f>
        <v>0</v>
      </c>
      <c r="Q86">
        <f>0+I87</f>
        <v>0</v>
      </c>
      <c r="R86">
        <f>0+O87</f>
        <v>0</v>
      </c>
    </row>
    <row r="87" spans="1:16" ht="12.75">
      <c r="A87" s="19" t="s">
        <v>48</v>
      </c>
      <c r="B87" s="23" t="s">
        <v>135</v>
      </c>
      <c r="C87" s="23" t="s">
        <v>877</v>
      </c>
      <c r="D87" s="19" t="s">
        <v>50</v>
      </c>
      <c r="E87" s="24" t="s">
        <v>878</v>
      </c>
      <c r="F87" s="25" t="s">
        <v>63</v>
      </c>
      <c r="G87" s="26">
        <v>1.92</v>
      </c>
      <c r="H87" s="27">
        <v>0</v>
      </c>
      <c r="I87" s="27">
        <f>ROUND(ROUND(H87,2)*ROUND(G87,3),2)</f>
        <v>0</v>
      </c>
      <c r="J87" s="25" t="s">
        <v>53</v>
      </c>
      <c r="O87">
        <f>(I87*21)/100</f>
        <v>0</v>
      </c>
      <c r="P87" t="s">
        <v>23</v>
      </c>
    </row>
    <row r="88" spans="1:5" ht="12.75">
      <c r="A88" s="28" t="s">
        <v>54</v>
      </c>
      <c r="E88" s="29" t="s">
        <v>50</v>
      </c>
    </row>
    <row r="89" spans="1:5" ht="25.5">
      <c r="A89" s="30" t="s">
        <v>55</v>
      </c>
      <c r="E89" s="31" t="s">
        <v>879</v>
      </c>
    </row>
    <row r="90" spans="1:5" ht="409.5">
      <c r="A90" t="s">
        <v>57</v>
      </c>
      <c r="E90" s="29" t="s">
        <v>880</v>
      </c>
    </row>
    <row r="91" spans="1:18" ht="12.75" customHeight="1">
      <c r="A91" s="5" t="s">
        <v>45</v>
      </c>
      <c r="B91" s="5"/>
      <c r="C91" s="33" t="s">
        <v>274</v>
      </c>
      <c r="D91" s="5"/>
      <c r="E91" s="21" t="s">
        <v>275</v>
      </c>
      <c r="F91" s="5"/>
      <c r="G91" s="5"/>
      <c r="H91" s="5"/>
      <c r="I91" s="34">
        <f>0+Q91</f>
        <v>0</v>
      </c>
      <c r="J91" s="5"/>
      <c r="O91">
        <f>0+R91</f>
        <v>0</v>
      </c>
      <c r="Q91">
        <f>0+I92+I96</f>
        <v>0</v>
      </c>
      <c r="R91">
        <f>0+O92+O96</f>
        <v>0</v>
      </c>
    </row>
    <row r="92" spans="1:16" ht="12.75">
      <c r="A92" s="19" t="s">
        <v>48</v>
      </c>
      <c r="B92" s="23" t="s">
        <v>139</v>
      </c>
      <c r="C92" s="23" t="s">
        <v>277</v>
      </c>
      <c r="D92" s="19" t="s">
        <v>50</v>
      </c>
      <c r="E92" s="24" t="s">
        <v>278</v>
      </c>
      <c r="F92" s="25" t="s">
        <v>63</v>
      </c>
      <c r="G92" s="26">
        <v>4.872</v>
      </c>
      <c r="H92" s="27">
        <v>0</v>
      </c>
      <c r="I92" s="27">
        <f>ROUND(ROUND(H92,2)*ROUND(G92,3),2)</f>
        <v>0</v>
      </c>
      <c r="J92" s="25" t="s">
        <v>53</v>
      </c>
      <c r="O92">
        <f>(I92*21)/100</f>
        <v>0</v>
      </c>
      <c r="P92" t="s">
        <v>23</v>
      </c>
    </row>
    <row r="93" spans="1:5" ht="12.75">
      <c r="A93" s="28" t="s">
        <v>54</v>
      </c>
      <c r="E93" s="29" t="s">
        <v>50</v>
      </c>
    </row>
    <row r="94" spans="1:5" ht="25.5">
      <c r="A94" s="30" t="s">
        <v>55</v>
      </c>
      <c r="E94" s="31" t="s">
        <v>881</v>
      </c>
    </row>
    <row r="95" spans="1:5" ht="25.5">
      <c r="A95" t="s">
        <v>57</v>
      </c>
      <c r="E95" s="29" t="s">
        <v>280</v>
      </c>
    </row>
    <row r="96" spans="1:16" ht="12.75">
      <c r="A96" s="19" t="s">
        <v>48</v>
      </c>
      <c r="B96" s="23" t="s">
        <v>143</v>
      </c>
      <c r="C96" s="23" t="s">
        <v>282</v>
      </c>
      <c r="D96" s="19" t="s">
        <v>50</v>
      </c>
      <c r="E96" s="24" t="s">
        <v>283</v>
      </c>
      <c r="F96" s="25" t="s">
        <v>63</v>
      </c>
      <c r="G96" s="26">
        <v>4.872</v>
      </c>
      <c r="H96" s="27">
        <v>0</v>
      </c>
      <c r="I96" s="27">
        <f>ROUND(ROUND(H96,2)*ROUND(G96,3),2)</f>
        <v>0</v>
      </c>
      <c r="J96" s="25" t="s">
        <v>53</v>
      </c>
      <c r="O96">
        <f>(I96*21)/100</f>
        <v>0</v>
      </c>
      <c r="P96" t="s">
        <v>23</v>
      </c>
    </row>
    <row r="97" spans="1:5" ht="12.75">
      <c r="A97" s="28" t="s">
        <v>54</v>
      </c>
      <c r="E97" s="29" t="s">
        <v>50</v>
      </c>
    </row>
    <row r="98" spans="1:5" ht="25.5">
      <c r="A98" s="30" t="s">
        <v>55</v>
      </c>
      <c r="E98" s="31" t="s">
        <v>882</v>
      </c>
    </row>
    <row r="99" spans="1:5" ht="102">
      <c r="A99" t="s">
        <v>57</v>
      </c>
      <c r="E99" s="29" t="s">
        <v>285</v>
      </c>
    </row>
    <row r="100" spans="1:18" ht="12.75" customHeight="1">
      <c r="A100" s="5" t="s">
        <v>45</v>
      </c>
      <c r="B100" s="5"/>
      <c r="C100" s="33" t="s">
        <v>727</v>
      </c>
      <c r="D100" s="5"/>
      <c r="E100" s="21" t="s">
        <v>728</v>
      </c>
      <c r="F100" s="5"/>
      <c r="G100" s="5"/>
      <c r="H100" s="5"/>
      <c r="I100" s="34">
        <f>0+Q100</f>
        <v>0</v>
      </c>
      <c r="J100" s="5"/>
      <c r="O100">
        <f>0+R100</f>
        <v>0</v>
      </c>
      <c r="Q100">
        <f>0+I101</f>
        <v>0</v>
      </c>
      <c r="R100">
        <f>0+O101</f>
        <v>0</v>
      </c>
    </row>
    <row r="101" spans="1:16" ht="25.5">
      <c r="A101" s="19" t="s">
        <v>48</v>
      </c>
      <c r="B101" s="23" t="s">
        <v>149</v>
      </c>
      <c r="C101" s="23" t="s">
        <v>883</v>
      </c>
      <c r="D101" s="19" t="s">
        <v>50</v>
      </c>
      <c r="E101" s="24" t="s">
        <v>884</v>
      </c>
      <c r="F101" s="25" t="s">
        <v>92</v>
      </c>
      <c r="G101" s="26">
        <v>86.8</v>
      </c>
      <c r="H101" s="27">
        <v>0</v>
      </c>
      <c r="I101" s="27">
        <f>ROUND(ROUND(H101,2)*ROUND(G101,3),2)</f>
        <v>0</v>
      </c>
      <c r="J101" s="25" t="s">
        <v>53</v>
      </c>
      <c r="O101">
        <f>(I101*21)/100</f>
        <v>0</v>
      </c>
      <c r="P101" t="s">
        <v>23</v>
      </c>
    </row>
    <row r="102" spans="1:5" ht="12.75">
      <c r="A102" s="28" t="s">
        <v>54</v>
      </c>
      <c r="E102" s="29" t="s">
        <v>50</v>
      </c>
    </row>
    <row r="103" spans="1:5" ht="25.5">
      <c r="A103" s="30" t="s">
        <v>55</v>
      </c>
      <c r="E103" s="31" t="s">
        <v>885</v>
      </c>
    </row>
    <row r="104" spans="1:5" ht="191.25">
      <c r="A104" t="s">
        <v>57</v>
      </c>
      <c r="E104" s="29" t="s">
        <v>732</v>
      </c>
    </row>
    <row r="105" spans="1:18" ht="12.75" customHeight="1">
      <c r="A105" s="5" t="s">
        <v>45</v>
      </c>
      <c r="B105" s="5"/>
      <c r="C105" s="33" t="s">
        <v>361</v>
      </c>
      <c r="D105" s="5"/>
      <c r="E105" s="21" t="s">
        <v>362</v>
      </c>
      <c r="F105" s="5"/>
      <c r="G105" s="5"/>
      <c r="H105" s="5"/>
      <c r="I105" s="34">
        <f>0+Q105</f>
        <v>0</v>
      </c>
      <c r="J105" s="5"/>
      <c r="O105">
        <f>0+R105</f>
        <v>0</v>
      </c>
      <c r="Q105">
        <f>0+I106</f>
        <v>0</v>
      </c>
      <c r="R105">
        <f>0+O106</f>
        <v>0</v>
      </c>
    </row>
    <row r="106" spans="1:16" ht="12.75">
      <c r="A106" s="19" t="s">
        <v>48</v>
      </c>
      <c r="B106" s="23" t="s">
        <v>154</v>
      </c>
      <c r="C106" s="23" t="s">
        <v>886</v>
      </c>
      <c r="D106" s="19" t="s">
        <v>50</v>
      </c>
      <c r="E106" s="24" t="s">
        <v>887</v>
      </c>
      <c r="F106" s="25" t="s">
        <v>152</v>
      </c>
      <c r="G106" s="26">
        <v>8.2</v>
      </c>
      <c r="H106" s="27">
        <v>0</v>
      </c>
      <c r="I106" s="27">
        <f>ROUND(ROUND(H106,2)*ROUND(G106,3),2)</f>
        <v>0</v>
      </c>
      <c r="J106" s="25" t="s">
        <v>53</v>
      </c>
      <c r="O106">
        <f>(I106*21)/100</f>
        <v>0</v>
      </c>
      <c r="P106" t="s">
        <v>23</v>
      </c>
    </row>
    <row r="107" spans="1:5" ht="12.75">
      <c r="A107" s="28" t="s">
        <v>54</v>
      </c>
      <c r="E107" s="29" t="s">
        <v>50</v>
      </c>
    </row>
    <row r="108" spans="1:5" ht="25.5">
      <c r="A108" s="30" t="s">
        <v>55</v>
      </c>
      <c r="E108" s="31" t="s">
        <v>888</v>
      </c>
    </row>
    <row r="109" spans="1:5" ht="255">
      <c r="A109" t="s">
        <v>57</v>
      </c>
      <c r="E109" s="29" t="s">
        <v>367</v>
      </c>
    </row>
    <row r="110" spans="1:18" ht="12.75" customHeight="1">
      <c r="A110" s="5" t="s">
        <v>45</v>
      </c>
      <c r="B110" s="5"/>
      <c r="C110" s="33" t="s">
        <v>414</v>
      </c>
      <c r="D110" s="5"/>
      <c r="E110" s="21" t="s">
        <v>415</v>
      </c>
      <c r="F110" s="5"/>
      <c r="G110" s="5"/>
      <c r="H110" s="5"/>
      <c r="I110" s="34">
        <f>0+Q110</f>
        <v>0</v>
      </c>
      <c r="J110" s="5"/>
      <c r="O110">
        <f>0+R110</f>
        <v>0</v>
      </c>
      <c r="Q110">
        <f>0+I111+I115</f>
        <v>0</v>
      </c>
      <c r="R110">
        <f>0+O111+O115</f>
        <v>0</v>
      </c>
    </row>
    <row r="111" spans="1:16" ht="25.5">
      <c r="A111" s="19" t="s">
        <v>48</v>
      </c>
      <c r="B111" s="23" t="s">
        <v>160</v>
      </c>
      <c r="C111" s="23" t="s">
        <v>889</v>
      </c>
      <c r="D111" s="19" t="s">
        <v>50</v>
      </c>
      <c r="E111" s="24" t="s">
        <v>890</v>
      </c>
      <c r="F111" s="25" t="s">
        <v>152</v>
      </c>
      <c r="G111" s="26">
        <v>18</v>
      </c>
      <c r="H111" s="27">
        <v>0</v>
      </c>
      <c r="I111" s="27">
        <f>ROUND(ROUND(H111,2)*ROUND(G111,3),2)</f>
        <v>0</v>
      </c>
      <c r="J111" s="25" t="s">
        <v>53</v>
      </c>
      <c r="O111">
        <f>(I111*21)/100</f>
        <v>0</v>
      </c>
      <c r="P111" t="s">
        <v>23</v>
      </c>
    </row>
    <row r="112" spans="1:5" ht="12.75">
      <c r="A112" s="28" t="s">
        <v>54</v>
      </c>
      <c r="E112" s="29" t="s">
        <v>50</v>
      </c>
    </row>
    <row r="113" spans="1:5" ht="25.5">
      <c r="A113" s="30" t="s">
        <v>55</v>
      </c>
      <c r="E113" s="31" t="s">
        <v>891</v>
      </c>
    </row>
    <row r="114" spans="1:5" ht="38.25">
      <c r="A114" t="s">
        <v>57</v>
      </c>
      <c r="E114" s="29" t="s">
        <v>426</v>
      </c>
    </row>
    <row r="115" spans="1:16" ht="12.75">
      <c r="A115" s="19" t="s">
        <v>48</v>
      </c>
      <c r="B115" s="23" t="s">
        <v>164</v>
      </c>
      <c r="C115" s="23" t="s">
        <v>892</v>
      </c>
      <c r="D115" s="19" t="s">
        <v>50</v>
      </c>
      <c r="E115" s="24" t="s">
        <v>893</v>
      </c>
      <c r="F115" s="25" t="s">
        <v>152</v>
      </c>
      <c r="G115" s="26">
        <v>14</v>
      </c>
      <c r="H115" s="27">
        <v>0</v>
      </c>
      <c r="I115" s="27">
        <f>ROUND(ROUND(H115,2)*ROUND(G115,3),2)</f>
        <v>0</v>
      </c>
      <c r="J115" s="25" t="s">
        <v>53</v>
      </c>
      <c r="O115">
        <f>(I115*21)/100</f>
        <v>0</v>
      </c>
      <c r="P115" t="s">
        <v>23</v>
      </c>
    </row>
    <row r="116" spans="1:5" ht="12.75">
      <c r="A116" s="28" t="s">
        <v>54</v>
      </c>
      <c r="E116" s="29" t="s">
        <v>50</v>
      </c>
    </row>
    <row r="117" spans="1:5" ht="25.5">
      <c r="A117" s="30" t="s">
        <v>55</v>
      </c>
      <c r="E117" s="31" t="s">
        <v>894</v>
      </c>
    </row>
    <row r="118" spans="1:5" ht="114.75">
      <c r="A118" t="s">
        <v>57</v>
      </c>
      <c r="E118" s="29" t="s">
        <v>895</v>
      </c>
    </row>
    <row r="119" spans="1:18" ht="12.75" customHeight="1">
      <c r="A119" s="5" t="s">
        <v>45</v>
      </c>
      <c r="B119" s="5"/>
      <c r="C119" s="33" t="s">
        <v>500</v>
      </c>
      <c r="D119" s="5"/>
      <c r="E119" s="21" t="s">
        <v>501</v>
      </c>
      <c r="F119" s="5"/>
      <c r="G119" s="5"/>
      <c r="H119" s="5"/>
      <c r="I119" s="34">
        <f>0+Q119</f>
        <v>0</v>
      </c>
      <c r="J119" s="5"/>
      <c r="O119">
        <f>0+R119</f>
        <v>0</v>
      </c>
      <c r="Q119">
        <f>0+I120</f>
        <v>0</v>
      </c>
      <c r="R119">
        <f>0+O120</f>
        <v>0</v>
      </c>
    </row>
    <row r="120" spans="1:16" ht="25.5">
      <c r="A120" s="19" t="s">
        <v>48</v>
      </c>
      <c r="B120" s="23" t="s">
        <v>170</v>
      </c>
      <c r="C120" s="23" t="s">
        <v>896</v>
      </c>
      <c r="D120" s="19" t="s">
        <v>50</v>
      </c>
      <c r="E120" s="24" t="s">
        <v>897</v>
      </c>
      <c r="F120" s="25" t="s">
        <v>152</v>
      </c>
      <c r="G120" s="26">
        <v>7</v>
      </c>
      <c r="H120" s="27">
        <v>0</v>
      </c>
      <c r="I120" s="27">
        <f>ROUND(ROUND(H120,2)*ROUND(G120,3),2)</f>
        <v>0</v>
      </c>
      <c r="J120" s="25" t="s">
        <v>53</v>
      </c>
      <c r="O120">
        <f>(I120*21)/100</f>
        <v>0</v>
      </c>
      <c r="P120" t="s">
        <v>23</v>
      </c>
    </row>
    <row r="121" spans="1:5" ht="12.75">
      <c r="A121" s="28" t="s">
        <v>54</v>
      </c>
      <c r="E121" s="29" t="s">
        <v>50</v>
      </c>
    </row>
    <row r="122" spans="1:5" ht="38.25">
      <c r="A122" s="30" t="s">
        <v>55</v>
      </c>
      <c r="E122" s="31" t="s">
        <v>898</v>
      </c>
    </row>
    <row r="123" spans="1:5" ht="89.25">
      <c r="A123" t="s">
        <v>57</v>
      </c>
      <c r="E123" s="29" t="s">
        <v>899</v>
      </c>
    </row>
    <row r="124" spans="1:18" ht="12.75" customHeight="1">
      <c r="A124" s="5" t="s">
        <v>45</v>
      </c>
      <c r="B124" s="5"/>
      <c r="C124" s="33" t="s">
        <v>507</v>
      </c>
      <c r="D124" s="5"/>
      <c r="E124" s="21" t="s">
        <v>508</v>
      </c>
      <c r="F124" s="5"/>
      <c r="G124" s="5"/>
      <c r="H124" s="5"/>
      <c r="I124" s="34">
        <f>0+Q124</f>
        <v>0</v>
      </c>
      <c r="J124" s="5"/>
      <c r="O124">
        <f>0+R124</f>
        <v>0</v>
      </c>
      <c r="Q124">
        <f>0+I125+I129+I133+I137</f>
        <v>0</v>
      </c>
      <c r="R124">
        <f>0+O125+O129+O133+O137</f>
        <v>0</v>
      </c>
    </row>
    <row r="125" spans="1:16" ht="12.75">
      <c r="A125" s="19" t="s">
        <v>48</v>
      </c>
      <c r="B125" s="23" t="s">
        <v>175</v>
      </c>
      <c r="C125" s="23" t="s">
        <v>900</v>
      </c>
      <c r="D125" s="19" t="s">
        <v>50</v>
      </c>
      <c r="E125" s="24" t="s">
        <v>901</v>
      </c>
      <c r="F125" s="25" t="s">
        <v>152</v>
      </c>
      <c r="G125" s="26">
        <v>11.31</v>
      </c>
      <c r="H125" s="27">
        <v>0</v>
      </c>
      <c r="I125" s="27">
        <f>ROUND(ROUND(H125,2)*ROUND(G125,3),2)</f>
        <v>0</v>
      </c>
      <c r="J125" s="25" t="s">
        <v>53</v>
      </c>
      <c r="O125">
        <f>(I125*21)/100</f>
        <v>0</v>
      </c>
      <c r="P125" t="s">
        <v>23</v>
      </c>
    </row>
    <row r="126" spans="1:5" ht="12.75">
      <c r="A126" s="28" t="s">
        <v>54</v>
      </c>
      <c r="E126" s="29" t="s">
        <v>50</v>
      </c>
    </row>
    <row r="127" spans="1:5" ht="38.25">
      <c r="A127" s="30" t="s">
        <v>55</v>
      </c>
      <c r="E127" s="31" t="s">
        <v>902</v>
      </c>
    </row>
    <row r="128" spans="1:5" ht="25.5">
      <c r="A128" t="s">
        <v>57</v>
      </c>
      <c r="E128" s="29" t="s">
        <v>513</v>
      </c>
    </row>
    <row r="129" spans="1:16" ht="12.75">
      <c r="A129" s="19" t="s">
        <v>48</v>
      </c>
      <c r="B129" s="23" t="s">
        <v>179</v>
      </c>
      <c r="C129" s="23" t="s">
        <v>903</v>
      </c>
      <c r="D129" s="19" t="s">
        <v>50</v>
      </c>
      <c r="E129" s="24" t="s">
        <v>904</v>
      </c>
      <c r="F129" s="25" t="s">
        <v>63</v>
      </c>
      <c r="G129" s="26">
        <v>21</v>
      </c>
      <c r="H129" s="27">
        <v>0</v>
      </c>
      <c r="I129" s="27">
        <f>ROUND(ROUND(H129,2)*ROUND(G129,3),2)</f>
        <v>0</v>
      </c>
      <c r="J129" s="25" t="s">
        <v>53</v>
      </c>
      <c r="O129">
        <f>(I129*21)/100</f>
        <v>0</v>
      </c>
      <c r="P129" t="s">
        <v>23</v>
      </c>
    </row>
    <row r="130" spans="1:5" ht="12.75">
      <c r="A130" s="28" t="s">
        <v>54</v>
      </c>
      <c r="E130" s="29" t="s">
        <v>50</v>
      </c>
    </row>
    <row r="131" spans="1:5" ht="25.5">
      <c r="A131" s="30" t="s">
        <v>55</v>
      </c>
      <c r="E131" s="31" t="s">
        <v>905</v>
      </c>
    </row>
    <row r="132" spans="1:5" ht="114.75">
      <c r="A132" t="s">
        <v>57</v>
      </c>
      <c r="E132" s="29" t="s">
        <v>637</v>
      </c>
    </row>
    <row r="133" spans="1:16" ht="12.75">
      <c r="A133" s="19" t="s">
        <v>48</v>
      </c>
      <c r="B133" s="23" t="s">
        <v>187</v>
      </c>
      <c r="C133" s="23" t="s">
        <v>906</v>
      </c>
      <c r="D133" s="19" t="s">
        <v>50</v>
      </c>
      <c r="E133" s="24" t="s">
        <v>907</v>
      </c>
      <c r="F133" s="25" t="s">
        <v>114</v>
      </c>
      <c r="G133" s="26">
        <v>924</v>
      </c>
      <c r="H133" s="27">
        <v>0</v>
      </c>
      <c r="I133" s="27">
        <f>ROUND(ROUND(H133,2)*ROUND(G133,3),2)</f>
        <v>0</v>
      </c>
      <c r="J133" s="25" t="s">
        <v>53</v>
      </c>
      <c r="O133">
        <f>(I133*21)/100</f>
        <v>0</v>
      </c>
      <c r="P133" t="s">
        <v>23</v>
      </c>
    </row>
    <row r="134" spans="1:5" ht="12.75">
      <c r="A134" s="28" t="s">
        <v>54</v>
      </c>
      <c r="E134" s="29" t="s">
        <v>50</v>
      </c>
    </row>
    <row r="135" spans="1:5" ht="25.5">
      <c r="A135" s="30" t="s">
        <v>55</v>
      </c>
      <c r="E135" s="31" t="s">
        <v>908</v>
      </c>
    </row>
    <row r="136" spans="1:5" ht="25.5">
      <c r="A136" t="s">
        <v>57</v>
      </c>
      <c r="E136" s="29" t="s">
        <v>116</v>
      </c>
    </row>
    <row r="137" spans="1:16" ht="12.75">
      <c r="A137" s="19" t="s">
        <v>48</v>
      </c>
      <c r="B137" s="23" t="s">
        <v>192</v>
      </c>
      <c r="C137" s="23" t="s">
        <v>909</v>
      </c>
      <c r="D137" s="19" t="s">
        <v>50</v>
      </c>
      <c r="E137" s="24" t="s">
        <v>910</v>
      </c>
      <c r="F137" s="25" t="s">
        <v>152</v>
      </c>
      <c r="G137" s="26">
        <v>10.5</v>
      </c>
      <c r="H137" s="27">
        <v>0</v>
      </c>
      <c r="I137" s="27">
        <f>ROUND(ROUND(H137,2)*ROUND(G137,3),2)</f>
        <v>0</v>
      </c>
      <c r="J137" s="25" t="s">
        <v>53</v>
      </c>
      <c r="O137">
        <f>(I137*21)/100</f>
        <v>0</v>
      </c>
      <c r="P137" t="s">
        <v>23</v>
      </c>
    </row>
    <row r="138" spans="1:5" ht="12.75">
      <c r="A138" s="28" t="s">
        <v>54</v>
      </c>
      <c r="E138" s="29" t="s">
        <v>50</v>
      </c>
    </row>
    <row r="139" spans="1:5" ht="25.5">
      <c r="A139" s="30" t="s">
        <v>55</v>
      </c>
      <c r="E139" s="31" t="s">
        <v>911</v>
      </c>
    </row>
    <row r="140" spans="1:5" ht="89.25">
      <c r="A140" t="s">
        <v>57</v>
      </c>
      <c r="E140" s="29" t="s">
        <v>518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0+O8+O21+O26+O35+O48+O53+O58+O63+O76+O81+O90+O95</f>
        <v>0</v>
      </c>
      <c r="P2" t="s">
        <v>22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912</v>
      </c>
      <c r="I3" s="35">
        <f>0+I8+I21+I26+I35+I48+I53+I58+I63+I76+I81+I90+I95</f>
        <v>0</v>
      </c>
      <c r="J3" s="9"/>
      <c r="O3" t="s">
        <v>19</v>
      </c>
      <c r="P3" t="s">
        <v>23</v>
      </c>
    </row>
    <row r="4" spans="1:16" ht="15" customHeight="1">
      <c r="A4" t="s">
        <v>17</v>
      </c>
      <c r="B4" s="13" t="s">
        <v>18</v>
      </c>
      <c r="C4" s="42" t="s">
        <v>912</v>
      </c>
      <c r="D4" s="43"/>
      <c r="E4" s="14" t="s">
        <v>616</v>
      </c>
      <c r="F4" s="5"/>
      <c r="G4" s="5"/>
      <c r="H4" s="15"/>
      <c r="I4" s="15"/>
      <c r="J4" s="5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J5" s="40" t="s">
        <v>43</v>
      </c>
      <c r="O5" t="s">
        <v>21</v>
      </c>
      <c r="P5" t="s">
        <v>23</v>
      </c>
    </row>
    <row r="6" spans="1:10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  <c r="J6" s="40"/>
    </row>
    <row r="7" spans="1:10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  <c r="J7" s="12" t="s">
        <v>44</v>
      </c>
    </row>
    <row r="8" spans="1:18" ht="12.75" customHeight="1">
      <c r="A8" s="15" t="s">
        <v>45</v>
      </c>
      <c r="B8" s="15"/>
      <c r="C8" s="20" t="s">
        <v>59</v>
      </c>
      <c r="D8" s="15"/>
      <c r="E8" s="21" t="s">
        <v>60</v>
      </c>
      <c r="F8" s="15"/>
      <c r="G8" s="15"/>
      <c r="H8" s="15"/>
      <c r="I8" s="22">
        <f>0+Q8</f>
        <v>0</v>
      </c>
      <c r="J8" s="15"/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9" t="s">
        <v>48</v>
      </c>
      <c r="B9" s="23" t="s">
        <v>29</v>
      </c>
      <c r="C9" s="23" t="s">
        <v>61</v>
      </c>
      <c r="D9" s="19" t="s">
        <v>50</v>
      </c>
      <c r="E9" s="24" t="s">
        <v>62</v>
      </c>
      <c r="F9" s="25" t="s">
        <v>63</v>
      </c>
      <c r="G9" s="26">
        <v>97.48</v>
      </c>
      <c r="H9" s="27">
        <v>0</v>
      </c>
      <c r="I9" s="27">
        <f>ROUND(ROUND(H9,2)*ROUND(G9,3),2)</f>
        <v>0</v>
      </c>
      <c r="J9" s="25" t="s">
        <v>53</v>
      </c>
      <c r="O9">
        <f>(I9*21)/100</f>
        <v>0</v>
      </c>
      <c r="P9" t="s">
        <v>23</v>
      </c>
    </row>
    <row r="10" spans="1:5" ht="12.75">
      <c r="A10" s="28" t="s">
        <v>54</v>
      </c>
      <c r="E10" s="29" t="s">
        <v>50</v>
      </c>
    </row>
    <row r="11" spans="1:5" ht="25.5">
      <c r="A11" s="30" t="s">
        <v>55</v>
      </c>
      <c r="E11" s="31" t="s">
        <v>913</v>
      </c>
    </row>
    <row r="12" spans="1:5" ht="25.5">
      <c r="A12" t="s">
        <v>57</v>
      </c>
      <c r="E12" s="29" t="s">
        <v>65</v>
      </c>
    </row>
    <row r="13" spans="1:16" ht="12.75">
      <c r="A13" s="19" t="s">
        <v>48</v>
      </c>
      <c r="B13" s="23" t="s">
        <v>23</v>
      </c>
      <c r="C13" s="23" t="s">
        <v>914</v>
      </c>
      <c r="D13" s="19" t="s">
        <v>50</v>
      </c>
      <c r="E13" s="24" t="s">
        <v>67</v>
      </c>
      <c r="F13" s="25" t="s">
        <v>63</v>
      </c>
      <c r="G13" s="26">
        <v>0.4</v>
      </c>
      <c r="H13" s="27">
        <v>0</v>
      </c>
      <c r="I13" s="27">
        <f>ROUND(ROUND(H13,2)*ROUND(G13,3),2)</f>
        <v>0</v>
      </c>
      <c r="J13" s="25" t="s">
        <v>53</v>
      </c>
      <c r="O13">
        <f>(I13*21)/100</f>
        <v>0</v>
      </c>
      <c r="P13" t="s">
        <v>23</v>
      </c>
    </row>
    <row r="14" spans="1:5" ht="12.75">
      <c r="A14" s="28" t="s">
        <v>54</v>
      </c>
      <c r="E14" s="29" t="s">
        <v>50</v>
      </c>
    </row>
    <row r="15" spans="1:5" ht="25.5">
      <c r="A15" s="30" t="s">
        <v>55</v>
      </c>
      <c r="E15" s="31" t="s">
        <v>915</v>
      </c>
    </row>
    <row r="16" spans="1:5" ht="25.5">
      <c r="A16" t="s">
        <v>57</v>
      </c>
      <c r="E16" s="29" t="s">
        <v>65</v>
      </c>
    </row>
    <row r="17" spans="1:16" ht="12.75">
      <c r="A17" s="19" t="s">
        <v>48</v>
      </c>
      <c r="B17" s="23" t="s">
        <v>22</v>
      </c>
      <c r="C17" s="23" t="s">
        <v>73</v>
      </c>
      <c r="D17" s="19" t="s">
        <v>50</v>
      </c>
      <c r="E17" s="24" t="s">
        <v>74</v>
      </c>
      <c r="F17" s="25" t="s">
        <v>71</v>
      </c>
      <c r="G17" s="26">
        <v>3.5</v>
      </c>
      <c r="H17" s="27">
        <v>0</v>
      </c>
      <c r="I17" s="27">
        <f>ROUND(ROUND(H17,2)*ROUND(G17,3),2)</f>
        <v>0</v>
      </c>
      <c r="J17" s="25" t="s">
        <v>53</v>
      </c>
      <c r="O17">
        <f>(I17*21)/100</f>
        <v>0</v>
      </c>
      <c r="P17" t="s">
        <v>23</v>
      </c>
    </row>
    <row r="18" spans="1:5" ht="12.75">
      <c r="A18" s="28" t="s">
        <v>54</v>
      </c>
      <c r="E18" s="29" t="s">
        <v>50</v>
      </c>
    </row>
    <row r="19" spans="1:5" ht="25.5">
      <c r="A19" s="30" t="s">
        <v>55</v>
      </c>
      <c r="E19" s="31" t="s">
        <v>916</v>
      </c>
    </row>
    <row r="20" spans="1:5" ht="25.5">
      <c r="A20" t="s">
        <v>57</v>
      </c>
      <c r="E20" s="29" t="s">
        <v>65</v>
      </c>
    </row>
    <row r="21" spans="1:18" ht="12.75" customHeight="1">
      <c r="A21" s="5" t="s">
        <v>45</v>
      </c>
      <c r="B21" s="5"/>
      <c r="C21" s="33" t="s">
        <v>917</v>
      </c>
      <c r="D21" s="5"/>
      <c r="E21" s="21" t="s">
        <v>918</v>
      </c>
      <c r="F21" s="5"/>
      <c r="G21" s="5"/>
      <c r="H21" s="5"/>
      <c r="I21" s="34">
        <f>0+Q21</f>
        <v>0</v>
      </c>
      <c r="J21" s="5"/>
      <c r="O21">
        <f>0+R21</f>
        <v>0</v>
      </c>
      <c r="Q21">
        <f>0+I22</f>
        <v>0</v>
      </c>
      <c r="R21">
        <f>0+O22</f>
        <v>0</v>
      </c>
    </row>
    <row r="22" spans="1:16" ht="12.75">
      <c r="A22" s="19" t="s">
        <v>48</v>
      </c>
      <c r="B22" s="23" t="s">
        <v>33</v>
      </c>
      <c r="C22" s="23" t="s">
        <v>919</v>
      </c>
      <c r="D22" s="19" t="s">
        <v>50</v>
      </c>
      <c r="E22" s="24" t="s">
        <v>920</v>
      </c>
      <c r="F22" s="25" t="s">
        <v>101</v>
      </c>
      <c r="G22" s="26">
        <v>4</v>
      </c>
      <c r="H22" s="27">
        <v>0</v>
      </c>
      <c r="I22" s="27">
        <f>ROUND(ROUND(H22,2)*ROUND(G22,3),2)</f>
        <v>0</v>
      </c>
      <c r="J22" s="25" t="s">
        <v>53</v>
      </c>
      <c r="O22">
        <f>(I22*21)/100</f>
        <v>0</v>
      </c>
      <c r="P22" t="s">
        <v>23</v>
      </c>
    </row>
    <row r="23" spans="1:5" ht="12.75">
      <c r="A23" s="28" t="s">
        <v>54</v>
      </c>
      <c r="E23" s="29" t="s">
        <v>50</v>
      </c>
    </row>
    <row r="24" spans="1:5" ht="25.5">
      <c r="A24" s="30" t="s">
        <v>55</v>
      </c>
      <c r="E24" s="31" t="s">
        <v>921</v>
      </c>
    </row>
    <row r="25" spans="1:5" ht="63.75">
      <c r="A25" t="s">
        <v>57</v>
      </c>
      <c r="E25" s="29" t="s">
        <v>922</v>
      </c>
    </row>
    <row r="26" spans="1:18" ht="12.75" customHeight="1">
      <c r="A26" s="5" t="s">
        <v>45</v>
      </c>
      <c r="B26" s="5"/>
      <c r="C26" s="33" t="s">
        <v>196</v>
      </c>
      <c r="D26" s="5"/>
      <c r="E26" s="21" t="s">
        <v>197</v>
      </c>
      <c r="F26" s="5"/>
      <c r="G26" s="5"/>
      <c r="H26" s="5"/>
      <c r="I26" s="34">
        <f>0+Q26</f>
        <v>0</v>
      </c>
      <c r="J26" s="5"/>
      <c r="O26">
        <f>0+R26</f>
        <v>0</v>
      </c>
      <c r="Q26">
        <f>0+I27+I31</f>
        <v>0</v>
      </c>
      <c r="R26">
        <f>0+O27+O31</f>
        <v>0</v>
      </c>
    </row>
    <row r="27" spans="1:16" ht="12.75">
      <c r="A27" s="19" t="s">
        <v>48</v>
      </c>
      <c r="B27" s="23" t="s">
        <v>35</v>
      </c>
      <c r="C27" s="23" t="s">
        <v>199</v>
      </c>
      <c r="D27" s="19" t="s">
        <v>50</v>
      </c>
      <c r="E27" s="24" t="s">
        <v>200</v>
      </c>
      <c r="F27" s="25" t="s">
        <v>63</v>
      </c>
      <c r="G27" s="26">
        <v>97.48</v>
      </c>
      <c r="H27" s="27">
        <v>0</v>
      </c>
      <c r="I27" s="27">
        <f>ROUND(ROUND(H27,2)*ROUND(G27,3),2)</f>
        <v>0</v>
      </c>
      <c r="J27" s="25" t="s">
        <v>53</v>
      </c>
      <c r="O27">
        <f>(I27*21)/100</f>
        <v>0</v>
      </c>
      <c r="P27" t="s">
        <v>23</v>
      </c>
    </row>
    <row r="28" spans="1:5" ht="12.75">
      <c r="A28" s="28" t="s">
        <v>54</v>
      </c>
      <c r="E28" s="29" t="s">
        <v>50</v>
      </c>
    </row>
    <row r="29" spans="1:5" ht="25.5">
      <c r="A29" s="30" t="s">
        <v>55</v>
      </c>
      <c r="E29" s="31" t="s">
        <v>923</v>
      </c>
    </row>
    <row r="30" spans="1:5" ht="318.75">
      <c r="A30" t="s">
        <v>57</v>
      </c>
      <c r="E30" s="29" t="s">
        <v>202</v>
      </c>
    </row>
    <row r="31" spans="1:16" ht="12.75">
      <c r="A31" s="19" t="s">
        <v>48</v>
      </c>
      <c r="B31" s="23" t="s">
        <v>37</v>
      </c>
      <c r="C31" s="23" t="s">
        <v>204</v>
      </c>
      <c r="D31" s="19" t="s">
        <v>50</v>
      </c>
      <c r="E31" s="24" t="s">
        <v>205</v>
      </c>
      <c r="F31" s="25" t="s">
        <v>182</v>
      </c>
      <c r="G31" s="26">
        <v>1949.6</v>
      </c>
      <c r="H31" s="27">
        <v>0</v>
      </c>
      <c r="I31" s="27">
        <f>ROUND(ROUND(H31,2)*ROUND(G31,3),2)</f>
        <v>0</v>
      </c>
      <c r="J31" s="25" t="s">
        <v>53</v>
      </c>
      <c r="O31">
        <f>(I31*21)/100</f>
        <v>0</v>
      </c>
      <c r="P31" t="s">
        <v>23</v>
      </c>
    </row>
    <row r="32" spans="1:5" ht="12.75">
      <c r="A32" s="28" t="s">
        <v>54</v>
      </c>
      <c r="E32" s="29" t="s">
        <v>50</v>
      </c>
    </row>
    <row r="33" spans="1:5" ht="25.5">
      <c r="A33" s="30" t="s">
        <v>55</v>
      </c>
      <c r="E33" s="31" t="s">
        <v>924</v>
      </c>
    </row>
    <row r="34" spans="1:5" ht="25.5">
      <c r="A34" t="s">
        <v>57</v>
      </c>
      <c r="E34" s="29" t="s">
        <v>184</v>
      </c>
    </row>
    <row r="35" spans="1:18" ht="12.75" customHeight="1">
      <c r="A35" s="5" t="s">
        <v>45</v>
      </c>
      <c r="B35" s="5"/>
      <c r="C35" s="33" t="s">
        <v>207</v>
      </c>
      <c r="D35" s="5"/>
      <c r="E35" s="21" t="s">
        <v>208</v>
      </c>
      <c r="F35" s="5"/>
      <c r="G35" s="5"/>
      <c r="H35" s="5"/>
      <c r="I35" s="34">
        <f>0+Q35</f>
        <v>0</v>
      </c>
      <c r="J35" s="5"/>
      <c r="O35">
        <f>0+R35</f>
        <v>0</v>
      </c>
      <c r="Q35">
        <f>0+I36+I40+I44</f>
        <v>0</v>
      </c>
      <c r="R35">
        <f>0+O36+O40+O44</f>
        <v>0</v>
      </c>
    </row>
    <row r="36" spans="1:16" ht="25.5">
      <c r="A36" s="19" t="s">
        <v>48</v>
      </c>
      <c r="B36" s="23" t="s">
        <v>79</v>
      </c>
      <c r="C36" s="23" t="s">
        <v>215</v>
      </c>
      <c r="D36" s="19" t="s">
        <v>50</v>
      </c>
      <c r="E36" s="24" t="s">
        <v>216</v>
      </c>
      <c r="F36" s="25" t="s">
        <v>63</v>
      </c>
      <c r="G36" s="26">
        <v>32</v>
      </c>
      <c r="H36" s="27">
        <v>0</v>
      </c>
      <c r="I36" s="27">
        <f>ROUND(ROUND(H36,2)*ROUND(G36,3),2)</f>
        <v>0</v>
      </c>
      <c r="J36" s="25" t="s">
        <v>53</v>
      </c>
      <c r="O36">
        <f>(I36*21)/100</f>
        <v>0</v>
      </c>
      <c r="P36" t="s">
        <v>23</v>
      </c>
    </row>
    <row r="37" spans="1:5" ht="12.75">
      <c r="A37" s="28" t="s">
        <v>54</v>
      </c>
      <c r="E37" s="29" t="s">
        <v>50</v>
      </c>
    </row>
    <row r="38" spans="1:5" ht="25.5">
      <c r="A38" s="30" t="s">
        <v>55</v>
      </c>
      <c r="E38" s="31" t="s">
        <v>925</v>
      </c>
    </row>
    <row r="39" spans="1:5" ht="229.5">
      <c r="A39" t="s">
        <v>57</v>
      </c>
      <c r="E39" s="29" t="s">
        <v>218</v>
      </c>
    </row>
    <row r="40" spans="1:16" ht="12.75">
      <c r="A40" s="19" t="s">
        <v>48</v>
      </c>
      <c r="B40" s="23" t="s">
        <v>83</v>
      </c>
      <c r="C40" s="23" t="s">
        <v>220</v>
      </c>
      <c r="D40" s="19" t="s">
        <v>50</v>
      </c>
      <c r="E40" s="24" t="s">
        <v>221</v>
      </c>
      <c r="F40" s="25" t="s">
        <v>63</v>
      </c>
      <c r="G40" s="26">
        <v>17.728</v>
      </c>
      <c r="H40" s="27">
        <v>0</v>
      </c>
      <c r="I40" s="27">
        <f>ROUND(ROUND(H40,2)*ROUND(G40,3),2)</f>
        <v>0</v>
      </c>
      <c r="J40" s="25" t="s">
        <v>53</v>
      </c>
      <c r="O40">
        <f>(I40*21)/100</f>
        <v>0</v>
      </c>
      <c r="P40" t="s">
        <v>23</v>
      </c>
    </row>
    <row r="41" spans="1:5" ht="12.75">
      <c r="A41" s="28" t="s">
        <v>54</v>
      </c>
      <c r="E41" s="29" t="s">
        <v>50</v>
      </c>
    </row>
    <row r="42" spans="1:5" ht="76.5">
      <c r="A42" s="30" t="s">
        <v>55</v>
      </c>
      <c r="E42" s="31" t="s">
        <v>926</v>
      </c>
    </row>
    <row r="43" spans="1:5" ht="229.5">
      <c r="A43" t="s">
        <v>57</v>
      </c>
      <c r="E43" s="29" t="s">
        <v>218</v>
      </c>
    </row>
    <row r="44" spans="1:16" ht="12.75">
      <c r="A44" s="19" t="s">
        <v>48</v>
      </c>
      <c r="B44" s="23" t="s">
        <v>40</v>
      </c>
      <c r="C44" s="23" t="s">
        <v>224</v>
      </c>
      <c r="D44" s="19" t="s">
        <v>50</v>
      </c>
      <c r="E44" s="24" t="s">
        <v>225</v>
      </c>
      <c r="F44" s="25" t="s">
        <v>63</v>
      </c>
      <c r="G44" s="26">
        <v>32</v>
      </c>
      <c r="H44" s="27">
        <v>0</v>
      </c>
      <c r="I44" s="27">
        <f>ROUND(ROUND(H44,2)*ROUND(G44,3),2)</f>
        <v>0</v>
      </c>
      <c r="J44" s="25" t="s">
        <v>53</v>
      </c>
      <c r="O44">
        <f>(I44*21)/100</f>
        <v>0</v>
      </c>
      <c r="P44" t="s">
        <v>23</v>
      </c>
    </row>
    <row r="45" spans="1:5" ht="12.75">
      <c r="A45" s="28" t="s">
        <v>54</v>
      </c>
      <c r="E45" s="29" t="s">
        <v>50</v>
      </c>
    </row>
    <row r="46" spans="1:5" ht="25.5">
      <c r="A46" s="30" t="s">
        <v>55</v>
      </c>
      <c r="E46" s="31" t="s">
        <v>925</v>
      </c>
    </row>
    <row r="47" spans="1:5" ht="293.25">
      <c r="A47" t="s">
        <v>57</v>
      </c>
      <c r="E47" s="29" t="s">
        <v>227</v>
      </c>
    </row>
    <row r="48" spans="1:18" ht="12.75" customHeight="1">
      <c r="A48" s="5" t="s">
        <v>45</v>
      </c>
      <c r="B48" s="5"/>
      <c r="C48" s="33" t="s">
        <v>249</v>
      </c>
      <c r="D48" s="5"/>
      <c r="E48" s="21" t="s">
        <v>250</v>
      </c>
      <c r="F48" s="5"/>
      <c r="G48" s="5"/>
      <c r="H48" s="5"/>
      <c r="I48" s="34">
        <f>0+Q48</f>
        <v>0</v>
      </c>
      <c r="J48" s="5"/>
      <c r="O48">
        <f>0+R48</f>
        <v>0</v>
      </c>
      <c r="Q48">
        <f>0+I49</f>
        <v>0</v>
      </c>
      <c r="R48">
        <f>0+O49</f>
        <v>0</v>
      </c>
    </row>
    <row r="49" spans="1:16" ht="12.75">
      <c r="A49" s="19" t="s">
        <v>48</v>
      </c>
      <c r="B49" s="23" t="s">
        <v>42</v>
      </c>
      <c r="C49" s="23" t="s">
        <v>252</v>
      </c>
      <c r="D49" s="19" t="s">
        <v>50</v>
      </c>
      <c r="E49" s="24" t="s">
        <v>253</v>
      </c>
      <c r="F49" s="25" t="s">
        <v>92</v>
      </c>
      <c r="G49" s="26">
        <v>97.28</v>
      </c>
      <c r="H49" s="27">
        <v>0</v>
      </c>
      <c r="I49" s="27">
        <f>ROUND(ROUND(H49,2)*ROUND(G49,3),2)</f>
        <v>0</v>
      </c>
      <c r="J49" s="25" t="s">
        <v>53</v>
      </c>
      <c r="O49">
        <f>(I49*21)/100</f>
        <v>0</v>
      </c>
      <c r="P49" t="s">
        <v>23</v>
      </c>
    </row>
    <row r="50" spans="1:5" ht="12.75">
      <c r="A50" s="28" t="s">
        <v>54</v>
      </c>
      <c r="E50" s="29" t="s">
        <v>50</v>
      </c>
    </row>
    <row r="51" spans="1:5" ht="25.5">
      <c r="A51" s="30" t="s">
        <v>55</v>
      </c>
      <c r="E51" s="31" t="s">
        <v>927</v>
      </c>
    </row>
    <row r="52" spans="1:5" ht="25.5">
      <c r="A52" t="s">
        <v>57</v>
      </c>
      <c r="E52" s="29" t="s">
        <v>255</v>
      </c>
    </row>
    <row r="53" spans="1:18" ht="12.75" customHeight="1">
      <c r="A53" s="5" t="s">
        <v>45</v>
      </c>
      <c r="B53" s="5"/>
      <c r="C53" s="33" t="s">
        <v>368</v>
      </c>
      <c r="D53" s="5"/>
      <c r="E53" s="21" t="s">
        <v>369</v>
      </c>
      <c r="F53" s="5"/>
      <c r="G53" s="5"/>
      <c r="H53" s="5"/>
      <c r="I53" s="34">
        <f>0+Q53</f>
        <v>0</v>
      </c>
      <c r="J53" s="5"/>
      <c r="O53">
        <f>0+R53</f>
        <v>0</v>
      </c>
      <c r="Q53">
        <f>0+I54</f>
        <v>0</v>
      </c>
      <c r="R53">
        <f>0+O54</f>
        <v>0</v>
      </c>
    </row>
    <row r="54" spans="1:16" ht="12.75">
      <c r="A54" s="19" t="s">
        <v>48</v>
      </c>
      <c r="B54" s="23" t="s">
        <v>44</v>
      </c>
      <c r="C54" s="23" t="s">
        <v>928</v>
      </c>
      <c r="D54" s="19" t="s">
        <v>50</v>
      </c>
      <c r="E54" s="24" t="s">
        <v>929</v>
      </c>
      <c r="F54" s="25" t="s">
        <v>152</v>
      </c>
      <c r="G54" s="26">
        <v>80</v>
      </c>
      <c r="H54" s="27">
        <v>0</v>
      </c>
      <c r="I54" s="27">
        <f>ROUND(ROUND(H54,2)*ROUND(G54,3),2)</f>
        <v>0</v>
      </c>
      <c r="J54" s="25" t="s">
        <v>53</v>
      </c>
      <c r="O54">
        <f>(I54*21)/100</f>
        <v>0</v>
      </c>
      <c r="P54" t="s">
        <v>23</v>
      </c>
    </row>
    <row r="55" spans="1:5" ht="12.75">
      <c r="A55" s="28" t="s">
        <v>54</v>
      </c>
      <c r="E55" s="29" t="s">
        <v>50</v>
      </c>
    </row>
    <row r="56" spans="1:5" ht="25.5">
      <c r="A56" s="30" t="s">
        <v>55</v>
      </c>
      <c r="E56" s="31" t="s">
        <v>930</v>
      </c>
    </row>
    <row r="57" spans="1:5" ht="255">
      <c r="A57" t="s">
        <v>57</v>
      </c>
      <c r="E57" s="29" t="s">
        <v>367</v>
      </c>
    </row>
    <row r="58" spans="1:18" ht="12.75" customHeight="1">
      <c r="A58" s="5" t="s">
        <v>45</v>
      </c>
      <c r="B58" s="5"/>
      <c r="C58" s="33" t="s">
        <v>386</v>
      </c>
      <c r="D58" s="5"/>
      <c r="E58" s="21" t="s">
        <v>387</v>
      </c>
      <c r="F58" s="5"/>
      <c r="G58" s="5"/>
      <c r="H58" s="5"/>
      <c r="I58" s="34">
        <f>0+Q58</f>
        <v>0</v>
      </c>
      <c r="J58" s="5"/>
      <c r="O58">
        <f>0+R58</f>
        <v>0</v>
      </c>
      <c r="Q58">
        <f>0+I59</f>
        <v>0</v>
      </c>
      <c r="R58">
        <f>0+O59</f>
        <v>0</v>
      </c>
    </row>
    <row r="59" spans="1:16" ht="12.75">
      <c r="A59" s="19" t="s">
        <v>48</v>
      </c>
      <c r="B59" s="23" t="s">
        <v>106</v>
      </c>
      <c r="C59" s="23" t="s">
        <v>389</v>
      </c>
      <c r="D59" s="19" t="s">
        <v>50</v>
      </c>
      <c r="E59" s="24" t="s">
        <v>390</v>
      </c>
      <c r="F59" s="25" t="s">
        <v>101</v>
      </c>
      <c r="G59" s="26">
        <v>1</v>
      </c>
      <c r="H59" s="27">
        <v>0</v>
      </c>
      <c r="I59" s="27">
        <f>ROUND(ROUND(H59,2)*ROUND(G59,3),2)</f>
        <v>0</v>
      </c>
      <c r="J59" s="25" t="s">
        <v>53</v>
      </c>
      <c r="O59">
        <f>(I59*21)/100</f>
        <v>0</v>
      </c>
      <c r="P59" t="s">
        <v>23</v>
      </c>
    </row>
    <row r="60" spans="1:5" ht="12.75">
      <c r="A60" s="28" t="s">
        <v>54</v>
      </c>
      <c r="E60" s="29" t="s">
        <v>50</v>
      </c>
    </row>
    <row r="61" spans="1:5" ht="25.5">
      <c r="A61" s="30" t="s">
        <v>55</v>
      </c>
      <c r="E61" s="31" t="s">
        <v>931</v>
      </c>
    </row>
    <row r="62" spans="1:5" ht="89.25">
      <c r="A62" t="s">
        <v>57</v>
      </c>
      <c r="E62" s="29" t="s">
        <v>392</v>
      </c>
    </row>
    <row r="63" spans="1:18" ht="12.75" customHeight="1">
      <c r="A63" s="5" t="s">
        <v>45</v>
      </c>
      <c r="B63" s="5"/>
      <c r="C63" s="33" t="s">
        <v>615</v>
      </c>
      <c r="D63" s="5"/>
      <c r="E63" s="21" t="s">
        <v>616</v>
      </c>
      <c r="F63" s="5"/>
      <c r="G63" s="5"/>
      <c r="H63" s="5"/>
      <c r="I63" s="34">
        <f>0+Q63</f>
        <v>0</v>
      </c>
      <c r="J63" s="5"/>
      <c r="O63">
        <f>0+R63</f>
        <v>0</v>
      </c>
      <c r="Q63">
        <f>0+I64+I68+I72</f>
        <v>0</v>
      </c>
      <c r="R63">
        <f>0+O64+O68+O72</f>
        <v>0</v>
      </c>
    </row>
    <row r="64" spans="1:16" ht="12.75">
      <c r="A64" s="19" t="s">
        <v>48</v>
      </c>
      <c r="B64" s="23" t="s">
        <v>111</v>
      </c>
      <c r="C64" s="23" t="s">
        <v>617</v>
      </c>
      <c r="D64" s="19" t="s">
        <v>50</v>
      </c>
      <c r="E64" s="24" t="s">
        <v>618</v>
      </c>
      <c r="F64" s="25" t="s">
        <v>101</v>
      </c>
      <c r="G64" s="26">
        <v>1</v>
      </c>
      <c r="H64" s="27">
        <v>0</v>
      </c>
      <c r="I64" s="27">
        <f>ROUND(ROUND(H64,2)*ROUND(G64,3),2)</f>
        <v>0</v>
      </c>
      <c r="J64" s="25" t="s">
        <v>53</v>
      </c>
      <c r="O64">
        <f>(I64*21)/100</f>
        <v>0</v>
      </c>
      <c r="P64" t="s">
        <v>23</v>
      </c>
    </row>
    <row r="65" spans="1:5" ht="12.75">
      <c r="A65" s="28" t="s">
        <v>54</v>
      </c>
      <c r="E65" s="29" t="s">
        <v>50</v>
      </c>
    </row>
    <row r="66" spans="1:5" ht="25.5">
      <c r="A66" s="30" t="s">
        <v>55</v>
      </c>
      <c r="E66" s="31" t="s">
        <v>619</v>
      </c>
    </row>
    <row r="67" spans="1:5" ht="76.5">
      <c r="A67" t="s">
        <v>57</v>
      </c>
      <c r="E67" s="29" t="s">
        <v>397</v>
      </c>
    </row>
    <row r="68" spans="1:16" ht="12.75">
      <c r="A68" s="19" t="s">
        <v>48</v>
      </c>
      <c r="B68" s="23" t="s">
        <v>117</v>
      </c>
      <c r="C68" s="23" t="s">
        <v>932</v>
      </c>
      <c r="D68" s="19" t="s">
        <v>50</v>
      </c>
      <c r="E68" s="24" t="s">
        <v>933</v>
      </c>
      <c r="F68" s="25" t="s">
        <v>101</v>
      </c>
      <c r="G68" s="26">
        <v>21</v>
      </c>
      <c r="H68" s="27">
        <v>0</v>
      </c>
      <c r="I68" s="27">
        <f>ROUND(ROUND(H68,2)*ROUND(G68,3),2)</f>
        <v>0</v>
      </c>
      <c r="J68" s="25" t="s">
        <v>53</v>
      </c>
      <c r="O68">
        <f>(I68*21)/100</f>
        <v>0</v>
      </c>
      <c r="P68" t="s">
        <v>23</v>
      </c>
    </row>
    <row r="69" spans="1:5" ht="12.75">
      <c r="A69" s="28" t="s">
        <v>54</v>
      </c>
      <c r="E69" s="29" t="s">
        <v>50</v>
      </c>
    </row>
    <row r="70" spans="1:5" ht="25.5">
      <c r="A70" s="30" t="s">
        <v>55</v>
      </c>
      <c r="E70" s="31" t="s">
        <v>934</v>
      </c>
    </row>
    <row r="71" spans="1:5" ht="76.5">
      <c r="A71" t="s">
        <v>57</v>
      </c>
      <c r="E71" s="29" t="s">
        <v>397</v>
      </c>
    </row>
    <row r="72" spans="1:16" ht="12.75">
      <c r="A72" s="19" t="s">
        <v>48</v>
      </c>
      <c r="B72" s="23" t="s">
        <v>121</v>
      </c>
      <c r="C72" s="23" t="s">
        <v>935</v>
      </c>
      <c r="D72" s="19" t="s">
        <v>50</v>
      </c>
      <c r="E72" s="24" t="s">
        <v>933</v>
      </c>
      <c r="F72" s="25" t="s">
        <v>101</v>
      </c>
      <c r="G72" s="26">
        <v>1</v>
      </c>
      <c r="H72" s="27">
        <v>0</v>
      </c>
      <c r="I72" s="27">
        <f>ROUND(ROUND(H72,2)*ROUND(G72,3),2)</f>
        <v>0</v>
      </c>
      <c r="J72" s="25" t="s">
        <v>53</v>
      </c>
      <c r="O72">
        <f>(I72*21)/100</f>
        <v>0</v>
      </c>
      <c r="P72" t="s">
        <v>23</v>
      </c>
    </row>
    <row r="73" spans="1:5" ht="12.75">
      <c r="A73" s="28" t="s">
        <v>54</v>
      </c>
      <c r="E73" s="29" t="s">
        <v>50</v>
      </c>
    </row>
    <row r="74" spans="1:5" ht="25.5">
      <c r="A74" s="30" t="s">
        <v>55</v>
      </c>
      <c r="E74" s="31" t="s">
        <v>936</v>
      </c>
    </row>
    <row r="75" spans="1:5" ht="76.5">
      <c r="A75" t="s">
        <v>57</v>
      </c>
      <c r="E75" s="29" t="s">
        <v>397</v>
      </c>
    </row>
    <row r="76" spans="1:18" ht="12.75" customHeight="1">
      <c r="A76" s="5" t="s">
        <v>45</v>
      </c>
      <c r="B76" s="5"/>
      <c r="C76" s="33" t="s">
        <v>398</v>
      </c>
      <c r="D76" s="5"/>
      <c r="E76" s="21" t="s">
        <v>399</v>
      </c>
      <c r="F76" s="5"/>
      <c r="G76" s="5"/>
      <c r="H76" s="5"/>
      <c r="I76" s="34">
        <f>0+Q76</f>
        <v>0</v>
      </c>
      <c r="J76" s="5"/>
      <c r="O76">
        <f>0+R76</f>
        <v>0</v>
      </c>
      <c r="Q76">
        <f>0+I77</f>
        <v>0</v>
      </c>
      <c r="R76">
        <f>0+O77</f>
        <v>0</v>
      </c>
    </row>
    <row r="77" spans="1:16" ht="12.75">
      <c r="A77" s="19" t="s">
        <v>48</v>
      </c>
      <c r="B77" s="23" t="s">
        <v>125</v>
      </c>
      <c r="C77" s="23" t="s">
        <v>937</v>
      </c>
      <c r="D77" s="19" t="s">
        <v>50</v>
      </c>
      <c r="E77" s="24" t="s">
        <v>938</v>
      </c>
      <c r="F77" s="25" t="s">
        <v>101</v>
      </c>
      <c r="G77" s="26">
        <v>4</v>
      </c>
      <c r="H77" s="27">
        <v>0</v>
      </c>
      <c r="I77" s="27">
        <f>ROUND(ROUND(H77,2)*ROUND(G77,3),2)</f>
        <v>0</v>
      </c>
      <c r="J77" s="25" t="s">
        <v>53</v>
      </c>
      <c r="O77">
        <f>(I77*21)/100</f>
        <v>0</v>
      </c>
      <c r="P77" t="s">
        <v>23</v>
      </c>
    </row>
    <row r="78" spans="1:5" ht="12.75">
      <c r="A78" s="28" t="s">
        <v>54</v>
      </c>
      <c r="E78" s="29" t="s">
        <v>50</v>
      </c>
    </row>
    <row r="79" spans="1:5" ht="25.5">
      <c r="A79" s="30" t="s">
        <v>55</v>
      </c>
      <c r="E79" s="31" t="s">
        <v>939</v>
      </c>
    </row>
    <row r="80" spans="1:5" ht="38.25">
      <c r="A80" t="s">
        <v>57</v>
      </c>
      <c r="E80" s="29" t="s">
        <v>404</v>
      </c>
    </row>
    <row r="81" spans="1:18" ht="12.75" customHeight="1">
      <c r="A81" s="5" t="s">
        <v>45</v>
      </c>
      <c r="B81" s="5"/>
      <c r="C81" s="33" t="s">
        <v>408</v>
      </c>
      <c r="D81" s="5"/>
      <c r="E81" s="21" t="s">
        <v>409</v>
      </c>
      <c r="F81" s="5"/>
      <c r="G81" s="5"/>
      <c r="H81" s="5"/>
      <c r="I81" s="34">
        <f>0+Q81</f>
        <v>0</v>
      </c>
      <c r="J81" s="5"/>
      <c r="O81">
        <f>0+R81</f>
        <v>0</v>
      </c>
      <c r="Q81">
        <f>0+I82+I86</f>
        <v>0</v>
      </c>
      <c r="R81">
        <f>0+O82+O86</f>
        <v>0</v>
      </c>
    </row>
    <row r="82" spans="1:16" ht="12.75">
      <c r="A82" s="19" t="s">
        <v>48</v>
      </c>
      <c r="B82" s="23" t="s">
        <v>131</v>
      </c>
      <c r="C82" s="23" t="s">
        <v>940</v>
      </c>
      <c r="D82" s="19" t="s">
        <v>50</v>
      </c>
      <c r="E82" s="24" t="s">
        <v>941</v>
      </c>
      <c r="F82" s="25" t="s">
        <v>101</v>
      </c>
      <c r="G82" s="26">
        <v>27</v>
      </c>
      <c r="H82" s="27">
        <v>0</v>
      </c>
      <c r="I82" s="27">
        <f>ROUND(ROUND(H82,2)*ROUND(G82,3),2)</f>
        <v>0</v>
      </c>
      <c r="J82" s="25" t="s">
        <v>53</v>
      </c>
      <c r="O82">
        <f>(I82*21)/100</f>
        <v>0</v>
      </c>
      <c r="P82" t="s">
        <v>23</v>
      </c>
    </row>
    <row r="83" spans="1:5" ht="12.75">
      <c r="A83" s="28" t="s">
        <v>54</v>
      </c>
      <c r="E83" s="29" t="s">
        <v>50</v>
      </c>
    </row>
    <row r="84" spans="1:5" ht="25.5">
      <c r="A84" s="30" t="s">
        <v>55</v>
      </c>
      <c r="E84" s="31" t="s">
        <v>942</v>
      </c>
    </row>
    <row r="85" spans="1:5" ht="51">
      <c r="A85" t="s">
        <v>57</v>
      </c>
      <c r="E85" s="29" t="s">
        <v>558</v>
      </c>
    </row>
    <row r="86" spans="1:16" ht="12.75">
      <c r="A86" s="19" t="s">
        <v>48</v>
      </c>
      <c r="B86" s="23" t="s">
        <v>135</v>
      </c>
      <c r="C86" s="23" t="s">
        <v>943</v>
      </c>
      <c r="D86" s="19" t="s">
        <v>50</v>
      </c>
      <c r="E86" s="24" t="s">
        <v>944</v>
      </c>
      <c r="F86" s="25" t="s">
        <v>52</v>
      </c>
      <c r="G86" s="26">
        <v>1</v>
      </c>
      <c r="H86" s="27">
        <v>0</v>
      </c>
      <c r="I86" s="27">
        <f>ROUND(ROUND(H86,2)*ROUND(G86,3),2)</f>
        <v>0</v>
      </c>
      <c r="J86" s="25" t="s">
        <v>53</v>
      </c>
      <c r="O86">
        <f>(I86*21)/100</f>
        <v>0</v>
      </c>
      <c r="P86" t="s">
        <v>23</v>
      </c>
    </row>
    <row r="87" spans="1:5" ht="12.75">
      <c r="A87" s="28" t="s">
        <v>54</v>
      </c>
      <c r="E87" s="29" t="s">
        <v>50</v>
      </c>
    </row>
    <row r="88" spans="1:5" ht="25.5">
      <c r="A88" s="30" t="s">
        <v>55</v>
      </c>
      <c r="E88" s="31" t="s">
        <v>945</v>
      </c>
    </row>
    <row r="89" spans="1:5" ht="63.75">
      <c r="A89" t="s">
        <v>57</v>
      </c>
      <c r="E89" s="29" t="s">
        <v>946</v>
      </c>
    </row>
    <row r="90" spans="1:18" ht="12.75" customHeight="1">
      <c r="A90" s="5" t="s">
        <v>45</v>
      </c>
      <c r="B90" s="5"/>
      <c r="C90" s="33" t="s">
        <v>500</v>
      </c>
      <c r="D90" s="5"/>
      <c r="E90" s="21" t="s">
        <v>501</v>
      </c>
      <c r="F90" s="5"/>
      <c r="G90" s="5"/>
      <c r="H90" s="5"/>
      <c r="I90" s="34">
        <f>0+Q90</f>
        <v>0</v>
      </c>
      <c r="J90" s="5"/>
      <c r="O90">
        <f>0+R90</f>
        <v>0</v>
      </c>
      <c r="Q90">
        <f>0+I91</f>
        <v>0</v>
      </c>
      <c r="R90">
        <f>0+O91</f>
        <v>0</v>
      </c>
    </row>
    <row r="91" spans="1:16" ht="25.5">
      <c r="A91" s="19" t="s">
        <v>48</v>
      </c>
      <c r="B91" s="23" t="s">
        <v>139</v>
      </c>
      <c r="C91" s="23" t="s">
        <v>947</v>
      </c>
      <c r="D91" s="19" t="s">
        <v>50</v>
      </c>
      <c r="E91" s="24" t="s">
        <v>948</v>
      </c>
      <c r="F91" s="25" t="s">
        <v>152</v>
      </c>
      <c r="G91" s="26">
        <v>19</v>
      </c>
      <c r="H91" s="27">
        <v>0</v>
      </c>
      <c r="I91" s="27">
        <f>ROUND(ROUND(H91,2)*ROUND(G91,3),2)</f>
        <v>0</v>
      </c>
      <c r="J91" s="25" t="s">
        <v>53</v>
      </c>
      <c r="O91">
        <f>(I91*21)/100</f>
        <v>0</v>
      </c>
      <c r="P91" t="s">
        <v>23</v>
      </c>
    </row>
    <row r="92" spans="1:5" ht="12.75">
      <c r="A92" s="28" t="s">
        <v>54</v>
      </c>
      <c r="E92" s="29" t="s">
        <v>50</v>
      </c>
    </row>
    <row r="93" spans="1:5" ht="38.25">
      <c r="A93" s="30" t="s">
        <v>55</v>
      </c>
      <c r="E93" s="31" t="s">
        <v>949</v>
      </c>
    </row>
    <row r="94" spans="1:5" ht="89.25">
      <c r="A94" t="s">
        <v>57</v>
      </c>
      <c r="E94" s="29" t="s">
        <v>899</v>
      </c>
    </row>
    <row r="95" spans="1:18" ht="12.75" customHeight="1">
      <c r="A95" s="5" t="s">
        <v>45</v>
      </c>
      <c r="B95" s="5"/>
      <c r="C95" s="33" t="s">
        <v>507</v>
      </c>
      <c r="D95" s="5"/>
      <c r="E95" s="21" t="s">
        <v>508</v>
      </c>
      <c r="F95" s="5"/>
      <c r="G95" s="5"/>
      <c r="H95" s="5"/>
      <c r="I95" s="34">
        <f>0+Q95</f>
        <v>0</v>
      </c>
      <c r="J95" s="5"/>
      <c r="O95">
        <f>0+R95</f>
        <v>0</v>
      </c>
      <c r="Q95">
        <f>0+I96</f>
        <v>0</v>
      </c>
      <c r="R95">
        <f>0+O96</f>
        <v>0</v>
      </c>
    </row>
    <row r="96" spans="1:16" ht="12.75">
      <c r="A96" s="19" t="s">
        <v>48</v>
      </c>
      <c r="B96" s="23" t="s">
        <v>143</v>
      </c>
      <c r="C96" s="23" t="s">
        <v>950</v>
      </c>
      <c r="D96" s="19" t="s">
        <v>50</v>
      </c>
      <c r="E96" s="24" t="s">
        <v>951</v>
      </c>
      <c r="F96" s="25" t="s">
        <v>101</v>
      </c>
      <c r="G96" s="26">
        <v>10</v>
      </c>
      <c r="H96" s="27">
        <v>0</v>
      </c>
      <c r="I96" s="27">
        <f>ROUND(ROUND(H96,2)*ROUND(G96,3),2)</f>
        <v>0</v>
      </c>
      <c r="J96" s="25" t="s">
        <v>53</v>
      </c>
      <c r="O96">
        <f>(I96*21)/100</f>
        <v>0</v>
      </c>
      <c r="P96" t="s">
        <v>23</v>
      </c>
    </row>
    <row r="97" spans="1:5" ht="12.75">
      <c r="A97" s="28" t="s">
        <v>54</v>
      </c>
      <c r="E97" s="29" t="s">
        <v>50</v>
      </c>
    </row>
    <row r="98" spans="1:5" ht="25.5">
      <c r="A98" s="30" t="s">
        <v>55</v>
      </c>
      <c r="E98" s="31" t="s">
        <v>952</v>
      </c>
    </row>
    <row r="99" spans="1:5" ht="102">
      <c r="A99" t="s">
        <v>57</v>
      </c>
      <c r="E99" s="29" t="s">
        <v>953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Ján Kukura</cp:lastModifiedBy>
  <dcterms:modified xsi:type="dcterms:W3CDTF">2022-02-08T17:44:37Z</dcterms:modified>
  <cp:category/>
  <cp:version/>
  <cp:contentType/>
  <cp:contentStatus/>
</cp:coreProperties>
</file>