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10" sheetId="2" r:id="rId2"/>
    <sheet name="SO 101" sheetId="3" r:id="rId3"/>
    <sheet name="SO 102" sheetId="4" r:id="rId4"/>
    <sheet name="SO 103" sheetId="5" r:id="rId5"/>
    <sheet name="SO 104" sheetId="6" r:id="rId6"/>
    <sheet name="SO 111_SO 111-a" sheetId="7" r:id="rId7"/>
    <sheet name="SO 112_SO 112-a" sheetId="8" r:id="rId8"/>
    <sheet name="SO 112_SO 112-b" sheetId="9" r:id="rId9"/>
    <sheet name="SO 115_SO 115-a" sheetId="10" r:id="rId10"/>
    <sheet name="SO 180" sheetId="11" r:id="rId11"/>
    <sheet name="SO 190" sheetId="12" r:id="rId12"/>
    <sheet name="SO 301" sheetId="13" r:id="rId13"/>
    <sheet name="SO 311_SO 311.1" sheetId="14" r:id="rId14"/>
    <sheet name="SO 311_SO 311.2" sheetId="15" r:id="rId15"/>
    <sheet name="SO 311.2" sheetId="16" r:id="rId16"/>
    <sheet name="SO 321" sheetId="17" r:id="rId17"/>
    <sheet name="SO 401" sheetId="18" r:id="rId18"/>
    <sheet name="SO 411" sheetId="19" r:id="rId19"/>
    <sheet name="VON_VON.a" sheetId="20" r:id="rId20"/>
    <sheet name="VON_VON.b" sheetId="21" r:id="rId21"/>
    <sheet name="VON_VON.c" sheetId="22" r:id="rId22"/>
  </sheets>
  <definedNames/>
  <calcPr fullCalcOnLoad="1"/>
</workbook>
</file>

<file path=xl/sharedStrings.xml><?xml version="1.0" encoding="utf-8"?>
<sst xmlns="http://schemas.openxmlformats.org/spreadsheetml/2006/main" count="6848" uniqueCount="1134">
  <si>
    <t>Rekapitulace ceny</t>
  </si>
  <si>
    <t>Stavba: 2102 - III/0083 a III/0084 Sedlec, rekonstrukce komunikací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</si>
  <si>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</si>
  <si>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</si>
  <si>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</si>
  <si>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</si>
  <si>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</si>
  <si>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</si>
  <si>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</si>
  <si>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</si>
  <si>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</si>
  <si>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</si>
  <si>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</si>
  <si>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</si>
  <si>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2102</t>
  </si>
  <si>
    <t>III/0083 a III/0084 Sedlec, rekonstrukce komunikací</t>
  </si>
  <si>
    <t>O</t>
  </si>
  <si>
    <t>Rozpočet:</t>
  </si>
  <si>
    <t>0,00</t>
  </si>
  <si>
    <t>15,00</t>
  </si>
  <si>
    <t>21,00</t>
  </si>
  <si>
    <t>3</t>
  </si>
  <si>
    <t>2</t>
  </si>
  <si>
    <t>SO 010</t>
  </si>
  <si>
    <t>Příprava území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</si>
  <si>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</si>
  <si>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</si>
  <si>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</si>
  <si>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</si>
  <si>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</si>
  <si>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</si>
  <si>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</si>
  <si>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</si>
  <si>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</si>
  <si>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</si>
  <si>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</si>
  <si>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</si>
  <si>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</si>
  <si>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</si>
  <si>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</si>
  <si>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</si>
  <si>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</si>
  <si>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</si>
  <si>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</si>
  <si>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</si>
  <si>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</si>
  <si>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/>
  </si>
  <si>
    <t>POPLATKY ZA SKLÁDKU</t>
  </si>
  <si>
    <t>T</t>
  </si>
  <si>
    <t>PP</t>
  </si>
  <si>
    <t>zemina</t>
  </si>
  <si>
    <t>VV</t>
  </si>
  <si>
    <t>dle pol. 125738: 330,707*1,8=595,273 [A]</t>
  </si>
  <si>
    <t>02720</t>
  </si>
  <si>
    <t>POMOC PRÁCE ZŘÍZ NEBO ZAJIŠŤ REGULACI A OCHRANU DOPRAVY</t>
  </si>
  <si>
    <t>KPL</t>
  </si>
  <si>
    <t>DIO - operativní pracovní místo pro kácení stromů - předpoklad 3 týdny 
skutečnost dle harmonogramu / nabídky zhotovitele 
položka zahrnuje 
- osazení DZ vč. příslušenství dle TP66, jeho pravidelná údržba vč. příp. dílčích posunů, výměn poškozených DZ / příslušenství a následná demontáž a odklizení DZ vč. příslušenství po ukončení platnosti (2x sestava A15+S7, 8x dopravní kužel) 
- příp. řízení provozu proškolenými pracovníky 
- dočasné zakrytí nebo úpravu stávajícího DZ v rozporu s DIO</t>
  </si>
  <si>
    <t>Zemní práce</t>
  </si>
  <si>
    <t>11201</t>
  </si>
  <si>
    <t>KÁCENÍ STROMŮ D KMENE DO 0,5M S ODSTRANĚNÍM PAŘEZŮ</t>
  </si>
  <si>
    <t>KUS</t>
  </si>
  <si>
    <t>POZN.: Povinný odkup dřevní hmoty (kmeny, silné části větví) zhotovitelem! Ostatní vč. likvidace dle dispozic zhotovitele.</t>
  </si>
  <si>
    <t>11202</t>
  </si>
  <si>
    <t>KÁCENÍ STROMŮ D KMENE DO 0,9M S ODSTRANĚNÍM PAŘEZŮ</t>
  </si>
  <si>
    <t>11204</t>
  </si>
  <si>
    <t>KÁCENÍ STROMŮ D KMENE DO 0,3M S ODSTRANĚNÍM PAŘEZŮ</t>
  </si>
  <si>
    <t>11243.R</t>
  </si>
  <si>
    <t>NÁSLEDNÁ PÉČE O VYSAZENÉ STROMY</t>
  </si>
  <si>
    <t>Zajištění následné péče o vysazené stromy po dobu 5 let</t>
  </si>
  <si>
    <t>7</t>
  </si>
  <si>
    <t>12573</t>
  </si>
  <si>
    <t>VYKOPÁVKY ZE ZEMNÍKŮ A SKLÁDEK TŘ. I</t>
  </si>
  <si>
    <t>M3</t>
  </si>
  <si>
    <t>vč. odvozu z dočasné skládky dle dipozic zhotovitele a uložení frézovaného asfaltu (ZAS-T1) - PŘEBYTEK MATERIÁLU Z CELÉ STAVBY 
POZN.: Povinný odkup frézované zhotovitelem!</t>
  </si>
  <si>
    <t>Celkem vyfrézovaná: 899,198=899,198 [A] 
Odpočet materiálu pro recyklaci za studena (předně ZAS-T3): -767,368=- 767,368 [B] 
Celkem: A+B=131,830 [C]</t>
  </si>
  <si>
    <t>8</t>
  </si>
  <si>
    <t>125738</t>
  </si>
  <si>
    <t>VYKOPÁVKY ZE ZEMNÍKŮ A SKLÁDEK TŘ. I, ODVOZ DO 20KM</t>
  </si>
  <si>
    <t>vč. odvozu a uložení na recyklační středisko / trvalou skládku dle dispozic zhotovitele, vzdálenost uvedena orientačně - zbytek materiálu po sejmutí ornice, předpoklad vrchní část stávajících zatravněných ploch (drn, degradovaná ornice nevhodná pro další použití) - PŘEBYTEK MATERIÁLU Z CELÉ STAVBY</t>
  </si>
  <si>
    <t>Celkem sejmutá ornice: 2173,225=2 173,225 [A] 
Odpočet materiálu potřebného pro zpětné použití (vč. SO 321): -1842,518=-1 842,518 [B] 
Celkem: A+B=330,707 [C]</t>
  </si>
  <si>
    <t>18481</t>
  </si>
  <si>
    <t>OCHRANA STROMŮ BEDNĚNÍM</t>
  </si>
  <si>
    <t>M2</t>
  </si>
  <si>
    <t>výšky do 2m, strany prům. do 1,5m 
zřízení, údržba a odstranění</t>
  </si>
  <si>
    <t>ochrana stromů bedněním: 4*2,0*(4*1,5)=48,000 [A]</t>
  </si>
  <si>
    <t>184B17</t>
  </si>
  <si>
    <t>VYSAZOVÁNÍ STROMŮ LISTNATÝCH S BALEM OBVOD KMENE DO 20CM, PODCHOZÍ VÝŠ MIN 2,4M</t>
  </si>
  <si>
    <t>vč. zakotvení třemi opěrnými kůly, zpevnění v horní a spodní části a úvazku kmene s ochranou proti okusu zvěří 
Výšky stromů budou upřesněny při realizaci dle požadavku objednatele</t>
  </si>
  <si>
    <t>Náhradní výsadba ke kompenzaci ekologické újmy - KSÚS 
Pyrus Communis - letní: 3=3,000 [A] 
Pyrus Communis - podzimní: 3=3,000 [B] 
Pyrus Communis - zimní: 3=3,000 [C] 
Sorbus Torminalis (Jeřáb břek) - vysokokmen: 3=3,000 [D] 
třešeň domácí (Prunus avium) výšky 175-250 cm: 15=15,000 [E] 
ořešák královský (Juglans regia) výšky 175-250 cm: 10=10,000 [F] 
platan javorolistý (Platanus x acerofolia) výšky 200-300 cm: 8=8,000 [G] 
Celkem: A+B+C+D+E+F+G=45,000 [H]</t>
  </si>
  <si>
    <t>SO 101</t>
  </si>
  <si>
    <t>Souvislá údržba III/0083</t>
  </si>
  <si>
    <t>a</t>
  </si>
  <si>
    <t>zemina, kamenivo</t>
  </si>
  <si>
    <t>dle pol. 122738: 49,432*1,8=88,978 [A] 
dle pol. 12924: 1106,7*0,15*2,0=332,010 [B] 
Celkem: A+B=420,988 [C]</t>
  </si>
  <si>
    <t>b</t>
  </si>
  <si>
    <t>beton</t>
  </si>
  <si>
    <t>dle pol. 11352: 27,54*0,205=5,646 [A]</t>
  </si>
  <si>
    <t>c</t>
  </si>
  <si>
    <t>litý asfalt</t>
  </si>
  <si>
    <t>dle pol. 113138: 7,08*2,3=16,284 [A]</t>
  </si>
  <si>
    <t>113138</t>
  </si>
  <si>
    <t>ODSTRANĚNÍ KRYTU ZPEVNĚNÝCH PLOCH S ASFALT POJIVEM, ODVOZ DO 20KM</t>
  </si>
  <si>
    <t>vč. odvozu a uložení na trvalou skládku dle dispozic zhotovitele, vzdálenost uvedena orientačně</t>
  </si>
  <si>
    <t>odvodňovací proužek na mostě 
odstranění původního litého asfaltu: 59,0*0,12=7,080 [A]</t>
  </si>
  <si>
    <t>11352</t>
  </si>
  <si>
    <t>ODSTRANĚNÍ CHODNÍKOVÝCH A SILNIČNÍCH OBRUBNÍKŮ BETONOVÝCH</t>
  </si>
  <si>
    <t>M</t>
  </si>
  <si>
    <t>vč. odvozu a uložení na recyklační středisko / trvalou skládku dle dispozic zhotovitele</t>
  </si>
  <si>
    <t>Přípravné a bourací práce 
Odstranění původní silniční obruby včetně betonového lože: 27,54=27,540 [A]</t>
  </si>
  <si>
    <t>113724</t>
  </si>
  <si>
    <t>FRÉZOVÁNÍ ZPEVNĚNÝCH PLOCH ASFALTOVÝCH, ODVOZ DO 5KM</t>
  </si>
  <si>
    <t>vč. odvozu a uložení na dočasnou skládku dle dispozic zhotovitele, vzdálenost uvedena orientačně - část se použije v další etapě na recyklaci za studena na místě, zbývající část (separovaná v zatřídění ZAS-T1) bude povinně odkoupena zhotovitelem - viz SO 010.</t>
  </si>
  <si>
    <t>Přípravné a bourací práce 
odfrézování asfaltové vozovky - obnova krytu asf. vozovky tl. 40mm - ZAS-T1: 2127,72*0,04=85,109 [A] 
odfrézování asfaltové vozovky - vyfrézování asfaltové vozovky 130 mm - ZAS-T1 - příprava pro sanaci krajů: 67,32*0,13=8,752 [B] 
Celkem: A+B=93,861 [C]</t>
  </si>
  <si>
    <t>113764</t>
  </si>
  <si>
    <t>FRÉZOVÁNÍ DRÁŽKY PRŮŘEZU DO 400MM2 V ASFALTOVÉ VOZOVCE</t>
  </si>
  <si>
    <t>Konstrukce zpevněných ploch 
Drážka pro provedení napojení zálivkou: 212,0=212,000 [A]</t>
  </si>
  <si>
    <t>113766</t>
  </si>
  <si>
    <t>FRÉZOVÁNÍ DRÁŽKY PRŮŘEZU DO 800MM2 V ASFALTOVÉ VOZOVCE</t>
  </si>
  <si>
    <t>odvodňovací proužek na mostě 
příprava drážky pro zálivku s / bez předtěsnění: 2*120=240,000 [A]</t>
  </si>
  <si>
    <t>121104</t>
  </si>
  <si>
    <t>SEJMUTÍ ORNICE NEBO LESNÍ PŮDY S ODVOZEM DO 5KM</t>
  </si>
  <si>
    <t>vč. odvozu a uložení na dočasnou skládku dle dispozic zhotovitele, vzdálenost uvedena orientačně 
Ornice bude uložena pro přetřídění a následné zpětné použití (výběr) 
Zbývající předpokl. vrchní část stávajících zatravněných ploch (drn, degradovaná ornice nevhodná pro další použití) bude odvezena na trvalou skládku / recyklační středisko dle dispozic zhotovitele - viz. SO 010.</t>
  </si>
  <si>
    <t>Zemní práce 
Skrývka ornice tl. 300 mm: 703,8*0,3=211,140 [A]</t>
  </si>
  <si>
    <t>12190</t>
  </si>
  <si>
    <t>PŘEVRSTVENÍ ORNICE</t>
  </si>
  <si>
    <t>Ochrana vytříděné ornice na dočasné skládce (množství potřebné pro tento SO)</t>
  </si>
  <si>
    <t>Zemní práce 
Ohumusování tl. 150 mm - ochrana na zemníku: 703,8*0,15=105,570 [A]</t>
  </si>
  <si>
    <t>11</t>
  </si>
  <si>
    <t>122738</t>
  </si>
  <si>
    <t>ODKOPÁVKY A PROKOPÁVKY OBECNÉ TŘ. I, ODVOZ DO 20KM</t>
  </si>
  <si>
    <t>vč. odvozu na recyklační středisko / trvalou skládku dle dispozic zhotovitele, vzdálenost uvedena orientačně</t>
  </si>
  <si>
    <t>Zemní práce 
Výkop: 3,45=3,450 [A] 
Přípravné práce 
Sanace okrajů pod recyklaci 
výkop - I. třída těžitelnosti šířky tl. 300 mm - pro následnou dosypávku ŠDa: 99,96*0,3=29,988 [B] 
výkop - I. třída těžitelnosti šířky tl. 160 mm - pro následnou dosypávku R-mat: 99,96*0,16=15,994 [C] 
Celkem: A+B+C=49,432 [D]</t>
  </si>
  <si>
    <t>12</t>
  </si>
  <si>
    <t>125734</t>
  </si>
  <si>
    <t>VYKOPÁVKY ZE ZEMNÍKŮ A SKLÁDEK TŘ. I, ODVOZ DO 5KM</t>
  </si>
  <si>
    <t>vč. dovozu z dočasné skládky dle dispozic zhotovitele, vzdálenost uvedena orientačně 
Součástí položky je i výběr vhodného materiálu!</t>
  </si>
  <si>
    <t>Zemní práce 
Ohumusování tl. 150 mm - doprava materiálu: 703,8*0,15=105,570 [A]</t>
  </si>
  <si>
    <t>13</t>
  </si>
  <si>
    <t>12924</t>
  </si>
  <si>
    <t>ČIŠTĚNÍ KRAJNIC OD NÁNOSU TL. DO 200MM</t>
  </si>
  <si>
    <t>Zemní práce 
odstranění drnu ze zarostlé krajnice, prům. tl. 150mm: 1106,7=1 106,700 [A]</t>
  </si>
  <si>
    <t>14</t>
  </si>
  <si>
    <t>17120</t>
  </si>
  <si>
    <t>ULOŽENÍ SYPANINY DO NÁSYPŮ A NA SKLÁDKY BEZ ZHUTNĚNÍ</t>
  </si>
  <si>
    <t>dle pol. 122738: 49,432=49,432 [A]</t>
  </si>
  <si>
    <t>15</t>
  </si>
  <si>
    <t>17180</t>
  </si>
  <si>
    <t>ULOŽENÍ SYPANINY DO NÁSYPŮ Z NAKUPOVANÝCH MATERIÁLŮ</t>
  </si>
  <si>
    <t>nenamrzavý materiál vhodný do násypu</t>
  </si>
  <si>
    <t>Zemní práce 
Násyp - dosypání a zhutnění: 14,95=14,950 [A]</t>
  </si>
  <si>
    <t>16</t>
  </si>
  <si>
    <t>17380</t>
  </si>
  <si>
    <t>ZEMNÍ KRAJNICE A DOSYPÁVKY Z NAKUPOVANÝCH MATERIÁLŮ</t>
  </si>
  <si>
    <t>nezpevněná krajnice tl. 150 mm</t>
  </si>
  <si>
    <t>Konstrukce zpevněných ploch 
doplnění krajnice ze ŠD: 1106,7*0,15=166,005 [A]</t>
  </si>
  <si>
    <t>17</t>
  </si>
  <si>
    <t>18110</t>
  </si>
  <si>
    <t>ÚPRAVA PLÁNĚ SE ZHUTNĚNÍM V HORNINĚ TŘ. I</t>
  </si>
  <si>
    <t>Konstrukce zpevněných ploch 
Sanace okrajů pod recyklaci: 99,96=99,960 [A]</t>
  </si>
  <si>
    <t>18</t>
  </si>
  <si>
    <t>18130</t>
  </si>
  <si>
    <t>ÚPRAVA PLÁNĚ BEZ ZHUTNĚNÍ</t>
  </si>
  <si>
    <t>Zemní práce 
Ohumusování tl. 150 mm - příprava pláně: 703,8=703,800 [A]</t>
  </si>
  <si>
    <t>19</t>
  </si>
  <si>
    <t>18230</t>
  </si>
  <si>
    <t>ROZPROSTŘENÍ ORNICE V ROVINĚ</t>
  </si>
  <si>
    <t>Zemní práce 
Ohumusování tl. 150 mm: 703,8*0,15=105,570 [A]</t>
  </si>
  <si>
    <t>20</t>
  </si>
  <si>
    <t>18241</t>
  </si>
  <si>
    <t>ZALOŽENÍ TRÁVNÍKU RUČNÍM VÝSEVEM</t>
  </si>
  <si>
    <t>Zemní práce 
Zatravnění ohumusovaných ploch: 703,8=703,800 [A]</t>
  </si>
  <si>
    <t>21</t>
  </si>
  <si>
    <t>18247</t>
  </si>
  <si>
    <t>OŠETŘOVÁNÍ TRÁVNÍKU</t>
  </si>
  <si>
    <t>Zemní práce 
Údržba zatravněných ploch do předání správci: 703,8=703,800 [A]</t>
  </si>
  <si>
    <t>Komunikace</t>
  </si>
  <si>
    <t>22</t>
  </si>
  <si>
    <t>56336</t>
  </si>
  <si>
    <t>VOZOVKOVÉ VRSTVY ZE ŠTĚRKODRTI TL. DO 300MM</t>
  </si>
  <si>
    <t>ŠDA 0/63 ; tl. 300mm</t>
  </si>
  <si>
    <t>23</t>
  </si>
  <si>
    <t>56360</t>
  </si>
  <si>
    <t>VOZOVKOVÉ VRSTVY Z RECYKLOVANÉHO MATERIÁLU</t>
  </si>
  <si>
    <t>materiál z výzisku, vč. dopravy z dočasné skládky dle dispozic zhotovitele</t>
  </si>
  <si>
    <t>Konstrukce zpevněných ploch 
Sanace okrajů pod recyklaci 
dosypávka R-mat (především obsahující dehet z vyfrézovaných úseků) tl. 160mm: 99,96*0,16=15,994 [A]</t>
  </si>
  <si>
    <t>24</t>
  </si>
  <si>
    <t>567544</t>
  </si>
  <si>
    <t>VRST PRO OBNOVU A OPR RECYK ZA STUD CEM A ASF EM TL DO 200MM</t>
  </si>
  <si>
    <t>RS 0/32 CA dle TP 208 ; tl. 160 mm  
Zahrnuje případné přidání doplňkového kameniva podle výsledků průkazní zkoušky (vyjma R-mat - vykázáno zvlášť), dále reprofilace do požadovaných sklonových poměrů a přehutnění vrstvy, dávkování asfaltové emulze (předp.) 3% v množství zbytkového asfaltu a dávkování cementu (předp.) 5% dle TP 208.  
Přesný způsob sanace (receptura) a její rozsah bude upřesněn dle skutečné situace na stavbě.</t>
  </si>
  <si>
    <t>Konstrukce zpevněných ploch  
Recyklace za studena na místě: 3294,89=3 294,890 [A]</t>
  </si>
  <si>
    <t>25</t>
  </si>
  <si>
    <t>572123</t>
  </si>
  <si>
    <t>INFILTRAČNÍ POSTŘIK Z EMULZE DO 1,0KG/M2</t>
  </si>
  <si>
    <t>0,6 kg/m2</t>
  </si>
  <si>
    <t>Konstrukce zpevněných ploch 
Recyklace za studena na místě: 3294,89=3 294,890 [A]</t>
  </si>
  <si>
    <t>26</t>
  </si>
  <si>
    <t>572213</t>
  </si>
  <si>
    <t>SPOJOVACÍ POSTŘIK Z EMULZE DO 0,5KG/M2</t>
  </si>
  <si>
    <t>0,4 kg/m2</t>
  </si>
  <si>
    <t>Konstrukce zpevněných ploch 
Obnova krytu asfaltové vozovky: 2127,72=2 127,720 [A] 
Recyklace za studena na místě: 3172,85=3 172,850 [B] 
Celkem: A+B=5 300,570 [C]</t>
  </si>
  <si>
    <t>27</t>
  </si>
  <si>
    <t>57476</t>
  </si>
  <si>
    <t>VOZOVKOVÉ VÝZTUŽNÉ VRSTVY Z GEOMŘÍŽOVINY S TKANINOU</t>
  </si>
  <si>
    <t>kompozit dvouosé geomříže a textilie s minimální tahovou pevností 70/70 kN</t>
  </si>
  <si>
    <t>Konstrukce zpevněných ploch  
Recyklace za studena na místě: 3172,85=3 172,850 [A]</t>
  </si>
  <si>
    <t>28</t>
  </si>
  <si>
    <t>574A34</t>
  </si>
  <si>
    <t>ASFALTOVÝ BETON PRO OBRUSNÉ VRSTVY ACO 11+, 11S TL. 40MM</t>
  </si>
  <si>
    <t>ACO 11+ ; tl. 40mm</t>
  </si>
  <si>
    <t>Konstrukce zpevněných ploch 
Obnova krytu asfaltové vozovky: 2127,72=2 127,720 [A] 
Recyklace za studena na místě: 3050,82=3 050,820 [B] 
Celkem: A+B=5 178,540 [C]</t>
  </si>
  <si>
    <t>29</t>
  </si>
  <si>
    <t>574E56</t>
  </si>
  <si>
    <t>ASFALTOVÝ BETON PRO PODKLADNÍ VRSTVY ACP 16+, 16S TL. 60MM</t>
  </si>
  <si>
    <t>ACP 16+ ; tl. 60mm</t>
  </si>
  <si>
    <t>30</t>
  </si>
  <si>
    <t>575C03</t>
  </si>
  <si>
    <t>LITÝ ASFALT MA IV (OCHRANA MOSTNÍ IZOLACE) 11</t>
  </si>
  <si>
    <t>odvodňovací proužek na mostě 
2 vrstvy litého asfaltu bez pohozu (2x60mm): 60,18*0,12=7,222 [A]</t>
  </si>
  <si>
    <t>31</t>
  </si>
  <si>
    <t>577208</t>
  </si>
  <si>
    <t>VRSTVY PRO OBNOVU, OPRAVY - DVOUVRST NÁTĚR</t>
  </si>
  <si>
    <t>odvodňovací proužek na mostě 
nátěr pro zvýšení přilnavosti: 60,18=60,180 [A] 
Konstrukce zpevněných ploch  
Recyklace za studena na místě: 3294,89=3 294,890 [B] 
Celkem: A+B=3 355,070 [C]</t>
  </si>
  <si>
    <t>Potrubí</t>
  </si>
  <si>
    <t>32</t>
  </si>
  <si>
    <t>89921</t>
  </si>
  <si>
    <t>VÝŠKOVÁ ÚPRAVA POKLOPŮ</t>
  </si>
  <si>
    <t>příp. ostatních IS</t>
  </si>
  <si>
    <t>Ostatní 
Rektifikace povrchových znaků IS: 1=1,000 [A]</t>
  </si>
  <si>
    <t>Ostatní konstrukce a práce</t>
  </si>
  <si>
    <t>33</t>
  </si>
  <si>
    <t>9113A1</t>
  </si>
  <si>
    <t>SVODIDLO OCEL SILNIČ JEDNOSTR, ÚROVEŇ ZADRŽ N1, N2 - DODÁVKA A MONTÁŽ</t>
  </si>
  <si>
    <t>ostatní 
Nová jednostranná ocelová svodidla úřovně zadržení N2 (z toho náběhy jsou 4x8,0 m): 502,86=502,860 [A]</t>
  </si>
  <si>
    <t>34</t>
  </si>
  <si>
    <t>9113A3</t>
  </si>
  <si>
    <t>SVODIDLO OCEL SILNIČ JEDNOSTR, ÚROVEŇ ZADRŽ N1, N2 - DEMONTÁŽ S PŘESUNEM</t>
  </si>
  <si>
    <t>POZN.: Povinný odkup kovových částí zhotovitelem! Ostatní vč. likvidace dle dispozic zhotovitele.</t>
  </si>
  <si>
    <t>Přípravné práce 
Odstranění původních svodidel: 502,86=502,860 [A]</t>
  </si>
  <si>
    <t>35</t>
  </si>
  <si>
    <t>91228</t>
  </si>
  <si>
    <t>SMĚROVÉ SLOUPKY Z PLAST HMOT VČETNĚ ODRAZNÉHO PÁSKU</t>
  </si>
  <si>
    <t>Ostatní 
směrový sloupek dle TP58 - výška 800 mm: 30=30,000 [A]</t>
  </si>
  <si>
    <t>36</t>
  </si>
  <si>
    <t>917224</t>
  </si>
  <si>
    <t>SILNIČNÍ A CHODNÍKOVÉ OBRUBY Z BETONOVÝCH OBRUBNÍKŮ ŠÍŘ 150MM</t>
  </si>
  <si>
    <t>Obruby 
Silniční bet. obruba 150x250 mm do betonového lože s opěrou C20/25 XF3: 27,54=27,540 [A]</t>
  </si>
  <si>
    <t>37</t>
  </si>
  <si>
    <t>919111</t>
  </si>
  <si>
    <t>ŘEZÁNÍ ASFALTOVÉHO KRYTU VOZOVEK TL DO 50MM</t>
  </si>
  <si>
    <t>Konstrukce zpevněných ploch 
Zaříznutí stávající vozovky: 212,0=212,000 [A]</t>
  </si>
  <si>
    <t>38</t>
  </si>
  <si>
    <t>919113</t>
  </si>
  <si>
    <t>ŘEZÁNÍ ASFALTOVÉHO KRYTU VOZOVEK TL DO 150MM</t>
  </si>
  <si>
    <t>odvodňovací proužek na mostě 
zaříznutí odvodňovacího proužku: 240=240,000 [A]</t>
  </si>
  <si>
    <t>39</t>
  </si>
  <si>
    <t>931314</t>
  </si>
  <si>
    <t>TĚSNĚNÍ DILATAČ SPAR ASF ZÁLIVKOU PRŮŘ DO 400MM2</t>
  </si>
  <si>
    <t>Konstrukce zpevněných ploch 
Napojení nové a stávající vozovky: 212,0=212,000 [A]</t>
  </si>
  <si>
    <t>40</t>
  </si>
  <si>
    <t>931316</t>
  </si>
  <si>
    <t>TĚSNĚNÍ DILATAČ SPAR ASF ZÁLIVKOU PRŮŘ DO 800MM2</t>
  </si>
  <si>
    <t>odvodňovací proužek na mostě 
výplň drážky zálivkou s / bez předtěsnění: 2*120=240,000 [A]</t>
  </si>
  <si>
    <t>41</t>
  </si>
  <si>
    <t>93135</t>
  </si>
  <si>
    <t>TĚSNĚNÍ DILATAČ SPAR PRYŽ PÁSKOU NEBO KRUH PROFILEM</t>
  </si>
  <si>
    <t>odvodňovací proužek na mostě 
výplň drážky zálivkou s předtěsněním: 120=120,000 [A]</t>
  </si>
  <si>
    <t>SO 102</t>
  </si>
  <si>
    <t>Rekonstrukce III/0083</t>
  </si>
  <si>
    <t>dle pol. 113328: 5444,239*2,1=11 432,902 [A] 
dle pol. 122738: 890,4*1,8=1 602,720 [B] 
dle pol. 12924: 2202,18*0,15*2,0=660,654 [C] 
dle pol. 12926: 1060,3*0,3*2,0=636,180 [D] 
dle pol. 12931: 1706,0*0,25*1,8=767,700 [E] 
dle pol. 131738: 190,58*1,8=343,044 [F] 
dle pol. 132738 : 1780,986*1,8=3 205,775 [G] 
Celkem: A+B+C+D+E+F+G=18 648,975 [H]</t>
  </si>
  <si>
    <t>dle pol. 966158: 5,4*2,4=12,960 [A]</t>
  </si>
  <si>
    <t>železobeton</t>
  </si>
  <si>
    <t>dle pol. 966168: 15,0*2,5=37,500 [A]</t>
  </si>
  <si>
    <t>113328</t>
  </si>
  <si>
    <t>ODSTRAN PODKL ZPEVNĚNÝCH PLOCH Z KAMENIVA NESTMEL, ODVOZ DO 20KM</t>
  </si>
  <si>
    <t>vč. odvozu a uložení na recyklační středisko / trvalou skládku dle dispozic zhotovitele, vzdálenost uvedena orientačně</t>
  </si>
  <si>
    <t>Přípravné a bourací práce 
sanace aktivní zóny v tl. 0,5 m - příprava pro plnou konstrukci asfaltové vozovky - odkop nestmelených vrstev: 9028,65*0,5=4 514,325 [A] 
Konstrukce zpevněných ploch 
Nová asfaltová vozovka - odstranění nestmelených vrstev prům. tl. 280 mm: 3321,12*0,28=929,914 [B] 
Celkem: A+B=5 444,239 [C]</t>
  </si>
  <si>
    <t>vč. odvozu a uložení na dočasnou skládku dle dispozic zhotovitele, vzdálenost uvedena orientačně - část se použije na recyklaci za studena na místě, zbývající část (separovaná v zatřídění ZAS-T1) bude povinně odkoupena zhotovitelem - viz SO 010.</t>
  </si>
  <si>
    <t>Přípravné a bourací práce 
recyklace za studena na místě 
vyfrézování asfaltové vozovky (příprava pro sanaci krajů) - 
- tl. 140 mm - ZAS-T1: 307,02*0,14=42,983 [A] 
- tl. 70 mm - ZAS-T1: 1035,3*0,07=72,471 [B] 
- tl. 70 mm - ZAS-T3: 1035,3*0,07=72,471 [C] 
Mezisoučet: A+B+C=187,925 [D] 
obnova krytu asfaltové vozovky 
vyfrézování asfaltové vozovky 40 mm - ZAS-T1: 89,96*0,04=3,598 [E] 
plná konstrukce asfaltové vozovky 
vyfrézování asfaltové vozovky - 
- tl. 70 mm - ZAS-T1: 2097,12*0,07=146,798 [F] 
- tl. 60 mm - ZAS-T3: 2097,12*0,06=125,827 [G] 
- tl. 130 mm - ZAS-T1: 1224,0*0,13=159,120 [H] 
Mezisoučet: F+G+H=431,745 [I] 
Celkem: D+E+I=623,268 [J]</t>
  </si>
  <si>
    <t>Konstrukce zpevněných ploch 
Drážka pro provedení napojení zálivkou: 2484,0=2 484,000 [A]</t>
  </si>
  <si>
    <t>Zemní práce 
Skrývka ornice tl. 300 mm: 3945,65*0,3=1 183,695 [A]</t>
  </si>
  <si>
    <t>Zemní práce 
Ohumusování tl. 150 mm - ochrana na zemníku: 5005,95*0,15=750,893 [A]</t>
  </si>
  <si>
    <t>Zemní práce 
Výkop: 890,4=890,400 [A]</t>
  </si>
  <si>
    <t>Zemní práce 
Ohumusování tl. 150 mm - doprava materiálu: 5005,95*0,15=750,893 [A]</t>
  </si>
  <si>
    <t>Zemní práce 
odstranění drnu ze zarostlé krajnice prům. tl. 150mm: 2202,18=2 202,180 [A]</t>
  </si>
  <si>
    <t>12926</t>
  </si>
  <si>
    <t>ČIŠTĚNÍ KRAJNIC OD NÁNOSU TL. DO 300MM</t>
  </si>
  <si>
    <t>Zemní práce 
odstranění drnu ze zarostlé krajnice prům. tl. 300mm: 1060,3=1 060,300 [A]</t>
  </si>
  <si>
    <t>12931</t>
  </si>
  <si>
    <t>ČIŠTĚNÍ PŘÍKOPŮ OD NÁNOSU DO 0,25M3/M</t>
  </si>
  <si>
    <t>Přípravné práce 
pročištění příkopu - odpad do 0,25 m3 / mb: 1137=1 137,000 [A] 
Odvodnění 
Zpevněný příkop 
pročištění zpevněných i nezpevněných příkopů - odpad do 0,25 m3 / mb: 77=77,000 [B] 
Zasakovací příkop 
pročištění zpevněných i nezpevněných příkopů - odpad do 0,25 m3 / mb: 492=492,000 [C] 
Celkem: A+B+C=1 706,000 [D]</t>
  </si>
  <si>
    <t>131738</t>
  </si>
  <si>
    <t>HLOUBENÍ JAM ZAPAŽ I NEPAŽ TŘ. I, ODVOZ DO 20KM</t>
  </si>
  <si>
    <t>vč. odvozu na recyklační středisko / trvalou skládku dle dispozic zhotovitele, vzdálenost uvedena orientačně 
POZN.: Pažení štětovnicemi vykázáno zvlášť.</t>
  </si>
  <si>
    <t>Odvodnění 
zasakovací objekt hloubky 3,5 m 
Výkop: 190,58=190,580 [A]</t>
  </si>
  <si>
    <t>13273</t>
  </si>
  <si>
    <t>HLOUBENÍ RÝH ŠÍŘ DO 2M PAŽ I NEPAŽ TŘ. I</t>
  </si>
  <si>
    <t>s ponecháním v místě 
Výpočet celkového objemu výkopů rýh viz. pol. 132738.</t>
  </si>
  <si>
    <t>související zemní práce pro chráničky - materiál pro zpětný zásyp (dle pol. 17411): 45,62=45,620 [D]</t>
  </si>
  <si>
    <t>132738</t>
  </si>
  <si>
    <t>HLOUBENÍ RÝH ŠÍŘ DO 2M PAŽ I NEPAŽ TŘ. I, ODVOZ DO 20KM</t>
  </si>
  <si>
    <t>Recyklace za studena na místě 
výkop - I. třída těžitelnosti šířky 2x0,8 m v tl. 160 mm: 343,63=343,630 [A] 
výkop - I. třída těžitelnosti šířky 2x1,5 m v tl. 300 mm - sanace krajů: 1208,09=1 208,090 [B] 
Mezisoučet: A+B=1 551,720 [C] 
Odvodnění 
zasakovací příkop 
výkop - I. třída těžitelnosti, vytvoření akumulační rýhy 500 x 500 mm: 492,0*0,5*0,5=123,000 [D] 
vyústění drenáže ze svahu vč. odláždění 
výkop - I. třída těžitelnosti - plocha 0,16 m2: 30,0*0,16=4,800 [E] 
drenáž DN200 zasypaná do příkopu 
výkop - I. třída těžitelnosti - plocha 0,45 m2: 30,0*0,45=13,500 [F] 
silniční drenáž DN150 
výkop - I. třída těžitelnosti - plocha 0,16 m2: 333,54*0,16=53,366 [G] 
Mezisoučet: D+E+F+G=194,666 [H] 
Ostatní 
plastová chránička půlená DN110 - výkop - I. třída těžitelnosti: 75,0*0,24=18,000 [I] 
související zemní práce pro chráničky - výkop - I. třída těžitelnosti - 
- 50/120cm: 40*0,5*1,2=24,000 [J] 
- 35/80cm: 6*0,35*0,8=1,680 [K] 
- 35/60cm: 174*0,35*0,6=36,540 [L] 
odpočet materiálu zpětného zásypu (dle pol. 17411): -45,62=-45,620 [M] 
Mezisoučet: J+K+L+M=16,600 [N] 
Celkem: C+H+I+N=1 780,986 [O]</t>
  </si>
  <si>
    <t>dle pol. 122738: 890,4=890,400 [A] 
dle pol. 131738: 190,58=190,580 [B] 
dle pol. 132738: 1780,986=1 780,986 [C] 
Celkem: A+B+C=2 861,966 [D]</t>
  </si>
  <si>
    <t>Zemní práce 
Násyp - dosypání a zhutnění: 903,6=903,600 [A] 
Přípravné práce 
sanace aktivní zóny v tl. 0,5 m (pro plnou konstrukci asfaltové vozovky) - uložení vhodné zeminy do AZ vč. zhutnění: 9028,65*0,5=4 514,325 [B] 
Celkem: A+B=5 417,925 [C]</t>
  </si>
  <si>
    <t>Konstrukce zpevněných ploch 
doplnění krajnice ze ŠD: 2202,18*0,15=330,327 [A]</t>
  </si>
  <si>
    <t>17411</t>
  </si>
  <si>
    <t>ZÁSYP JAM A RÝH ZEMINOU SE ZHUTNĚNÍM</t>
  </si>
  <si>
    <t>související zemní práce pro chráničky - zpětný zásyp rýh se zhutněním - 
- 50/100cm: 40*0,5*1,0=20,000 [A] 
- 35/60cm: 6*0,35*0,6=1,260 [B] 
- 35/40cm: 174*0,35*0,4=24,360 [C] 
Celkem: A+B+C=45,620 [D]</t>
  </si>
  <si>
    <t>17481</t>
  </si>
  <si>
    <t>ZÁSYP JAM A RÝH Z NAKUPOVANÝCH MATERIÁLŮ</t>
  </si>
  <si>
    <t>zásyp trouby ze štěrkodrti ŠD 0/32</t>
  </si>
  <si>
    <t>Odvodnění 
prodloužení propustku DN400: 0,33=0,330 [A] 
propustek DN400 s šikmými čely: 7,65=7,650 [B] 
prodloužení propustku DN500: 1,53=1,530 [C] 
propustek DN600 s šikmými čely: 10,10=10,100 [D] 
Celkem: A+B+C+D=19,610 [E]</t>
  </si>
  <si>
    <t>zásyp / výplň objektu / rýhy z HDK 8/16</t>
  </si>
  <si>
    <t>Odvodnění 
zasakovací objekt hloubky 3,5 m: 190,58=190,580 [A] 
zasakovací příkop (500x500mm): 492,0*0,5*0,5=123,000 [B] 
vyústění drenáže ze svahu vč. odláždění (plocha 0,15 m2): 30,0*0,15=4,500 [C] 
drenáž DN200 zasypaná do příkopu (plocha 0,7 m2): 30,0*0,7=21,000 [D] 
silniční drenáž DN150 (plocha 0,15 m2): 333,54*0,15=50,031 [E] 
Celkem: A+B+C+D+E=389,111 [F]</t>
  </si>
  <si>
    <t>zemina splňující podmínky vhodnosti do aktivní zóny dle ČSN 73 6133</t>
  </si>
  <si>
    <t>Ostatní 
plastová chránička půlená DN110 - zásyp: 75,0*0,12=9,000 [A]</t>
  </si>
  <si>
    <t>d</t>
  </si>
  <si>
    <t>těžené kamenivo fr. 0/4</t>
  </si>
  <si>
    <t>související zemní práce pro chráničky -  
- vypískování žlabu (jemný písek 0/4): 3,2=3,200 [A] 
- zásypový písek (kabelové lože): 17,0=17,000 [B] 
Celkem: A+B=20,200 [C]</t>
  </si>
  <si>
    <t>17581</t>
  </si>
  <si>
    <t>OBSYP POTRUBÍ A OBJEKTŮ Z NAKUPOVANÝCH MATERIÁLŮ</t>
  </si>
  <si>
    <t>obsyp potrubí ze štěrkopísku - ruční hutnění</t>
  </si>
  <si>
    <t>Odvodnění 
prodloužení propustku DN400: 0,31=0,310 [A] 
propustek DN400 s šikmými čely: 7,65=7,650 [B] 
prodloužení propustku DN500: 1,53=1,530 [C] 
propustek DN600 s šikmými čely: 10,10=10,100 [D] 
Celkem: A+B+C+D=19,590 [E]</t>
  </si>
  <si>
    <t>Přípravné práce 
sanace aktivní zóny v tl. 0,5 m (pro plnou konstrukci asfaltové vozovky) - zhutnění podloží na 100 % PS: 9028,65=9 028,650 [A] 
Konstrukce zpevněných ploch 
Nová asfaltová vozovka: 4123,56=4 123,560 [B] 
recyklace za studena na místě - sanace krajů: 4563,89=4 563,890 [C] 
Celkem: A+B+C=17 716,100 [D]</t>
  </si>
  <si>
    <t>Zemní práce 
Ohumusování tl. 150 mm - příprava pláně: 5005,95=5 005,950 [A]</t>
  </si>
  <si>
    <t>Zemní práce 
Ohumusování tl. 150 mm: 5005,95*0,15=750,893 [A]</t>
  </si>
  <si>
    <t>Zemní práce 
Zatravnění ohumusovaných ploch: 5005,95=5 005,950 [A]</t>
  </si>
  <si>
    <t>Zemní práce 
Údržba zatravněných ploch do předání správci: 5005,95=5 005,950 [A]</t>
  </si>
  <si>
    <t>Základy</t>
  </si>
  <si>
    <t>21197</t>
  </si>
  <si>
    <t>OPLÁŠTĚNÍ ODVODŇOVACÍCH ŽEBER Z GEOTEXTILIE</t>
  </si>
  <si>
    <t>Odvodnění 
zasakovací příkop 
filtrační geotextilie - obvod 2000 mm: 492,0*2,0=984,000 [A] 
vyústění drenáže ze svahu vč. odláždění 
filtrační geotextilie - obvod 1,5 m: 30,0*1,5=45,000 [B] 
drenáž DN200 zasypaná do příkopu 
filtrační geotextilie - obvod 5,0 m: 30,0*5,0=150,000 [C] 
silniční drenáž DN150 
filtrační geotextilie - obvod 1,5 m: 333,54*1,5=500,310 [D] 
Celkem: A+B+C+D=1 679,310 [E]</t>
  </si>
  <si>
    <t>21361</t>
  </si>
  <si>
    <t>DRENÁŽNÍ VRSTVY Z GEOTEXTILIE</t>
  </si>
  <si>
    <t>Odvodnění 
zasakovací objekt hloubky 3,5 m 
filtrační geotextilie: 342,0=342,000 [A]</t>
  </si>
  <si>
    <t>21461</t>
  </si>
  <si>
    <t>SEPARAČNÍ GEOTEXTILIE</t>
  </si>
  <si>
    <t>Přípravné práce 
sanace aktivní zóny v tl. 0,5 m - příprava pro plnou konstrukci asfaltové vozovky - instalace separační geotextilie: 9028,65*1,15=10 382,948 [A]</t>
  </si>
  <si>
    <t>23217A</t>
  </si>
  <si>
    <t>ŠTĚTOVÉ STĚNY BERANĚNÉ Z KOVOVÝCH DÍLCŮ DOČASNÉ (PLOCHA)</t>
  </si>
  <si>
    <t>Odvodnění 
zasakovací objekt hloubky 3,5 m 
pažení výkopu štětovnicemi: 112,0=112,000 [A]</t>
  </si>
  <si>
    <t>23717A</t>
  </si>
  <si>
    <t>ODSTRANĚNÍ ŠTĚTOVÝCH STĚN Z KOVOVÝCH DÍLCŮ V PLOŠE</t>
  </si>
  <si>
    <t>vč. odvozu a uskladnění dle dispozic zhotovitele</t>
  </si>
  <si>
    <t>Vodorovné konstrukce</t>
  </si>
  <si>
    <t>45157</t>
  </si>
  <si>
    <t>PODKLADNÍ A VÝPLŇOVÉ VRSTVY Z KAMENIVA TĚŽENÉHO</t>
  </si>
  <si>
    <t>štěrkopískové lože tl. 150 mm</t>
  </si>
  <si>
    <t>Odvodnění 
prodloužení propustku DN400: 2,3=2,300 [A] 
propustek DN400 s šikmými čely: 12,75=12,750 [B] 
prodloužení propustku DN500: 2,55=2,550 [C] 
propustek DN600 s šikmými čely: 16,83=16,830 [D] 
Celkem: (A+B+C+D)*0,15=5,165 [E]</t>
  </si>
  <si>
    <t>467314</t>
  </si>
  <si>
    <t>STUPNĚ A PRAHY VODNÍCH KORYT Z PROSTÉHO BETONU C25/30</t>
  </si>
  <si>
    <t>betonový práh 300x400 mm C25/30-XF4</t>
  </si>
  <si>
    <t>Odvodnění 
prodloužení propustku DN400: 3,0=3,000 [A] 
propustek DN400 s šikmými čely: 5,0=5,000 [B] 
prodloužení propustku DN500: 5,0=5,000 [C] 
propustek DN600 s šikmými čely: 5,0=5,000 [D] 
Celkem: (A+B+C+D)*0,3*0,4=2,160 [E]</t>
  </si>
  <si>
    <t>56333</t>
  </si>
  <si>
    <t>VOZOVKOVÉ VRSTVY ZE ŠTĚRKODRTI TL. DO 150MM</t>
  </si>
  <si>
    <t>ŠDA 0/63 ; tl. 150mm</t>
  </si>
  <si>
    <t>Konstrukce zpevněných ploch 
Nová asfaltová vozovka: 2*4123,56=8 247,120 [A] 
chodníkový přejezd - předlažba: 2*27,54=55,080 [B] 
Celkem: A+B=8 302,200 [C]</t>
  </si>
  <si>
    <t>recyklace za studena na místě 
štěrkodrť šířky 2x1,7 m v tl. 300 mm - sanace krajů: 4563,89=4 563,890 [A]</t>
  </si>
  <si>
    <t>Recyklace za studena na místě 
dosypávka R-mat (především obsahující dehet z vyfrézovaných úseků): 505,34=505,340 [A]</t>
  </si>
  <si>
    <t>RS 0/32 CA dle TP 208 ; tl. 160 mm 
Zahrnuje případné přidání doplňkového kameniva podle výsledků průkazní zkoušky (vyjma R-mat - vykázáno zvlášť), dále reprofilace do požadovaných sklonových poměrů a přehutnění vrstvy, dávkování asfaltové emulze (předp.) 3% v množství zbytkového asfaltu a dávkování cementu (předp.) 5% dle TP 208. 
Přesný způsob sanace (receptura) a její rozsah bude upřesněn dle skutečné situace na stavbě.</t>
  </si>
  <si>
    <t>Recyklace za studena na místě: 8455,24=8 455,240 [A]</t>
  </si>
  <si>
    <t>42</t>
  </si>
  <si>
    <t>Konstrukce zpevněných ploch 
Nová asfaltová vozovka: 4123,56=4 123,560 [A] 
Recyklace za studena na místě: 8028,60=8 028,600 [B] 
Celkem: A+B=12 152,160 [C]</t>
  </si>
  <si>
    <t>43</t>
  </si>
  <si>
    <t>Konstrukce zpevněných ploch 
Nová asfaltová vozovka: 3984,12=3 984,120 [A] 
Obnova krytu asfaltové vozovky: 89,96=89,960 [B] 
Recyklace za studena na místě: 7757,10=7 757,100 [C] 
Celkem: A+B+C=11 831,180 [D]</t>
  </si>
  <si>
    <t>44</t>
  </si>
  <si>
    <t>Konstrukce zpevněných ploch 
Nová asfaltová vozovka: 3984,12=3 984,120 [A] 
Recyklace za studena na místě: 8028,60=8 028,600 [B] 
Celkem: A+B=12 012,720 [C]</t>
  </si>
  <si>
    <t>45</t>
  </si>
  <si>
    <t>46</t>
  </si>
  <si>
    <t>Recyklace za studena na místě: 8028,60=8 028,600 [A]</t>
  </si>
  <si>
    <t>47</t>
  </si>
  <si>
    <t>574E66</t>
  </si>
  <si>
    <t>ASFALTOVÝ BETON PRO PODKLADNÍ VRSTVY ACP 16+, 16S TL. 70MM</t>
  </si>
  <si>
    <t>ACP 16+ ; tl. 70mm</t>
  </si>
  <si>
    <t>Konstrukce zpevněných ploch 
Nová asfaltová vozovka: 4123,56=4 123,560 [A]</t>
  </si>
  <si>
    <t>48</t>
  </si>
  <si>
    <t>POZN.: Položka bude čerpána pouze v rozsahu dle pokynů TDI !</t>
  </si>
  <si>
    <t>recyklace za studena na místě 
nátěr pro zvýšení přilnavosti: 8455,24=8 455,240 [A]</t>
  </si>
  <si>
    <t>49</t>
  </si>
  <si>
    <t>587206</t>
  </si>
  <si>
    <t>PŘEDLÁŽDĚNÍ KRYTU Z BETONOVÝCH DLAŽDIC SE ZÁMKEM</t>
  </si>
  <si>
    <t>přeskládání původní betonové dlažby vč. očištění a doplnění nového lože z HDK 4/8 tl. 40mm</t>
  </si>
  <si>
    <t>Konstrukce zpevněných ploch 
chodníkový přejezd - předlažba: 27,54=27,540 [A]</t>
  </si>
  <si>
    <t>50</t>
  </si>
  <si>
    <t>87434</t>
  </si>
  <si>
    <t>POTRUBÍ Z TRUB PLASTOVÝCH ODPADNÍCH DN DO 200MM</t>
  </si>
  <si>
    <t>neperforovaná trubka PVC DN200, SN16</t>
  </si>
  <si>
    <t>Odvodnění 
vyústění drenáže ze svahu vč. odláždění: 30,0=30,000 [A]</t>
  </si>
  <si>
    <t>51</t>
  </si>
  <si>
    <t>87533</t>
  </si>
  <si>
    <t>POTRUBÍ DREN Z TRUB PLAST DN DO 150MM</t>
  </si>
  <si>
    <t>drenážní trubka PVC DN150</t>
  </si>
  <si>
    <t>Odvodnění 
silniční drenáž DN150: 333,54=333,540 [A]</t>
  </si>
  <si>
    <t>52</t>
  </si>
  <si>
    <t>87534</t>
  </si>
  <si>
    <t>POTRUBÍ DREN Z TRUB PLAST DN DO 200MM</t>
  </si>
  <si>
    <t>drenážní trubka PVC DN200</t>
  </si>
  <si>
    <t>Odvodnění 
drenáž DN200 zasypaná do příkopu: 30,0=30,000 [A]</t>
  </si>
  <si>
    <t>53</t>
  </si>
  <si>
    <t>87733</t>
  </si>
  <si>
    <t>CHRÁNIČKY PŮLENÉ Z TRUB PLAST DN DO 150MM</t>
  </si>
  <si>
    <t>Ostatní 
plastová chránička půlená DN110: 75,0=75,000 [A]</t>
  </si>
  <si>
    <t>54</t>
  </si>
  <si>
    <t>894857</t>
  </si>
  <si>
    <t>ŠACHTY KANALIZAČNÍ PLASTOVÉ D 500MM</t>
  </si>
  <si>
    <t>Odvodnění 
šachta drenážní DN500: 4=4,000 [A]</t>
  </si>
  <si>
    <t>55</t>
  </si>
  <si>
    <t>Ostatní 
Rektifikace povrchových znaků IS: 19=19,000 [A]</t>
  </si>
  <si>
    <t>56</t>
  </si>
  <si>
    <t>899309</t>
  </si>
  <si>
    <t>DOPLŇKY NA POTRUBÍ - VÝSTRAŽNÁ FÓLIE</t>
  </si>
  <si>
    <t>Ostatní 
plastová chránička půlená DN110 - výstražná folie: 75,0=75,000 [A]</t>
  </si>
  <si>
    <t>57</t>
  </si>
  <si>
    <t>89952</t>
  </si>
  <si>
    <t>OBETONOVÁNÍ POTRUBÍ Z PROSTÉHO BETONU</t>
  </si>
  <si>
    <t>Ostatní 
plastová chránička půlená DN110 - obetonování: 75,0*0,12=9,000 [A]</t>
  </si>
  <si>
    <t>58</t>
  </si>
  <si>
    <t>ostatní 
Výměna svodidla úrovně zadržení N2 - instalace nového včetně sloupků: 27,0=27,000 [A]</t>
  </si>
  <si>
    <t>59</t>
  </si>
  <si>
    <t>ostatní 
Výměna svodidla úrovně zadržení N2 - odstranění stávajícího včetně sloupků: 27,0=27,000 [A]</t>
  </si>
  <si>
    <t>60</t>
  </si>
  <si>
    <t>Ostatní 
směrový sloupek dle TP58 - výška 800 mm: 60=60,000 [A]</t>
  </si>
  <si>
    <t>61</t>
  </si>
  <si>
    <t>91692</t>
  </si>
  <si>
    <t>ZVÝRAZŇUJÍCÍ SLOUPKY PLASTOVÉ</t>
  </si>
  <si>
    <t>Ostatní 
směrový sloupek červený dle TP58 - výška 800 mm: 10=10,000 [A]</t>
  </si>
  <si>
    <t>62</t>
  </si>
  <si>
    <t>Obruby 
Silniční bet. obruba 150x250 mm do betonového lože s opěrou C20/25 XF3: 343,74=343,740 [A] 
Silniční bet. obruba snžená 150x150 mm do betonového lože s opěrou C20/25 XF3: 60,89=60,890 [B] 
Celkem: A+B=404,630 [C]</t>
  </si>
  <si>
    <t>63</t>
  </si>
  <si>
    <t>9183B1</t>
  </si>
  <si>
    <t>PROPUSTY Z TRUB DN 400MM BETONOVÝCH</t>
  </si>
  <si>
    <t>betonová trouba DN400</t>
  </si>
  <si>
    <t>Odvodnění 
prodloužení propustku DN400: 4,5=4,500 [A]</t>
  </si>
  <si>
    <t>64</t>
  </si>
  <si>
    <t>9183B3</t>
  </si>
  <si>
    <t>PROPUSTY Z TRUB DN 400MM PLASTOVÝCH</t>
  </si>
  <si>
    <t>plastová trouba DN400, SN16</t>
  </si>
  <si>
    <t>Odvodnění 
propustek DN400 s šikmými čely: 12,5=12,500 [A]</t>
  </si>
  <si>
    <t>65</t>
  </si>
  <si>
    <t>9183C1</t>
  </si>
  <si>
    <t>PROPUSTY Z TRUB DN 500MM BETONOVÝCH</t>
  </si>
  <si>
    <t>betonová trouba DN500</t>
  </si>
  <si>
    <t>Odvodnění 
prodloužení propustku DN500: 2,5=2,500 [A]</t>
  </si>
  <si>
    <t>66</t>
  </si>
  <si>
    <t>9183D3</t>
  </si>
  <si>
    <t>PROPUSTY Z TRUB DN 600MM PLASTOVÝCH</t>
  </si>
  <si>
    <t>plastová trouba DN600, SN16</t>
  </si>
  <si>
    <t>Odvodnění 
propustek DN600 s šikmými čely: 16,5=16,500 [A]</t>
  </si>
  <si>
    <t>67</t>
  </si>
  <si>
    <t>Konstrukce zpevněných ploch 
Zaříznutí stávající vozovky: 2484,0=2 484,000 [A]</t>
  </si>
  <si>
    <t>68</t>
  </si>
  <si>
    <t>Konstrukce zpevněných ploch 
Napojení nové a stávající vozovky: 2484,0=2 484,000 [A]</t>
  </si>
  <si>
    <t>69</t>
  </si>
  <si>
    <t>935212</t>
  </si>
  <si>
    <t>PŘÍKOPOVÉ ŽLABY Z BETON TVÁRNIC ŠÍŘ DO 600MM DO BETONU TL 100MM</t>
  </si>
  <si>
    <t>Odvodnění 
žlab z betonových tvárnic š. 0.6 m do bet. lože C25/30 XF4 - 
- okolo propustků: 95,0=95,000 [A] 
- zpevněný příkop: 77,0=77,000 [B] 
Celkem: A+B=172,000 [C]</t>
  </si>
  <si>
    <t>70</t>
  </si>
  <si>
    <t>935812</t>
  </si>
  <si>
    <t>ŽLABY A RIGOLY DLÁŽDĚNÉ Z KOSTEK DROBNÝCH DO BETONU TL 100MM</t>
  </si>
  <si>
    <t>odláždění z drobné kamenné kostky (vyspárovánoo MC25-XF4) 
betonové lože C20/25-XF4</t>
  </si>
  <si>
    <t>Odvodnění 
vyústění drenáže ze svahu vč. odláždění: 2,0=2,000 [A]</t>
  </si>
  <si>
    <t>71</t>
  </si>
  <si>
    <t>935832</t>
  </si>
  <si>
    <t>ŽLABY A RIGOLY DLÁŽDĚNÉ Z LOMOVÉHO KAMENE TL DO 250MMM DO BETONU TL 100MM</t>
  </si>
  <si>
    <t>opevnění svahu dlažbou z lomového kamene tl. 150 mm (vyspárováno MC25-XF4) 
betonové lože C20/25-XF4 tl. 100 mm</t>
  </si>
  <si>
    <t>Odvodnění 
prodloužení propustku DN400: 5,61=5,610 [A] 
propustek DN400 s šikmými čely: 16,50=16,500 [B] 
prodloužení propustku DN500: 13,20=13,200 [C] 
propustek DN600 s šikmými čely: 19,80=19,800 [D] 
Celkem: A+B+C+D=55,110 [E]</t>
  </si>
  <si>
    <t>72</t>
  </si>
  <si>
    <t>966158</t>
  </si>
  <si>
    <t>BOURÁNÍ KONSTRUKCÍ Z PROST BETONU S ODVOZEM DO 20KM</t>
  </si>
  <si>
    <t>Odvodnění 
zpevněný příkop 
odstranění stávajícího betonového žlabu vč. bet. lože: 45,0*0,12=5,400 [A]</t>
  </si>
  <si>
    <t>73</t>
  </si>
  <si>
    <t>966168</t>
  </si>
  <si>
    <t>BOURÁNÍ KONSTRUKCÍ ZE ŽELEZOBETONU S ODVOZEM DO 20KM</t>
  </si>
  <si>
    <t>Přípravné práce 
bourání betonových objektů v rámci úpravy propustků (odb. odhad): 15,0=15,000 [A]</t>
  </si>
  <si>
    <t>SO 103</t>
  </si>
  <si>
    <t>Souvislá údržba III/0084</t>
  </si>
  <si>
    <t>dle pol. 122738: 60,697*1,8=109,255 [A] 
dle pol. 12924: 247,86*0,15*2,0=74,358 [B] 
dle pol. 12931: 99,96*0,25*1,8=44,982 [C] 
Celkem: A+B+C=228,595 [D]</t>
  </si>
  <si>
    <t>Přípravné a bourací práce 
odfrézování asfaltové vozovky - asfaltové vrstvy tl. 60mm - ZAS-T1: 47,94*0,06=2,876 [A] 
odfrézování asfaltové vozovky - asfaltové vrstvy tl. 70mm - ZAS-T3: 47,94*0,07=3,356 [B] 
Celkem: A+B=6,232 [C]</t>
  </si>
  <si>
    <t>Konstrukce zpevněných ploch 
Drážka pro provedení napojení zálivkou: 125,46=125,460 [A]</t>
  </si>
  <si>
    <t>Zemní práce 
Skrývka ornice tl. 300 mm: 235,75*0,3=70,725 [A]</t>
  </si>
  <si>
    <t>Zemní práce 
Ohumusování tl. 150 mm - ochrana na zemníku: 471,5*0,15=70,725 [A]</t>
  </si>
  <si>
    <t>Zemní práce 
Výkop: 35,36=35,360 [A] 
Přípravné práce 
Sanace okrajů pod recyklací 
výkop - I. třída těžitelnosti šířky tl. 300 mm - pro následnou dosypávku ŠDa: 55,08*0,3=16,524 [B] 
výkop - I. třída těžitelnosti šířky tl. 160 mm - pro následnou dosypávku R-mat: 55,08*0,16=8,813 [C] 
Celkem: A+B+C=60,697 [D]</t>
  </si>
  <si>
    <t>Zemní práce 
Ohumusování tl. 150 mm - doprava materiálu: 471,5*0,15=70,725 [A]</t>
  </si>
  <si>
    <t>Zemní práce 
odstranění drnu ze zarostlé krajnice, prům. tl. 150mm: 247,86=247,860 [A]</t>
  </si>
  <si>
    <t>Přípravné práce 
pročištění příkopu - odpad do 0,25 m3 / mb: 99,96=99,960 [A]</t>
  </si>
  <si>
    <t>dle pol. 122738: 60,697=60,697 [A]</t>
  </si>
  <si>
    <t>Zemní práce 
Násyp - dosypání a zhutnění: 35,36=35,360 [A]</t>
  </si>
  <si>
    <t>Konstrukce zpevněných ploch 
doplnění krajnice ze ŠD: 247,86*0,15=37,179 [A]</t>
  </si>
  <si>
    <t>Přípravné práce 
Sanace okrajů pod recyklaci: 55,08=55,080 [A]</t>
  </si>
  <si>
    <t>Zemní práce 
Ohumusování tl. 150 mm - příprava pláně: 471,5=471,500 [A]</t>
  </si>
  <si>
    <t>Zemní práce 
Ohumusování tl. 150 mm: 471,5*0,15=70,725 [A]</t>
  </si>
  <si>
    <t>Zemní práce 
Zatravnění ohumusovaných ploch: 471,5=471,500 [A]</t>
  </si>
  <si>
    <t>Zemní práce 
Údržba zatravněných ploch do předání správci: 471,5=471,500 [A]</t>
  </si>
  <si>
    <t>Konstrukce zpevněných ploch 
Sanace okrajů pod recyklaci: 55,08=55,080 [A]</t>
  </si>
  <si>
    <t>Konstrukce zpevněných ploch 
Sanace okrajů pod recyklaci 
dosypávka R-mat (především obsahující dehet z vyfrézovaných úseků) tl. 160mm: 55,08*0,16=8,813 [A]</t>
  </si>
  <si>
    <t>Konstrukce zpevněných ploch 
Recyklace za studena na místě: 1256,93=1 256,930 [A]</t>
  </si>
  <si>
    <t>Konstrukce zpevněných ploch 
Recyklace za studena na místě: 1210,37=1 210,370 [A]</t>
  </si>
  <si>
    <t>Konstrukce zpevněných ploch 
Recyklace za studena na místě: 1163,82=1 163,820 [A]</t>
  </si>
  <si>
    <t>Ostatní 
směrový sloupek dle TP58 - výška 800 mm: 9=9,000 [A]</t>
  </si>
  <si>
    <t>Konstrukce zpevněných ploch 
Zaříznutí stávající vozovky: 125,46=125,460 [A]</t>
  </si>
  <si>
    <t>Konstrukce zpevněných ploch 
Napojení nové a stávající vozovky: 125,46=125,460 [A]</t>
  </si>
  <si>
    <t>SO 104</t>
  </si>
  <si>
    <t>Rekonstrukce III/0084</t>
  </si>
  <si>
    <t>dle pol. 113328: 1536,188*2,1=3 225,995 [A] 
dle pol. 122738: 375,6*1,8=676,080 [B] 
dle pol. 12924: 1102,62*0,15*2,0=330,786 [C] 
dle pol. 12926: 1314,45*0,3*2,0=788,670 [D] 
dle pol. 12931: 858,0*0,25*1,8=386,100 [E] 
dle pol. 132738 : 731,864*1,8=1 317,355 [F] 
Celkem: A+B+C+D+E+F=6 724,986 [G]</t>
  </si>
  <si>
    <t>dle pol. 11352: 31,62*0,205=6,482 [A]</t>
  </si>
  <si>
    <t>dle pol. 11336: 3,06*2,5=7,650 [A]</t>
  </si>
  <si>
    <t>Přípravné a bourací práce 
sanace aktivní zóny v tl. 0,5 m - příprava pro plnou konstrukci asfaltové vozovky - odkop nestmelených vrstev: 2854,3*0,5=1 427,150 [A] 
odstranění ŽB panelů vč lože - odkop nestmelených vrstev předp. tl. 220 mm: 15,3*0,22=3,366 [B] 
odstranění asfaltové vozovky (plná konstrukce asfaltové vozovky) - odstranění nestmelených vrstev tl. 280 mm: 377,4*0,28=105,672 [C] 
Celkem: A+B+C=1 536,188 [D]</t>
  </si>
  <si>
    <t>11336</t>
  </si>
  <si>
    <t>ODSTRANĚNÍ PODKLADU ZPEVNĚNÝCH PLOCH ZE SILNIČNÍCH DÍLCŮ (PANELŮ)</t>
  </si>
  <si>
    <t>Přípravné a bourací práce 
odstranění ŽB panelů vč lože - předp. tl. 200 mm: 15,3*0,2=3,060 [B]</t>
  </si>
  <si>
    <t>Přípravné a bourací práce 
Odstranění původní silniční obruby včetně betonového lože: 31,62=31,620 [A]</t>
  </si>
  <si>
    <t>Přípravné a bourací práce 
recyklace za studena na místě 
vyfrézování asfaltové vozovky (příprava pro sanaci krajů) - 
- tl. 60 mm - ZAS-T1: 623,22*0,06=37,393 [A] 
- tl. 35 mm - ZAS-T3: 623,22*0,035=21,813 [B] 
Mezisoučet: A+B=59,206 [C] 
obnova krytu asfaltové vozovky 
vyfrézování asfaltové vozovky 40 mm - ZAS-T1: 785,4*0,04=31,416 [D] 
plná konstrukce asfaltové vozovky 
vyfrézování asfaltové vozovky - 
- tl. 60 mm - ZAS-T1: 377,4*0,06=22,644 [E] 
- tl. 70 mm - ZAS-T3: 377,4*0,07=26,418 [F] 
Mezisoučet: E+F=49,062 [G] 
Celkem: C+D+G=139,684 [H]</t>
  </si>
  <si>
    <t>Konstrukce zpevněných ploch 
Drážka pro provedení napojení zálivkou: 1171,0=1 171,000 [A]</t>
  </si>
  <si>
    <t>Zemní práce 
Skrývka ornice tl. 300 mm: 1314,45*0,3=394,335 [A]</t>
  </si>
  <si>
    <t>Zemní práce 
Ohumusování tl. 150 mm - ochrana na zemníku: 2628,9*0,15=394,335 [A]</t>
  </si>
  <si>
    <t>Zemní práce 
Výkop: 375,6=375,600 [A]</t>
  </si>
  <si>
    <t>Zemní práce 
Ohumusování tl. 150 mm - doprava materiálu: 2628,9*0,15=394,335 [A]</t>
  </si>
  <si>
    <t>Zemní práce 
odstranění drnu ze zarostlé krajnice, prům. tl. 150mm: 1102,62=1 102,620 [A]</t>
  </si>
  <si>
    <t>Zemní práce 
odstranění drnu ze zarostlé krajnice prům. tl. 300mm: 1314,45=1 314,450 [A]</t>
  </si>
  <si>
    <t>Přípravné práce 
pročištění příkopu - odpad do 0,25 m3 / mb: 858=858,000 [A]</t>
  </si>
  <si>
    <t>Recyklace za studena na místě 
výkop - I. třída těžitelnosti šířky 2x0,8 m v tl. 160 mm: 159,54=159,540 [A] 
výkop - I. třída těžitelnosti šířky 2x1,5 m v tl. 300 mm - sanace krajů: 560,9=560,900 [B] 
Mezisoučet: A+B=720,440 [C] 
Odvodnění 
silniční drenáž DN150 
výkop - I. třída těžitelnosti - plocha 0,16 m2: 71,4*0,16=11,424 [D] 
Celkem: C+D=731,864 [E]</t>
  </si>
  <si>
    <t>dle pol. 122738: 375,6=375,600 [A] 
dle pol. 132738: 731,864=731,864 [B] 
Celkem: A+B=1 107,464 [C]</t>
  </si>
  <si>
    <t>Zemní práce 
Násyp - dosypání a zhutnění: 411,6=411,600 [A] 
Přípravné práce 
sanace aktivní zóny v tl. 0,5 m (pro plnou konstrukci asfaltové vozovky) - uložení vhodné zeminy do AZ vč. zhutnění: 2854,3*0,5=1 427,150 [B] 
Celkem: A+B=1 838,750 [C]</t>
  </si>
  <si>
    <t>Konstrukce zpevněných ploch 
doplnění krajnice ze ŠD: 1102,62*0,15=165,393 [A]</t>
  </si>
  <si>
    <t>Odvodnění 
3x propustek DN400 s šikmými čely: 32,13=32,130 [A]</t>
  </si>
  <si>
    <t>zásyp rýhy z HDK 8/16</t>
  </si>
  <si>
    <t>Odvodnění 
silniční drenáž DN150 (plocha 0,15 m2): 71,4*0,15=10,710 [A]</t>
  </si>
  <si>
    <t>Přípravné práce 
sanace aktivní zóny v tl. 0,5 m (pro plnou konstrukci asfaltové vozovky) - zhutnění podloží na 100 % PS: 2854,3=2 854,300 [A] 
Konstrukce zpevněných ploch 
Nová asfaltová vozovka: 390,61=390,610 [B] 
Autobusová zastávka zálivová: 136,58=136,580 [C] 
recyklace za studena na místě - sanace krajů: 2118,95=2 118,950 [D] 
Celkem: A+B+C+D=5 500,440 [E]</t>
  </si>
  <si>
    <t>Zemní práce 
Ohumusování tl. 150 mm - příprava pláně: 2628,9=2 628,900 [A]</t>
  </si>
  <si>
    <t>Zemní práce 
Ohumusování tl. 150 mm: 2628,9*0,15=394,335 [A]</t>
  </si>
  <si>
    <t>Zemní práce 
Zatravnění ohumusovaných ploch: 2628,9=2 628,900 [A]</t>
  </si>
  <si>
    <t>Zemní práce 
Údržba zatravněných ploch do předání správci: 2628,9=2 628,900 [A]</t>
  </si>
  <si>
    <t>Odvodnění 
silniční drenáž DN150 
filtrační geotextilie - obvod 1,5 m: 71,4*1,5=107,100 [A]</t>
  </si>
  <si>
    <t>Přípravné práce 
sanace aktivní zóny v tl. 0,5 m - příprava pro plnou konstrukci asfaltové vozovky - instalace separační geotextilie: 2854,3*1,15=3 282,445 [A]</t>
  </si>
  <si>
    <t>Odvodnění 
3x propustek DN400 s šikmými čely: 98,94*0,15=14,841 [A]</t>
  </si>
  <si>
    <t>Odvodnění 
3x propustek DN400 s šikmými čely: 23,0*0,3*0,4=2,760 [A]</t>
  </si>
  <si>
    <t>562141</t>
  </si>
  <si>
    <t>VOZOVKOVÉ VRSTVY Z MATERIÁLŮ STABIL CEMENTEM TŘ I TL DO 200MM</t>
  </si>
  <si>
    <t>SC 0/32 C3/4 ; tl. 170mm</t>
  </si>
  <si>
    <t>Konstrukce zpevněných ploch 
Autobusová zastávka zálivová: 136,58=136,580 [A]</t>
  </si>
  <si>
    <t>Konstrukce zpevněných ploch 
Nová asfaltová vozovka: 2*390,61=781,220 [A]</t>
  </si>
  <si>
    <t>56334</t>
  </si>
  <si>
    <t>VOZOVKOVÉ VRSTVY ZE ŠTĚRKODRTI TL. DO 200MM</t>
  </si>
  <si>
    <t>ŠDA 0/63 ; tl. 200mm</t>
  </si>
  <si>
    <t>recyklace za studena na místě 
štěrkodrť šířky 2x1,7 m v tl. 300 mm - sanace krajů: 2118,95=2 118,950 [A]</t>
  </si>
  <si>
    <t>Recyklace za studena na místě 
dosypávka R-mat (především obsahující dehet z vyfrézovaných úseků): 234,62=234,620 [A]</t>
  </si>
  <si>
    <t>Recyklace za studena na místě: 3738,98=3 738,980 [A]</t>
  </si>
  <si>
    <t>Konstrukce zpevněných ploch 
Nová asfaltová vozovka: 390,61=390,610 [A] 
Recyklace za studena na místě: 3550,32=3 550,320 [B] 
Celkem: A+B=3 940,930 [C]</t>
  </si>
  <si>
    <t>572123.R</t>
  </si>
  <si>
    <t>INFILTRAČNÍ POSTŘIK Z MODIF EMULZE DO 1,0KG/M2</t>
  </si>
  <si>
    <t>PI-CP ; 0,7 kg/m2</t>
  </si>
  <si>
    <t>Konstrukce zpevněných ploch 
Nová asfaltová vozovka: 377,4=377,400 [A] 
Obnova krytu asfaltové vozovky: 785,4=785,400 [B] 
Recyklace za studena na místě: 3430,26=3 430,260 [C] 
Celkem: A+B+C=4 593,060 [D]</t>
  </si>
  <si>
    <t>572214</t>
  </si>
  <si>
    <t>SPOJOVACÍ POSTŘIK Z MODIFIK EMULZE DO 0,5KG/M2</t>
  </si>
  <si>
    <t>PS-CP ; 0,3 kg/m2</t>
  </si>
  <si>
    <t>Konstrukce zpevněných ploch 
Autobusová zastávka zálivová: 127,5+131,96=259,460 [A]</t>
  </si>
  <si>
    <t>Konstrukce zpevněných ploch 
Nová asfaltová vozovka: 377,4=377,400 [A] 
Recyklace za studena na místě: 3430,26=3 430,260 [B] 
Celkem: A+B=3 807,660 [C]</t>
  </si>
  <si>
    <t>574A34.R</t>
  </si>
  <si>
    <t>ASFALTOVÝ BETON PRO OBRUSNÉ VRSTVY ACO 11+, 11S TL. 40MM VYZTUŽENÝ</t>
  </si>
  <si>
    <t>FR ACO 11S ; TL. 40mm 
FR - fiber reinforced - rozptýlená 3D výztuž s aramidovými vlákny</t>
  </si>
  <si>
    <t>Konstrukce zpevněných ploch 
Autobusová zastávka zálivová: 127,5=127,500 [A]</t>
  </si>
  <si>
    <t>574C56.R</t>
  </si>
  <si>
    <t>ASFALTOVÝ BETON PRO LOŽNÍ VRSTVY ACL 16+, 16S TL. 60MM VYZTUŽENÝ</t>
  </si>
  <si>
    <t>FR ACL 16S ; tl. 60mm 
FR - fiber reinforced - rozptýlená 3D výztuž s aramidovými vlákny</t>
  </si>
  <si>
    <t>Konstrukce zpevněných ploch 
Autobusová zastávka zálivová: 131,96=131,960 [A]</t>
  </si>
  <si>
    <t>Recyklace za studena na místě: 3550,32=3 550,320 [A]</t>
  </si>
  <si>
    <t>574E58.R</t>
  </si>
  <si>
    <t>ASFALTOVÝ BETON PRO PODKLADNÍ VRSTVY ACP 22+, 22S TL. 60MM VYZTUŽENÝ</t>
  </si>
  <si>
    <t>FR ACP 22S ; tl. 60mm 
FR - fiber reinforced - rozptýlená 3D výztuž s aramidovými vlákny</t>
  </si>
  <si>
    <t>Konstrukce zpevněných ploch 
Nová asfaltová vozovka: 390,61=390,610 [A]</t>
  </si>
  <si>
    <t>recyklace za studena na místě 
nátěr pro zvýšení přilnavosti: 3738,98=3 738,980 [A]</t>
  </si>
  <si>
    <t>Odvodnění 
silniční drenáž DN150: 71,4=71,400 [A]</t>
  </si>
  <si>
    <t>Ostatní 
směrový sloupek dle TP58 - výška 800 mm: 32=32,000 [A]</t>
  </si>
  <si>
    <t>Ostatní 
směrový sloupek červený dle TP58 - výška 800 mm: 8=8,000 [A]</t>
  </si>
  <si>
    <t>Obruby 
Silniční bet. obruba 150x250 mm do betonového lože s opěrou C20/25 XF3: 64,26=64,260 [A]</t>
  </si>
  <si>
    <t>Odvodnění 
3x propustek DN400 s šikmými čely: 40,0=40,000 [A]</t>
  </si>
  <si>
    <t>Konstrukce zpevněných ploch 
Zaříznutí stávající vozovky: 1171,0=1 171,000 [A]</t>
  </si>
  <si>
    <t>Konstrukce zpevněných ploch 
Napojení nové a stávající vozovky: 1171,0=1 171,000 [A]</t>
  </si>
  <si>
    <t>Odvodnění 
3x propustek DN400 s šikmými čely: 49,5=49,500 [A]</t>
  </si>
  <si>
    <t>Objekt:</t>
  </si>
  <si>
    <t>SO 111</t>
  </si>
  <si>
    <t>Chodník ve staničení km 1,060 – 1,220</t>
  </si>
  <si>
    <t>O1</t>
  </si>
  <si>
    <t>SO 111-a</t>
  </si>
  <si>
    <t>Chodník ve staničení km 1,060 - 1,220 ; Uznatelné náklady SFDI</t>
  </si>
  <si>
    <t xml:space="preserve">  SO 111-a</t>
  </si>
  <si>
    <t>dle pol. 11130: 149,5*0,1*1,8=26,910 [A] 
dle pol. 122738: 91,89*1,8=165,402 [B] 
dle pol. 123738:67,626*1,8=121,727 [C] 
Celkem: A+B+C=314,039 [D]</t>
  </si>
  <si>
    <t>dle pol. 11352: 18,26*0,205=3,743 [A] 
dle pol. 966158: 1,02*2,4=2,448 [B] 
dle pol. 96687.R: 1*0,6*2,4=1,440 [C] 
Celkem: A+B+C=7,631 [D]</t>
  </si>
  <si>
    <t>11130</t>
  </si>
  <si>
    <t>SEJMUTÍ DRNU</t>
  </si>
  <si>
    <t>Zemní práce 
Stržení travního drnu tl. 100 mm: 149,5=149,500 [A]</t>
  </si>
  <si>
    <t>Přípravné a bourací práce 
Odstranění původní silniční obruby včetně betonového lože: 18,26=18,260 [A]</t>
  </si>
  <si>
    <t>vč. odvozu a uložení na dočasnou skládku dle dispozic zhotovitele, vzdálenost uvedena orientačně 
Ornice bude uložena pro přetřídění a následné zpětné použití (výběr)</t>
  </si>
  <si>
    <t>Zemní práce 
Skrývka ornice tl. 300 mm: 276,0*0,3=82,800 [A]</t>
  </si>
  <si>
    <t>Zemní práce 
Ohumusování tl. 150 mm - ochrana na zemníku: 116,15*0,15=17,423 [A]</t>
  </si>
  <si>
    <t>Zemní práce 
Výkop: 61,18=61,180 [A] 
Dokopávky v místě sejmutí drnu tl. 200mm: 149,5*0,2=29,900 [B] 
Výkop pro předlažbu: 0,81=0,810 [C] 
Celkem: A+B+C=91,890 [D]</t>
  </si>
  <si>
    <t>123738</t>
  </si>
  <si>
    <t>ODKOP PRO SPOD STAVBU SILNIC A ŽELEZNIC TŘ. I, ODVOZ DO 20KM</t>
  </si>
  <si>
    <t>vč. odvozu na recyklační středisko / trvalou skládku dle dispozic zhotovitele, vzdálenost uvedena orientačně 
POZN.: Bude čerpáno v rozsahu a dle pokynů objednatele!</t>
  </si>
  <si>
    <t>Přípravné a bourací práce 
Sanace aktivní zóny v tl. 0,3m - odkop nestmelených vrstev: 225,42*0,3=67,626 [A]</t>
  </si>
  <si>
    <t>vč. dovozu z dočasné skládky dle dispozic zhotovitele, vzdálenost uvedena orientačně</t>
  </si>
  <si>
    <t>Zemní práce 
Ohumusování tl. 150 mm - doprava materiálu: 116,15*0,15=17,423 [A]</t>
  </si>
  <si>
    <t>dle pol. 122738: 91,89=91,890 [A] 
dle pol. 123738:67,626=67,626 [B] 
Celkem: A+B=159,516 [C]</t>
  </si>
  <si>
    <t>Zemní práce 
Násyp - dosypání a zhutnění: 10,35=10,350 [A]</t>
  </si>
  <si>
    <t>zemina vhodná do AZ 
POZN.: Bude čerpáno v rozsahu a dle pokynů objednatele!</t>
  </si>
  <si>
    <t>Přípravné a bourací práce 
Sanace aktivní zóny v tl. 0,3m - uložení zeminy vč. zhutnění: 225,42*0,3=67,626 [A]</t>
  </si>
  <si>
    <t>Ostatní 
Drenážní zásyp štěrkový za rubem palisády: 30,19=30,190 [A]</t>
  </si>
  <si>
    <t>Přípravné a bourací práce 
Přehutnění pláně / parapláně pro realizaci chodníku: 225,42=225,420 [A] 
Přehutnění pláně  pro předláždění chodníku: 3,57=3,570 [B] 
Celkem: A+B=228,990 [C]</t>
  </si>
  <si>
    <t>Zemní práce 
Ohumusování tl. 150 mm - příprava pláně: 116,15=116,150 [A]</t>
  </si>
  <si>
    <t>Zemní práce 
Ohumusování tl. 150 mm: 116,15*0,15=17,423 [A]</t>
  </si>
  <si>
    <t>Zemní práce 
Zatravnění ohumusovaných ploch: 116,15=116,150 [A]</t>
  </si>
  <si>
    <t>Zemní práce 
Údržba zatravněných ploch do předání správci: 116,15=116,150 [A]</t>
  </si>
  <si>
    <t>Ostatní 
Voděpropustná filtrační geotextilie za rubem palisády: 79,25=79,250 [A]</t>
  </si>
  <si>
    <t>POZN.: Bude čerpáno v rozsahu a dle pokynů objednatele!</t>
  </si>
  <si>
    <t>Přípravné a bourací práce 
Sanace aktivní zóny v tl. 0,3m - separační geotextilie: 225,42*1,1=247,962 [A]</t>
  </si>
  <si>
    <t>Konstrukce zpevněných ploch 
Nový chodník: 225,42=225,420 [A] 
Předláždění chodníku: 3,57=3,570 [B] 
Celkem: A+B=228,990 [C]</t>
  </si>
  <si>
    <t>582611</t>
  </si>
  <si>
    <t>KRYTY Z BETON DLAŽDIC SE ZÁMKEM ŠEDÝCH TL 60MM DO LOŽE Z KAM</t>
  </si>
  <si>
    <t>DL, betonová, barva šedá tl. 60mm ; L z HDK 4/8 tl. 30mm</t>
  </si>
  <si>
    <t>Konstrukce zpevněných ploch 
Nový chodník: 225,42=225,420 [A]</t>
  </si>
  <si>
    <t>DL, betonová stávající ; nově L z HDK 4/8 tl. 30mm</t>
  </si>
  <si>
    <t>Konstrukce zpevněných ploch 
Předláždění chodníku: 3,57=3,570 [A]</t>
  </si>
  <si>
    <t>875332</t>
  </si>
  <si>
    <t>POTRUBÍ DREN Z TRUB PLAST DN DO 150MM DĚROVANÝCH</t>
  </si>
  <si>
    <t>Ostatní 
Drenážní trubka PVC DN150 k odvodnění zídky vč. zaústění do UV: 40,8=40,800 [A]</t>
  </si>
  <si>
    <t>897626</t>
  </si>
  <si>
    <t>VPUSŤ ŠTĚRBINOVÝCH ŽLABŮ Z BETON DÍLCŮ SV. ŠÍŘKY DO 400MM</t>
  </si>
  <si>
    <t>vč. příruby</t>
  </si>
  <si>
    <t>Obruby 
Odvodňovací obrubník přímý do betonového lože s opěrou C20/25 XF3 - vpusťový díl: 1=1,000 [A]</t>
  </si>
  <si>
    <t>Ostatní 
Rektifikace povrchových znaků IS: 3=3,000 [A]</t>
  </si>
  <si>
    <t>914912</t>
  </si>
  <si>
    <t>SLOUPKY A STOJKY DZ Z OCEL TRUBEK ZABETON MONTÁŽ S PŘESUNEM</t>
  </si>
  <si>
    <t>Zpětná montáž sloupku do betonovho základu vč. značky IS21c: 1=1,000 [A]</t>
  </si>
  <si>
    <t>914913</t>
  </si>
  <si>
    <t>SLOUPKY A STOJKY DZ Z OCEL TRUBEK ZABETON DEMONTÁŽ</t>
  </si>
  <si>
    <t>vč. očištění a uskladnění (bude zpětně osazeno)</t>
  </si>
  <si>
    <t>Odtranění sloupku v betonovém základu vč. značky IS21c: 1=1,000 [A]</t>
  </si>
  <si>
    <t>91710</t>
  </si>
  <si>
    <t>OBRUBY Z BETONOVÝCH PALISÁD</t>
  </si>
  <si>
    <t>Obruby 
Betonová palisáda v. 0,8 m s opěrou do 1/3 výšky, betonové lože z C20/25 XF3: 37,74*0,8*0,2=6,038 [A]</t>
  </si>
  <si>
    <t>917212</t>
  </si>
  <si>
    <t>ZÁHONOVÉ OBRUBY Z BETONOVÝCH OBRUBNÍKŮ ŠÍŘ 80MM</t>
  </si>
  <si>
    <t>Obruby 
Sadová bet. obruba 80x250 mm do betonového lože s opěrou C20/25 XF3: 127,91=127,910 [A]</t>
  </si>
  <si>
    <t>Obruby 
Silniční bet. obruba 150x250 mm do betonového lože s opěrou C20/25 XF3: 164,22=164,220 [A]</t>
  </si>
  <si>
    <t>935113</t>
  </si>
  <si>
    <t>ŠTĚRBINOVÉ ŽLABY Z BETONOVÝCH DÍLCŮ ŠÍŘ DO 400MM VÝŠ DO 500MM S OBRUBOU 120MM</t>
  </si>
  <si>
    <t>vč. napojení na UV 
vpusťový díl vykázán zvlášť</t>
  </si>
  <si>
    <t>Obruby 
Odvodňovací obrubník přímý do betonového lože s opěrou C20/25 XF3: 10=10,000 [A]</t>
  </si>
  <si>
    <t>Přípravné a bourací práce 
Bourání betonového základu: 1,02=1,020 [A]</t>
  </si>
  <si>
    <t>96687.R</t>
  </si>
  <si>
    <t>VYBOURÁNÍ HORSKÝCH VPUSTÍ KOMPLETNÍCH</t>
  </si>
  <si>
    <t>Přípravné a bourací práce</t>
  </si>
  <si>
    <t>SO 112</t>
  </si>
  <si>
    <t>Chodník ve staničení km 1,270 - 1,670</t>
  </si>
  <si>
    <t>SO 112-a</t>
  </si>
  <si>
    <t>Chodník ve staničení km 1,270 - 1,670 ; Uznatelné náklady SFDI</t>
  </si>
  <si>
    <t xml:space="preserve">  SO 112-a</t>
  </si>
  <si>
    <t>dle pol. 11130: 128,8*0,1*1,8=23,184 [A] 
dle pol. 113328: 65,79*2,1=138,159 [B] 
dle pol. 11355: 30,6*0,18=5,508 [C] 
dle pol. 122738: 49,57*1,8=89,226 [D] 
dle pol. 123738: 116,586*1,8=209,855 [E] 
Celkem: A+B+C+D+E=465,932 [F]</t>
  </si>
  <si>
    <t>dle pol. 113158: 7,752*2,4=18,605 [A] 
dle pol. 11328: 5,202*0,2*2,4=2,497 [B] 
dle pol. 11352: 113,22*0,205=23,210 [C] 
dle pol. 966346: 32,13*0,61=19,599 [D] 
Celkem: A+B+C+D=63,911 [E]</t>
  </si>
  <si>
    <t>Zemní práce 
Stržení travního drnu tl. 100 mm: 128,8=128,800 [A]</t>
  </si>
  <si>
    <t>113158</t>
  </si>
  <si>
    <t>ODSTRANĚNÍ KRYTU ZPEVNĚNÝCH PLOCH Z BETONU, ODVOZ DO 20KM</t>
  </si>
  <si>
    <t>Přípravné a bourací práce 
bourání betonového sjezdu - beton tl. (předpokl.) 200mm: 38,76*0,2=7,752 [A]</t>
  </si>
  <si>
    <t>11328</t>
  </si>
  <si>
    <t>ODSTRANĚNÍ PŘÍKOPŮ, ŽLABŮ A RIGOLŮ Z PŘÍKOPOVÝCH TVÁRNIC</t>
  </si>
  <si>
    <t>Přípravné a bourací práce 
odstranění betonového žlabu š. cca 300 mm včetně betonového lože: 17,34*0,3=5,202 [A]</t>
  </si>
  <si>
    <t>Přípravné a bourací práce 
bourání betonového sjezdu - nestmelená konstrukce tl. (předpokl.) 220mm: 38,76*0,22=8,527 [A] 
bourání asfaltové vozovky - nestmelená konstrukce tl. (předpokl.) 280mm: 204,51*0,28=57,263 [B] 
Celkem: A+B=65,790 [C]</t>
  </si>
  <si>
    <t>Přípravné a bourací práce 
Odstranění původní silniční obruby včetně betonového lože: 113,22=113,220 [A]</t>
  </si>
  <si>
    <t>11355</t>
  </si>
  <si>
    <t>ODSTRANĚNÍ OBRUB Z DLAŽEBNÍCH KOSTEK JEDNODUCHÝCH</t>
  </si>
  <si>
    <t>Přípravné a bourací práce 
Odstranění původní obruby z řádky velké kamenné kostky včetně betonového lože: 30,6=30,600 [A]</t>
  </si>
  <si>
    <t>11372</t>
  </si>
  <si>
    <t>FRÉZOVÁNÍ ZPEVNĚNÝCH PLOCH ASFALTOVÝCH</t>
  </si>
  <si>
    <t>s ponecháním v místě stavby - použije se pro Recyklaci za studena na místě</t>
  </si>
  <si>
    <t>Přípravné a bourací práce 
odfrézování asfaltové vozovky - asfaltové vrstvy tl. (předpokl.) 130mm: 204,51*0,13=26,586 [A]</t>
  </si>
  <si>
    <t>Zemní práce 
Skrývka ornice tl. 300 mm: 549,7*0,3=164,910 [A]</t>
  </si>
  <si>
    <t>Zemní práce 
Ohumusování tl. 150 mm - ochrana na zemníku: 276,0*0,15=41,400 [A]</t>
  </si>
  <si>
    <t>Zemní práce 
Výkop: 13,0=13,000 [A] 
Dokopávky v místě sejmutí drnu tl. 200mm: 128,8*0,2=25,760 [B] 
Výkop pro předlažbu: 10,81=10,810 [C] 
Celkem: A+B+C=49,570 [D]</t>
  </si>
  <si>
    <t>Přípravné a bourací práce 
Sanace aktivní zóny v tl. 0,3m - odkop nestmelených vrstev: 388,62*0,3=116,586 [A]</t>
  </si>
  <si>
    <t>Zemní práce 
Ohumusování tl. 150 mm - doprava materiálu: 276,0*0,15=41,400 [A]</t>
  </si>
  <si>
    <t>dle pol. 122738: 49,57=49,570 [A] 
dle pol. 123738: 116,586=116,586 [B] 
Celkem: A+B=166,156 [C]</t>
  </si>
  <si>
    <t>Zemní práce 
Násyp - dosypání a zhutnění: 149,5=149,500 [A]</t>
  </si>
  <si>
    <t>Přípravné a bourací práce 
Sanace aktivní zóny v tl. 0,3m - uložení zeminy vč. zhutnění: 388,62*0,3=116,586 [A]</t>
  </si>
  <si>
    <t>Přípravné a bourací práce 
Přehutnění pláně / parapláně pro realizaci chodníku: 541,11=541,110 [A] 
Přehutnění pláně  pro předláždění chodníku: 53,55=53,550 [B] 
Celkem: A+B=594,660 [C]</t>
  </si>
  <si>
    <t>Zemní práce 
Ohumusování tl. 150 mm - příprava pláně: 276,0=276,000 [A]</t>
  </si>
  <si>
    <t>Zemní práce 
Ohumusování tl. 150 mm: 276,0*0,15=41,400 [A]</t>
  </si>
  <si>
    <t>Zemní práce 
Zatravnění ohumusovaných ploch: 276,0=276,000 [A]</t>
  </si>
  <si>
    <t>Zemní práce 
Údržba zatravněných ploch do předání správci: 276,0=276,000 [A]</t>
  </si>
  <si>
    <t>Přípravné a bourací práce 
Sanace aktivní zóny v tl. 0,3m - separační geotextilie: 388,62*1,1=427,482 [A]</t>
  </si>
  <si>
    <t>Konstrukce zpevněných ploch 
Nový chodník - 
- standardní dl. 60mm: 418,71=418,710 [A] 
- reliéfní dl. 60mm: 27,54=27,540 [B] 
- přídlažba 60mm k reliéfní dl.: 15,30=15,300 [C] 
- standardní dl. 80mm (přejezd): 2*41,82=83,640 [D] 
- reliéfní dl. 80mm: 2*21,42=42,840 [E] 
- přídlažba 80mm k reliéfní dl.: 2*16,32=32,640 [F] 
Předláždění chodníku - 
- dl. 60mm: 15,81=15,810 [G] 
- dl. 80mm: 2*37,74=75,480 [H] 
Celkem: A+B+C+D+E+F+G+H=711,960 [I]</t>
  </si>
  <si>
    <t>Konstrukce zpevněných ploch 
Nový chodník: 418,71=418,710 [A]</t>
  </si>
  <si>
    <t>582612</t>
  </si>
  <si>
    <t>KRYTY Z BETON DLAŽDIC SE ZÁMKEM ŠEDÝCH TL 80MM DO LOŽE Z KAM</t>
  </si>
  <si>
    <t>DL, betonová, barva šedá tl. 80mm ; L z HDK 4/8 tl. 40mm</t>
  </si>
  <si>
    <t>Konstrukce zpevněných ploch 
Nový chodníkový přejezd: 41,82=41,820 [A]</t>
  </si>
  <si>
    <t>582614</t>
  </si>
  <si>
    <t>KRYTY Z BETON DLAŽDIC SE ZÁMKEM BAREV TL 60MM DO LOŽE Z KAM</t>
  </si>
  <si>
    <t>DL, betonová, barva červená tl. 60mm š. 250mm ; L z HDK 4/8 tl. 30mm 
POZN.: výrobek vhodný pro přídlažbu s „nezkosenými“ hranami dle TN TZÚS 12.03.06 (aktualizace 1.12.2020)</t>
  </si>
  <si>
    <t>Konstrukce zpevněných ploch 
Nový chodník - přídlažba k reliéfní dlažbě: 15,30=15,300 [A]</t>
  </si>
  <si>
    <t>582615</t>
  </si>
  <si>
    <t>KRYTY Z BETON DLAŽDIC SE ZÁMKEM BAREV TL 80MM DO LOŽE Z KAM</t>
  </si>
  <si>
    <t>DL, betonová, barva červená tl. 80mm š. 250mm ; L z HDK 4/8 tl. 40mm 
POZN.: výrobek vhodný pro přídlažbu s „nezkosenými“ hranami dle TN TZÚS 12.03.06 (aktualizace 1.12.2020)</t>
  </si>
  <si>
    <t>Konstrukce zpevněných ploch 
Nový chodníkový přejezd - přídlažba k reliéfní dlažbě: 16,32=16,320 [A]</t>
  </si>
  <si>
    <t>58261A</t>
  </si>
  <si>
    <t>KRYTY Z BETON DLAŽDIC SE ZÁMKEM BAREV RELIÉF TL 60MM DO LOŽE Z KAM</t>
  </si>
  <si>
    <t>DL, betonová, barva červená reliéfní (pro nevidomé) tl. 60mm ; L z HDK 4/8 tl. 30mm</t>
  </si>
  <si>
    <t>Konstrukce zpevněných ploch 
Nový chodník - reliéfní dlažba: 27,54=27,540 [A]</t>
  </si>
  <si>
    <t>58261B</t>
  </si>
  <si>
    <t>KRYTY Z BETON DLAŽDIC SE ZÁMKEM BAREV RELIÉF TL 80MM DO LOŽE Z KAM</t>
  </si>
  <si>
    <t>DL, betonová, barva červená reliéfní (pro nevidomé) tl. 80mm ; L z HDK 4/8 tl. 40mm</t>
  </si>
  <si>
    <t>Konstrukce zpevněných ploch 
Nový chodníkový přejezd - reliéfní dlažba: 21,42=21,420 [A]</t>
  </si>
  <si>
    <t>Konstrukce zpevněných ploch 
Předláždění chodníku - dl. 60mm: 15,81=15,810 [A]</t>
  </si>
  <si>
    <t>DL, betonová stávající ; nově L z HDK 4/8 tl. 40mm</t>
  </si>
  <si>
    <t>Konstrukce zpevněných ploch 
Předláždění chodníkového přejezdu - dl. 80mm: 37,74=37,740 [A]</t>
  </si>
  <si>
    <t>916A1</t>
  </si>
  <si>
    <t>PARKOVACÍ SLOUPKY A ZÁBRANY KOVOVÉ</t>
  </si>
  <si>
    <t>Ostatní 
sloupek zamezující parkování v. 0,8m: 1=1,000 [A]</t>
  </si>
  <si>
    <t>POZN.: V případě možnosti dosvahování k posunutému oplocení na parc. č. 106/9 bude palisáda v plném rozsahu nahrazena sadovou obrubou"</t>
  </si>
  <si>
    <t>Obruby 
Betonová palisáda v. 0,8 m s opěrou do 1/3 výšky, betonové lože z C20/25 XF3: 22,44*0,8*0,2=3,590 [A]</t>
  </si>
  <si>
    <t>Obruby 
Sadová bet. obruba 80x250 mm do betonového lože s opěrou C20/25 XF3: 315,18=315,180 [A]</t>
  </si>
  <si>
    <t>Obruby 
Silniční bet. obruba 150x250 mm do betonového lože s opěrou C20/25 XF3: 417,18=417,180 [A]</t>
  </si>
  <si>
    <t>966346</t>
  </si>
  <si>
    <t>BOURÁNÍ PROPUSTŮ Z TRUB DN DO 400MM</t>
  </si>
  <si>
    <t>Přípravné a bourací práce 
Odstranění betonového propustku DN 400 (v bouraném betonu): 32,13=32,130 [A]</t>
  </si>
  <si>
    <t>SO 112-b</t>
  </si>
  <si>
    <t>Chodník ve staničení km 1,270 - 1,670 ; Neuznatelné náklady SFDI</t>
  </si>
  <si>
    <t xml:space="preserve">  SO 112-b</t>
  </si>
  <si>
    <t>dle pol. 11130: 31,05*0,1*1,8=5,589 [A] 
dle pol. 113328: 7,859*2,1=16,504 [B] 
dle pol. 122738: 13,92*1,8=25,056 [C] 
Celkem: A+B+C=47,149 [D]</t>
  </si>
  <si>
    <t>dle pol. 113158: 1,122*2,4=2,693 [A] 
dle pol. 11352: 12,24*0,205=2,509 [B] 
Celkem: A+B=5,202 [C]</t>
  </si>
  <si>
    <t>Zemní práce 
Stržení travního drnu tl. 100 mm: 31,05=31,050 [A]</t>
  </si>
  <si>
    <t>Přípravné a bourací práce 
bourání betonového sjezdu - beton tl. (předpokl.) 200mm: 5,61*0,2=1,122 [A]</t>
  </si>
  <si>
    <t>Přípravné a bourací práce 
bourání betonového sjezdu - nestmelená konstrukce tl. (předpokl.) 220mm: 5,61*0,22=1,234 [A] 
bourání asfaltové vozovky - nestmelená konstrukce tl. (předpokl.) 280mm: 23,66*0,28=6,625 [B] 
Celkem: A+B=7,859 [C]</t>
  </si>
  <si>
    <t>Přípravné a bourací práce 
Odstranění původní silniční obruby včetně betonového lože: 12,24=12,240 [A]</t>
  </si>
  <si>
    <t>Přípravné a bourací práce 
odfrézování asfaltové vozovky - asfaltové vrstvy tl. (předpokl.) 130mm: 23,66*0,13=3,076 [A]</t>
  </si>
  <si>
    <t>Konstrukce zpevněných ploch 
Drážka pro provedení napojení zálivkou: 30,0=30,000 [A]</t>
  </si>
  <si>
    <t>Ochrana vytříděné ornice na dočasné skládce (množství potřebné pro tento SO) 
výzisk z ostatních SO</t>
  </si>
  <si>
    <t>Zemní práce 
Ohumusování tl. 150 mm - ochrana na zemníku: 8,63*0,15=1,295 [A]</t>
  </si>
  <si>
    <t>Zemní práce 
Výkop: 0,81=0,810 [A] 
Dokopávky v místě sejmutí drnu tl. 200mm: 31,05*0,2=6,210 [B] 
Výkop pro předlažbu:6,90=6,900 [C] 
Celkem: A+B+C=13,920 [D]</t>
  </si>
  <si>
    <t>Zemní práce 
Ohumusování tl. 150 mm - doprava materiálu: 8,63*0,15=1,295 [A]</t>
  </si>
  <si>
    <t>dle pol. 122738: 13,92=13,920 [A]</t>
  </si>
  <si>
    <t>Zemní práce 
Násyp - dosypání a zhutnění: 7,25=7,250 [A]</t>
  </si>
  <si>
    <t>Přípravné a bourací práce 
Přehutnění pláně pro realizaci vozovky a chodníku: 49,88=49,880 [A] 
Přehutnění pláně  pro předláždění chodníku: 27,03=27,030 [B] 
Celkem: A+B=76,910 [C]</t>
  </si>
  <si>
    <t>Zemní práce 
Ohumusování tl. 150 mm - příprava pláně: 8,63=8,630 [A]</t>
  </si>
  <si>
    <t>Zemní práce 
Ohumusování tl. 150 mm: 8,63*0,15=1,295 [A]</t>
  </si>
  <si>
    <t>Zemní práce 
Zatravnění ohumusovaných ploch: 8,63=8,630 [A]</t>
  </si>
  <si>
    <t>Zemní práce 
Údržba zatravněných ploch do předání správci: 8,63=8,630 [A]</t>
  </si>
  <si>
    <t>vč. zakotvení třemi opěrnými kůly, zpevnění v horní a spodní části a úvazku kmene s ochranou proti okusu zvěří</t>
  </si>
  <si>
    <t>Náhradní výsadba ke kompenzaci ekologické újmy - obec Sedlec 
platan javorolistý (Platanus x acerofolia) výšky 2,0 - 3,0m: 5=5,000 [A]</t>
  </si>
  <si>
    <t>Konstrukce zpevněných ploch 
Nová asfaltová vozovka - 
- podkladní ŠD: 2*23,66=47,320 [A] 
- reliéfní dl. 80mm ve vozovce: 2*3,06=6,120 [B] 
Nový chodník - 
- standardní dl. 60mm: 2,45=2,450 [C] 
- standardní dl. 80mm (přejezd): 2*3,37=6,740 [D] 
Předláždění chodníku - dl. 80mm: 2*27,03=54,060 [E] 
Celkem: A+B+C+D+E=116,690 [F]</t>
  </si>
  <si>
    <t>56363</t>
  </si>
  <si>
    <t>VOZOVKOVÉ VRSTVY Z RECYKLOVANÉHO MATERIÁLU TL DO 150MM</t>
  </si>
  <si>
    <t>Pozn.: asfaltový recyklát - využije se vyfrézovaný materiál z obrusné vrstvy neobsahující dehet</t>
  </si>
  <si>
    <t>Konstrukce zpevněných ploch 
napojení sjezdů - zpevnění recyklátem: 17,34=17,340 [A]</t>
  </si>
  <si>
    <t>Konstrukce zpevněných ploch 
Nová asfaltová vozovka: 23,66=23,660 [A]</t>
  </si>
  <si>
    <t>Konstrukce zpevněných ploch 
Nový chodník: 2,45=2,450 [A]</t>
  </si>
  <si>
    <t>Konstrukce zpevněných ploch 
Nový chodníkový přejezd: 3,37=3,370 [A]</t>
  </si>
  <si>
    <t>Konstrukce zpevněných ploch 
Nový chodníkový přejezd - reliéfní dlažba: 3,06=3,060 [A]</t>
  </si>
  <si>
    <t>Konstrukce zpevněných ploch 
Předláždění chodníkového přejezdu - dl. 80mm: 27,03=27,030 [A]</t>
  </si>
  <si>
    <t>Ostatní 
obnova hranatého sloupku přišroubovaného do betonové patky: 2=2,000 [A]</t>
  </si>
  <si>
    <t>Obruby 
Silniční bet. obruba 150x250 mm do betonového lože s opěrou C20/25 XF3: 10,2=10,200 [A]</t>
  </si>
  <si>
    <t>Konstrukce zpevněných ploch 
Zaříznutí stávající vozovky: 30,0=30,000 [A]</t>
  </si>
  <si>
    <t>Konstrukce zpevněných ploch 
Napojení nové a stávající vozovky: 30,0=30,000 [A]</t>
  </si>
  <si>
    <t>96687</t>
  </si>
  <si>
    <t>VYBOURÁNÍ ULIČNÍCH VPUSTÍ KOMPLETNÍCH</t>
  </si>
  <si>
    <t>vč. likvidace (malé množství)</t>
  </si>
  <si>
    <t>Ostatní 
odstranění stávající uliční vpusti - vyskládané z pálených cihel: 1=1,000 [A]</t>
  </si>
  <si>
    <t>SO 115</t>
  </si>
  <si>
    <t>Autobusová zastávka zálivová</t>
  </si>
  <si>
    <t>SO 115-a</t>
  </si>
  <si>
    <t>Autobusová zastávka zálivová ; Uznatelné náklady SFDI</t>
  </si>
  <si>
    <t xml:space="preserve">  SO 115-a</t>
  </si>
  <si>
    <t>dle pol. 122738: 29,56*1,8=53,208 [A]</t>
  </si>
  <si>
    <t>dle pol. 11352: 17,85*0,205=3,659 [A]</t>
  </si>
  <si>
    <t>Přípravné a bourací práce 
Odstranění původní silniční obruby včetně betonového lože: 17,85=17,850 [A]</t>
  </si>
  <si>
    <t>Zemní práce 
Skrývka ornice tl. 300 mm: 186,3*0,3=55,890 [A]</t>
  </si>
  <si>
    <t>Zemní práce 
Ohumusování tl. 150 mm - ochrana na zemníku: 80,5*0,15=12,075 [A]</t>
  </si>
  <si>
    <t>Zemní práce 
Výkop: 23,0=23,000 [A] 
Výkop pro předlažbu: 6,56=6,560 [B] 
Celkem: A+B=29,560 [C]</t>
  </si>
  <si>
    <t>Zemní práce 
Ohumusování tl. 150 mm - doprava materiálu: 80,5*0,15=12,075 [A]</t>
  </si>
  <si>
    <t>dle pol. 122738: 29,56=29,560 [A]</t>
  </si>
  <si>
    <t>Zemní práce 
Násyp - dosypání a zhutnění: 46,0=46,000 [A]</t>
  </si>
  <si>
    <t>Přípravné a bourací práce 
Přehutnění pláně pro realizaci chodníku: 103,55=103,550 [A] 
Přehutnění pláně  pro předláždění chodníku: 20,3=20,300 [B] 
Celkem: A+B=123,850 [C]</t>
  </si>
  <si>
    <t>Zemní práce 
Ohumusování tl. 150 mm - příprava pláně: 80,5=80,500 [A]</t>
  </si>
  <si>
    <t>Zemní práce 
Ohumusování tl. 150 mm: 80,5*0,15=12,075 [A]</t>
  </si>
  <si>
    <t>Zemní práce 
Zatravnění ohumusovaných ploch: 80,5=80,500 [A]</t>
  </si>
  <si>
    <t>Zemní práce 
Údržba zatravněných ploch do předání správci: 80,5=80,500 [A]</t>
  </si>
  <si>
    <t>Konstrukce zpevněných ploch 
Nový chodník - 
- standardní dl. 60mm: 62,73=62,730 [A] 
- reliéfní dl. 60mm: 5,10=5,100 [B] 
- přídlažba 60mm k reliéfní dl.: 3,69=3,690 [C] 
- kontrastní pás dl. 60mm nehmatný: 10,20=10,200 [D] 
- standardní dl. 80mm (přejezd): 2*10,10=20,200 [E] 
- reliéfní dl. 80mm: 2*7,14=14,280 [F] 
- přídlažba 80mm k reliéfní dl.: 2*4,59=9,180 [G] 
Předláždění chodníku - 
- dl. 60mm: 7,14=7,140 [H] 
- dl. 80mm: 2*13,16=26,320 [I] 
Celkem: A+B+C+D+E+F+G+H+I=158,840 [J]</t>
  </si>
  <si>
    <t>Konstrukce zpevněných ploch 
Nový chodník: 62,73=62,730 [A]</t>
  </si>
  <si>
    <t>DL, betonová, barva šedá tl. 60mm ; L z HDK 4/8 tl. 40mm 
POZN.: výrobek vhodný pro přídlažbu s „nezkosenými“ hranami dle TN TZÚS 12.03.06 (aktualizace 1.12.2020)</t>
  </si>
  <si>
    <t>Konstrukce zpevněných ploch 
Nový chodníkový přejezd - přídlažba k reliéfní dlažbě: 4,59=4,590 [A]</t>
  </si>
  <si>
    <t>Konstrukce zpevněných ploch 
Nový chodníkový přejezd: 10,10=10,100 [A]</t>
  </si>
  <si>
    <t>DL, betonová, barva červená tl. 60mm ; L z HDK 4/8 tl. 30mm</t>
  </si>
  <si>
    <t>Konstrukce zpevněných ploch 
Nový chodník - kontrastní nehmatný pás š. 0,5m: 10,20=10,200 [A]</t>
  </si>
  <si>
    <t>Konstrukce zpevněných ploch 
Nový chodník - přídlažba k reliéfní dlažbě: 3,69=3,690 [A]</t>
  </si>
  <si>
    <t>Konstrukce zpevněných ploch 
Nový chodník - reliéfní dlažba: 5,10=5,100 [A]</t>
  </si>
  <si>
    <t>Konstrukce zpevněných ploch 
Nový chodníkový přejezd - reliéfní dlažba: 7,14=7,140 [A]</t>
  </si>
  <si>
    <t>Konstrukce zpevněných ploch 
Předláždění chodníku - dl. 60mm: 7,14=7,140 [A]</t>
  </si>
  <si>
    <t>Konstrukce zpevněných ploch 
Předláždění chodníkového přejezdu - dl. 80mm: 13,16=13,160 [A]</t>
  </si>
  <si>
    <t>Ostatní 
Rektifikace povrchových znaků IS: 2=2,000 [A]</t>
  </si>
  <si>
    <t>Ostatní 
sloupek zamezující parkování v. 0,8m: 2=2,000 [A]</t>
  </si>
  <si>
    <t>Obruby 
Sadová bet. obruba 80x250 mm do betonového lože s opěrou C20/25 XF3: 48,96=48,960 [A]</t>
  </si>
  <si>
    <t>Obruby 
Silniční bet. obruba 150x250 mm do betonového lože s opěrou C20/25 XF3: 60,18=60,180 [A]</t>
  </si>
  <si>
    <t>91725</t>
  </si>
  <si>
    <t>NÁSTUPIŠTNÍ OBRUBNÍKY BETONOVÉ</t>
  </si>
  <si>
    <t>Obruby 
bezbariérová obruba +160 mm do betonového lože s opěrou C20/25 XF3: 20,4=20,400 [A]</t>
  </si>
  <si>
    <t>SO 180</t>
  </si>
  <si>
    <t>Přechodné dopravní značení</t>
  </si>
  <si>
    <t>položka zahrnuje aktualizaci / vypracování návrhu DIO, projednání s DO, zajištění DIR 
pro celou stavbu</t>
  </si>
  <si>
    <t>1. etapa 
souvislá údržba III/0083 - předpoklad realizace 3 týdny, 
skutečnost dle harmonogramu / nabídky zhotovitele 
položka zahrnuje 
- osazení DZ vč. příslušenství dle TP66, jeho pravidelná údržba vč. příp. dílčích posunů, výměn poškozených DZ / příslušenství a následná demontáž a odklizení DZ vč. příslušenství po ukončení platnosti 
- 2x provizorní zastávku MHD (označník zastávky a panely na štěrkovém podkladu) 
- příp. řízení provozu proškolenými pracovníky 
- dočasné zakrytí nebo úpravu stávajícího DZ v rozporu s DIO</t>
  </si>
  <si>
    <t>2. etapa 
souvislá údržba III/0084 - předpoklad realizace 1 týden, 
rekonstrukce vozovky III/0084 včetně BUS zálivu - předpoklad realizace 6 týdnů, 
skutečnost dle harmonogramu / nabídky zhotovitele 
položka zahrnuje 
- osazení DZ vč. příslušenství dle TP66, jeho pravidelná údržba vč. příp. dílčích posunů, výměn poškozených DZ / příslušenství a následná demontáž a odklizení DZ vč. příslušenství po ukončení platnosti 
- 2x provizorní zastávku MHD (označník zastávky a panely na štěrkovém podkladu) 
- příp. řízení provozu proškolenými pracovníky 
- dočasné zakrytí nebo úpravu stávajícího DZ v rozporu s DIO</t>
  </si>
  <si>
    <t>1. + 3. etapa 
rekonstrukce vozovky III/0083 mimo obec - předpoklad realizace 8 týdnů, 
rekonstrukce vozovky III/0083 v obci včetně chodníků a parkovacích stání - předpoklad realizace 12 týdnů, 
skutečnost dle harmonogramu / nabídky zhotovitele 
položka zahrnuje 
- osazení DZ vč. příslušenství dle TP66, jeho pravidelná údržba vč. příp. dílčích posunů, výměn poškozených DZ / příslušenství a následná demontáž a odklizení DZ vč. příslušenství po ukončení platnosti 
- 2x provizorní zastávku MHD (označník zastávky a panely na štěrkovém podkladu) 
- příp. řízení provozu proškolenými pracovníky 
- dočasné zakrytí nebo úpravu stávajícího DZ v rozporu s DIO</t>
  </si>
  <si>
    <t>SO 190</t>
  </si>
  <si>
    <t>Stálé dopravní značení</t>
  </si>
  <si>
    <t>914131</t>
  </si>
  <si>
    <t>DOPRAVNÍ ZNAČKY ZÁKLADNÍ VELIKOSTI OCELOVÉ FÓLIE TŘ 2 - DODÁVKA A MONTÁŽ</t>
  </si>
  <si>
    <t>nové SDZ: 28=28,000 [A]</t>
  </si>
  <si>
    <t>914133</t>
  </si>
  <si>
    <t>DOPRAVNÍ ZNAČKY ZÁKLADNÍ VELIKOSTI OCELOVÉ FÓLIE TŘ 2 - DEMONTÁŽ</t>
  </si>
  <si>
    <t>Povinný odkup kovového materiálu zhotovitelem!</t>
  </si>
  <si>
    <t>rušené SDZ: 27=27,000 [A]</t>
  </si>
  <si>
    <t>914331</t>
  </si>
  <si>
    <t>DOPRAV ZNAČKY ZMENŠ VEL OCEL FÓLIE TŘ 2 - DODÁVKA A MONT</t>
  </si>
  <si>
    <t>nové SDZ (dodatkové): 4=4,000 [A]</t>
  </si>
  <si>
    <t>914333</t>
  </si>
  <si>
    <t>DOPRAV ZNAČKY ZMENŠ VEL OCEL FÓLIE TŘ 2 - DEMONTÁŽ</t>
  </si>
  <si>
    <t>rušené SDZ (dodatkové): 11=11,000 [A]</t>
  </si>
  <si>
    <t>914731</t>
  </si>
  <si>
    <t>STÁLÁ DOPRAV ZAŘÍZ Z3 OCEL S FÓLIÍ TŘ 2 DODÁVKA A MONTÁŽ</t>
  </si>
  <si>
    <t>nové SDZ - Z3 zkrácená "vodící tabule": 10=10,000 [A]</t>
  </si>
  <si>
    <t>posun původního SDZ - zpětná montáž sloupků vč. SDZ, vč. vyzvednutí a dopravy ze skladu</t>
  </si>
  <si>
    <t>posun IS3c + IS21c na ocelovém sloupku v bet. základu: 1=1,000 [A] 
posun P2 + I2b na ocelovém sloupku v bet. základu: 1=1,000 [B] 
posun IS21c na ocelovém sloupku v bet. základu: 1=1,000 [C] 
Celkem: A+B+C=3,000 [D]</t>
  </si>
  <si>
    <t>posun původního SDZ - demontáž sloupků vč. SDZ, s očištěním a uskladněním</t>
  </si>
  <si>
    <t>vybourání sloupku vč. odvozu likvidace odpadu (patky) dle dispozic zhotvitele 
Povinný odkup kovového materiálu zhotovitelem!</t>
  </si>
  <si>
    <t>rušené SDZ: 23=23,000 [A]</t>
  </si>
  <si>
    <t>914921</t>
  </si>
  <si>
    <t>SLOUPKY A STOJKY DOPRAVNÍCH ZNAČEK Z OCEL TRUBEK DO PATKY - DODÁVKA A MONTÁŽ</t>
  </si>
  <si>
    <t>nové SDZ 
nový sloupek z ocelové trubky do patky: 27=27,000 [A] 
Z3 s ocelovým sloupkem - demontovatelná patka: 10=10,000 [B] 
Celkem: A+B=37,000 [C]</t>
  </si>
  <si>
    <t>915111</t>
  </si>
  <si>
    <t>VODOROVNÉ DOPRAVNÍ ZNAČENÍ BARVOU HLADKÉ - DODÁVKA A POKLÁDKA</t>
  </si>
  <si>
    <t>1. fáze VDZ, vč. předznačení</t>
  </si>
  <si>
    <t>nové VDZ 
bílá barva: 875=875,000 [A] 
žlutá barva: 13=13,000 [B] 
Mezisoučet: A+B=888,000 [C] 
VDZ pouze barvou 
V18 optická brzda (2x - při obou fázích VDZ): 2*36=72,000 [D] 
Celkem: C+D=960,000 [E]</t>
  </si>
  <si>
    <t>915221</t>
  </si>
  <si>
    <t>VODOR DOPRAV ZNAČ PLASTEM STRUKTURÁLNÍ NEHLUČNÉ - DOD A POKLÁDKA</t>
  </si>
  <si>
    <t>2. fáze VDZ</t>
  </si>
  <si>
    <t>nové VDZ 
bílá barva: 875=875,000 [A] 
žlutá barva: 13=13,000 [B] 
Celkem: A+B=888,000 [C]</t>
  </si>
  <si>
    <t>915990.R</t>
  </si>
  <si>
    <t>VODÍCÍ PÁS PŘECHODU Z 6 PÁSKŮ NATAVOVANÝCH</t>
  </si>
  <si>
    <t>93808</t>
  </si>
  <si>
    <t>OČIŠTĚNÍ VOZOVEK ZAMETENÍM</t>
  </si>
  <si>
    <t>před provedením 2. fáze VDZ</t>
  </si>
  <si>
    <t>SO 301</t>
  </si>
  <si>
    <t>Kanalizační přípojka</t>
  </si>
  <si>
    <t>dle pol. 132838   75.137*1.8=135,247 [A]</t>
  </si>
  <si>
    <t>dle pol. 96688   2.0=2,000 [A]</t>
  </si>
  <si>
    <t>11511</t>
  </si>
  <si>
    <t>ČERPÁNÍ VODY DO 500 L/MIN</t>
  </si>
  <si>
    <t>HOD</t>
  </si>
  <si>
    <t>nad rámec položek zemních prací - čerpáno v rozsahu dle pokynů objednatele   50.0=50,000 [A]</t>
  </si>
  <si>
    <t>132838</t>
  </si>
  <si>
    <t>HLOUBENÍ RÝH ŠÍŘ DO 2M PAŽ I NEPAŽ TŘ. II, ODVOZ DO 20KM</t>
  </si>
  <si>
    <t>UV 4   (1.6+1)*(1+0.2)*((1.9+1.4)/2-0.42)=3,838 [A] 
UV3   (1.2+1)*(1+0.2)*((1.9+1.4)/2-0.42)=3,247 [B] 
UV2   (1.1+1)*(1+0.2)*((1.9+1.4)/2-0.42)=3,100 [C] 
UV1   (1.3+1)*(1+0.2)*((1.9+1.4)/2-0.42)=3,395 [D] 
UV6 - staničení 0,00-14,52   (14.52)*(1+0.2)*((1.55+1.1)/2-0.42)=15,769 [E] 
UV6 - staničení 14,52-35,24   (35.24-14.52+1)*(1+0.2)*((1.1+1.4)/2-0.42)=21,633 [F] 
UV 7   (1.3+1)*(2.4+0.2)*((1.9+1.4)/2-0.42)=7,355 [G] 
rozšíření pro UV5, UV5a, 3xUV6, UV7   6*2*1*1.4=16,800 [H] 
Celkem: A+B+C+D+E+F+G+H=75,137 [I]</t>
  </si>
  <si>
    <t>dle pol. 132838   75.138=75,138 [A]</t>
  </si>
  <si>
    <t>zásyp nakupovaným materiálem   75.138=75,138 [A] 
odpočet 6.841 pod potrubím   -6.841=-6,841 [B] 
odpočet obsypu potrubí   -24.358=-24,358 [C] 
odpočet obsypu UV   -12.317=-12,317 [D] 
odpočet potrubí   -((1.6+1.2+1.1+1.3+35.24)*3.14159265359*0.1^2)=-1,270 [E] 
odpočet UV   -9*1.4*3.14159265359*0.3^2=-3,563 [F] 
Celkem: A+B+C+D+E+F=26,789 [G]</t>
  </si>
  <si>
    <t>potrubí   (1.6+1.2+1.1+1.3+35.24+2.4)*1.2*0.5-((1.6+1.2+1.1+1.3+35.24+2.4)*3.14159265359*0.1^2)=24,358 [A] 
UV   9*1*1*1.4-(1*3.14159265359*0.3^2)=12,317 [B] 
odpočet 6 svislého potrubí   -6.000=-6,000 [C] 
Celkem: A+B+C=30,675 [D]</t>
  </si>
  <si>
    <t>212626</t>
  </si>
  <si>
    <t>TRATIVODY KOMPL Z TRUB Z PLAST HM DN DO 100MM, RÝHA TŘ II</t>
  </si>
  <si>
    <t>1.6+1.2+1.1+1.3+35.24+2.4+1.50+1.50=45,840 [A]</t>
  </si>
  <si>
    <t>45152</t>
  </si>
  <si>
    <t>PODKLADNÍ A VÝPLŇOVÉ VRSTVY Z KAMENIVA DRCENÉHO</t>
  </si>
  <si>
    <t>štěrková vrstva v tl. 10 cm drenážního potrubí   (1.6+1.2+1.1+1.3+35.24+2.4)*1.2*0.1+(2*1*2*0.1)*2=5,941 [A]</t>
  </si>
  <si>
    <t>pod potrubí   (1.6+1.2+1.1+1.3+35.24+2.4)*1.2*0.1+(2*1*2*0.1)*2=5,941 [A] 
pod UV   1*1*0.1*9=0,900 [B] 
Celkem: A+B=6,841 [C]</t>
  </si>
  <si>
    <t>87434.R</t>
  </si>
  <si>
    <t>POTRUBÍ Z TRUB PLASTOVÝCH ODPADNÍCH DN DO 200MM VYSOKOPEVNOSTNÍ</t>
  </si>
  <si>
    <t>plastové kanalizační potrubí PVC 200, SN12   (1.6+1.2+1.1+1.3+35.24+2.4+1.50+1.50)=45,840 [A]</t>
  </si>
  <si>
    <t>89712</t>
  </si>
  <si>
    <t>VPUSŤ KANALIZAČNÍ ULIČNÍ KOMPLETNÍ Z BETONOVÝCH DÍLCŮ</t>
  </si>
  <si>
    <t>9.0=9,000 [A]</t>
  </si>
  <si>
    <t>výstražná fólie šedé barvy - délka potrubí + 10% 
(1.6+1.2+1.1+1.3+35.24+2.4+1.50+1.50)*1.1=50,424 [A]</t>
  </si>
  <si>
    <t>899522</t>
  </si>
  <si>
    <t>OBETONOVÁNÍ POTRUBÍ Z PROSTÉHO BETONU DO C12/15</t>
  </si>
  <si>
    <t>Předpoklad 6 svislého potrubí 6.000=6,000 [A]</t>
  </si>
  <si>
    <t>899641</t>
  </si>
  <si>
    <t>TLAKOVÉ ZKOUŠKY POTRUBÍ DN DO 200MM</t>
  </si>
  <si>
    <t>plastové kanalizační potrubí PVC 200   (1.6+1.2+1.1+1.3+35.24+2.4+1.50+1.50)=45,840 [A]</t>
  </si>
  <si>
    <t>899642</t>
  </si>
  <si>
    <t>ZKOUŠKA VODOTĚSNOSTI POTRUBÍ DN DO 200MM</t>
  </si>
  <si>
    <t>89980</t>
  </si>
  <si>
    <t>TELEVIZNÍ PROHLÍDKA POTRUBÍ</t>
  </si>
  <si>
    <t>kamerová zkouška potrubí   (1.6+1.2+1.1+1.3+35.24+2.4)=42,840 [A]</t>
  </si>
  <si>
    <t>R05</t>
  </si>
  <si>
    <t>Napojení potrubí DN 200 na stávající šachtu včetně úpravy dna šachty</t>
  </si>
  <si>
    <t>1.0=1,000 [A]</t>
  </si>
  <si>
    <t>R06</t>
  </si>
  <si>
    <t>Přepojení potrubí DN 200 na stávající kanalizační řad</t>
  </si>
  <si>
    <t>přepojení UV 7 do stávající odbočky kanalizace   1=1,000 [A]</t>
  </si>
  <si>
    <t>Ostatní práce</t>
  </si>
  <si>
    <t>96688</t>
  </si>
  <si>
    <t>VYBOURÁNÍ KANALIZAČ ŠACHET KOMPLETNÍCH</t>
  </si>
  <si>
    <t>vybourání  horské vpusti   1.0=1,000 [A]</t>
  </si>
  <si>
    <t>SO 311</t>
  </si>
  <si>
    <t>Kanalizace dešťová</t>
  </si>
  <si>
    <t>SO 311.1</t>
  </si>
  <si>
    <t>Stoka D1</t>
  </si>
  <si>
    <t xml:space="preserve">  SO 311.1</t>
  </si>
  <si>
    <t>zemina - dle pol. 132838   164.142*1.8=295,456 [A] 
kamenivo - dle pol. 113328   45.267*2.0=90,534 [B] 
Celkem: A+B=385,990 [C]</t>
  </si>
  <si>
    <t>kamenivo stmelené cementem - dle pol. 113348   20.576*2.2=45,267 [A]</t>
  </si>
  <si>
    <t>D1 staničení 7,24 - 109,44   (109.44-7.24+1)*(1+2*0.4)*0.22=40,867 [A] 
DŠ1 - DŠ5   2*2*1*0.22*5=4,400 [B] 
Celkem: A+B=45,267 [C]</t>
  </si>
  <si>
    <t>113348</t>
  </si>
  <si>
    <t>ODSTRAN PODKL ZPEVNĚNÝCH PLOCH S CEM POJIVEM, ODVOZ DO 20KM</t>
  </si>
  <si>
    <t>D1 staničení 7,24 - 109,44   (109.44-7.24+1)*(1+2*0.4)*0.1=18,576 [A] 
DŠ1 - DŠ5   2*2*1*0.1*5=2,000 [B] 
Celkem: A+B=20,576 [C]</t>
  </si>
  <si>
    <t>D1 staničení 7,24 - 109,44   ((109.44-7.24+1)*(1+2*0.4))*0.1=18,576 [A] 
DŠ1 - DŠ5   2*2*1*0.1*5=2,000 [B] 
Celkem: A+B=20,576 [C]</t>
  </si>
  <si>
    <t>nad rámec položek zemních prací - čerpáno v rozsahu dle pokynů objednatele   100.0=100,000 [A]</t>
  </si>
  <si>
    <t>vč. odvozu na dočasnou deponii / skládku dle dispozic zhotovitele 
sejmutí 14.832 tl. 0,2 m - D1 staničení 0,00 - 7,24   (7.24+1)*(1+2*0.4)*0.2=2,966 [A]</t>
  </si>
  <si>
    <t>Zemní práce 
Ohumusování tl. 100 mm - ochrana na zemníku: 14,832*0,1=1,483 [A]</t>
  </si>
  <si>
    <t>Zemní práce 
Ohumusování tl. 100 mm - doprava materiálu: 14,832*0,1=1,483 [A]</t>
  </si>
  <si>
    <t>staničení 0,00-4,15 v zeleni   (4.15+1)*(1+0.3)*((1.11+1.18)/2-0.2)=6,327 [A] 
staničení 4,15 - 7,24 v zeleni   (7.24-4.15)*(1+0.3)*((1.18+0.83)/2-0.2)=3,234 [B] 
staničení 7,24 - 109,44 v komunikaci   (109.44-7.24+1)*(1+0.3)*((0.83+1.9)/2-0.42)=126,781 [C] 
rozšíření pro šachtu DŠ1   2*2*1*(1.45-0.42)=4,120 [D] 
rozšíření pro šachty DŠ2 - DŠ5   2*2*1*(1.9-0.42)*4=23,680 [E] 
Celkem: A+B+C+D+E=164,142 [F]</t>
  </si>
  <si>
    <t>dle pol. 132838   164.142=164,142 [A]</t>
  </si>
  <si>
    <t>zásyp nakupovaným materiálem   164.142=164,142 [A] 
odpočet 24.357   -24.357=-24,357 [B] 
odpočet obsypu potrubí   -78.407=-78,407 [C] 
odpočet potrubí   -109.44*3.14159265359*0.15^2=-7,736 [D] 
odpočet šachet   -((1.45+1.9+1.9+1.9+1.9)*3.14159265359*0.5^2)=-7,108 [E] 
Celkem: A+B+C+D+E=46,534 [F]</t>
  </si>
  <si>
    <t>potrubí   (109.44+1)*1.3*0.6-(109.44*3.14159265359*0.15^2)=78,407 [A]</t>
  </si>
  <si>
    <t>D1 staničení 7,24 - 109,44   (109.44-7.24+1)*(1+2*0.4)=185,760 [A] 
DŠ1 - DŠ5   2*2*1*5=20,000 [B] 
Celkem: A+B=205,760 [C]</t>
  </si>
  <si>
    <t>před rozprostřením 14.832 - D1 staničení 0,00 - 7,24   (7.24+1)*(1+2*0.4)=14,832 [A]</t>
  </si>
  <si>
    <t>18231</t>
  </si>
  <si>
    <t>ROZPROSTŘENÍ ORNICE V ROVINĚ V TL DO 0,10M</t>
  </si>
  <si>
    <t>rozprostření tl. 0,2 m - D1 staničení 0,00 - 7,24   (7.24+1)*(1+2*0.4)=14,832 [A]</t>
  </si>
  <si>
    <t>osetí - D1 staničení 0,00 - 7,24   (7.24+1)*(1+2*0.4)=14,832 [A]</t>
  </si>
  <si>
    <t>péče - D1 staničení 0,00 - 7,24   (7.24+1)*(1+2*0.4)=14,832 [A]</t>
  </si>
  <si>
    <t>109.44=109,440 [A]</t>
  </si>
  <si>
    <t>451313</t>
  </si>
  <si>
    <t>PODKLADNÍ A VÝPLŇOVÉ VRSTVY Z PROSTÉHO BETONU C16/20</t>
  </si>
  <si>
    <t>podklad tl. 0,1 m pod šachtami   2*1*2*0.1*5=2,000 [A]</t>
  </si>
  <si>
    <t>štěrková vrstva v tl. 10 cm drenážního potrubí   109.44*1.3*0.1=14,227 [A]</t>
  </si>
  <si>
    <t>pod potrubí a šachty   ((109.44+1)*1.3+5*5*2*2)*0.1=24,357 [A]</t>
  </si>
  <si>
    <t>562121</t>
  </si>
  <si>
    <t>VOZOVKOVÉ VRSTVY Z MATERIÁLŮ STABIL CEMENTEM TŘ I TL DO 100MM</t>
  </si>
  <si>
    <t>vrstva SC tl. 0,1 m - D1 staničení 7,24 - 109,44   (109.44-7.24+1)*(1+2*0.4)=185,760 [A] 
vrstva SC tl. 0,1 m - DŠ1 - DŠ5   2*2*1*5=20,000 [B] 
Celkem: A+B=205,760 [C]</t>
  </si>
  <si>
    <t>56335</t>
  </si>
  <si>
    <t>VOZOVKOVÉ VRSTVY ZE ŠTĚRKODRTI TL. DO 250MM</t>
  </si>
  <si>
    <t>vrstva ŠD tl. 0,22 m - D1 staničení 7,24 - 109,44   (109.44-7.24+1)*(1+2*0.4)=185,760 [A] 
vrstva ŠD tl. 0,22 m - DŠ1 - DŠ5   2*2*1*5=20,000 [B] 
Celkem: A+B=205,760 [C]</t>
  </si>
  <si>
    <t>572221</t>
  </si>
  <si>
    <t>SPOJOVACÍ POSTŘIK Z ASFALTU DO 1,0KG/M2</t>
  </si>
  <si>
    <t>87445.R</t>
  </si>
  <si>
    <t>POTRUBÍ Z TRUB PLASTOVÝCH ODPADNÍCH DN DO 300MM VYSOKOPEVNOSTNÍ</t>
  </si>
  <si>
    <t>plastové kanalizační potrubí PVC 300, SN12   109.44=109,440 [A]</t>
  </si>
  <si>
    <t>894145</t>
  </si>
  <si>
    <t>ŠACHTY KANALIZAČNÍ Z BETON DÍLCŮ NA POTRUBÍ DN DO 300MM</t>
  </si>
  <si>
    <t>5.0=5,000 [A]</t>
  </si>
  <si>
    <t>89911G</t>
  </si>
  <si>
    <t>LITINOVÝ POKLOP D400</t>
  </si>
  <si>
    <t>výstražná fólie šedé barvy - délka potrubí + 10% 
109.44*1.1=120,384 [A]</t>
  </si>
  <si>
    <t>899651</t>
  </si>
  <si>
    <t>TLAKOVÉ ZKOUŠKY POTRUBÍ DN DO 300MM</t>
  </si>
  <si>
    <t>899652</t>
  </si>
  <si>
    <t>ZKOUŠKA VODOTĚSNOSTI POTRUBÍ DN DO 300MM</t>
  </si>
  <si>
    <t>kamerová zkouška potrubí   109.44=109,440 [A]</t>
  </si>
  <si>
    <t>R01</t>
  </si>
  <si>
    <t>Výústní objekt</t>
  </si>
  <si>
    <t>R053</t>
  </si>
  <si>
    <t>Napojení potrubí DN 200 na stávající šachtu</t>
  </si>
  <si>
    <t>919112</t>
  </si>
  <si>
    <t>ŘEZÁNÍ ASFALTOVÉHO KRYTU VOZOVEK TL DO 100MM</t>
  </si>
  <si>
    <t>živičných vrstev při bourání   (109.44-7.24+1)*2+1.8=208,200 [A]</t>
  </si>
  <si>
    <t>919122</t>
  </si>
  <si>
    <t>ŘEZÁNÍ BETONOVÉHO KRYTU VOZOVEK TL DO 100MM</t>
  </si>
  <si>
    <t>vrstev stmelených betonem při bourání   (109.44-7.24+1)*2+1.8=208,200 [A]</t>
  </si>
  <si>
    <t>931317</t>
  </si>
  <si>
    <t>TĚSNĚNÍ DILATAČ SPAR ASF ZÁLIVKOU PRŮŘ DO 1000MM2</t>
  </si>
  <si>
    <t>(109.44-7.24+1)*2+1.8=208,200 [A]</t>
  </si>
  <si>
    <t>SO 311.2</t>
  </si>
  <si>
    <t>Stoka D2</t>
  </si>
  <si>
    <t xml:space="preserve">  SO 311.2</t>
  </si>
  <si>
    <t>zemina - dle pol. 132838   171.351*1.8=308,432 [A] 
kamenivo - dle pol. 113328   17.727*2.0=35,454 [B] 
Celkem: A+B=343,886 [C]</t>
  </si>
  <si>
    <t>kamenivo stmelené cementem - dle pol. 113348   8.058*2.2=17,728 [A]</t>
  </si>
  <si>
    <t>staničení 17,79 - 57,11   (57.11-17.79+1)*(1+2*0.4)*0.22=15,967 [A] 
rozšíření pro šachty DŠ5 - DŠ6   2*2*1*0.22*2=1,760 [B] 
Celkem: A+B=17,727 [C]</t>
  </si>
  <si>
    <t>staničení 17,79 - 57,11   (57.11-17.79+1)*(1+2*0.4)*0.1=7,258 [A] 
rozšíření pro šachty DŠ5 - DŠ6   2*2*1*0.1*2=0,800 [B] 
Celkem: A+B=8,058 [C]</t>
  </si>
  <si>
    <t>sejmutí 33.822 tl. 0,2 m - staničení 0,00 - 17,79   (17.79+1)*(1+2*0.4)*0.2=6,764 [A]</t>
  </si>
  <si>
    <t>Zemní práce 
Ohumusování tl. 100 mm - ochrana na zemníku: 33,822*0,1=3,382 [A]</t>
  </si>
  <si>
    <t>Zemní práce 
Ohumusování tl. 100 mm - doprava materiálu: 33,822*0,1=3,382 [A]</t>
  </si>
  <si>
    <t>staničení 0,00-17,79 v zeleni   (17.79+1)*(1+0.3)*((0.91+2.23)/2-0.2)=33,465 [A] 
staničení 17,79 - 57,11 v komunikaci   (57.11-17.79+1)*(1+0.3)*((2.23+3.16)/2-0.42)=119,246 [B] 
rozšíření pro šachtu DŠ5   2*2*1*(2.34-0.42)=7,680 [C] 
rozšíření pro šachtu DŠ6   2*2*1*(3.16-0.42)=10,960 [D] 
Celkem: A+B+C+D=171,351 [E]</t>
  </si>
  <si>
    <t>dle pol. 132838   171.351=171,351 [A]</t>
  </si>
  <si>
    <t>zásyp nakupovaným materiálem   171.351=171,351 [A] 
odpočet 8.224   -8.224=-8,224 [B] 
odpočet obsypu potrubí   -40.509=-40,509 [C] 
odpočet potrubí   -(57.11*3.14159265359*0.15^2)=-4,037 [D] 
odpočet šachet   -(2.34+3.16)*3.14159265359*0.5^2=-4,320 [E] 
Celkem: A+B+C+D+E=114,261 [F]</t>
  </si>
  <si>
    <t>potrubí   57.11*1.3*0.6-(57.11*3.14159265359*0.15^2)=40,509 [A]</t>
  </si>
  <si>
    <t>staničení 17,79 - 57,11   (57.11-17.79+1)*(1+2*0.4)=72,576 [A] 
rozšíření pro šachty DŠ5 - DŠ6   2*2*1*2=8,000 [B] 
Celkem: A+B=80,576 [C]</t>
  </si>
  <si>
    <t>před rozprostřením - staničení 0,00 - 17,79   (17.79+1)*(1+2*0.4)=33,822 [A]</t>
  </si>
  <si>
    <t>rozprostření tl. 0,2 m - staničení 0,00 - 17,79   (17.79+1)*(1+2*0.4)=33,822 [A]</t>
  </si>
  <si>
    <t>osetí - staničení 0,00 - 17,79   (17.79+1)*(1+2*0.4)=33,822 [A]</t>
  </si>
  <si>
    <t>péče - staničení 0,00 - 17,79   (17.79+1)*(1+2*0.4)=33,822 [A]</t>
  </si>
  <si>
    <t>57.11=57,110 [A]</t>
  </si>
  <si>
    <t>podklad tl. 0,1 m pod šachtami   2*1*2*0.1*2=0,800 [A] 
výústní objekt - 8.224 tl. 0,1 m   2.0*0.1=0,200 [B] 
Celkem: A+B=1,000 [C]</t>
  </si>
  <si>
    <t>štěrková vrstva v tl. 10 cm drenážního potrubí   57,11*1.3*0.1=7,424 [A]</t>
  </si>
  <si>
    <t>pod potrubí a šachty   57.11*1.3*0.1+(2*1*2*0.1)*2=8,224 [A]</t>
  </si>
  <si>
    <t>vrstva SC tl. 0,1 m - staničení 17,79 - 57,11   (57.11-17.79+1)*(1+2*0.4)=72,576 [A] 
vrstva SC tl. 0,1 m - rozšíření pro šachty DŠ5 - DŠ6   2*2*1*2=8,000 [B] 
Celkem: A+B=80,576 [C]</t>
  </si>
  <si>
    <t>vrstva ŠD tl. 0,22 m - staničení 17,79 - 57,11   (57.11-17.79+1)*(1+2*0.4)=72,576 [A] 
vrstva ŠD tl. 0,22 m - rozšíření pro šachty DŠ5 - DŠ6   2*2*1*2=8,000 [B] 
Celkem: A+B=80,576 [C]</t>
  </si>
  <si>
    <t>staničení 17,79 - 57,11   (57.11-17.79+1)*(1+2*0.4)=72,576 [A] 
rozšíření pro šachty DŠ5 - DŠ6   2*2*1*2=8,000 [B] 
Odpočet plochy zámkové dlažby: -((54,31-27,19)*(1+2*0,4))=-48,816 [C] 
Celkem: A+B+C=31,760 [D]</t>
  </si>
  <si>
    <t>58212</t>
  </si>
  <si>
    <t>DLÁŽDĚNÉ KRYTY Z VELKÝCH KOSTEK DO LOŽE Z MC</t>
  </si>
  <si>
    <t>výústní objekt    2.0=2,000 [A]</t>
  </si>
  <si>
    <t>Plochy zámkové dlažby: (54,31-27,19)*(1+2*0,4)=48,816 [A]</t>
  </si>
  <si>
    <t>plastové kanalizační potrubí PVC 300, SN12   57.11=57,110 [A]</t>
  </si>
  <si>
    <t>2.0=2,000 [A]</t>
  </si>
  <si>
    <t>výstražná fólie šedé barvy - délka potrubí + 10% 
57.11*1.1=62,821 [A]</t>
  </si>
  <si>
    <t>kamerová zkouška potrubí   57.11=57,110 [A]</t>
  </si>
  <si>
    <t>R02</t>
  </si>
  <si>
    <t>Napojení původního potrubí DN 500 na novou šachtu v místě DŠ5 včetně přehloubení</t>
  </si>
  <si>
    <t>hloubka 1,45 - prohloubeno na 2,24. Prohloubení na kótu 271,00 (dle výkresu situace)   1.0=1,000 [A]</t>
  </si>
  <si>
    <t>R03</t>
  </si>
  <si>
    <t>Napojení původního potrubí DN 400 na novou šachtu v místě DŠ6 včetně přehloubení</t>
  </si>
  <si>
    <t>hloubka 2,76 - prohloubeno na 3,06. Prohloubení na kótu 271,70 (dle výkresu situace)   1.0=1,000 [A]</t>
  </si>
  <si>
    <t>Ostatní konstrukce a práce, bourání</t>
  </si>
  <si>
    <t>živičných vrstev při bourání   (57.11-17.79+1)*2+1.8=82,440 [A]</t>
  </si>
  <si>
    <t>vrstev stmelených betonem při bourání   (57.11-17.79+1)*2+1.8=82,440 [A]</t>
  </si>
  <si>
    <t>(57.11-17.79+1)*2+1.8=82,440 [A]</t>
  </si>
  <si>
    <t>Přeložka plynovodu</t>
  </si>
  <si>
    <t>02730</t>
  </si>
  <si>
    <t>POMOC PRÁCE ZŘÍZ NEBO ZAJIŠŤ OCHRANU INŽENÝRSKÝCH SÍTÍ</t>
  </si>
  <si>
    <t>Provedení SO 311.2 dle přiložené dokumentace a soupisu prací 
Ocenění dle přílohy "příloha SO 311.2 Přeložka plynovodu _ SP.xlsx" 
Celková cena k doplnění do rozpočtu z listu "Rekapitulace stavby" celkem cena bez DPH (řádek 26)</t>
  </si>
  <si>
    <t>SO 321</t>
  </si>
  <si>
    <t>Retenční nádrž</t>
  </si>
  <si>
    <t>Provedení SO 321 dle přiložené dokumentace a soupisu prací 
Ocenění dle přílohy "příloha SO 321 Retenční nádrž _ SP.xlsx" 
Celková cena k doplnění do rozpočtu z listu "Rekapitulace stavby" celkem cena bez DPH (řádek 26)</t>
  </si>
  <si>
    <t>SO 401</t>
  </si>
  <si>
    <t>Chránička optického kabelu</t>
  </si>
  <si>
    <t>dle pol. 113328 : 6,56*2,1=13,776 [A] 
dle pol. 132738 : 79,87*1,8=143,766 [B] 
Celkem: A+B=157,542 [C]</t>
  </si>
  <si>
    <t>Povrchy mimo rekonstrukci 
Štěrkové parkoviště 
Odstranění štěrkové konstrukce tl. 0,4m: 8,2*0,4=3,280 [A] 
Asfaltová vozovka 
Odstranění konstrukce vozovky - ŠD tl. 0,29m: 8,2*0,4=3,280 [B] 
Celkem: A+B=6,560 [C]</t>
  </si>
  <si>
    <t>vč. odvozu a uložení na dočasnou skládku dle dispozic zhotovitele, vzdálenost uvedena orientačně</t>
  </si>
  <si>
    <t>Povrchy mimo rekonstrukci 
Asfaltová vozovka 
Odstranění konstrukce vozovky  
- frézování tl. 40mm: 94,0*0,04=3,760 [A] 
- frézování tl. 70mm: 53,7*0,07=3,759 [B] 
Celkem: A+B=7,519 [C]</t>
  </si>
  <si>
    <t>12110</t>
  </si>
  <si>
    <t>SEJMUTÍ ORNICE NEBO LESNÍ PŮDY</t>
  </si>
  <si>
    <t>s ponecháním v místě pro zpětné rozprostření</t>
  </si>
  <si>
    <t>Povrchy mimo rekonstrukci 
Terén 
Sejmutí ornice tl. 0,1m: 105,7*0,1=10,570 [A]</t>
  </si>
  <si>
    <t>Výpočet celkového objemu výkopů rýh viz. pol. 132738.</t>
  </si>
  <si>
    <t>materiál pro zpětný zásyp (dle pol. 17411): 366,73=366,730 [D]</t>
  </si>
  <si>
    <t>výkop - I. třída těžitelnosti - 
volný terén - 35/120cm: 878*0,35*1,2=368,760 [A] 
chodník - 35/100cm: 60*0,35*1,0=21,000 [B] 
sjezd/vozovka - 35/80cm: 203*0,35*0,8=56,840 [C] 
odpočet materiálu zpětného zásypu (dle pol. 17411): -366,73=- 366,730 [D] 
Celkem: A+B+C+D=79,870 [E]</t>
  </si>
  <si>
    <t>141733</t>
  </si>
  <si>
    <t>PROTLAČOVÁNÍ POTRUBÍ Z PLAST HMOT DN DO 150MM</t>
  </si>
  <si>
    <t>vč. start. a cíl. jam, kompletní provedení dle TS ; jeden úsek</t>
  </si>
  <si>
    <t>řízený protlak / podvt pod komunikací vč. osazení vrapované chráničky DN 125: 98=98,000 [A]</t>
  </si>
  <si>
    <t>zpětný zásyp rýh - 
volný terén - 35/100cm: 878*0,35*1,0=307,300 [A] 
chodník - 35/80cm: 60*0,35*0,8=16,800 [B] 
sjezd/vozovka - 35/60cm: 203*0,35*0,6=42,630 [C] 
Celkem: A+B+C=366,730 [D]</t>
  </si>
  <si>
    <t>pískové lože v. 0,2m (vč. odečtu výměry podvrtu a napojení do stávající chráničky (21m)): 1094*0,35*0,2=76,580 [A]</t>
  </si>
  <si>
    <t>Povrchy mimo rekonstrukci 
Štěrkové parkoviště 
Obnova štěrkové konstrukce: 8,2=8,200 [A] 
Asfaltová vozovka 
Obnova konstrukce vozovky: 22,2=22,200 [B] 
Celkem: A+B=30,400 [C]</t>
  </si>
  <si>
    <t>Povrchy mimo rekonstrukci 
Terén 
Příprava pro zpětné ohumusování: 105,7=105,700 [A]</t>
  </si>
  <si>
    <t>Povrchy mimo rekonstrukci 
Terén 
Zpětné ohumusování tl. 0,1m: 105,7*0,1=10,570 [A]</t>
  </si>
  <si>
    <t>Povrchy mimo rekonstrukci 
Terén 
Zatravnění ohumusovaných ploch: 105,7=105,700 [A]</t>
  </si>
  <si>
    <t>Povrchy mimo rekonstrukci 
Terén 
Údržba zatravněných ploch do předání správci: 105,7=105,700 [A]</t>
  </si>
  <si>
    <t>56330</t>
  </si>
  <si>
    <t>VOZOVKOVÉ VRSTVY ZE ŠTĚRKODRTI</t>
  </si>
  <si>
    <t>ŠDA</t>
  </si>
  <si>
    <t>Povrchy mimo rekonstrukci 
Štěrkové parkoviště 
Obnova štěrkové konstrukce tl. 0,4m (fr. 0/32): 8,2*0,4=3,280 [A] 
Asfaltová vozovka 
Obnova konstrukce vozovky - ŠD tl. 0,29m (fr. 0/63): 22,2*0,29=6,438 [B] 
Celkem: A+B=9,718 [C]</t>
  </si>
  <si>
    <t>Povrchy mimo rekonstrukci 
Asfaltová vozovka 
Obnova konstrukce vozovky: 94,0=94,000 [A]</t>
  </si>
  <si>
    <t>Povrchy mimo rekonstrukci 
Asfaltová vozovka 
Obnova konstrukce vozovky: 53,7=53,700 [A]</t>
  </si>
  <si>
    <t>Přidružená stavební výroba</t>
  </si>
  <si>
    <t>702112</t>
  </si>
  <si>
    <t>KABELOVÝ ŽLAB ZEMNÍ VČETNĚ KRYTU SVĚTLÉ ŠÍŘKY PŘES 120 DO 250 MM</t>
  </si>
  <si>
    <t>žlab TK1: 87=87,000 [A]</t>
  </si>
  <si>
    <t>702312</t>
  </si>
  <si>
    <t>ZAKRYTÍ KABELŮ VÝSTRAŽNOU FÓLIÍ ŠÍŘKY PŘES 20 DO 40 CM</t>
  </si>
  <si>
    <t>výstražná fólie oranžové barvy: 1201=1 201,000 [A]</t>
  </si>
  <si>
    <t>702332</t>
  </si>
  <si>
    <t>ZAKRYTÍ KABELŮ PLASTOVOU DESKOU/PÁSEM ŠÍŘKY PŘES 20 DO 40 CM</t>
  </si>
  <si>
    <t>plastová krycí deska: 1201=1 201,000 [A]</t>
  </si>
  <si>
    <t>87615</t>
  </si>
  <si>
    <t>CHRÁNIČKY Z TRUB PLAST DN DO 50MM</t>
  </si>
  <si>
    <t>vč. 10% rezervy na ukončení, výchylky v trase (kroucení) ap. 
Součástí dodávky jsou i spojky trubek po 150m (18ks).</t>
  </si>
  <si>
    <t>2x HDPE 40 mm: 2*1201*1,1=2 642,200 [A]</t>
  </si>
  <si>
    <t>PVC chráničky kabelů (podélně dělené) DN 125 mm: 294=294,000 [A]</t>
  </si>
  <si>
    <t>8988D</t>
  </si>
  <si>
    <t>KABELOVÉ KOMORY Z PLASTICKÝCH HMOT, UŽITNÝ OBJEM DO 0,8M3</t>
  </si>
  <si>
    <t>kabelová komora - orientační rozměry 0,8 x 0,8 x 1,0 m: 2=2,000 [A]</t>
  </si>
  <si>
    <t>899604</t>
  </si>
  <si>
    <t>KALIBRACE OPTOTRUBKY</t>
  </si>
  <si>
    <t>dle pol. 87615: 2642,2=2 642,200 [A]</t>
  </si>
  <si>
    <t>899611</t>
  </si>
  <si>
    <t>TLAKOVÉ ZKOUŠKY POTRUBÍ DN DO 80MM</t>
  </si>
  <si>
    <t>SO 411</t>
  </si>
  <si>
    <t>Chránička kabelu VO</t>
  </si>
  <si>
    <t>dokopání žlábku pro uzemnění 20x20 cm: 220*0,2*0,2=8,800 [D]</t>
  </si>
  <si>
    <t>zpětný zásyp žlábku pro uzemnění 20x20 cm: 220*0,2*0,2=8,800 [D]</t>
  </si>
  <si>
    <t>pro křížení + těsný souběh s SDE 
čerpáno v rozsahu dle pokynů správce sítí</t>
  </si>
  <si>
    <t>kabelový žlab betonový KZ1 + krycí deska KD 1: 80=80,000 [A]</t>
  </si>
  <si>
    <t>fólie výstražná - červená s bleskem 330/0.4: 220=220,000 [A]</t>
  </si>
  <si>
    <t>plastové PE pasy - červené s bleskem KD 250: 100=100,000 [A]</t>
  </si>
  <si>
    <t>741811</t>
  </si>
  <si>
    <t>UZEMŇOVACÍ VODIČ NA POVRCHU FEZN DO 120 MM2</t>
  </si>
  <si>
    <t>zemnící drát FeZn pr. 10 mm: 220=220,000 [A]</t>
  </si>
  <si>
    <t>PVC chráničky AROT (podélně dělené) DN 110 mm - 
- obetonované: 40=40,000 [A] 
- bez obetonování: 100=100,000 [B] 
Celkem: A+B=140,000 [C]</t>
  </si>
  <si>
    <t>v mn. do 0,15 m3/m'</t>
  </si>
  <si>
    <t>PVC chráničky AROT (podélně dělené) DN 110 mm obetonované: 40*0,15=6,000 [A]</t>
  </si>
  <si>
    <t>VON</t>
  </si>
  <si>
    <t>Vedlejší a ostatní náklady</t>
  </si>
  <si>
    <t>VON.a</t>
  </si>
  <si>
    <t>Vedlejší a ostatní náklady ; Uznatelné náklady SFDI</t>
  </si>
  <si>
    <t xml:space="preserve">  VON.a</t>
  </si>
  <si>
    <t>02911</t>
  </si>
  <si>
    <t>OSTATNÍ POŽADAVKY - GEODETICKÉ ZAMĚŘENÍ</t>
  </si>
  <si>
    <t>HM</t>
  </si>
  <si>
    <t>zaměření  pro vyhotovení skutečného provedení stavby, pro SO 111, 112, 115</t>
  </si>
  <si>
    <t>SO 111 (160m): 1,6=1,600 [A] 
SO 112 (400m): 4,0=4,000 [B] 
SO 115 (55m): 0,55=0,550 [C] 
Celkem: A+B+C=6,150 [D]</t>
  </si>
  <si>
    <t>02940</t>
  </si>
  <si>
    <t>OSTATNÍ POŽADAVKY - VYPRACOVÁNÍ DOKUMENTACE</t>
  </si>
  <si>
    <t>kompletační činnost pro zajištění žádosti o SFDI</t>
  </si>
  <si>
    <t>03100</t>
  </si>
  <si>
    <t>ZAŘÍZENÍ STAVENIŠTĚ - ZŘÍZENÍ, PROVOZ, DEMONTÁŽ</t>
  </si>
  <si>
    <t>pro SO 111, 112  a 115</t>
  </si>
  <si>
    <t>VON.b</t>
  </si>
  <si>
    <t>Vedlejší a ostatní náklady ; část KSÚS SK</t>
  </si>
  <si>
    <t xml:space="preserve">  VON.b</t>
  </si>
  <si>
    <t>02710</t>
  </si>
  <si>
    <t>PR</t>
  </si>
  <si>
    <t>POMOC PRÁCE ZŘÍZ NEBO ZAJIŠŤ OBJÍŽĎKY A PŘÍSTUP CESTY</t>
  </si>
  <si>
    <t>Oprava objízdných tras 
PR - Preliminář - pevná částka k ocenění: 4.000.000,- Kč bez DPH 
POZN.: Položka bude čerpána pouze se souhlasem a v rozsahu dle pokynů objednatele</t>
  </si>
  <si>
    <t>02730.R</t>
  </si>
  <si>
    <t>Případné stranové přeložky kabelového vedení provedené dle standardů jednotlivých správců 
POZN.: Položka bude čerpána pouze se souhlasem a v rozsahu dle pokynů objednatele</t>
  </si>
  <si>
    <t>02821</t>
  </si>
  <si>
    <t>PRŮZKUMNÉ PRÁCE ARCHEOLOGICKÉ NA POVRCHU</t>
  </si>
  <si>
    <t>Provedení archeologického průzkumu 
PR - Preliminář - pevná částka k ocenění: 300.000,- Kč bez DPH 
POZN.: Položka bude čerpána pouze se souhlasem a v rozsahu dle pokynů objednatele</t>
  </si>
  <si>
    <t>029113</t>
  </si>
  <si>
    <t>OSTATNÍ POŽADAVKY - GEODETICKÉ ZAMĚŘENÍ - CELKY</t>
  </si>
  <si>
    <t>geodetické práce - zaměření (SO101, 102, 103, 104, 301, 311 a 401)</t>
  </si>
  <si>
    <t>zaměření  pro vyhotovení skutečného provedení stavby (SO101, 102, 103, 104, 301, 311 a 401)</t>
  </si>
  <si>
    <t>02943</t>
  </si>
  <si>
    <t>OSTATNÍ POŽADAVKY - VYPRACOVÁNÍ RDS</t>
  </si>
  <si>
    <t>pro SO 101,102,103,104, 301, 311 a 401</t>
  </si>
  <si>
    <t>02944</t>
  </si>
  <si>
    <t>OSTAT POŽADAVKY - DOKUMENTACE SKUTEČ PROVEDENÍ V DIGIT FORMĚ</t>
  </si>
  <si>
    <t>02946</t>
  </si>
  <si>
    <t>OSTAT POŽADAVKY - FOTODOKUMENTACE</t>
  </si>
  <si>
    <t>pasportizace a fotodokumentace před zahájením stavby</t>
  </si>
  <si>
    <t>02991</t>
  </si>
  <si>
    <t>OSTATNÍ POŽADAVKY - INFORMAČNÍ TABULE</t>
  </si>
  <si>
    <t>prezentační cedule</t>
  </si>
  <si>
    <t>VON.c</t>
  </si>
  <si>
    <t>Vedlejší a ostatní náklady ; Neuznatelné náklady SFDI - část obec</t>
  </si>
  <si>
    <t xml:space="preserve">  VON.c</t>
  </si>
  <si>
    <t>zaměření  pro vyhotovení skutečného provedení stavby, pro SO 311.2, 321 a 411</t>
  </si>
  <si>
    <t>SO 311.2 (2,2m): 0,022=0,022 [A] 
SO 321 (dle potrubí 31,5m): 0,315=0,315 [B] 
SO 411 (140m): 1,4=1,400 [C] 
Celkem: A+B+C=1,737 [D]</t>
  </si>
  <si>
    <t>geodetické práce - zaměření (SO 111, 112, 115, 311.2, 321 a 411)</t>
  </si>
  <si>
    <t>pro SO 111, 112, 115, 311.2, 321 a 411</t>
  </si>
  <si>
    <t>pro SO 311.2, 321 a 411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</si>
</sst>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0+C10+C11+C12+C13+C14+C15+C17+C20+C22+C23+C24+C25+C28+C29+C30+C31+C32</f>
      </c>
      <c r="D6" s="1"/>
      <c r="E6" s="1"/>
    </row>
    <row r="7" spans="1:5" ht="12.75" customHeight="1">
      <c r="A7" s="1"/>
      <c r="B7" s="4" t="s">
        <v>4</v>
      </c>
      <c r="C7" s="7">
        <f>0+E10+E11+E12+E13+E14+E15+E17+E20+E22+E23+E24+E25+E28+E29+E30+E31+E32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20" t="s">
        <v>23</v>
      </c>
      <c r="B10" s="20" t="s">
        <v>24</v>
      </c>
      <c r="C10" s="21">
        <f>'SO 010'!I3</f>
      </c>
      <c r="D10" s="21">
        <f>'SO 010'!O2</f>
      </c>
      <c r="E10" s="21">
        <f>C10+D10</f>
      </c>
    </row>
    <row r="11" spans="1:5" ht="12.75" customHeight="1">
      <c r="A11" s="20" t="s">
        <v>89</v>
      </c>
      <c r="B11" s="20" t="s">
        <v>90</v>
      </c>
      <c r="C11" s="21">
        <f>'SO 101'!I3</f>
      </c>
      <c r="D11" s="21">
        <f>'SO 101'!O2</f>
      </c>
      <c r="E11" s="21">
        <f>C11+D11</f>
      </c>
    </row>
    <row r="12" spans="1:5" ht="12.75" customHeight="1">
      <c r="A12" s="20" t="s">
        <v>266</v>
      </c>
      <c r="B12" s="20" t="s">
        <v>267</v>
      </c>
      <c r="C12" s="21">
        <f>'SO 102'!I3</f>
      </c>
      <c r="D12" s="21">
        <f>'SO 102'!O2</f>
      </c>
      <c r="E12" s="21">
        <f>C12+D12</f>
      </c>
    </row>
    <row r="13" spans="1:5" ht="12.75" customHeight="1">
      <c r="A13" s="20" t="s">
        <v>473</v>
      </c>
      <c r="B13" s="20" t="s">
        <v>474</v>
      </c>
      <c r="C13" s="21">
        <f>'SO 103'!I3</f>
      </c>
      <c r="D13" s="21">
        <f>'SO 103'!O2</f>
      </c>
      <c r="E13" s="21">
        <f>C13+D13</f>
      </c>
    </row>
    <row r="14" spans="1:5" ht="12.75" customHeight="1">
      <c r="A14" s="20" t="s">
        <v>500</v>
      </c>
      <c r="B14" s="20" t="s">
        <v>501</v>
      </c>
      <c r="C14" s="21">
        <f>'SO 104'!I3</f>
      </c>
      <c r="D14" s="21">
        <f>'SO 104'!O2</f>
      </c>
      <c r="E14" s="21">
        <f>C14+D14</f>
      </c>
    </row>
    <row r="15" spans="1:5" ht="12.75" customHeight="1">
      <c r="A15" s="20" t="s">
        <v>579</v>
      </c>
      <c r="B15" s="20" t="s">
        <v>580</v>
      </c>
      <c r="C15" s="21">
        <f>0+C16</f>
      </c>
      <c r="D15" s="21">
        <f>0+D16</f>
      </c>
      <c r="E15" s="21">
        <f>0+E16</f>
      </c>
    </row>
    <row r="16" spans="1:5" ht="12.75" customHeight="1">
      <c r="A16" s="43" t="s">
        <v>584</v>
      </c>
      <c r="B16" s="43" t="s">
        <v>583</v>
      </c>
      <c r="C16" s="44">
        <f>'SO 111_SO 111-a'!I3</f>
      </c>
      <c r="D16" s="44">
        <f>'SO 111_SO 111-a'!O2</f>
      </c>
      <c r="E16" s="44">
        <f>C16+D16</f>
      </c>
    </row>
    <row r="17" spans="1:5" ht="12.75" customHeight="1">
      <c r="A17" s="20" t="s">
        <v>651</v>
      </c>
      <c r="B17" s="20" t="s">
        <v>652</v>
      </c>
      <c r="C17" s="21">
        <f>0+C18+C19</f>
      </c>
      <c r="D17" s="21">
        <f>0+D18+D19</f>
      </c>
      <c r="E17" s="21">
        <f>0+E18+E19</f>
      </c>
    </row>
    <row r="18" spans="1:5" ht="12.75" customHeight="1">
      <c r="A18" s="43" t="s">
        <v>655</v>
      </c>
      <c r="B18" s="43" t="s">
        <v>654</v>
      </c>
      <c r="C18" s="44">
        <f>'SO 112_SO 112-a'!I3</f>
      </c>
      <c r="D18" s="44">
        <f>'SO 112_SO 112-a'!O2</f>
      </c>
      <c r="E18" s="44">
        <f>C18+D18</f>
      </c>
    </row>
    <row r="19" spans="1:5" ht="12.75" customHeight="1">
      <c r="A19" s="43" t="s">
        <v>725</v>
      </c>
      <c r="B19" s="43" t="s">
        <v>724</v>
      </c>
      <c r="C19" s="44">
        <f>'SO 112_SO 112-b'!I3</f>
      </c>
      <c r="D19" s="44">
        <f>'SO 112_SO 112-b'!O2</f>
      </c>
      <c r="E19" s="44">
        <f>C19+D19</f>
      </c>
    </row>
    <row r="20" spans="1:5" ht="12.75" customHeight="1">
      <c r="A20" s="20" t="s">
        <v>765</v>
      </c>
      <c r="B20" s="20" t="s">
        <v>766</v>
      </c>
      <c r="C20" s="21">
        <f>0+C21</f>
      </c>
      <c r="D20" s="21">
        <f>0+D21</f>
      </c>
      <c r="E20" s="21">
        <f>0+E21</f>
      </c>
    </row>
    <row r="21" spans="1:5" ht="12.75" customHeight="1">
      <c r="A21" s="43" t="s">
        <v>769</v>
      </c>
      <c r="B21" s="43" t="s">
        <v>768</v>
      </c>
      <c r="C21" s="44">
        <f>'SO 115_SO 115-a'!I3</f>
      </c>
      <c r="D21" s="44">
        <f>'SO 115_SO 115-a'!O2</f>
      </c>
      <c r="E21" s="44">
        <f>C21+D21</f>
      </c>
    </row>
    <row r="22" spans="1:5" ht="12.75" customHeight="1">
      <c r="A22" s="20" t="s">
        <v>803</v>
      </c>
      <c r="B22" s="20" t="s">
        <v>804</v>
      </c>
      <c r="C22" s="21">
        <f>'SO 180'!I3</f>
      </c>
      <c r="D22" s="21">
        <f>'SO 180'!O2</f>
      </c>
      <c r="E22" s="21">
        <f>C22+D22</f>
      </c>
    </row>
    <row r="23" spans="1:5" ht="12.75" customHeight="1">
      <c r="A23" s="20" t="s">
        <v>809</v>
      </c>
      <c r="B23" s="20" t="s">
        <v>810</v>
      </c>
      <c r="C23" s="21">
        <f>'SO 190'!I3</f>
      </c>
      <c r="D23" s="21">
        <f>'SO 190'!O2</f>
      </c>
      <c r="E23" s="21">
        <f>C23+D23</f>
      </c>
    </row>
    <row r="24" spans="1:5" ht="12.75" customHeight="1">
      <c r="A24" s="20" t="s">
        <v>848</v>
      </c>
      <c r="B24" s="20" t="s">
        <v>849</v>
      </c>
      <c r="C24" s="21">
        <f>'SO 301'!I3</f>
      </c>
      <c r="D24" s="21">
        <f>'SO 301'!O2</f>
      </c>
      <c r="E24" s="21">
        <f>C24+D24</f>
      </c>
    </row>
    <row r="25" spans="1:5" ht="12.75" customHeight="1">
      <c r="A25" s="20" t="s">
        <v>897</v>
      </c>
      <c r="B25" s="20" t="s">
        <v>898</v>
      </c>
      <c r="C25" s="21">
        <f>0+C26+C27</f>
      </c>
      <c r="D25" s="21">
        <f>0+D26+D27</f>
      </c>
      <c r="E25" s="21">
        <f>0+E26+E27</f>
      </c>
    </row>
    <row r="26" spans="1:5" ht="12.75" customHeight="1">
      <c r="A26" s="43" t="s">
        <v>901</v>
      </c>
      <c r="B26" s="43" t="s">
        <v>900</v>
      </c>
      <c r="C26" s="44">
        <f>'SO 311_SO 311.1'!I3</f>
      </c>
      <c r="D26" s="44">
        <f>'SO 311_SO 311.1'!O2</f>
      </c>
      <c r="E26" s="44">
        <f>C26+D26</f>
      </c>
    </row>
    <row r="27" spans="1:5" ht="12.75" customHeight="1">
      <c r="A27" s="43" t="s">
        <v>967</v>
      </c>
      <c r="B27" s="43" t="s">
        <v>966</v>
      </c>
      <c r="C27" s="44">
        <f>'SO 311_SO 311.2'!I3</f>
      </c>
      <c r="D27" s="44">
        <f>'SO 311_SO 311.2'!O2</f>
      </c>
      <c r="E27" s="44">
        <f>C27+D27</f>
      </c>
    </row>
    <row r="28" spans="1:5" ht="12.75" customHeight="1">
      <c r="A28" s="20" t="s">
        <v>965</v>
      </c>
      <c r="B28" s="20" t="s">
        <v>1009</v>
      </c>
      <c r="C28" s="21">
        <f>'SO 311.2'!I3</f>
      </c>
      <c r="D28" s="21">
        <f>'SO 311.2'!O2</f>
      </c>
      <c r="E28" s="21">
        <f>C28+D28</f>
      </c>
    </row>
    <row r="29" spans="1:5" ht="12.75" customHeight="1">
      <c r="A29" s="20" t="s">
        <v>1013</v>
      </c>
      <c r="B29" s="20" t="s">
        <v>1014</v>
      </c>
      <c r="C29" s="21">
        <f>'SO 321'!I3</f>
      </c>
      <c r="D29" s="21">
        <f>'SO 321'!O2</f>
      </c>
      <c r="E29" s="21">
        <f>C29+D29</f>
      </c>
    </row>
    <row r="30" spans="1:5" ht="12.75" customHeight="1">
      <c r="A30" s="20" t="s">
        <v>1016</v>
      </c>
      <c r="B30" s="20" t="s">
        <v>1017</v>
      </c>
      <c r="C30" s="21">
        <f>'SO 401'!I3</f>
      </c>
      <c r="D30" s="21">
        <f>'SO 401'!O2</f>
      </c>
      <c r="E30" s="21">
        <f>C30+D30</f>
      </c>
    </row>
    <row r="31" spans="1:5" ht="12.75" customHeight="1">
      <c r="A31" s="20" t="s">
        <v>1069</v>
      </c>
      <c r="B31" s="20" t="s">
        <v>1070</v>
      </c>
      <c r="C31" s="21">
        <f>'SO 411'!I3</f>
      </c>
      <c r="D31" s="21">
        <f>'SO 411'!O2</f>
      </c>
      <c r="E31" s="21">
        <f>C31+D31</f>
      </c>
    </row>
    <row r="32" spans="1:5" ht="12.75" customHeight="1">
      <c r="A32" s="20" t="s">
        <v>1083</v>
      </c>
      <c r="B32" s="20" t="s">
        <v>1084</v>
      </c>
      <c r="C32" s="21">
        <f>0+C33+C34+C35</f>
      </c>
      <c r="D32" s="21">
        <f>0+D33+D34+D35</f>
      </c>
      <c r="E32" s="21">
        <f>0+E33+E34+E35</f>
      </c>
    </row>
    <row r="33" spans="1:5" ht="12.75" customHeight="1">
      <c r="A33" s="43" t="s">
        <v>1087</v>
      </c>
      <c r="B33" s="43" t="s">
        <v>1086</v>
      </c>
      <c r="C33" s="44">
        <f>'VON_VON.a'!I3</f>
      </c>
      <c r="D33" s="44">
        <f>'VON_VON.a'!O2</f>
      </c>
      <c r="E33" s="44">
        <f>C33+D33</f>
      </c>
    </row>
    <row r="34" spans="1:5" ht="12.75" customHeight="1">
      <c r="A34" s="43" t="s">
        <v>1101</v>
      </c>
      <c r="B34" s="43" t="s">
        <v>1100</v>
      </c>
      <c r="C34" s="44">
        <f>'VON_VON.b'!I3</f>
      </c>
      <c r="D34" s="44">
        <f>'VON_VON.b'!O2</f>
      </c>
      <c r="E34" s="44">
        <f>C34+D34</f>
      </c>
    </row>
    <row r="35" spans="1:5" ht="12.75" customHeight="1">
      <c r="A35" s="43" t="s">
        <v>1128</v>
      </c>
      <c r="B35" s="43" t="s">
        <v>1127</v>
      </c>
      <c r="C35" s="44">
        <f>'VON_VON.c'!I3</f>
      </c>
      <c r="D35" s="44">
        <f>'VON_VON.c'!O2</f>
      </c>
      <c r="E35" s="44">
        <f>C35+D35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0+O9+O16+O53+O84+O88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767</v>
      </c>
      <c r="I3" s="42">
        <f>0+I9+I16+I53+I84+I88</f>
      </c>
      <c r="O3" t="s">
        <v>18</v>
      </c>
      <c r="P3" t="s">
        <v>22</v>
      </c>
    </row>
    <row r="4" spans="1:16" ht="15" customHeight="1">
      <c r="A4" t="s">
        <v>16</v>
      </c>
      <c r="B4" s="12" t="s">
        <v>578</v>
      </c>
      <c r="C4" s="13" t="s">
        <v>765</v>
      </c>
      <c r="D4" s="1"/>
      <c r="E4" s="14" t="s">
        <v>766</v>
      </c>
      <c r="F4" s="1"/>
      <c r="G4" s="1"/>
      <c r="H4" s="11"/>
      <c r="I4" s="11"/>
      <c r="O4" t="s">
        <v>19</v>
      </c>
      <c r="P4" t="s">
        <v>22</v>
      </c>
    </row>
    <row r="5" spans="1:16" ht="12.75" customHeight="1">
      <c r="A5" t="s">
        <v>581</v>
      </c>
      <c r="B5" s="16" t="s">
        <v>17</v>
      </c>
      <c r="C5" s="17" t="s">
        <v>767</v>
      </c>
      <c r="D5" s="6"/>
      <c r="E5" s="18" t="s">
        <v>768</v>
      </c>
      <c r="F5" s="6"/>
      <c r="G5" s="6"/>
      <c r="H5" s="6"/>
      <c r="I5" s="6"/>
      <c r="O5" t="s">
        <v>20</v>
      </c>
      <c r="P5" t="s">
        <v>22</v>
      </c>
    </row>
    <row r="6" spans="1:9" ht="12.75" customHeight="1">
      <c r="A6" s="15" t="s">
        <v>25</v>
      </c>
      <c r="B6" s="15" t="s">
        <v>27</v>
      </c>
      <c r="C6" s="15" t="s">
        <v>29</v>
      </c>
      <c r="D6" s="15" t="s">
        <v>30</v>
      </c>
      <c r="E6" s="15" t="s">
        <v>31</v>
      </c>
      <c r="F6" s="15" t="s">
        <v>33</v>
      </c>
      <c r="G6" s="15" t="s">
        <v>35</v>
      </c>
      <c r="H6" s="15" t="s">
        <v>37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38</v>
      </c>
      <c r="I7" s="15" t="s">
        <v>40</v>
      </c>
    </row>
    <row r="8" spans="1:9" ht="12.75" customHeight="1">
      <c r="A8" s="15" t="s">
        <v>26</v>
      </c>
      <c r="B8" s="15" t="s">
        <v>28</v>
      </c>
      <c r="C8" s="15" t="s">
        <v>22</v>
      </c>
      <c r="D8" s="15" t="s">
        <v>21</v>
      </c>
      <c r="E8" s="15" t="s">
        <v>32</v>
      </c>
      <c r="F8" s="15" t="s">
        <v>34</v>
      </c>
      <c r="G8" s="15" t="s">
        <v>36</v>
      </c>
      <c r="H8" s="15" t="s">
        <v>39</v>
      </c>
      <c r="I8" s="15" t="s">
        <v>41</v>
      </c>
    </row>
    <row r="9" spans="1:18" ht="12.75" customHeight="1">
      <c r="A9" s="19" t="s">
        <v>42</v>
      </c>
      <c r="B9" s="19"/>
      <c r="C9" s="26" t="s">
        <v>26</v>
      </c>
      <c r="D9" s="19"/>
      <c r="E9" s="27" t="s">
        <v>43</v>
      </c>
      <c r="F9" s="19"/>
      <c r="G9" s="19"/>
      <c r="H9" s="19"/>
      <c r="I9" s="28">
        <f>0+Q9</f>
      </c>
      <c r="O9">
        <f>0+R9</f>
      </c>
      <c r="Q9">
        <f>0+I10+I13</f>
      </c>
      <c r="R9">
        <f>0+O10+O13</f>
      </c>
    </row>
    <row r="10" spans="1:16" ht="12.75">
      <c r="A10" s="25" t="s">
        <v>44</v>
      </c>
      <c r="B10" s="29" t="s">
        <v>28</v>
      </c>
      <c r="C10" s="29" t="s">
        <v>45</v>
      </c>
      <c r="D10" s="25" t="s">
        <v>91</v>
      </c>
      <c r="E10" s="30" t="s">
        <v>47</v>
      </c>
      <c r="F10" s="31" t="s">
        <v>48</v>
      </c>
      <c r="G10" s="32">
        <v>53.208</v>
      </c>
      <c r="H10" s="33">
        <v>0</v>
      </c>
      <c r="I10" s="33">
        <f>ROUND(ROUND(H10,2)*ROUND(G10,3),2)</f>
      </c>
      <c r="O10">
        <f>(I10*21)/100</f>
      </c>
      <c r="P10" t="s">
        <v>22</v>
      </c>
    </row>
    <row r="11" spans="1:5" ht="12.75">
      <c r="A11" s="34" t="s">
        <v>49</v>
      </c>
      <c r="E11" s="35" t="s">
        <v>92</v>
      </c>
    </row>
    <row r="12" spans="1:5" ht="12.75">
      <c r="A12" s="38" t="s">
        <v>51</v>
      </c>
      <c r="E12" s="37" t="s">
        <v>770</v>
      </c>
    </row>
    <row r="13" spans="1:16" ht="12.75">
      <c r="A13" s="25" t="s">
        <v>44</v>
      </c>
      <c r="B13" s="29" t="s">
        <v>22</v>
      </c>
      <c r="C13" s="29" t="s">
        <v>45</v>
      </c>
      <c r="D13" s="25" t="s">
        <v>94</v>
      </c>
      <c r="E13" s="30" t="s">
        <v>47</v>
      </c>
      <c r="F13" s="31" t="s">
        <v>48</v>
      </c>
      <c r="G13" s="32">
        <v>3.659</v>
      </c>
      <c r="H13" s="33">
        <v>0</v>
      </c>
      <c r="I13" s="33">
        <f>ROUND(ROUND(H13,2)*ROUND(G13,3),2)</f>
      </c>
      <c r="O13">
        <f>(I13*21)/100</f>
      </c>
      <c r="P13" t="s">
        <v>22</v>
      </c>
    </row>
    <row r="14" spans="1:5" ht="12.75">
      <c r="A14" s="34" t="s">
        <v>49</v>
      </c>
      <c r="E14" s="35" t="s">
        <v>95</v>
      </c>
    </row>
    <row r="15" spans="1:5" ht="12.75">
      <c r="A15" s="36" t="s">
        <v>51</v>
      </c>
      <c r="E15" s="37" t="s">
        <v>771</v>
      </c>
    </row>
    <row r="16" spans="1:18" ht="12.75" customHeight="1">
      <c r="A16" s="6" t="s">
        <v>42</v>
      </c>
      <c r="B16" s="6"/>
      <c r="C16" s="40" t="s">
        <v>28</v>
      </c>
      <c r="D16" s="6"/>
      <c r="E16" s="27" t="s">
        <v>57</v>
      </c>
      <c r="F16" s="6"/>
      <c r="G16" s="6"/>
      <c r="H16" s="6"/>
      <c r="I16" s="41">
        <f>0+Q16</f>
      </c>
      <c r="O16">
        <f>0+R16</f>
      </c>
      <c r="Q16">
        <f>0+I17+I20+I23+I26+I29+I32+I35+I38+I41+I44+I47+I50</f>
      </c>
      <c r="R16">
        <f>0+O17+O20+O23+O26+O29+O32+O35+O38+O41+O44+O47+O50</f>
      </c>
    </row>
    <row r="17" spans="1:16" ht="12.75">
      <c r="A17" s="25" t="s">
        <v>44</v>
      </c>
      <c r="B17" s="29" t="s">
        <v>21</v>
      </c>
      <c r="C17" s="29" t="s">
        <v>104</v>
      </c>
      <c r="D17" s="25" t="s">
        <v>46</v>
      </c>
      <c r="E17" s="30" t="s">
        <v>105</v>
      </c>
      <c r="F17" s="31" t="s">
        <v>106</v>
      </c>
      <c r="G17" s="32">
        <v>17.85</v>
      </c>
      <c r="H17" s="33">
        <v>0</v>
      </c>
      <c r="I17" s="33">
        <f>ROUND(ROUND(H17,2)*ROUND(G17,3),2)</f>
      </c>
      <c r="O17">
        <f>(I17*21)/100</f>
      </c>
      <c r="P17" t="s">
        <v>22</v>
      </c>
    </row>
    <row r="18" spans="1:5" ht="12.75">
      <c r="A18" s="34" t="s">
        <v>49</v>
      </c>
      <c r="E18" s="35" t="s">
        <v>107</v>
      </c>
    </row>
    <row r="19" spans="1:5" ht="25.5">
      <c r="A19" s="38" t="s">
        <v>51</v>
      </c>
      <c r="E19" s="37" t="s">
        <v>772</v>
      </c>
    </row>
    <row r="20" spans="1:16" ht="12.75">
      <c r="A20" s="25" t="s">
        <v>44</v>
      </c>
      <c r="B20" s="29" t="s">
        <v>32</v>
      </c>
      <c r="C20" s="29" t="s">
        <v>119</v>
      </c>
      <c r="D20" s="25" t="s">
        <v>46</v>
      </c>
      <c r="E20" s="30" t="s">
        <v>120</v>
      </c>
      <c r="F20" s="31" t="s">
        <v>72</v>
      </c>
      <c r="G20" s="32">
        <v>55.89</v>
      </c>
      <c r="H20" s="33">
        <v>0</v>
      </c>
      <c r="I20" s="33">
        <f>ROUND(ROUND(H20,2)*ROUND(G20,3),2)</f>
      </c>
      <c r="O20">
        <f>(I20*21)/100</f>
      </c>
      <c r="P20" t="s">
        <v>22</v>
      </c>
    </row>
    <row r="21" spans="1:5" ht="38.25">
      <c r="A21" s="34" t="s">
        <v>49</v>
      </c>
      <c r="E21" s="35" t="s">
        <v>591</v>
      </c>
    </row>
    <row r="22" spans="1:5" ht="25.5">
      <c r="A22" s="38" t="s">
        <v>51</v>
      </c>
      <c r="E22" s="37" t="s">
        <v>773</v>
      </c>
    </row>
    <row r="23" spans="1:16" ht="12.75">
      <c r="A23" s="25" t="s">
        <v>44</v>
      </c>
      <c r="B23" s="29" t="s">
        <v>34</v>
      </c>
      <c r="C23" s="29" t="s">
        <v>123</v>
      </c>
      <c r="D23" s="25" t="s">
        <v>46</v>
      </c>
      <c r="E23" s="30" t="s">
        <v>124</v>
      </c>
      <c r="F23" s="31" t="s">
        <v>72</v>
      </c>
      <c r="G23" s="32">
        <v>12.075</v>
      </c>
      <c r="H23" s="33">
        <v>0</v>
      </c>
      <c r="I23" s="33">
        <f>ROUND(ROUND(H23,2)*ROUND(G23,3),2)</f>
      </c>
      <c r="O23">
        <f>(I23*21)/100</f>
      </c>
      <c r="P23" t="s">
        <v>22</v>
      </c>
    </row>
    <row r="24" spans="1:5" ht="12.75">
      <c r="A24" s="34" t="s">
        <v>49</v>
      </c>
      <c r="E24" s="35" t="s">
        <v>125</v>
      </c>
    </row>
    <row r="25" spans="1:5" ht="25.5">
      <c r="A25" s="38" t="s">
        <v>51</v>
      </c>
      <c r="E25" s="37" t="s">
        <v>774</v>
      </c>
    </row>
    <row r="26" spans="1:16" ht="12.75">
      <c r="A26" s="25" t="s">
        <v>44</v>
      </c>
      <c r="B26" s="29" t="s">
        <v>36</v>
      </c>
      <c r="C26" s="29" t="s">
        <v>128</v>
      </c>
      <c r="D26" s="25" t="s">
        <v>46</v>
      </c>
      <c r="E26" s="30" t="s">
        <v>129</v>
      </c>
      <c r="F26" s="31" t="s">
        <v>72</v>
      </c>
      <c r="G26" s="32">
        <v>29.56</v>
      </c>
      <c r="H26" s="33">
        <v>0</v>
      </c>
      <c r="I26" s="33">
        <f>ROUND(ROUND(H26,2)*ROUND(G26,3),2)</f>
      </c>
      <c r="O26">
        <f>(I26*21)/100</f>
      </c>
      <c r="P26" t="s">
        <v>22</v>
      </c>
    </row>
    <row r="27" spans="1:5" ht="25.5">
      <c r="A27" s="34" t="s">
        <v>49</v>
      </c>
      <c r="E27" s="35" t="s">
        <v>130</v>
      </c>
    </row>
    <row r="28" spans="1:5" ht="51">
      <c r="A28" s="38" t="s">
        <v>51</v>
      </c>
      <c r="E28" s="37" t="s">
        <v>775</v>
      </c>
    </row>
    <row r="29" spans="1:16" ht="12.75">
      <c r="A29" s="25" t="s">
        <v>44</v>
      </c>
      <c r="B29" s="29" t="s">
        <v>69</v>
      </c>
      <c r="C29" s="29" t="s">
        <v>133</v>
      </c>
      <c r="D29" s="25" t="s">
        <v>46</v>
      </c>
      <c r="E29" s="30" t="s">
        <v>134</v>
      </c>
      <c r="F29" s="31" t="s">
        <v>72</v>
      </c>
      <c r="G29" s="32">
        <v>12.075</v>
      </c>
      <c r="H29" s="33">
        <v>0</v>
      </c>
      <c r="I29" s="33">
        <f>ROUND(ROUND(H29,2)*ROUND(G29,3),2)</f>
      </c>
      <c r="O29">
        <f>(I29*21)/100</f>
      </c>
      <c r="P29" t="s">
        <v>22</v>
      </c>
    </row>
    <row r="30" spans="1:5" ht="25.5">
      <c r="A30" s="34" t="s">
        <v>49</v>
      </c>
      <c r="E30" s="35" t="s">
        <v>599</v>
      </c>
    </row>
    <row r="31" spans="1:5" ht="25.5">
      <c r="A31" s="38" t="s">
        <v>51</v>
      </c>
      <c r="E31" s="37" t="s">
        <v>776</v>
      </c>
    </row>
    <row r="32" spans="1:16" ht="12.75">
      <c r="A32" s="25" t="s">
        <v>44</v>
      </c>
      <c r="B32" s="29" t="s">
        <v>75</v>
      </c>
      <c r="C32" s="29" t="s">
        <v>142</v>
      </c>
      <c r="D32" s="25" t="s">
        <v>46</v>
      </c>
      <c r="E32" s="30" t="s">
        <v>143</v>
      </c>
      <c r="F32" s="31" t="s">
        <v>72</v>
      </c>
      <c r="G32" s="32">
        <v>29.56</v>
      </c>
      <c r="H32" s="33">
        <v>0</v>
      </c>
      <c r="I32" s="33">
        <f>ROUND(ROUND(H32,2)*ROUND(G32,3),2)</f>
      </c>
      <c r="O32">
        <f>(I32*21)/100</f>
      </c>
      <c r="P32" t="s">
        <v>22</v>
      </c>
    </row>
    <row r="33" spans="1:5" ht="12.75">
      <c r="A33" s="34" t="s">
        <v>49</v>
      </c>
      <c r="E33" s="35" t="s">
        <v>46</v>
      </c>
    </row>
    <row r="34" spans="1:5" ht="12.75">
      <c r="A34" s="38" t="s">
        <v>51</v>
      </c>
      <c r="E34" s="37" t="s">
        <v>777</v>
      </c>
    </row>
    <row r="35" spans="1:16" ht="12.75">
      <c r="A35" s="25" t="s">
        <v>44</v>
      </c>
      <c r="B35" s="29" t="s">
        <v>39</v>
      </c>
      <c r="C35" s="29" t="s">
        <v>146</v>
      </c>
      <c r="D35" s="25" t="s">
        <v>46</v>
      </c>
      <c r="E35" s="30" t="s">
        <v>147</v>
      </c>
      <c r="F35" s="31" t="s">
        <v>72</v>
      </c>
      <c r="G35" s="32">
        <v>46</v>
      </c>
      <c r="H35" s="33">
        <v>0</v>
      </c>
      <c r="I35" s="33">
        <f>ROUND(ROUND(H35,2)*ROUND(G35,3),2)</f>
      </c>
      <c r="O35">
        <f>(I35*21)/100</f>
      </c>
      <c r="P35" t="s">
        <v>22</v>
      </c>
    </row>
    <row r="36" spans="1:5" ht="12.75">
      <c r="A36" s="34" t="s">
        <v>49</v>
      </c>
      <c r="E36" s="35" t="s">
        <v>148</v>
      </c>
    </row>
    <row r="37" spans="1:5" ht="25.5">
      <c r="A37" s="38" t="s">
        <v>51</v>
      </c>
      <c r="E37" s="37" t="s">
        <v>778</v>
      </c>
    </row>
    <row r="38" spans="1:16" ht="12.75">
      <c r="A38" s="25" t="s">
        <v>44</v>
      </c>
      <c r="B38" s="29" t="s">
        <v>41</v>
      </c>
      <c r="C38" s="29" t="s">
        <v>156</v>
      </c>
      <c r="D38" s="25" t="s">
        <v>46</v>
      </c>
      <c r="E38" s="30" t="s">
        <v>157</v>
      </c>
      <c r="F38" s="31" t="s">
        <v>82</v>
      </c>
      <c r="G38" s="32">
        <v>123.85</v>
      </c>
      <c r="H38" s="33">
        <v>0</v>
      </c>
      <c r="I38" s="33">
        <f>ROUND(ROUND(H38,2)*ROUND(G38,3),2)</f>
      </c>
      <c r="O38">
        <f>(I38*21)/100</f>
      </c>
      <c r="P38" t="s">
        <v>22</v>
      </c>
    </row>
    <row r="39" spans="1:5" ht="12.75">
      <c r="A39" s="34" t="s">
        <v>49</v>
      </c>
      <c r="E39" s="35" t="s">
        <v>46</v>
      </c>
    </row>
    <row r="40" spans="1:5" ht="51">
      <c r="A40" s="38" t="s">
        <v>51</v>
      </c>
      <c r="E40" s="37" t="s">
        <v>779</v>
      </c>
    </row>
    <row r="41" spans="1:16" ht="12.75">
      <c r="A41" s="25" t="s">
        <v>44</v>
      </c>
      <c r="B41" s="29" t="s">
        <v>127</v>
      </c>
      <c r="C41" s="29" t="s">
        <v>160</v>
      </c>
      <c r="D41" s="25" t="s">
        <v>46</v>
      </c>
      <c r="E41" s="30" t="s">
        <v>161</v>
      </c>
      <c r="F41" s="31" t="s">
        <v>82</v>
      </c>
      <c r="G41" s="32">
        <v>80.5</v>
      </c>
      <c r="H41" s="33">
        <v>0</v>
      </c>
      <c r="I41" s="33">
        <f>ROUND(ROUND(H41,2)*ROUND(G41,3),2)</f>
      </c>
      <c r="O41">
        <f>(I41*21)/100</f>
      </c>
      <c r="P41" t="s">
        <v>22</v>
      </c>
    </row>
    <row r="42" spans="1:5" ht="12.75">
      <c r="A42" s="34" t="s">
        <v>49</v>
      </c>
      <c r="E42" s="35" t="s">
        <v>46</v>
      </c>
    </row>
    <row r="43" spans="1:5" ht="25.5">
      <c r="A43" s="38" t="s">
        <v>51</v>
      </c>
      <c r="E43" s="37" t="s">
        <v>780</v>
      </c>
    </row>
    <row r="44" spans="1:16" ht="12.75">
      <c r="A44" s="25" t="s">
        <v>44</v>
      </c>
      <c r="B44" s="29" t="s">
        <v>132</v>
      </c>
      <c r="C44" s="29" t="s">
        <v>164</v>
      </c>
      <c r="D44" s="25" t="s">
        <v>46</v>
      </c>
      <c r="E44" s="30" t="s">
        <v>165</v>
      </c>
      <c r="F44" s="31" t="s">
        <v>72</v>
      </c>
      <c r="G44" s="32">
        <v>12.075</v>
      </c>
      <c r="H44" s="33">
        <v>0</v>
      </c>
      <c r="I44" s="33">
        <f>ROUND(ROUND(H44,2)*ROUND(G44,3),2)</f>
      </c>
      <c r="O44">
        <f>(I44*21)/100</f>
      </c>
      <c r="P44" t="s">
        <v>22</v>
      </c>
    </row>
    <row r="45" spans="1:5" ht="12.75">
      <c r="A45" s="34" t="s">
        <v>49</v>
      </c>
      <c r="E45" s="35" t="s">
        <v>46</v>
      </c>
    </row>
    <row r="46" spans="1:5" ht="25.5">
      <c r="A46" s="38" t="s">
        <v>51</v>
      </c>
      <c r="E46" s="37" t="s">
        <v>781</v>
      </c>
    </row>
    <row r="47" spans="1:16" ht="12.75">
      <c r="A47" s="25" t="s">
        <v>44</v>
      </c>
      <c r="B47" s="29" t="s">
        <v>137</v>
      </c>
      <c r="C47" s="29" t="s">
        <v>168</v>
      </c>
      <c r="D47" s="25" t="s">
        <v>46</v>
      </c>
      <c r="E47" s="30" t="s">
        <v>169</v>
      </c>
      <c r="F47" s="31" t="s">
        <v>82</v>
      </c>
      <c r="G47" s="32">
        <v>80.5</v>
      </c>
      <c r="H47" s="33">
        <v>0</v>
      </c>
      <c r="I47" s="33">
        <f>ROUND(ROUND(H47,2)*ROUND(G47,3),2)</f>
      </c>
      <c r="O47">
        <f>(I47*21)/100</f>
      </c>
      <c r="P47" t="s">
        <v>22</v>
      </c>
    </row>
    <row r="48" spans="1:5" ht="12.75">
      <c r="A48" s="34" t="s">
        <v>49</v>
      </c>
      <c r="E48" s="35" t="s">
        <v>46</v>
      </c>
    </row>
    <row r="49" spans="1:5" ht="25.5">
      <c r="A49" s="38" t="s">
        <v>51</v>
      </c>
      <c r="E49" s="37" t="s">
        <v>782</v>
      </c>
    </row>
    <row r="50" spans="1:16" ht="12.75">
      <c r="A50" s="25" t="s">
        <v>44</v>
      </c>
      <c r="B50" s="29" t="s">
        <v>141</v>
      </c>
      <c r="C50" s="29" t="s">
        <v>172</v>
      </c>
      <c r="D50" s="25" t="s">
        <v>46</v>
      </c>
      <c r="E50" s="30" t="s">
        <v>173</v>
      </c>
      <c r="F50" s="31" t="s">
        <v>82</v>
      </c>
      <c r="G50" s="32">
        <v>80.5</v>
      </c>
      <c r="H50" s="33">
        <v>0</v>
      </c>
      <c r="I50" s="33">
        <f>ROUND(ROUND(H50,2)*ROUND(G50,3),2)</f>
      </c>
      <c r="O50">
        <f>(I50*21)/100</f>
      </c>
      <c r="P50" t="s">
        <v>22</v>
      </c>
    </row>
    <row r="51" spans="1:5" ht="12.75">
      <c r="A51" s="34" t="s">
        <v>49</v>
      </c>
      <c r="E51" s="35" t="s">
        <v>46</v>
      </c>
    </row>
    <row r="52" spans="1:5" ht="25.5">
      <c r="A52" s="36" t="s">
        <v>51</v>
      </c>
      <c r="E52" s="37" t="s">
        <v>783</v>
      </c>
    </row>
    <row r="53" spans="1:18" ht="12.75" customHeight="1">
      <c r="A53" s="6" t="s">
        <v>42</v>
      </c>
      <c r="B53" s="6"/>
      <c r="C53" s="40" t="s">
        <v>34</v>
      </c>
      <c r="D53" s="6"/>
      <c r="E53" s="27" t="s">
        <v>175</v>
      </c>
      <c r="F53" s="6"/>
      <c r="G53" s="6"/>
      <c r="H53" s="6"/>
      <c r="I53" s="41">
        <f>0+Q53</f>
      </c>
      <c r="O53">
        <f>0+R53</f>
      </c>
      <c r="Q53">
        <f>0+I54+I57+I60+I63+I66+I69+I72+I75+I78+I81</f>
      </c>
      <c r="R53">
        <f>0+O54+O57+O60+O63+O66+O69+O72+O75+O78+O81</f>
      </c>
    </row>
    <row r="54" spans="1:16" ht="12.75">
      <c r="A54" s="25" t="s">
        <v>44</v>
      </c>
      <c r="B54" s="29" t="s">
        <v>145</v>
      </c>
      <c r="C54" s="29" t="s">
        <v>352</v>
      </c>
      <c r="D54" s="25" t="s">
        <v>46</v>
      </c>
      <c r="E54" s="30" t="s">
        <v>353</v>
      </c>
      <c r="F54" s="31" t="s">
        <v>82</v>
      </c>
      <c r="G54" s="32">
        <v>158.84</v>
      </c>
      <c r="H54" s="33">
        <v>0</v>
      </c>
      <c r="I54" s="33">
        <f>ROUND(ROUND(H54,2)*ROUND(G54,3),2)</f>
      </c>
      <c r="O54">
        <f>(I54*21)/100</f>
      </c>
      <c r="P54" t="s">
        <v>22</v>
      </c>
    </row>
    <row r="55" spans="1:5" ht="12.75">
      <c r="A55" s="34" t="s">
        <v>49</v>
      </c>
      <c r="E55" s="35" t="s">
        <v>354</v>
      </c>
    </row>
    <row r="56" spans="1:5" ht="165.75">
      <c r="A56" s="38" t="s">
        <v>51</v>
      </c>
      <c r="E56" s="37" t="s">
        <v>784</v>
      </c>
    </row>
    <row r="57" spans="1:16" ht="12.75">
      <c r="A57" s="25" t="s">
        <v>44</v>
      </c>
      <c r="B57" s="29" t="s">
        <v>150</v>
      </c>
      <c r="C57" s="29" t="s">
        <v>615</v>
      </c>
      <c r="D57" s="25" t="s">
        <v>91</v>
      </c>
      <c r="E57" s="30" t="s">
        <v>616</v>
      </c>
      <c r="F57" s="31" t="s">
        <v>82</v>
      </c>
      <c r="G57" s="32">
        <v>62.73</v>
      </c>
      <c r="H57" s="33">
        <v>0</v>
      </c>
      <c r="I57" s="33">
        <f>ROUND(ROUND(H57,2)*ROUND(G57,3),2)</f>
      </c>
      <c r="O57">
        <f>(I57*21)/100</f>
      </c>
      <c r="P57" t="s">
        <v>22</v>
      </c>
    </row>
    <row r="58" spans="1:5" ht="12.75">
      <c r="A58" s="34" t="s">
        <v>49</v>
      </c>
      <c r="E58" s="35" t="s">
        <v>617</v>
      </c>
    </row>
    <row r="59" spans="1:5" ht="25.5">
      <c r="A59" s="38" t="s">
        <v>51</v>
      </c>
      <c r="E59" s="37" t="s">
        <v>785</v>
      </c>
    </row>
    <row r="60" spans="1:16" ht="12.75">
      <c r="A60" s="25" t="s">
        <v>44</v>
      </c>
      <c r="B60" s="29" t="s">
        <v>155</v>
      </c>
      <c r="C60" s="29" t="s">
        <v>615</v>
      </c>
      <c r="D60" s="25" t="s">
        <v>94</v>
      </c>
      <c r="E60" s="30" t="s">
        <v>616</v>
      </c>
      <c r="F60" s="31" t="s">
        <v>82</v>
      </c>
      <c r="G60" s="32">
        <v>4.59</v>
      </c>
      <c r="H60" s="33">
        <v>0</v>
      </c>
      <c r="I60" s="33">
        <f>ROUND(ROUND(H60,2)*ROUND(G60,3),2)</f>
      </c>
      <c r="O60">
        <f>(I60*21)/100</f>
      </c>
      <c r="P60" t="s">
        <v>22</v>
      </c>
    </row>
    <row r="61" spans="1:5" ht="38.25">
      <c r="A61" s="34" t="s">
        <v>49</v>
      </c>
      <c r="E61" s="35" t="s">
        <v>786</v>
      </c>
    </row>
    <row r="62" spans="1:5" ht="25.5">
      <c r="A62" s="38" t="s">
        <v>51</v>
      </c>
      <c r="E62" s="37" t="s">
        <v>787</v>
      </c>
    </row>
    <row r="63" spans="1:16" ht="12.75">
      <c r="A63" s="25" t="s">
        <v>44</v>
      </c>
      <c r="B63" s="29" t="s">
        <v>159</v>
      </c>
      <c r="C63" s="29" t="s">
        <v>690</v>
      </c>
      <c r="D63" s="25" t="s">
        <v>46</v>
      </c>
      <c r="E63" s="30" t="s">
        <v>691</v>
      </c>
      <c r="F63" s="31" t="s">
        <v>82</v>
      </c>
      <c r="G63" s="32">
        <v>10.1</v>
      </c>
      <c r="H63" s="33">
        <v>0</v>
      </c>
      <c r="I63" s="33">
        <f>ROUND(ROUND(H63,2)*ROUND(G63,3),2)</f>
      </c>
      <c r="O63">
        <f>(I63*21)/100</f>
      </c>
      <c r="P63" t="s">
        <v>22</v>
      </c>
    </row>
    <row r="64" spans="1:5" ht="12.75">
      <c r="A64" s="34" t="s">
        <v>49</v>
      </c>
      <c r="E64" s="35" t="s">
        <v>692</v>
      </c>
    </row>
    <row r="65" spans="1:5" ht="25.5">
      <c r="A65" s="38" t="s">
        <v>51</v>
      </c>
      <c r="E65" s="37" t="s">
        <v>788</v>
      </c>
    </row>
    <row r="66" spans="1:16" ht="12.75">
      <c r="A66" s="25" t="s">
        <v>44</v>
      </c>
      <c r="B66" s="29" t="s">
        <v>163</v>
      </c>
      <c r="C66" s="29" t="s">
        <v>694</v>
      </c>
      <c r="D66" s="25" t="s">
        <v>91</v>
      </c>
      <c r="E66" s="30" t="s">
        <v>695</v>
      </c>
      <c r="F66" s="31" t="s">
        <v>82</v>
      </c>
      <c r="G66" s="32">
        <v>10.2</v>
      </c>
      <c r="H66" s="33">
        <v>0</v>
      </c>
      <c r="I66" s="33">
        <f>ROUND(ROUND(H66,2)*ROUND(G66,3),2)</f>
      </c>
      <c r="O66">
        <f>(I66*21)/100</f>
      </c>
      <c r="P66" t="s">
        <v>22</v>
      </c>
    </row>
    <row r="67" spans="1:5" ht="12.75">
      <c r="A67" s="34" t="s">
        <v>49</v>
      </c>
      <c r="E67" s="35" t="s">
        <v>789</v>
      </c>
    </row>
    <row r="68" spans="1:5" ht="25.5">
      <c r="A68" s="38" t="s">
        <v>51</v>
      </c>
      <c r="E68" s="37" t="s">
        <v>790</v>
      </c>
    </row>
    <row r="69" spans="1:16" ht="12.75">
      <c r="A69" s="25" t="s">
        <v>44</v>
      </c>
      <c r="B69" s="29" t="s">
        <v>167</v>
      </c>
      <c r="C69" s="29" t="s">
        <v>694</v>
      </c>
      <c r="D69" s="25" t="s">
        <v>94</v>
      </c>
      <c r="E69" s="30" t="s">
        <v>695</v>
      </c>
      <c r="F69" s="31" t="s">
        <v>82</v>
      </c>
      <c r="G69" s="32">
        <v>3.69</v>
      </c>
      <c r="H69" s="33">
        <v>0</v>
      </c>
      <c r="I69" s="33">
        <f>ROUND(ROUND(H69,2)*ROUND(G69,3),2)</f>
      </c>
      <c r="O69">
        <f>(I69*21)/100</f>
      </c>
      <c r="P69" t="s">
        <v>22</v>
      </c>
    </row>
    <row r="70" spans="1:5" ht="38.25">
      <c r="A70" s="34" t="s">
        <v>49</v>
      </c>
      <c r="E70" s="35" t="s">
        <v>696</v>
      </c>
    </row>
    <row r="71" spans="1:5" ht="25.5">
      <c r="A71" s="38" t="s">
        <v>51</v>
      </c>
      <c r="E71" s="37" t="s">
        <v>791</v>
      </c>
    </row>
    <row r="72" spans="1:16" ht="25.5">
      <c r="A72" s="25" t="s">
        <v>44</v>
      </c>
      <c r="B72" s="29" t="s">
        <v>171</v>
      </c>
      <c r="C72" s="29" t="s">
        <v>702</v>
      </c>
      <c r="D72" s="25" t="s">
        <v>46</v>
      </c>
      <c r="E72" s="30" t="s">
        <v>703</v>
      </c>
      <c r="F72" s="31" t="s">
        <v>82</v>
      </c>
      <c r="G72" s="32">
        <v>5.1</v>
      </c>
      <c r="H72" s="33">
        <v>0</v>
      </c>
      <c r="I72" s="33">
        <f>ROUND(ROUND(H72,2)*ROUND(G72,3),2)</f>
      </c>
      <c r="O72">
        <f>(I72*21)/100</f>
      </c>
      <c r="P72" t="s">
        <v>22</v>
      </c>
    </row>
    <row r="73" spans="1:5" ht="12.75">
      <c r="A73" s="34" t="s">
        <v>49</v>
      </c>
      <c r="E73" s="35" t="s">
        <v>704</v>
      </c>
    </row>
    <row r="74" spans="1:5" ht="25.5">
      <c r="A74" s="38" t="s">
        <v>51</v>
      </c>
      <c r="E74" s="37" t="s">
        <v>792</v>
      </c>
    </row>
    <row r="75" spans="1:16" ht="25.5">
      <c r="A75" s="25" t="s">
        <v>44</v>
      </c>
      <c r="B75" s="29" t="s">
        <v>176</v>
      </c>
      <c r="C75" s="29" t="s">
        <v>706</v>
      </c>
      <c r="D75" s="25" t="s">
        <v>46</v>
      </c>
      <c r="E75" s="30" t="s">
        <v>707</v>
      </c>
      <c r="F75" s="31" t="s">
        <v>82</v>
      </c>
      <c r="G75" s="32">
        <v>7.14</v>
      </c>
      <c r="H75" s="33">
        <v>0</v>
      </c>
      <c r="I75" s="33">
        <f>ROUND(ROUND(H75,2)*ROUND(G75,3),2)</f>
      </c>
      <c r="O75">
        <f>(I75*21)/100</f>
      </c>
      <c r="P75" t="s">
        <v>22</v>
      </c>
    </row>
    <row r="76" spans="1:5" ht="12.75">
      <c r="A76" s="34" t="s">
        <v>49</v>
      </c>
      <c r="E76" s="35" t="s">
        <v>708</v>
      </c>
    </row>
    <row r="77" spans="1:5" ht="25.5">
      <c r="A77" s="38" t="s">
        <v>51</v>
      </c>
      <c r="E77" s="37" t="s">
        <v>793</v>
      </c>
    </row>
    <row r="78" spans="1:16" ht="12.75">
      <c r="A78" s="25" t="s">
        <v>44</v>
      </c>
      <c r="B78" s="29" t="s">
        <v>180</v>
      </c>
      <c r="C78" s="29" t="s">
        <v>378</v>
      </c>
      <c r="D78" s="25" t="s">
        <v>91</v>
      </c>
      <c r="E78" s="30" t="s">
        <v>379</v>
      </c>
      <c r="F78" s="31" t="s">
        <v>82</v>
      </c>
      <c r="G78" s="32">
        <v>7.14</v>
      </c>
      <c r="H78" s="33">
        <v>0</v>
      </c>
      <c r="I78" s="33">
        <f>ROUND(ROUND(H78,2)*ROUND(G78,3),2)</f>
      </c>
      <c r="O78">
        <f>(I78*21)/100</f>
      </c>
      <c r="P78" t="s">
        <v>22</v>
      </c>
    </row>
    <row r="79" spans="1:5" ht="12.75">
      <c r="A79" s="34" t="s">
        <v>49</v>
      </c>
      <c r="E79" s="35" t="s">
        <v>619</v>
      </c>
    </row>
    <row r="80" spans="1:5" ht="25.5">
      <c r="A80" s="38" t="s">
        <v>51</v>
      </c>
      <c r="E80" s="37" t="s">
        <v>794</v>
      </c>
    </row>
    <row r="81" spans="1:16" ht="12.75">
      <c r="A81" s="25" t="s">
        <v>44</v>
      </c>
      <c r="B81" s="29" t="s">
        <v>185</v>
      </c>
      <c r="C81" s="29" t="s">
        <v>378</v>
      </c>
      <c r="D81" s="25" t="s">
        <v>94</v>
      </c>
      <c r="E81" s="30" t="s">
        <v>379</v>
      </c>
      <c r="F81" s="31" t="s">
        <v>82</v>
      </c>
      <c r="G81" s="32">
        <v>13.16</v>
      </c>
      <c r="H81" s="33">
        <v>0</v>
      </c>
      <c r="I81" s="33">
        <f>ROUND(ROUND(H81,2)*ROUND(G81,3),2)</f>
      </c>
      <c r="O81">
        <f>(I81*21)/100</f>
      </c>
      <c r="P81" t="s">
        <v>22</v>
      </c>
    </row>
    <row r="82" spans="1:5" ht="12.75">
      <c r="A82" s="34" t="s">
        <v>49</v>
      </c>
      <c r="E82" s="35" t="s">
        <v>711</v>
      </c>
    </row>
    <row r="83" spans="1:5" ht="25.5">
      <c r="A83" s="36" t="s">
        <v>51</v>
      </c>
      <c r="E83" s="37" t="s">
        <v>795</v>
      </c>
    </row>
    <row r="84" spans="1:18" ht="12.75" customHeight="1">
      <c r="A84" s="6" t="s">
        <v>42</v>
      </c>
      <c r="B84" s="6"/>
      <c r="C84" s="40" t="s">
        <v>75</v>
      </c>
      <c r="D84" s="6"/>
      <c r="E84" s="27" t="s">
        <v>222</v>
      </c>
      <c r="F84" s="6"/>
      <c r="G84" s="6"/>
      <c r="H84" s="6"/>
      <c r="I84" s="41">
        <f>0+Q84</f>
      </c>
      <c r="O84">
        <f>0+R84</f>
      </c>
      <c r="Q84">
        <f>0+I85</f>
      </c>
      <c r="R84">
        <f>0+O85</f>
      </c>
    </row>
    <row r="85" spans="1:16" ht="12.75">
      <c r="A85" s="25" t="s">
        <v>44</v>
      </c>
      <c r="B85" s="29" t="s">
        <v>190</v>
      </c>
      <c r="C85" s="29" t="s">
        <v>224</v>
      </c>
      <c r="D85" s="25" t="s">
        <v>46</v>
      </c>
      <c r="E85" s="30" t="s">
        <v>225</v>
      </c>
      <c r="F85" s="31" t="s">
        <v>60</v>
      </c>
      <c r="G85" s="32">
        <v>2</v>
      </c>
      <c r="H85" s="33">
        <v>0</v>
      </c>
      <c r="I85" s="33">
        <f>ROUND(ROUND(H85,2)*ROUND(G85,3),2)</f>
      </c>
      <c r="O85">
        <f>(I85*21)/100</f>
      </c>
      <c r="P85" t="s">
        <v>22</v>
      </c>
    </row>
    <row r="86" spans="1:5" ht="12.75">
      <c r="A86" s="34" t="s">
        <v>49</v>
      </c>
      <c r="E86" s="35" t="s">
        <v>226</v>
      </c>
    </row>
    <row r="87" spans="1:5" ht="25.5">
      <c r="A87" s="36" t="s">
        <v>51</v>
      </c>
      <c r="E87" s="37" t="s">
        <v>796</v>
      </c>
    </row>
    <row r="88" spans="1:18" ht="12.75" customHeight="1">
      <c r="A88" s="6" t="s">
        <v>42</v>
      </c>
      <c r="B88" s="6"/>
      <c r="C88" s="40" t="s">
        <v>39</v>
      </c>
      <c r="D88" s="6"/>
      <c r="E88" s="27" t="s">
        <v>228</v>
      </c>
      <c r="F88" s="6"/>
      <c r="G88" s="6"/>
      <c r="H88" s="6"/>
      <c r="I88" s="41">
        <f>0+Q88</f>
      </c>
      <c r="O88">
        <f>0+R88</f>
      </c>
      <c r="Q88">
        <f>0+I89+I92+I95+I98</f>
      </c>
      <c r="R88">
        <f>0+O89+O92+O95+O98</f>
      </c>
    </row>
    <row r="89" spans="1:16" ht="12.75">
      <c r="A89" s="25" t="s">
        <v>44</v>
      </c>
      <c r="B89" s="29" t="s">
        <v>195</v>
      </c>
      <c r="C89" s="29" t="s">
        <v>713</v>
      </c>
      <c r="D89" s="25" t="s">
        <v>46</v>
      </c>
      <c r="E89" s="30" t="s">
        <v>714</v>
      </c>
      <c r="F89" s="31" t="s">
        <v>60</v>
      </c>
      <c r="G89" s="32">
        <v>2</v>
      </c>
      <c r="H89" s="33">
        <v>0</v>
      </c>
      <c r="I89" s="33">
        <f>ROUND(ROUND(H89,2)*ROUND(G89,3),2)</f>
      </c>
      <c r="O89">
        <f>(I89*21)/100</f>
      </c>
      <c r="P89" t="s">
        <v>22</v>
      </c>
    </row>
    <row r="90" spans="1:5" ht="12.75">
      <c r="A90" s="34" t="s">
        <v>49</v>
      </c>
      <c r="E90" s="35" t="s">
        <v>46</v>
      </c>
    </row>
    <row r="91" spans="1:5" ht="25.5">
      <c r="A91" s="38" t="s">
        <v>51</v>
      </c>
      <c r="E91" s="37" t="s">
        <v>797</v>
      </c>
    </row>
    <row r="92" spans="1:16" ht="12.75">
      <c r="A92" s="25" t="s">
        <v>44</v>
      </c>
      <c r="B92" s="29" t="s">
        <v>200</v>
      </c>
      <c r="C92" s="29" t="s">
        <v>639</v>
      </c>
      <c r="D92" s="25" t="s">
        <v>46</v>
      </c>
      <c r="E92" s="30" t="s">
        <v>640</v>
      </c>
      <c r="F92" s="31" t="s">
        <v>106</v>
      </c>
      <c r="G92" s="32">
        <v>48.96</v>
      </c>
      <c r="H92" s="33">
        <v>0</v>
      </c>
      <c r="I92" s="33">
        <f>ROUND(ROUND(H92,2)*ROUND(G92,3),2)</f>
      </c>
      <c r="O92">
        <f>(I92*21)/100</f>
      </c>
      <c r="P92" t="s">
        <v>22</v>
      </c>
    </row>
    <row r="93" spans="1:5" ht="12.75">
      <c r="A93" s="34" t="s">
        <v>49</v>
      </c>
      <c r="E93" s="35" t="s">
        <v>46</v>
      </c>
    </row>
    <row r="94" spans="1:5" ht="38.25">
      <c r="A94" s="38" t="s">
        <v>51</v>
      </c>
      <c r="E94" s="37" t="s">
        <v>798</v>
      </c>
    </row>
    <row r="95" spans="1:16" ht="12.75">
      <c r="A95" s="25" t="s">
        <v>44</v>
      </c>
      <c r="B95" s="29" t="s">
        <v>205</v>
      </c>
      <c r="C95" s="29" t="s">
        <v>243</v>
      </c>
      <c r="D95" s="25" t="s">
        <v>46</v>
      </c>
      <c r="E95" s="30" t="s">
        <v>244</v>
      </c>
      <c r="F95" s="31" t="s">
        <v>106</v>
      </c>
      <c r="G95" s="32">
        <v>60.18</v>
      </c>
      <c r="H95" s="33">
        <v>0</v>
      </c>
      <c r="I95" s="33">
        <f>ROUND(ROUND(H95,2)*ROUND(G95,3),2)</f>
      </c>
      <c r="O95">
        <f>(I95*21)/100</f>
      </c>
      <c r="P95" t="s">
        <v>22</v>
      </c>
    </row>
    <row r="96" spans="1:5" ht="12.75">
      <c r="A96" s="34" t="s">
        <v>49</v>
      </c>
      <c r="E96" s="35" t="s">
        <v>46</v>
      </c>
    </row>
    <row r="97" spans="1:5" ht="38.25">
      <c r="A97" s="38" t="s">
        <v>51</v>
      </c>
      <c r="E97" s="37" t="s">
        <v>799</v>
      </c>
    </row>
    <row r="98" spans="1:16" ht="12.75">
      <c r="A98" s="25" t="s">
        <v>44</v>
      </c>
      <c r="B98" s="29" t="s">
        <v>210</v>
      </c>
      <c r="C98" s="29" t="s">
        <v>800</v>
      </c>
      <c r="D98" s="25" t="s">
        <v>46</v>
      </c>
      <c r="E98" s="30" t="s">
        <v>801</v>
      </c>
      <c r="F98" s="31" t="s">
        <v>106</v>
      </c>
      <c r="G98" s="32">
        <v>20.4</v>
      </c>
      <c r="H98" s="33">
        <v>0</v>
      </c>
      <c r="I98" s="33">
        <f>ROUND(ROUND(H98,2)*ROUND(G98,3),2)</f>
      </c>
      <c r="O98">
        <f>(I98*21)/100</f>
      </c>
      <c r="P98" t="s">
        <v>22</v>
      </c>
    </row>
    <row r="99" spans="1:5" ht="12.75">
      <c r="A99" s="34" t="s">
        <v>49</v>
      </c>
      <c r="E99" s="35" t="s">
        <v>46</v>
      </c>
    </row>
    <row r="100" spans="1:5" ht="38.25">
      <c r="A100" s="36" t="s">
        <v>51</v>
      </c>
      <c r="E100" s="37" t="s">
        <v>802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803</v>
      </c>
      <c r="I3" s="42">
        <f>0+I8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803</v>
      </c>
      <c r="D4" s="6"/>
      <c r="E4" s="18" t="s">
        <v>804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0+I9+I12+I15+I18</f>
      </c>
      <c r="R8">
        <f>0+O9+O12+O15+O18</f>
      </c>
    </row>
    <row r="9" spans="1:16" ht="12.75">
      <c r="A9" s="25" t="s">
        <v>44</v>
      </c>
      <c r="B9" s="29" t="s">
        <v>28</v>
      </c>
      <c r="C9" s="29" t="s">
        <v>53</v>
      </c>
      <c r="D9" s="25" t="s">
        <v>46</v>
      </c>
      <c r="E9" s="30" t="s">
        <v>54</v>
      </c>
      <c r="F9" s="31" t="s">
        <v>55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38.25">
      <c r="A10" s="34" t="s">
        <v>49</v>
      </c>
      <c r="E10" s="35" t="s">
        <v>805</v>
      </c>
    </row>
    <row r="11" spans="1:5" ht="12.75">
      <c r="A11" s="38" t="s">
        <v>51</v>
      </c>
      <c r="E11" s="37" t="s">
        <v>46</v>
      </c>
    </row>
    <row r="12" spans="1:16" ht="12.75">
      <c r="A12" s="25" t="s">
        <v>44</v>
      </c>
      <c r="B12" s="29" t="s">
        <v>22</v>
      </c>
      <c r="C12" s="29" t="s">
        <v>53</v>
      </c>
      <c r="D12" s="25" t="s">
        <v>91</v>
      </c>
      <c r="E12" s="30" t="s">
        <v>54</v>
      </c>
      <c r="F12" s="31" t="s">
        <v>55</v>
      </c>
      <c r="G12" s="32">
        <v>1</v>
      </c>
      <c r="H12" s="33">
        <v>0</v>
      </c>
      <c r="I12" s="33">
        <f>ROUND(ROUND(H12,2)*ROUND(G12,3),2)</f>
      </c>
      <c r="O12">
        <f>(I12*21)/100</f>
      </c>
      <c r="P12" t="s">
        <v>22</v>
      </c>
    </row>
    <row r="13" spans="1:5" ht="127.5">
      <c r="A13" s="34" t="s">
        <v>49</v>
      </c>
      <c r="E13" s="35" t="s">
        <v>806</v>
      </c>
    </row>
    <row r="14" spans="1:5" ht="12.75">
      <c r="A14" s="38" t="s">
        <v>51</v>
      </c>
      <c r="E14" s="37" t="s">
        <v>46</v>
      </c>
    </row>
    <row r="15" spans="1:16" ht="12.75">
      <c r="A15" s="25" t="s">
        <v>44</v>
      </c>
      <c r="B15" s="29" t="s">
        <v>21</v>
      </c>
      <c r="C15" s="29" t="s">
        <v>53</v>
      </c>
      <c r="D15" s="25" t="s">
        <v>94</v>
      </c>
      <c r="E15" s="30" t="s">
        <v>54</v>
      </c>
      <c r="F15" s="31" t="s">
        <v>55</v>
      </c>
      <c r="G15" s="32">
        <v>1</v>
      </c>
      <c r="H15" s="33">
        <v>0</v>
      </c>
      <c r="I15" s="33">
        <f>ROUND(ROUND(H15,2)*ROUND(G15,3),2)</f>
      </c>
      <c r="O15">
        <f>(I15*21)/100</f>
      </c>
      <c r="P15" t="s">
        <v>22</v>
      </c>
    </row>
    <row r="16" spans="1:5" ht="140.25">
      <c r="A16" s="34" t="s">
        <v>49</v>
      </c>
      <c r="E16" s="35" t="s">
        <v>807</v>
      </c>
    </row>
    <row r="17" spans="1:5" ht="12.75">
      <c r="A17" s="38" t="s">
        <v>51</v>
      </c>
      <c r="E17" s="37" t="s">
        <v>46</v>
      </c>
    </row>
    <row r="18" spans="1:16" ht="12.75">
      <c r="A18" s="25" t="s">
        <v>44</v>
      </c>
      <c r="B18" s="29" t="s">
        <v>32</v>
      </c>
      <c r="C18" s="29" t="s">
        <v>53</v>
      </c>
      <c r="D18" s="25" t="s">
        <v>97</v>
      </c>
      <c r="E18" s="30" t="s">
        <v>54</v>
      </c>
      <c r="F18" s="31" t="s">
        <v>55</v>
      </c>
      <c r="G18" s="32">
        <v>1</v>
      </c>
      <c r="H18" s="33">
        <v>0</v>
      </c>
      <c r="I18" s="33">
        <f>ROUND(ROUND(H18,2)*ROUND(G18,3),2)</f>
      </c>
      <c r="O18">
        <f>(I18*21)/100</f>
      </c>
      <c r="P18" t="s">
        <v>22</v>
      </c>
    </row>
    <row r="19" spans="1:5" ht="153">
      <c r="A19" s="34" t="s">
        <v>49</v>
      </c>
      <c r="E19" s="35" t="s">
        <v>808</v>
      </c>
    </row>
    <row r="20" spans="1:5" ht="12.75">
      <c r="A20" s="36" t="s">
        <v>51</v>
      </c>
      <c r="E20" s="37" t="s">
        <v>46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809</v>
      </c>
      <c r="I3" s="42">
        <f>0+I8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809</v>
      </c>
      <c r="D4" s="6"/>
      <c r="E4" s="18" t="s">
        <v>810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39</v>
      </c>
      <c r="D8" s="19"/>
      <c r="E8" s="27" t="s">
        <v>228</v>
      </c>
      <c r="F8" s="19"/>
      <c r="G8" s="19"/>
      <c r="H8" s="19"/>
      <c r="I8" s="28">
        <f>0+Q8</f>
      </c>
      <c r="O8">
        <f>0+R8</f>
      </c>
      <c r="Q8">
        <f>0+I9+I12+I15+I18+I21+I24+I27+I30+I33+I36+I39+I42+I45</f>
      </c>
      <c r="R8">
        <f>0+O9+O12+O15+O18+O21+O24+O27+O30+O33+O36+O39+O42+O45</f>
      </c>
    </row>
    <row r="9" spans="1:16" ht="25.5">
      <c r="A9" s="25" t="s">
        <v>44</v>
      </c>
      <c r="B9" s="29" t="s">
        <v>28</v>
      </c>
      <c r="C9" s="29" t="s">
        <v>811</v>
      </c>
      <c r="D9" s="25" t="s">
        <v>46</v>
      </c>
      <c r="E9" s="30" t="s">
        <v>812</v>
      </c>
      <c r="F9" s="31" t="s">
        <v>60</v>
      </c>
      <c r="G9" s="32">
        <v>28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12.75">
      <c r="A10" s="34" t="s">
        <v>49</v>
      </c>
      <c r="E10" s="35" t="s">
        <v>46</v>
      </c>
    </row>
    <row r="11" spans="1:5" ht="12.75">
      <c r="A11" s="38" t="s">
        <v>51</v>
      </c>
      <c r="E11" s="37" t="s">
        <v>813</v>
      </c>
    </row>
    <row r="12" spans="1:16" ht="12.75">
      <c r="A12" s="25" t="s">
        <v>44</v>
      </c>
      <c r="B12" s="29" t="s">
        <v>22</v>
      </c>
      <c r="C12" s="29" t="s">
        <v>814</v>
      </c>
      <c r="D12" s="25" t="s">
        <v>46</v>
      </c>
      <c r="E12" s="30" t="s">
        <v>815</v>
      </c>
      <c r="F12" s="31" t="s">
        <v>60</v>
      </c>
      <c r="G12" s="32">
        <v>27</v>
      </c>
      <c r="H12" s="33">
        <v>0</v>
      </c>
      <c r="I12" s="33">
        <f>ROUND(ROUND(H12,2)*ROUND(G12,3),2)</f>
      </c>
      <c r="O12">
        <f>(I12*21)/100</f>
      </c>
      <c r="P12" t="s">
        <v>22</v>
      </c>
    </row>
    <row r="13" spans="1:5" ht="12.75">
      <c r="A13" s="34" t="s">
        <v>49</v>
      </c>
      <c r="E13" s="35" t="s">
        <v>816</v>
      </c>
    </row>
    <row r="14" spans="1:5" ht="12.75">
      <c r="A14" s="38" t="s">
        <v>51</v>
      </c>
      <c r="E14" s="37" t="s">
        <v>817</v>
      </c>
    </row>
    <row r="15" spans="1:16" ht="12.75">
      <c r="A15" s="25" t="s">
        <v>44</v>
      </c>
      <c r="B15" s="29" t="s">
        <v>21</v>
      </c>
      <c r="C15" s="29" t="s">
        <v>818</v>
      </c>
      <c r="D15" s="25" t="s">
        <v>46</v>
      </c>
      <c r="E15" s="30" t="s">
        <v>819</v>
      </c>
      <c r="F15" s="31" t="s">
        <v>60</v>
      </c>
      <c r="G15" s="32">
        <v>4</v>
      </c>
      <c r="H15" s="33">
        <v>0</v>
      </c>
      <c r="I15" s="33">
        <f>ROUND(ROUND(H15,2)*ROUND(G15,3),2)</f>
      </c>
      <c r="O15">
        <f>(I15*21)/100</f>
      </c>
      <c r="P15" t="s">
        <v>22</v>
      </c>
    </row>
    <row r="16" spans="1:5" ht="12.75">
      <c r="A16" s="34" t="s">
        <v>49</v>
      </c>
      <c r="E16" s="35" t="s">
        <v>46</v>
      </c>
    </row>
    <row r="17" spans="1:5" ht="12.75">
      <c r="A17" s="38" t="s">
        <v>51</v>
      </c>
      <c r="E17" s="37" t="s">
        <v>820</v>
      </c>
    </row>
    <row r="18" spans="1:16" ht="12.75">
      <c r="A18" s="25" t="s">
        <v>44</v>
      </c>
      <c r="B18" s="29" t="s">
        <v>32</v>
      </c>
      <c r="C18" s="29" t="s">
        <v>821</v>
      </c>
      <c r="D18" s="25" t="s">
        <v>46</v>
      </c>
      <c r="E18" s="30" t="s">
        <v>822</v>
      </c>
      <c r="F18" s="31" t="s">
        <v>60</v>
      </c>
      <c r="G18" s="32">
        <v>11</v>
      </c>
      <c r="H18" s="33">
        <v>0</v>
      </c>
      <c r="I18" s="33">
        <f>ROUND(ROUND(H18,2)*ROUND(G18,3),2)</f>
      </c>
      <c r="O18">
        <f>(I18*21)/100</f>
      </c>
      <c r="P18" t="s">
        <v>22</v>
      </c>
    </row>
    <row r="19" spans="1:5" ht="12.75">
      <c r="A19" s="34" t="s">
        <v>49</v>
      </c>
      <c r="E19" s="35" t="s">
        <v>816</v>
      </c>
    </row>
    <row r="20" spans="1:5" ht="12.75">
      <c r="A20" s="38" t="s">
        <v>51</v>
      </c>
      <c r="E20" s="37" t="s">
        <v>823</v>
      </c>
    </row>
    <row r="21" spans="1:16" ht="12.75">
      <c r="A21" s="25" t="s">
        <v>44</v>
      </c>
      <c r="B21" s="29" t="s">
        <v>34</v>
      </c>
      <c r="C21" s="29" t="s">
        <v>824</v>
      </c>
      <c r="D21" s="25" t="s">
        <v>46</v>
      </c>
      <c r="E21" s="30" t="s">
        <v>825</v>
      </c>
      <c r="F21" s="31" t="s">
        <v>60</v>
      </c>
      <c r="G21" s="32">
        <v>10</v>
      </c>
      <c r="H21" s="33">
        <v>0</v>
      </c>
      <c r="I21" s="33">
        <f>ROUND(ROUND(H21,2)*ROUND(G21,3),2)</f>
      </c>
      <c r="O21">
        <f>(I21*21)/100</f>
      </c>
      <c r="P21" t="s">
        <v>22</v>
      </c>
    </row>
    <row r="22" spans="1:5" ht="12.75">
      <c r="A22" s="34" t="s">
        <v>49</v>
      </c>
      <c r="E22" s="35" t="s">
        <v>46</v>
      </c>
    </row>
    <row r="23" spans="1:5" ht="12.75">
      <c r="A23" s="38" t="s">
        <v>51</v>
      </c>
      <c r="E23" s="37" t="s">
        <v>826</v>
      </c>
    </row>
    <row r="24" spans="1:16" ht="12.75">
      <c r="A24" s="25" t="s">
        <v>44</v>
      </c>
      <c r="B24" s="29" t="s">
        <v>36</v>
      </c>
      <c r="C24" s="29" t="s">
        <v>629</v>
      </c>
      <c r="D24" s="25" t="s">
        <v>46</v>
      </c>
      <c r="E24" s="30" t="s">
        <v>630</v>
      </c>
      <c r="F24" s="31" t="s">
        <v>60</v>
      </c>
      <c r="G24" s="32">
        <v>3</v>
      </c>
      <c r="H24" s="33">
        <v>0</v>
      </c>
      <c r="I24" s="33">
        <f>ROUND(ROUND(H24,2)*ROUND(G24,3),2)</f>
      </c>
      <c r="O24">
        <f>(I24*21)/100</f>
      </c>
      <c r="P24" t="s">
        <v>22</v>
      </c>
    </row>
    <row r="25" spans="1:5" ht="25.5">
      <c r="A25" s="34" t="s">
        <v>49</v>
      </c>
      <c r="E25" s="35" t="s">
        <v>827</v>
      </c>
    </row>
    <row r="26" spans="1:5" ht="51">
      <c r="A26" s="38" t="s">
        <v>51</v>
      </c>
      <c r="E26" s="37" t="s">
        <v>828</v>
      </c>
    </row>
    <row r="27" spans="1:16" ht="12.75">
      <c r="A27" s="25" t="s">
        <v>44</v>
      </c>
      <c r="B27" s="29" t="s">
        <v>69</v>
      </c>
      <c r="C27" s="29" t="s">
        <v>632</v>
      </c>
      <c r="D27" s="25" t="s">
        <v>91</v>
      </c>
      <c r="E27" s="30" t="s">
        <v>633</v>
      </c>
      <c r="F27" s="31" t="s">
        <v>60</v>
      </c>
      <c r="G27" s="32">
        <v>3</v>
      </c>
      <c r="H27" s="33">
        <v>0</v>
      </c>
      <c r="I27" s="33">
        <f>ROUND(ROUND(H27,2)*ROUND(G27,3),2)</f>
      </c>
      <c r="O27">
        <f>(I27*21)/100</f>
      </c>
      <c r="P27" t="s">
        <v>22</v>
      </c>
    </row>
    <row r="28" spans="1:5" ht="12.75">
      <c r="A28" s="34" t="s">
        <v>49</v>
      </c>
      <c r="E28" s="35" t="s">
        <v>829</v>
      </c>
    </row>
    <row r="29" spans="1:5" ht="51">
      <c r="A29" s="38" t="s">
        <v>51</v>
      </c>
      <c r="E29" s="37" t="s">
        <v>828</v>
      </c>
    </row>
    <row r="30" spans="1:16" ht="12.75">
      <c r="A30" s="25" t="s">
        <v>44</v>
      </c>
      <c r="B30" s="29" t="s">
        <v>75</v>
      </c>
      <c r="C30" s="29" t="s">
        <v>632</v>
      </c>
      <c r="D30" s="25" t="s">
        <v>94</v>
      </c>
      <c r="E30" s="30" t="s">
        <v>633</v>
      </c>
      <c r="F30" s="31" t="s">
        <v>60</v>
      </c>
      <c r="G30" s="32">
        <v>23</v>
      </c>
      <c r="H30" s="33">
        <v>0</v>
      </c>
      <c r="I30" s="33">
        <f>ROUND(ROUND(H30,2)*ROUND(G30,3),2)</f>
      </c>
      <c r="O30">
        <f>(I30*21)/100</f>
      </c>
      <c r="P30" t="s">
        <v>22</v>
      </c>
    </row>
    <row r="31" spans="1:5" ht="25.5">
      <c r="A31" s="34" t="s">
        <v>49</v>
      </c>
      <c r="E31" s="35" t="s">
        <v>830</v>
      </c>
    </row>
    <row r="32" spans="1:5" ht="12.75">
      <c r="A32" s="38" t="s">
        <v>51</v>
      </c>
      <c r="E32" s="37" t="s">
        <v>831</v>
      </c>
    </row>
    <row r="33" spans="1:16" ht="25.5">
      <c r="A33" s="25" t="s">
        <v>44</v>
      </c>
      <c r="B33" s="29" t="s">
        <v>39</v>
      </c>
      <c r="C33" s="29" t="s">
        <v>832</v>
      </c>
      <c r="D33" s="25" t="s">
        <v>46</v>
      </c>
      <c r="E33" s="30" t="s">
        <v>833</v>
      </c>
      <c r="F33" s="31" t="s">
        <v>60</v>
      </c>
      <c r="G33" s="32">
        <v>37</v>
      </c>
      <c r="H33" s="33">
        <v>0</v>
      </c>
      <c r="I33" s="33">
        <f>ROUND(ROUND(H33,2)*ROUND(G33,3),2)</f>
      </c>
      <c r="O33">
        <f>(I33*21)/100</f>
      </c>
      <c r="P33" t="s">
        <v>22</v>
      </c>
    </row>
    <row r="34" spans="1:5" ht="12.75">
      <c r="A34" s="34" t="s">
        <v>49</v>
      </c>
      <c r="E34" s="35" t="s">
        <v>46</v>
      </c>
    </row>
    <row r="35" spans="1:5" ht="51">
      <c r="A35" s="38" t="s">
        <v>51</v>
      </c>
      <c r="E35" s="37" t="s">
        <v>834</v>
      </c>
    </row>
    <row r="36" spans="1:16" ht="25.5">
      <c r="A36" s="25" t="s">
        <v>44</v>
      </c>
      <c r="B36" s="29" t="s">
        <v>41</v>
      </c>
      <c r="C36" s="29" t="s">
        <v>835</v>
      </c>
      <c r="D36" s="25" t="s">
        <v>46</v>
      </c>
      <c r="E36" s="30" t="s">
        <v>836</v>
      </c>
      <c r="F36" s="31" t="s">
        <v>82</v>
      </c>
      <c r="G36" s="32">
        <v>960</v>
      </c>
      <c r="H36" s="33">
        <v>0</v>
      </c>
      <c r="I36" s="33">
        <f>ROUND(ROUND(H36,2)*ROUND(G36,3),2)</f>
      </c>
      <c r="O36">
        <f>(I36*21)/100</f>
      </c>
      <c r="P36" t="s">
        <v>22</v>
      </c>
    </row>
    <row r="37" spans="1:5" ht="12.75">
      <c r="A37" s="34" t="s">
        <v>49</v>
      </c>
      <c r="E37" s="35" t="s">
        <v>837</v>
      </c>
    </row>
    <row r="38" spans="1:5" ht="114.75">
      <c r="A38" s="38" t="s">
        <v>51</v>
      </c>
      <c r="E38" s="37" t="s">
        <v>838</v>
      </c>
    </row>
    <row r="39" spans="1:16" ht="25.5">
      <c r="A39" s="25" t="s">
        <v>44</v>
      </c>
      <c r="B39" s="29" t="s">
        <v>127</v>
      </c>
      <c r="C39" s="29" t="s">
        <v>839</v>
      </c>
      <c r="D39" s="25" t="s">
        <v>46</v>
      </c>
      <c r="E39" s="30" t="s">
        <v>840</v>
      </c>
      <c r="F39" s="31" t="s">
        <v>82</v>
      </c>
      <c r="G39" s="32">
        <v>888</v>
      </c>
      <c r="H39" s="33">
        <v>0</v>
      </c>
      <c r="I39" s="33">
        <f>ROUND(ROUND(H39,2)*ROUND(G39,3),2)</f>
      </c>
      <c r="O39">
        <f>(I39*21)/100</f>
      </c>
      <c r="P39" t="s">
        <v>22</v>
      </c>
    </row>
    <row r="40" spans="1:5" ht="12.75">
      <c r="A40" s="34" t="s">
        <v>49</v>
      </c>
      <c r="E40" s="35" t="s">
        <v>841</v>
      </c>
    </row>
    <row r="41" spans="1:5" ht="51">
      <c r="A41" s="38" t="s">
        <v>51</v>
      </c>
      <c r="E41" s="37" t="s">
        <v>842</v>
      </c>
    </row>
    <row r="42" spans="1:16" ht="12.75">
      <c r="A42" s="25" t="s">
        <v>44</v>
      </c>
      <c r="B42" s="29" t="s">
        <v>132</v>
      </c>
      <c r="C42" s="29" t="s">
        <v>843</v>
      </c>
      <c r="D42" s="25" t="s">
        <v>46</v>
      </c>
      <c r="E42" s="30" t="s">
        <v>844</v>
      </c>
      <c r="F42" s="31" t="s">
        <v>106</v>
      </c>
      <c r="G42" s="32">
        <v>24</v>
      </c>
      <c r="H42" s="33">
        <v>0</v>
      </c>
      <c r="I42" s="33">
        <f>ROUND(ROUND(H42,2)*ROUND(G42,3),2)</f>
      </c>
      <c r="O42">
        <f>(I42*21)/100</f>
      </c>
      <c r="P42" t="s">
        <v>22</v>
      </c>
    </row>
    <row r="43" spans="1:5" ht="12.75">
      <c r="A43" s="34" t="s">
        <v>49</v>
      </c>
      <c r="E43" s="35" t="s">
        <v>46</v>
      </c>
    </row>
    <row r="44" spans="1:5" ht="12.75">
      <c r="A44" s="38" t="s">
        <v>51</v>
      </c>
      <c r="E44" s="37" t="s">
        <v>46</v>
      </c>
    </row>
    <row r="45" spans="1:16" ht="12.75">
      <c r="A45" s="25" t="s">
        <v>44</v>
      </c>
      <c r="B45" s="29" t="s">
        <v>137</v>
      </c>
      <c r="C45" s="29" t="s">
        <v>845</v>
      </c>
      <c r="D45" s="25" t="s">
        <v>46</v>
      </c>
      <c r="E45" s="30" t="s">
        <v>846</v>
      </c>
      <c r="F45" s="31" t="s">
        <v>82</v>
      </c>
      <c r="G45" s="32">
        <v>7220</v>
      </c>
      <c r="H45" s="33">
        <v>0</v>
      </c>
      <c r="I45" s="33">
        <f>ROUND(ROUND(H45,2)*ROUND(G45,3),2)</f>
      </c>
      <c r="O45">
        <f>(I45*21)/100</f>
      </c>
      <c r="P45" t="s">
        <v>22</v>
      </c>
    </row>
    <row r="46" spans="1:5" ht="12.75">
      <c r="A46" s="34" t="s">
        <v>49</v>
      </c>
      <c r="E46" s="35" t="s">
        <v>847</v>
      </c>
    </row>
    <row r="47" spans="1:5" ht="12.75">
      <c r="A47" s="36" t="s">
        <v>51</v>
      </c>
      <c r="E47" s="37" t="s">
        <v>46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0+O8+O15+O31+O35+O42+O70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848</v>
      </c>
      <c r="I3" s="42">
        <f>0+I8+I15+I31+I35+I42+I70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848</v>
      </c>
      <c r="D4" s="6"/>
      <c r="E4" s="18" t="s">
        <v>849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44</v>
      </c>
      <c r="B9" s="29" t="s">
        <v>28</v>
      </c>
      <c r="C9" s="29" t="s">
        <v>45</v>
      </c>
      <c r="D9" s="25" t="s">
        <v>91</v>
      </c>
      <c r="E9" s="30" t="s">
        <v>47</v>
      </c>
      <c r="F9" s="31" t="s">
        <v>48</v>
      </c>
      <c r="G9" s="32">
        <v>135.247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12.75">
      <c r="A10" s="34" t="s">
        <v>49</v>
      </c>
      <c r="E10" s="35" t="s">
        <v>50</v>
      </c>
    </row>
    <row r="11" spans="1:5" ht="12.75">
      <c r="A11" s="38" t="s">
        <v>51</v>
      </c>
      <c r="E11" s="37" t="s">
        <v>850</v>
      </c>
    </row>
    <row r="12" spans="1:16" ht="12.75">
      <c r="A12" s="25" t="s">
        <v>44</v>
      </c>
      <c r="B12" s="29" t="s">
        <v>22</v>
      </c>
      <c r="C12" s="29" t="s">
        <v>45</v>
      </c>
      <c r="D12" s="25" t="s">
        <v>94</v>
      </c>
      <c r="E12" s="30" t="s">
        <v>47</v>
      </c>
      <c r="F12" s="31" t="s">
        <v>48</v>
      </c>
      <c r="G12" s="32">
        <v>2</v>
      </c>
      <c r="H12" s="33">
        <v>0</v>
      </c>
      <c r="I12" s="33">
        <f>ROUND(ROUND(H12,2)*ROUND(G12,3),2)</f>
      </c>
      <c r="O12">
        <f>(I12*21)/100</f>
      </c>
      <c r="P12" t="s">
        <v>22</v>
      </c>
    </row>
    <row r="13" spans="1:5" ht="12.75">
      <c r="A13" s="34" t="s">
        <v>49</v>
      </c>
      <c r="E13" s="35" t="s">
        <v>95</v>
      </c>
    </row>
    <row r="14" spans="1:5" ht="12.75">
      <c r="A14" s="36" t="s">
        <v>51</v>
      </c>
      <c r="E14" s="37" t="s">
        <v>851</v>
      </c>
    </row>
    <row r="15" spans="1:18" ht="12.75" customHeight="1">
      <c r="A15" s="6" t="s">
        <v>42</v>
      </c>
      <c r="B15" s="6"/>
      <c r="C15" s="40" t="s">
        <v>28</v>
      </c>
      <c r="D15" s="6"/>
      <c r="E15" s="27" t="s">
        <v>57</v>
      </c>
      <c r="F15" s="6"/>
      <c r="G15" s="6"/>
      <c r="H15" s="6"/>
      <c r="I15" s="41">
        <f>0+Q15</f>
      </c>
      <c r="O15">
        <f>0+R15</f>
      </c>
      <c r="Q15">
        <f>0+I16+I19+I22+I25+I28</f>
      </c>
      <c r="R15">
        <f>0+O16+O19+O22+O25+O28</f>
      </c>
    </row>
    <row r="16" spans="1:16" ht="12.75">
      <c r="A16" s="25" t="s">
        <v>44</v>
      </c>
      <c r="B16" s="29" t="s">
        <v>21</v>
      </c>
      <c r="C16" s="29" t="s">
        <v>852</v>
      </c>
      <c r="D16" s="25" t="s">
        <v>46</v>
      </c>
      <c r="E16" s="30" t="s">
        <v>853</v>
      </c>
      <c r="F16" s="31" t="s">
        <v>854</v>
      </c>
      <c r="G16" s="32">
        <v>50</v>
      </c>
      <c r="H16" s="33">
        <v>0</v>
      </c>
      <c r="I16" s="33">
        <f>ROUND(ROUND(H16,2)*ROUND(G16,3),2)</f>
      </c>
      <c r="O16">
        <f>(I16*21)/100</f>
      </c>
      <c r="P16" t="s">
        <v>22</v>
      </c>
    </row>
    <row r="17" spans="1:5" ht="12.75">
      <c r="A17" s="34" t="s">
        <v>49</v>
      </c>
      <c r="E17" s="35" t="s">
        <v>46</v>
      </c>
    </row>
    <row r="18" spans="1:5" ht="25.5">
      <c r="A18" s="38" t="s">
        <v>51</v>
      </c>
      <c r="E18" s="37" t="s">
        <v>855</v>
      </c>
    </row>
    <row r="19" spans="1:16" ht="12.75">
      <c r="A19" s="25" t="s">
        <v>44</v>
      </c>
      <c r="B19" s="29" t="s">
        <v>32</v>
      </c>
      <c r="C19" s="29" t="s">
        <v>856</v>
      </c>
      <c r="D19" s="25" t="s">
        <v>46</v>
      </c>
      <c r="E19" s="30" t="s">
        <v>857</v>
      </c>
      <c r="F19" s="31" t="s">
        <v>72</v>
      </c>
      <c r="G19" s="32">
        <v>75.137</v>
      </c>
      <c r="H19" s="33">
        <v>0</v>
      </c>
      <c r="I19" s="33">
        <f>ROUND(ROUND(H19,2)*ROUND(G19,3),2)</f>
      </c>
      <c r="O19">
        <f>(I19*21)/100</f>
      </c>
      <c r="P19" t="s">
        <v>22</v>
      </c>
    </row>
    <row r="20" spans="1:5" ht="25.5">
      <c r="A20" s="34" t="s">
        <v>49</v>
      </c>
      <c r="E20" s="35" t="s">
        <v>130</v>
      </c>
    </row>
    <row r="21" spans="1:5" ht="114.75">
      <c r="A21" s="38" t="s">
        <v>51</v>
      </c>
      <c r="E21" s="37" t="s">
        <v>858</v>
      </c>
    </row>
    <row r="22" spans="1:16" ht="12.75">
      <c r="A22" s="25" t="s">
        <v>44</v>
      </c>
      <c r="B22" s="29" t="s">
        <v>34</v>
      </c>
      <c r="C22" s="29" t="s">
        <v>142</v>
      </c>
      <c r="D22" s="25" t="s">
        <v>46</v>
      </c>
      <c r="E22" s="30" t="s">
        <v>143</v>
      </c>
      <c r="F22" s="31" t="s">
        <v>72</v>
      </c>
      <c r="G22" s="32">
        <v>75.138</v>
      </c>
      <c r="H22" s="33">
        <v>0</v>
      </c>
      <c r="I22" s="33">
        <f>ROUND(ROUND(H22,2)*ROUND(G22,3),2)</f>
      </c>
      <c r="O22">
        <f>(I22*21)/100</f>
      </c>
      <c r="P22" t="s">
        <v>22</v>
      </c>
    </row>
    <row r="23" spans="1:5" ht="12.75">
      <c r="A23" s="34" t="s">
        <v>49</v>
      </c>
      <c r="E23" s="35" t="s">
        <v>46</v>
      </c>
    </row>
    <row r="24" spans="1:5" ht="12.75">
      <c r="A24" s="38" t="s">
        <v>51</v>
      </c>
      <c r="E24" s="37" t="s">
        <v>859</v>
      </c>
    </row>
    <row r="25" spans="1:16" ht="12.75">
      <c r="A25" s="25" t="s">
        <v>44</v>
      </c>
      <c r="B25" s="29" t="s">
        <v>36</v>
      </c>
      <c r="C25" s="29" t="s">
        <v>307</v>
      </c>
      <c r="D25" s="25" t="s">
        <v>46</v>
      </c>
      <c r="E25" s="30" t="s">
        <v>308</v>
      </c>
      <c r="F25" s="31" t="s">
        <v>72</v>
      </c>
      <c r="G25" s="32">
        <v>26.789</v>
      </c>
      <c r="H25" s="33">
        <v>0</v>
      </c>
      <c r="I25" s="33">
        <f>ROUND(ROUND(H25,2)*ROUND(G25,3),2)</f>
      </c>
      <c r="O25">
        <f>(I25*21)/100</f>
      </c>
      <c r="P25" t="s">
        <v>22</v>
      </c>
    </row>
    <row r="26" spans="1:5" ht="12.75">
      <c r="A26" s="34" t="s">
        <v>49</v>
      </c>
      <c r="E26" s="35" t="s">
        <v>46</v>
      </c>
    </row>
    <row r="27" spans="1:5" ht="89.25">
      <c r="A27" s="38" t="s">
        <v>51</v>
      </c>
      <c r="E27" s="37" t="s">
        <v>860</v>
      </c>
    </row>
    <row r="28" spans="1:16" ht="12.75">
      <c r="A28" s="25" t="s">
        <v>44</v>
      </c>
      <c r="B28" s="29" t="s">
        <v>69</v>
      </c>
      <c r="C28" s="29" t="s">
        <v>318</v>
      </c>
      <c r="D28" s="25" t="s">
        <v>46</v>
      </c>
      <c r="E28" s="30" t="s">
        <v>319</v>
      </c>
      <c r="F28" s="31" t="s">
        <v>72</v>
      </c>
      <c r="G28" s="32">
        <v>30.675</v>
      </c>
      <c r="H28" s="33">
        <v>0</v>
      </c>
      <c r="I28" s="33">
        <f>ROUND(ROUND(H28,2)*ROUND(G28,3),2)</f>
      </c>
      <c r="O28">
        <f>(I28*21)/100</f>
      </c>
      <c r="P28" t="s">
        <v>22</v>
      </c>
    </row>
    <row r="29" spans="1:5" ht="12.75">
      <c r="A29" s="34" t="s">
        <v>49</v>
      </c>
      <c r="E29" s="35" t="s">
        <v>46</v>
      </c>
    </row>
    <row r="30" spans="1:5" ht="63.75">
      <c r="A30" s="36" t="s">
        <v>51</v>
      </c>
      <c r="E30" s="37" t="s">
        <v>861</v>
      </c>
    </row>
    <row r="31" spans="1:18" ht="12.75" customHeight="1">
      <c r="A31" s="6" t="s">
        <v>42</v>
      </c>
      <c r="B31" s="6"/>
      <c r="C31" s="40" t="s">
        <v>22</v>
      </c>
      <c r="D31" s="6"/>
      <c r="E31" s="27" t="s">
        <v>327</v>
      </c>
      <c r="F31" s="6"/>
      <c r="G31" s="6"/>
      <c r="H31" s="6"/>
      <c r="I31" s="41">
        <f>0+Q31</f>
      </c>
      <c r="O31">
        <f>0+R31</f>
      </c>
      <c r="Q31">
        <f>0+I32</f>
      </c>
      <c r="R31">
        <f>0+O32</f>
      </c>
    </row>
    <row r="32" spans="1:16" ht="12.75">
      <c r="A32" s="25" t="s">
        <v>44</v>
      </c>
      <c r="B32" s="29" t="s">
        <v>75</v>
      </c>
      <c r="C32" s="29" t="s">
        <v>862</v>
      </c>
      <c r="D32" s="25" t="s">
        <v>46</v>
      </c>
      <c r="E32" s="30" t="s">
        <v>863</v>
      </c>
      <c r="F32" s="31" t="s">
        <v>106</v>
      </c>
      <c r="G32" s="32">
        <v>45.84</v>
      </c>
      <c r="H32" s="33">
        <v>0</v>
      </c>
      <c r="I32" s="33">
        <f>ROUND(ROUND(H32,2)*ROUND(G32,3),2)</f>
      </c>
      <c r="O32">
        <f>(I32*21)/100</f>
      </c>
      <c r="P32" t="s">
        <v>22</v>
      </c>
    </row>
    <row r="33" spans="1:5" ht="12.75">
      <c r="A33" s="34" t="s">
        <v>49</v>
      </c>
      <c r="E33" s="35" t="s">
        <v>46</v>
      </c>
    </row>
    <row r="34" spans="1:5" ht="12.75">
      <c r="A34" s="36" t="s">
        <v>51</v>
      </c>
      <c r="E34" s="37" t="s">
        <v>864</v>
      </c>
    </row>
    <row r="35" spans="1:18" ht="12.75" customHeight="1">
      <c r="A35" s="6" t="s">
        <v>42</v>
      </c>
      <c r="B35" s="6"/>
      <c r="C35" s="40" t="s">
        <v>32</v>
      </c>
      <c r="D35" s="6"/>
      <c r="E35" s="27" t="s">
        <v>343</v>
      </c>
      <c r="F35" s="6"/>
      <c r="G35" s="6"/>
      <c r="H35" s="6"/>
      <c r="I35" s="41">
        <f>0+Q35</f>
      </c>
      <c r="O35">
        <f>0+R35</f>
      </c>
      <c r="Q35">
        <f>0+I36+I39</f>
      </c>
      <c r="R35">
        <f>0+O36+O39</f>
      </c>
    </row>
    <row r="36" spans="1:16" ht="12.75">
      <c r="A36" s="25" t="s">
        <v>44</v>
      </c>
      <c r="B36" s="29" t="s">
        <v>39</v>
      </c>
      <c r="C36" s="29" t="s">
        <v>865</v>
      </c>
      <c r="D36" s="25" t="s">
        <v>46</v>
      </c>
      <c r="E36" s="30" t="s">
        <v>866</v>
      </c>
      <c r="F36" s="31" t="s">
        <v>72</v>
      </c>
      <c r="G36" s="32">
        <v>5.941</v>
      </c>
      <c r="H36" s="33">
        <v>0</v>
      </c>
      <c r="I36" s="33">
        <f>ROUND(ROUND(H36,2)*ROUND(G36,3),2)</f>
      </c>
      <c r="O36">
        <f>(I36*21)/100</f>
      </c>
      <c r="P36" t="s">
        <v>22</v>
      </c>
    </row>
    <row r="37" spans="1:5" ht="12.75">
      <c r="A37" s="34" t="s">
        <v>49</v>
      </c>
      <c r="E37" s="35" t="s">
        <v>46</v>
      </c>
    </row>
    <row r="38" spans="1:5" ht="25.5">
      <c r="A38" s="38" t="s">
        <v>51</v>
      </c>
      <c r="E38" s="37" t="s">
        <v>867</v>
      </c>
    </row>
    <row r="39" spans="1:16" ht="12.75">
      <c r="A39" s="25" t="s">
        <v>44</v>
      </c>
      <c r="B39" s="29" t="s">
        <v>41</v>
      </c>
      <c r="C39" s="29" t="s">
        <v>344</v>
      </c>
      <c r="D39" s="25" t="s">
        <v>46</v>
      </c>
      <c r="E39" s="30" t="s">
        <v>345</v>
      </c>
      <c r="F39" s="31" t="s">
        <v>72</v>
      </c>
      <c r="G39" s="32">
        <v>6.841</v>
      </c>
      <c r="H39" s="33">
        <v>0</v>
      </c>
      <c r="I39" s="33">
        <f>ROUND(ROUND(H39,2)*ROUND(G39,3),2)</f>
      </c>
      <c r="O39">
        <f>(I39*21)/100</f>
      </c>
      <c r="P39" t="s">
        <v>22</v>
      </c>
    </row>
    <row r="40" spans="1:5" ht="12.75">
      <c r="A40" s="34" t="s">
        <v>49</v>
      </c>
      <c r="E40" s="35" t="s">
        <v>46</v>
      </c>
    </row>
    <row r="41" spans="1:5" ht="38.25">
      <c r="A41" s="36" t="s">
        <v>51</v>
      </c>
      <c r="E41" s="37" t="s">
        <v>868</v>
      </c>
    </row>
    <row r="42" spans="1:18" ht="12.75" customHeight="1">
      <c r="A42" s="6" t="s">
        <v>42</v>
      </c>
      <c r="B42" s="6"/>
      <c r="C42" s="40" t="s">
        <v>75</v>
      </c>
      <c r="D42" s="6"/>
      <c r="E42" s="27" t="s">
        <v>222</v>
      </c>
      <c r="F42" s="6"/>
      <c r="G42" s="6"/>
      <c r="H42" s="6"/>
      <c r="I42" s="41">
        <f>0+Q42</f>
      </c>
      <c r="O42">
        <f>0+R42</f>
      </c>
      <c r="Q42">
        <f>0+I43+I46+I49+I52+I55+I58+I61+I64+I67</f>
      </c>
      <c r="R42">
        <f>0+O43+O46+O49+O52+O55+O58+O61+O64+O67</f>
      </c>
    </row>
    <row r="43" spans="1:16" ht="25.5">
      <c r="A43" s="25" t="s">
        <v>44</v>
      </c>
      <c r="B43" s="29" t="s">
        <v>127</v>
      </c>
      <c r="C43" s="29" t="s">
        <v>869</v>
      </c>
      <c r="D43" s="25" t="s">
        <v>46</v>
      </c>
      <c r="E43" s="30" t="s">
        <v>870</v>
      </c>
      <c r="F43" s="31" t="s">
        <v>106</v>
      </c>
      <c r="G43" s="32">
        <v>45.84</v>
      </c>
      <c r="H43" s="33">
        <v>0</v>
      </c>
      <c r="I43" s="33">
        <f>ROUND(ROUND(H43,2)*ROUND(G43,3),2)</f>
      </c>
      <c r="O43">
        <f>(I43*21)/100</f>
      </c>
      <c r="P43" t="s">
        <v>22</v>
      </c>
    </row>
    <row r="44" spans="1:5" ht="12.75">
      <c r="A44" s="34" t="s">
        <v>49</v>
      </c>
      <c r="E44" s="35" t="s">
        <v>46</v>
      </c>
    </row>
    <row r="45" spans="1:5" ht="25.5">
      <c r="A45" s="38" t="s">
        <v>51</v>
      </c>
      <c r="E45" s="37" t="s">
        <v>871</v>
      </c>
    </row>
    <row r="46" spans="1:16" ht="12.75">
      <c r="A46" s="25" t="s">
        <v>44</v>
      </c>
      <c r="B46" s="29" t="s">
        <v>132</v>
      </c>
      <c r="C46" s="29" t="s">
        <v>872</v>
      </c>
      <c r="D46" s="25" t="s">
        <v>46</v>
      </c>
      <c r="E46" s="30" t="s">
        <v>873</v>
      </c>
      <c r="F46" s="31" t="s">
        <v>60</v>
      </c>
      <c r="G46" s="32">
        <v>9</v>
      </c>
      <c r="H46" s="33">
        <v>0</v>
      </c>
      <c r="I46" s="33">
        <f>ROUND(ROUND(H46,2)*ROUND(G46,3),2)</f>
      </c>
      <c r="O46">
        <f>(I46*21)/100</f>
      </c>
      <c r="P46" t="s">
        <v>22</v>
      </c>
    </row>
    <row r="47" spans="1:5" ht="12.75">
      <c r="A47" s="34" t="s">
        <v>49</v>
      </c>
      <c r="E47" s="35" t="s">
        <v>46</v>
      </c>
    </row>
    <row r="48" spans="1:5" ht="12.75">
      <c r="A48" s="38" t="s">
        <v>51</v>
      </c>
      <c r="E48" s="37" t="s">
        <v>874</v>
      </c>
    </row>
    <row r="49" spans="1:16" ht="12.75">
      <c r="A49" s="25" t="s">
        <v>44</v>
      </c>
      <c r="B49" s="29" t="s">
        <v>137</v>
      </c>
      <c r="C49" s="29" t="s">
        <v>408</v>
      </c>
      <c r="D49" s="25" t="s">
        <v>46</v>
      </c>
      <c r="E49" s="30" t="s">
        <v>409</v>
      </c>
      <c r="F49" s="31" t="s">
        <v>106</v>
      </c>
      <c r="G49" s="32">
        <v>50.424</v>
      </c>
      <c r="H49" s="33">
        <v>0</v>
      </c>
      <c r="I49" s="33">
        <f>ROUND(ROUND(H49,2)*ROUND(G49,3),2)</f>
      </c>
      <c r="O49">
        <f>(I49*21)/100</f>
      </c>
      <c r="P49" t="s">
        <v>22</v>
      </c>
    </row>
    <row r="50" spans="1:5" ht="12.75">
      <c r="A50" s="34" t="s">
        <v>49</v>
      </c>
      <c r="E50" s="35" t="s">
        <v>46</v>
      </c>
    </row>
    <row r="51" spans="1:5" ht="25.5">
      <c r="A51" s="38" t="s">
        <v>51</v>
      </c>
      <c r="E51" s="37" t="s">
        <v>875</v>
      </c>
    </row>
    <row r="52" spans="1:16" ht="12.75">
      <c r="A52" s="25" t="s">
        <v>44</v>
      </c>
      <c r="B52" s="29" t="s">
        <v>141</v>
      </c>
      <c r="C52" s="29" t="s">
        <v>876</v>
      </c>
      <c r="D52" s="25" t="s">
        <v>46</v>
      </c>
      <c r="E52" s="30" t="s">
        <v>877</v>
      </c>
      <c r="F52" s="31" t="s">
        <v>72</v>
      </c>
      <c r="G52" s="32">
        <v>6</v>
      </c>
      <c r="H52" s="33">
        <v>0</v>
      </c>
      <c r="I52" s="33">
        <f>ROUND(ROUND(H52,2)*ROUND(G52,3),2)</f>
      </c>
      <c r="O52">
        <f>(I52*21)/100</f>
      </c>
      <c r="P52" t="s">
        <v>22</v>
      </c>
    </row>
    <row r="53" spans="1:5" ht="12.75">
      <c r="A53" s="34" t="s">
        <v>49</v>
      </c>
      <c r="E53" s="35" t="s">
        <v>46</v>
      </c>
    </row>
    <row r="54" spans="1:5" ht="12.75">
      <c r="A54" s="38" t="s">
        <v>51</v>
      </c>
      <c r="E54" s="37" t="s">
        <v>878</v>
      </c>
    </row>
    <row r="55" spans="1:16" ht="12.75">
      <c r="A55" s="25" t="s">
        <v>44</v>
      </c>
      <c r="B55" s="29" t="s">
        <v>145</v>
      </c>
      <c r="C55" s="29" t="s">
        <v>879</v>
      </c>
      <c r="D55" s="25" t="s">
        <v>46</v>
      </c>
      <c r="E55" s="30" t="s">
        <v>880</v>
      </c>
      <c r="F55" s="31" t="s">
        <v>106</v>
      </c>
      <c r="G55" s="32">
        <v>45.84</v>
      </c>
      <c r="H55" s="33">
        <v>0</v>
      </c>
      <c r="I55" s="33">
        <f>ROUND(ROUND(H55,2)*ROUND(G55,3),2)</f>
      </c>
      <c r="O55">
        <f>(I55*21)/100</f>
      </c>
      <c r="P55" t="s">
        <v>22</v>
      </c>
    </row>
    <row r="56" spans="1:5" ht="12.75">
      <c r="A56" s="34" t="s">
        <v>49</v>
      </c>
      <c r="E56" s="35" t="s">
        <v>46</v>
      </c>
    </row>
    <row r="57" spans="1:5" ht="25.5">
      <c r="A57" s="38" t="s">
        <v>51</v>
      </c>
      <c r="E57" s="37" t="s">
        <v>881</v>
      </c>
    </row>
    <row r="58" spans="1:16" ht="12.75">
      <c r="A58" s="25" t="s">
        <v>44</v>
      </c>
      <c r="B58" s="29" t="s">
        <v>150</v>
      </c>
      <c r="C58" s="29" t="s">
        <v>882</v>
      </c>
      <c r="D58" s="25" t="s">
        <v>46</v>
      </c>
      <c r="E58" s="30" t="s">
        <v>883</v>
      </c>
      <c r="F58" s="31" t="s">
        <v>106</v>
      </c>
      <c r="G58" s="32">
        <v>45.84</v>
      </c>
      <c r="H58" s="33">
        <v>0</v>
      </c>
      <c r="I58" s="33">
        <f>ROUND(ROUND(H58,2)*ROUND(G58,3),2)</f>
      </c>
      <c r="O58">
        <f>(I58*21)/100</f>
      </c>
      <c r="P58" t="s">
        <v>22</v>
      </c>
    </row>
    <row r="59" spans="1:5" ht="12.75">
      <c r="A59" s="34" t="s">
        <v>49</v>
      </c>
      <c r="E59" s="35" t="s">
        <v>46</v>
      </c>
    </row>
    <row r="60" spans="1:5" ht="25.5">
      <c r="A60" s="38" t="s">
        <v>51</v>
      </c>
      <c r="E60" s="37" t="s">
        <v>881</v>
      </c>
    </row>
    <row r="61" spans="1:16" ht="12.75">
      <c r="A61" s="25" t="s">
        <v>44</v>
      </c>
      <c r="B61" s="29" t="s">
        <v>155</v>
      </c>
      <c r="C61" s="29" t="s">
        <v>884</v>
      </c>
      <c r="D61" s="25" t="s">
        <v>46</v>
      </c>
      <c r="E61" s="30" t="s">
        <v>885</v>
      </c>
      <c r="F61" s="31" t="s">
        <v>106</v>
      </c>
      <c r="G61" s="32">
        <v>42.84</v>
      </c>
      <c r="H61" s="33">
        <v>0</v>
      </c>
      <c r="I61" s="33">
        <f>ROUND(ROUND(H61,2)*ROUND(G61,3),2)</f>
      </c>
      <c r="O61">
        <f>(I61*21)/100</f>
      </c>
      <c r="P61" t="s">
        <v>22</v>
      </c>
    </row>
    <row r="62" spans="1:5" ht="12.75">
      <c r="A62" s="34" t="s">
        <v>49</v>
      </c>
      <c r="E62" s="35" t="s">
        <v>46</v>
      </c>
    </row>
    <row r="63" spans="1:5" ht="12.75">
      <c r="A63" s="38" t="s">
        <v>51</v>
      </c>
      <c r="E63" s="37" t="s">
        <v>886</v>
      </c>
    </row>
    <row r="64" spans="1:16" ht="12.75">
      <c r="A64" s="25" t="s">
        <v>44</v>
      </c>
      <c r="B64" s="29" t="s">
        <v>163</v>
      </c>
      <c r="C64" s="29" t="s">
        <v>887</v>
      </c>
      <c r="D64" s="25" t="s">
        <v>46</v>
      </c>
      <c r="E64" s="30" t="s">
        <v>888</v>
      </c>
      <c r="F64" s="31" t="s">
        <v>55</v>
      </c>
      <c r="G64" s="32">
        <v>1</v>
      </c>
      <c r="H64" s="33">
        <v>0</v>
      </c>
      <c r="I64" s="33">
        <f>ROUND(ROUND(H64,2)*ROUND(G64,3),2)</f>
      </c>
      <c r="O64">
        <f>(I64*21)/100</f>
      </c>
      <c r="P64" t="s">
        <v>22</v>
      </c>
    </row>
    <row r="65" spans="1:5" ht="12.75">
      <c r="A65" s="34" t="s">
        <v>49</v>
      </c>
      <c r="E65" s="35" t="s">
        <v>46</v>
      </c>
    </row>
    <row r="66" spans="1:5" ht="12.75">
      <c r="A66" s="38" t="s">
        <v>51</v>
      </c>
      <c r="E66" s="37" t="s">
        <v>889</v>
      </c>
    </row>
    <row r="67" spans="1:16" ht="12.75">
      <c r="A67" s="25" t="s">
        <v>44</v>
      </c>
      <c r="B67" s="29" t="s">
        <v>167</v>
      </c>
      <c r="C67" s="29" t="s">
        <v>890</v>
      </c>
      <c r="D67" s="25" t="s">
        <v>46</v>
      </c>
      <c r="E67" s="30" t="s">
        <v>891</v>
      </c>
      <c r="F67" s="31" t="s">
        <v>55</v>
      </c>
      <c r="G67" s="32">
        <v>1</v>
      </c>
      <c r="H67" s="33">
        <v>0</v>
      </c>
      <c r="I67" s="33">
        <f>ROUND(ROUND(H67,2)*ROUND(G67,3),2)</f>
      </c>
      <c r="O67">
        <f>(I67*21)/100</f>
      </c>
      <c r="P67" t="s">
        <v>22</v>
      </c>
    </row>
    <row r="68" spans="1:5" ht="12.75">
      <c r="A68" s="34" t="s">
        <v>49</v>
      </c>
      <c r="E68" s="35" t="s">
        <v>46</v>
      </c>
    </row>
    <row r="69" spans="1:5" ht="12.75">
      <c r="A69" s="36" t="s">
        <v>51</v>
      </c>
      <c r="E69" s="37" t="s">
        <v>892</v>
      </c>
    </row>
    <row r="70" spans="1:18" ht="12.75" customHeight="1">
      <c r="A70" s="6" t="s">
        <v>42</v>
      </c>
      <c r="B70" s="6"/>
      <c r="C70" s="40" t="s">
        <v>39</v>
      </c>
      <c r="D70" s="6"/>
      <c r="E70" s="27" t="s">
        <v>893</v>
      </c>
      <c r="F70" s="6"/>
      <c r="G70" s="6"/>
      <c r="H70" s="6"/>
      <c r="I70" s="41">
        <f>0+Q70</f>
      </c>
      <c r="O70">
        <f>0+R70</f>
      </c>
      <c r="Q70">
        <f>0+I71</f>
      </c>
      <c r="R70">
        <f>0+O71</f>
      </c>
    </row>
    <row r="71" spans="1:16" ht="12.75">
      <c r="A71" s="25" t="s">
        <v>44</v>
      </c>
      <c r="B71" s="29" t="s">
        <v>159</v>
      </c>
      <c r="C71" s="29" t="s">
        <v>894</v>
      </c>
      <c r="D71" s="25" t="s">
        <v>46</v>
      </c>
      <c r="E71" s="30" t="s">
        <v>895</v>
      </c>
      <c r="F71" s="31" t="s">
        <v>60</v>
      </c>
      <c r="G71" s="32">
        <v>1</v>
      </c>
      <c r="H71" s="33">
        <v>0</v>
      </c>
      <c r="I71" s="33">
        <f>ROUND(ROUND(H71,2)*ROUND(G71,3),2)</f>
      </c>
      <c r="O71">
        <f>(I71*21)/100</f>
      </c>
      <c r="P71" t="s">
        <v>22</v>
      </c>
    </row>
    <row r="72" spans="1:5" ht="12.75">
      <c r="A72" s="34" t="s">
        <v>49</v>
      </c>
      <c r="E72" s="35" t="s">
        <v>46</v>
      </c>
    </row>
    <row r="73" spans="1:5" ht="12.75">
      <c r="A73" s="36" t="s">
        <v>51</v>
      </c>
      <c r="E73" s="37" t="s">
        <v>896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0+O9+O16+O65+O69+O79+O98+O126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899</v>
      </c>
      <c r="I3" s="42">
        <f>0+I9+I16+I65+I69+I79+I98+I126</f>
      </c>
      <c r="O3" t="s">
        <v>18</v>
      </c>
      <c r="P3" t="s">
        <v>22</v>
      </c>
    </row>
    <row r="4" spans="1:16" ht="15" customHeight="1">
      <c r="A4" t="s">
        <v>16</v>
      </c>
      <c r="B4" s="12" t="s">
        <v>578</v>
      </c>
      <c r="C4" s="13" t="s">
        <v>897</v>
      </c>
      <c r="D4" s="1"/>
      <c r="E4" s="14" t="s">
        <v>898</v>
      </c>
      <c r="F4" s="1"/>
      <c r="G4" s="1"/>
      <c r="H4" s="11"/>
      <c r="I4" s="11"/>
      <c r="O4" t="s">
        <v>19</v>
      </c>
      <c r="P4" t="s">
        <v>22</v>
      </c>
    </row>
    <row r="5" spans="1:16" ht="12.75" customHeight="1">
      <c r="A5" t="s">
        <v>581</v>
      </c>
      <c r="B5" s="16" t="s">
        <v>17</v>
      </c>
      <c r="C5" s="17" t="s">
        <v>899</v>
      </c>
      <c r="D5" s="6"/>
      <c r="E5" s="18" t="s">
        <v>900</v>
      </c>
      <c r="F5" s="6"/>
      <c r="G5" s="6"/>
      <c r="H5" s="6"/>
      <c r="I5" s="6"/>
      <c r="O5" t="s">
        <v>20</v>
      </c>
      <c r="P5" t="s">
        <v>22</v>
      </c>
    </row>
    <row r="6" spans="1:9" ht="12.75" customHeight="1">
      <c r="A6" s="15" t="s">
        <v>25</v>
      </c>
      <c r="B6" s="15" t="s">
        <v>27</v>
      </c>
      <c r="C6" s="15" t="s">
        <v>29</v>
      </c>
      <c r="D6" s="15" t="s">
        <v>30</v>
      </c>
      <c r="E6" s="15" t="s">
        <v>31</v>
      </c>
      <c r="F6" s="15" t="s">
        <v>33</v>
      </c>
      <c r="G6" s="15" t="s">
        <v>35</v>
      </c>
      <c r="H6" s="15" t="s">
        <v>37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38</v>
      </c>
      <c r="I7" s="15" t="s">
        <v>40</v>
      </c>
    </row>
    <row r="8" spans="1:9" ht="12.75" customHeight="1">
      <c r="A8" s="15" t="s">
        <v>26</v>
      </c>
      <c r="B8" s="15" t="s">
        <v>28</v>
      </c>
      <c r="C8" s="15" t="s">
        <v>22</v>
      </c>
      <c r="D8" s="15" t="s">
        <v>21</v>
      </c>
      <c r="E8" s="15" t="s">
        <v>32</v>
      </c>
      <c r="F8" s="15" t="s">
        <v>34</v>
      </c>
      <c r="G8" s="15" t="s">
        <v>36</v>
      </c>
      <c r="H8" s="15" t="s">
        <v>39</v>
      </c>
      <c r="I8" s="15" t="s">
        <v>41</v>
      </c>
    </row>
    <row r="9" spans="1:18" ht="12.75" customHeight="1">
      <c r="A9" s="19" t="s">
        <v>42</v>
      </c>
      <c r="B9" s="19"/>
      <c r="C9" s="26" t="s">
        <v>26</v>
      </c>
      <c r="D9" s="19"/>
      <c r="E9" s="27" t="s">
        <v>43</v>
      </c>
      <c r="F9" s="19"/>
      <c r="G9" s="19"/>
      <c r="H9" s="19"/>
      <c r="I9" s="28">
        <f>0+Q9</f>
      </c>
      <c r="O9">
        <f>0+R9</f>
      </c>
      <c r="Q9">
        <f>0+I10+I13</f>
      </c>
      <c r="R9">
        <f>0+O10+O13</f>
      </c>
    </row>
    <row r="10" spans="1:16" ht="12.75">
      <c r="A10" s="25" t="s">
        <v>44</v>
      </c>
      <c r="B10" s="29" t="s">
        <v>28</v>
      </c>
      <c r="C10" s="29" t="s">
        <v>45</v>
      </c>
      <c r="D10" s="25" t="s">
        <v>91</v>
      </c>
      <c r="E10" s="30" t="s">
        <v>47</v>
      </c>
      <c r="F10" s="31" t="s">
        <v>48</v>
      </c>
      <c r="G10" s="32">
        <v>385.99</v>
      </c>
      <c r="H10" s="33">
        <v>0</v>
      </c>
      <c r="I10" s="33">
        <f>ROUND(ROUND(H10,2)*ROUND(G10,3),2)</f>
      </c>
      <c r="O10">
        <f>(I10*21)/100</f>
      </c>
      <c r="P10" t="s">
        <v>22</v>
      </c>
    </row>
    <row r="11" spans="1:5" ht="12.75">
      <c r="A11" s="34" t="s">
        <v>49</v>
      </c>
      <c r="E11" s="35" t="s">
        <v>92</v>
      </c>
    </row>
    <row r="12" spans="1:5" ht="38.25">
      <c r="A12" s="38" t="s">
        <v>51</v>
      </c>
      <c r="E12" s="37" t="s">
        <v>902</v>
      </c>
    </row>
    <row r="13" spans="1:16" ht="12.75">
      <c r="A13" s="25" t="s">
        <v>44</v>
      </c>
      <c r="B13" s="29" t="s">
        <v>22</v>
      </c>
      <c r="C13" s="29" t="s">
        <v>45</v>
      </c>
      <c r="D13" s="25" t="s">
        <v>94</v>
      </c>
      <c r="E13" s="30" t="s">
        <v>47</v>
      </c>
      <c r="F13" s="31" t="s">
        <v>48</v>
      </c>
      <c r="G13" s="32">
        <v>45.267</v>
      </c>
      <c r="H13" s="33">
        <v>0</v>
      </c>
      <c r="I13" s="33">
        <f>ROUND(ROUND(H13,2)*ROUND(G13,3),2)</f>
      </c>
      <c r="O13">
        <f>(I13*21)/100</f>
      </c>
      <c r="P13" t="s">
        <v>22</v>
      </c>
    </row>
    <row r="14" spans="1:5" ht="12.75">
      <c r="A14" s="34" t="s">
        <v>49</v>
      </c>
      <c r="E14" s="35" t="s">
        <v>95</v>
      </c>
    </row>
    <row r="15" spans="1:5" ht="12.75">
      <c r="A15" s="36" t="s">
        <v>51</v>
      </c>
      <c r="E15" s="37" t="s">
        <v>903</v>
      </c>
    </row>
    <row r="16" spans="1:18" ht="12.75" customHeight="1">
      <c r="A16" s="6" t="s">
        <v>42</v>
      </c>
      <c r="B16" s="6"/>
      <c r="C16" s="40" t="s">
        <v>28</v>
      </c>
      <c r="D16" s="6"/>
      <c r="E16" s="27" t="s">
        <v>57</v>
      </c>
      <c r="F16" s="6"/>
      <c r="G16" s="6"/>
      <c r="H16" s="6"/>
      <c r="I16" s="41">
        <f>0+Q16</f>
      </c>
      <c r="O16">
        <f>0+R16</f>
      </c>
      <c r="Q16">
        <f>0+I17+I20+I23+I26+I29+I32+I35+I38+I41+I44+I47+I50+I53+I56+I59+I62</f>
      </c>
      <c r="R16">
        <f>0+O17+O20+O23+O26+O29+O32+O35+O38+O41+O44+O47+O50+O53+O56+O59+O62</f>
      </c>
    </row>
    <row r="17" spans="1:16" ht="25.5">
      <c r="A17" s="25" t="s">
        <v>44</v>
      </c>
      <c r="B17" s="29" t="s">
        <v>21</v>
      </c>
      <c r="C17" s="29" t="s">
        <v>272</v>
      </c>
      <c r="D17" s="25" t="s">
        <v>46</v>
      </c>
      <c r="E17" s="30" t="s">
        <v>273</v>
      </c>
      <c r="F17" s="31" t="s">
        <v>72</v>
      </c>
      <c r="G17" s="32">
        <v>45.267</v>
      </c>
      <c r="H17" s="33">
        <v>0</v>
      </c>
      <c r="I17" s="33">
        <f>ROUND(ROUND(H17,2)*ROUND(G17,3),2)</f>
      </c>
      <c r="O17">
        <f>(I17*21)/100</f>
      </c>
      <c r="P17" t="s">
        <v>22</v>
      </c>
    </row>
    <row r="18" spans="1:5" ht="25.5">
      <c r="A18" s="34" t="s">
        <v>49</v>
      </c>
      <c r="E18" s="35" t="s">
        <v>274</v>
      </c>
    </row>
    <row r="19" spans="1:5" ht="38.25">
      <c r="A19" s="38" t="s">
        <v>51</v>
      </c>
      <c r="E19" s="37" t="s">
        <v>904</v>
      </c>
    </row>
    <row r="20" spans="1:16" ht="12.75">
      <c r="A20" s="25" t="s">
        <v>44</v>
      </c>
      <c r="B20" s="29" t="s">
        <v>32</v>
      </c>
      <c r="C20" s="29" t="s">
        <v>905</v>
      </c>
      <c r="D20" s="25" t="s">
        <v>46</v>
      </c>
      <c r="E20" s="30" t="s">
        <v>906</v>
      </c>
      <c r="F20" s="31" t="s">
        <v>72</v>
      </c>
      <c r="G20" s="32">
        <v>20.576</v>
      </c>
      <c r="H20" s="33">
        <v>0</v>
      </c>
      <c r="I20" s="33">
        <f>ROUND(ROUND(H20,2)*ROUND(G20,3),2)</f>
      </c>
      <c r="O20">
        <f>(I20*21)/100</f>
      </c>
      <c r="P20" t="s">
        <v>22</v>
      </c>
    </row>
    <row r="21" spans="1:5" ht="25.5">
      <c r="A21" s="34" t="s">
        <v>49</v>
      </c>
      <c r="E21" s="35" t="s">
        <v>274</v>
      </c>
    </row>
    <row r="22" spans="1:5" ht="38.25">
      <c r="A22" s="38" t="s">
        <v>51</v>
      </c>
      <c r="E22" s="37" t="s">
        <v>907</v>
      </c>
    </row>
    <row r="23" spans="1:16" ht="12.75">
      <c r="A23" s="25" t="s">
        <v>44</v>
      </c>
      <c r="B23" s="29" t="s">
        <v>34</v>
      </c>
      <c r="C23" s="29" t="s">
        <v>109</v>
      </c>
      <c r="D23" s="25" t="s">
        <v>46</v>
      </c>
      <c r="E23" s="30" t="s">
        <v>110</v>
      </c>
      <c r="F23" s="31" t="s">
        <v>72</v>
      </c>
      <c r="G23" s="32">
        <v>20.576</v>
      </c>
      <c r="H23" s="33">
        <v>0</v>
      </c>
      <c r="I23" s="33">
        <f>ROUND(ROUND(H23,2)*ROUND(G23,3),2)</f>
      </c>
      <c r="O23">
        <f>(I23*21)/100</f>
      </c>
      <c r="P23" t="s">
        <v>22</v>
      </c>
    </row>
    <row r="24" spans="1:5" ht="51">
      <c r="A24" s="34" t="s">
        <v>49</v>
      </c>
      <c r="E24" s="35" t="s">
        <v>276</v>
      </c>
    </row>
    <row r="25" spans="1:5" ht="38.25">
      <c r="A25" s="38" t="s">
        <v>51</v>
      </c>
      <c r="E25" s="37" t="s">
        <v>908</v>
      </c>
    </row>
    <row r="26" spans="1:16" ht="12.75">
      <c r="A26" s="25" t="s">
        <v>44</v>
      </c>
      <c r="B26" s="29" t="s">
        <v>36</v>
      </c>
      <c r="C26" s="29" t="s">
        <v>852</v>
      </c>
      <c r="D26" s="25" t="s">
        <v>46</v>
      </c>
      <c r="E26" s="30" t="s">
        <v>853</v>
      </c>
      <c r="F26" s="31" t="s">
        <v>854</v>
      </c>
      <c r="G26" s="32">
        <v>100</v>
      </c>
      <c r="H26" s="33">
        <v>0</v>
      </c>
      <c r="I26" s="33">
        <f>ROUND(ROUND(H26,2)*ROUND(G26,3),2)</f>
      </c>
      <c r="O26">
        <f>(I26*21)/100</f>
      </c>
      <c r="P26" t="s">
        <v>22</v>
      </c>
    </row>
    <row r="27" spans="1:5" ht="12.75">
      <c r="A27" s="34" t="s">
        <v>49</v>
      </c>
      <c r="E27" s="35" t="s">
        <v>46</v>
      </c>
    </row>
    <row r="28" spans="1:5" ht="25.5">
      <c r="A28" s="38" t="s">
        <v>51</v>
      </c>
      <c r="E28" s="37" t="s">
        <v>909</v>
      </c>
    </row>
    <row r="29" spans="1:16" ht="12.75">
      <c r="A29" s="25" t="s">
        <v>44</v>
      </c>
      <c r="B29" s="29" t="s">
        <v>69</v>
      </c>
      <c r="C29" s="29" t="s">
        <v>119</v>
      </c>
      <c r="D29" s="25" t="s">
        <v>46</v>
      </c>
      <c r="E29" s="30" t="s">
        <v>120</v>
      </c>
      <c r="F29" s="31" t="s">
        <v>72</v>
      </c>
      <c r="G29" s="32">
        <v>2.966</v>
      </c>
      <c r="H29" s="33">
        <v>0</v>
      </c>
      <c r="I29" s="33">
        <f>ROUND(ROUND(H29,2)*ROUND(G29,3),2)</f>
      </c>
      <c r="O29">
        <f>(I29*21)/100</f>
      </c>
      <c r="P29" t="s">
        <v>22</v>
      </c>
    </row>
    <row r="30" spans="1:5" ht="76.5">
      <c r="A30" s="34" t="s">
        <v>49</v>
      </c>
      <c r="E30" s="35" t="s">
        <v>121</v>
      </c>
    </row>
    <row r="31" spans="1:5" ht="25.5">
      <c r="A31" s="38" t="s">
        <v>51</v>
      </c>
      <c r="E31" s="37" t="s">
        <v>910</v>
      </c>
    </row>
    <row r="32" spans="1:16" ht="12.75">
      <c r="A32" s="25" t="s">
        <v>44</v>
      </c>
      <c r="B32" s="29" t="s">
        <v>75</v>
      </c>
      <c r="C32" s="29" t="s">
        <v>123</v>
      </c>
      <c r="D32" s="25" t="s">
        <v>46</v>
      </c>
      <c r="E32" s="30" t="s">
        <v>124</v>
      </c>
      <c r="F32" s="31" t="s">
        <v>72</v>
      </c>
      <c r="G32" s="32">
        <v>1.483</v>
      </c>
      <c r="H32" s="33">
        <v>0</v>
      </c>
      <c r="I32" s="33">
        <f>ROUND(ROUND(H32,2)*ROUND(G32,3),2)</f>
      </c>
      <c r="O32">
        <f>(I32*21)/100</f>
      </c>
      <c r="P32" t="s">
        <v>22</v>
      </c>
    </row>
    <row r="33" spans="1:5" ht="12.75">
      <c r="A33" s="34" t="s">
        <v>49</v>
      </c>
      <c r="E33" s="35" t="s">
        <v>125</v>
      </c>
    </row>
    <row r="34" spans="1:5" ht="25.5">
      <c r="A34" s="38" t="s">
        <v>51</v>
      </c>
      <c r="E34" s="37" t="s">
        <v>911</v>
      </c>
    </row>
    <row r="35" spans="1:16" ht="12.75">
      <c r="A35" s="25" t="s">
        <v>44</v>
      </c>
      <c r="B35" s="29" t="s">
        <v>39</v>
      </c>
      <c r="C35" s="29" t="s">
        <v>133</v>
      </c>
      <c r="D35" s="25" t="s">
        <v>46</v>
      </c>
      <c r="E35" s="30" t="s">
        <v>134</v>
      </c>
      <c r="F35" s="31" t="s">
        <v>72</v>
      </c>
      <c r="G35" s="32">
        <v>1.483</v>
      </c>
      <c r="H35" s="33">
        <v>0</v>
      </c>
      <c r="I35" s="33">
        <f>ROUND(ROUND(H35,2)*ROUND(G35,3),2)</f>
      </c>
      <c r="O35">
        <f>(I35*21)/100</f>
      </c>
      <c r="P35" t="s">
        <v>22</v>
      </c>
    </row>
    <row r="36" spans="1:5" ht="38.25">
      <c r="A36" s="34" t="s">
        <v>49</v>
      </c>
      <c r="E36" s="35" t="s">
        <v>135</v>
      </c>
    </row>
    <row r="37" spans="1:5" ht="25.5">
      <c r="A37" s="38" t="s">
        <v>51</v>
      </c>
      <c r="E37" s="37" t="s">
        <v>912</v>
      </c>
    </row>
    <row r="38" spans="1:16" ht="12.75">
      <c r="A38" s="25" t="s">
        <v>44</v>
      </c>
      <c r="B38" s="29" t="s">
        <v>41</v>
      </c>
      <c r="C38" s="29" t="s">
        <v>856</v>
      </c>
      <c r="D38" s="25" t="s">
        <v>46</v>
      </c>
      <c r="E38" s="30" t="s">
        <v>857</v>
      </c>
      <c r="F38" s="31" t="s">
        <v>72</v>
      </c>
      <c r="G38" s="32">
        <v>164.142</v>
      </c>
      <c r="H38" s="33">
        <v>0</v>
      </c>
      <c r="I38" s="33">
        <f>ROUND(ROUND(H38,2)*ROUND(G38,3),2)</f>
      </c>
      <c r="O38">
        <f>(I38*21)/100</f>
      </c>
      <c r="P38" t="s">
        <v>22</v>
      </c>
    </row>
    <row r="39" spans="1:5" ht="25.5">
      <c r="A39" s="34" t="s">
        <v>49</v>
      </c>
      <c r="E39" s="35" t="s">
        <v>130</v>
      </c>
    </row>
    <row r="40" spans="1:5" ht="89.25">
      <c r="A40" s="38" t="s">
        <v>51</v>
      </c>
      <c r="E40" s="37" t="s">
        <v>913</v>
      </c>
    </row>
    <row r="41" spans="1:16" ht="12.75">
      <c r="A41" s="25" t="s">
        <v>44</v>
      </c>
      <c r="B41" s="29" t="s">
        <v>127</v>
      </c>
      <c r="C41" s="29" t="s">
        <v>142</v>
      </c>
      <c r="D41" s="25" t="s">
        <v>46</v>
      </c>
      <c r="E41" s="30" t="s">
        <v>143</v>
      </c>
      <c r="F41" s="31" t="s">
        <v>72</v>
      </c>
      <c r="G41" s="32">
        <v>164.142</v>
      </c>
      <c r="H41" s="33">
        <v>0</v>
      </c>
      <c r="I41" s="33">
        <f>ROUND(ROUND(H41,2)*ROUND(G41,3),2)</f>
      </c>
      <c r="O41">
        <f>(I41*21)/100</f>
      </c>
      <c r="P41" t="s">
        <v>22</v>
      </c>
    </row>
    <row r="42" spans="1:5" ht="12.75">
      <c r="A42" s="34" t="s">
        <v>49</v>
      </c>
      <c r="E42" s="35" t="s">
        <v>46</v>
      </c>
    </row>
    <row r="43" spans="1:5" ht="12.75">
      <c r="A43" s="38" t="s">
        <v>51</v>
      </c>
      <c r="E43" s="37" t="s">
        <v>914</v>
      </c>
    </row>
    <row r="44" spans="1:16" ht="12.75">
      <c r="A44" s="25" t="s">
        <v>44</v>
      </c>
      <c r="B44" s="29" t="s">
        <v>132</v>
      </c>
      <c r="C44" s="29" t="s">
        <v>307</v>
      </c>
      <c r="D44" s="25" t="s">
        <v>46</v>
      </c>
      <c r="E44" s="30" t="s">
        <v>308</v>
      </c>
      <c r="F44" s="31" t="s">
        <v>72</v>
      </c>
      <c r="G44" s="32">
        <v>46.534</v>
      </c>
      <c r="H44" s="33">
        <v>0</v>
      </c>
      <c r="I44" s="33">
        <f>ROUND(ROUND(H44,2)*ROUND(G44,3),2)</f>
      </c>
      <c r="O44">
        <f>(I44*21)/100</f>
      </c>
      <c r="P44" t="s">
        <v>22</v>
      </c>
    </row>
    <row r="45" spans="1:5" ht="12.75">
      <c r="A45" s="34" t="s">
        <v>49</v>
      </c>
      <c r="E45" s="35" t="s">
        <v>46</v>
      </c>
    </row>
    <row r="46" spans="1:5" ht="76.5">
      <c r="A46" s="38" t="s">
        <v>51</v>
      </c>
      <c r="E46" s="37" t="s">
        <v>915</v>
      </c>
    </row>
    <row r="47" spans="1:16" ht="12.75">
      <c r="A47" s="25" t="s">
        <v>44</v>
      </c>
      <c r="B47" s="29" t="s">
        <v>137</v>
      </c>
      <c r="C47" s="29" t="s">
        <v>318</v>
      </c>
      <c r="D47" s="25" t="s">
        <v>46</v>
      </c>
      <c r="E47" s="30" t="s">
        <v>319</v>
      </c>
      <c r="F47" s="31" t="s">
        <v>72</v>
      </c>
      <c r="G47" s="32">
        <v>78.407</v>
      </c>
      <c r="H47" s="33">
        <v>0</v>
      </c>
      <c r="I47" s="33">
        <f>ROUND(ROUND(H47,2)*ROUND(G47,3),2)</f>
      </c>
      <c r="O47">
        <f>(I47*21)/100</f>
      </c>
      <c r="P47" t="s">
        <v>22</v>
      </c>
    </row>
    <row r="48" spans="1:5" ht="12.75">
      <c r="A48" s="34" t="s">
        <v>49</v>
      </c>
      <c r="E48" s="35" t="s">
        <v>46</v>
      </c>
    </row>
    <row r="49" spans="1:5" ht="12.75">
      <c r="A49" s="38" t="s">
        <v>51</v>
      </c>
      <c r="E49" s="37" t="s">
        <v>916</v>
      </c>
    </row>
    <row r="50" spans="1:16" ht="12.75">
      <c r="A50" s="25" t="s">
        <v>44</v>
      </c>
      <c r="B50" s="29" t="s">
        <v>141</v>
      </c>
      <c r="C50" s="29" t="s">
        <v>156</v>
      </c>
      <c r="D50" s="25" t="s">
        <v>46</v>
      </c>
      <c r="E50" s="30" t="s">
        <v>157</v>
      </c>
      <c r="F50" s="31" t="s">
        <v>82</v>
      </c>
      <c r="G50" s="32">
        <v>205.76</v>
      </c>
      <c r="H50" s="33">
        <v>0</v>
      </c>
      <c r="I50" s="33">
        <f>ROUND(ROUND(H50,2)*ROUND(G50,3),2)</f>
      </c>
      <c r="O50">
        <f>(I50*21)/100</f>
      </c>
      <c r="P50" t="s">
        <v>22</v>
      </c>
    </row>
    <row r="51" spans="1:5" ht="12.75">
      <c r="A51" s="34" t="s">
        <v>49</v>
      </c>
      <c r="E51" s="35" t="s">
        <v>46</v>
      </c>
    </row>
    <row r="52" spans="1:5" ht="38.25">
      <c r="A52" s="38" t="s">
        <v>51</v>
      </c>
      <c r="E52" s="37" t="s">
        <v>917</v>
      </c>
    </row>
    <row r="53" spans="1:16" ht="12.75">
      <c r="A53" s="25" t="s">
        <v>44</v>
      </c>
      <c r="B53" s="29" t="s">
        <v>145</v>
      </c>
      <c r="C53" s="29" t="s">
        <v>160</v>
      </c>
      <c r="D53" s="25" t="s">
        <v>46</v>
      </c>
      <c r="E53" s="30" t="s">
        <v>161</v>
      </c>
      <c r="F53" s="31" t="s">
        <v>82</v>
      </c>
      <c r="G53" s="32">
        <v>14.832</v>
      </c>
      <c r="H53" s="33">
        <v>0</v>
      </c>
      <c r="I53" s="33">
        <f>ROUND(ROUND(H53,2)*ROUND(G53,3),2)</f>
      </c>
      <c r="O53">
        <f>(I53*21)/100</f>
      </c>
      <c r="P53" t="s">
        <v>22</v>
      </c>
    </row>
    <row r="54" spans="1:5" ht="12.75">
      <c r="A54" s="34" t="s">
        <v>49</v>
      </c>
      <c r="E54" s="35" t="s">
        <v>46</v>
      </c>
    </row>
    <row r="55" spans="1:5" ht="12.75">
      <c r="A55" s="38" t="s">
        <v>51</v>
      </c>
      <c r="E55" s="37" t="s">
        <v>918</v>
      </c>
    </row>
    <row r="56" spans="1:16" ht="12.75">
      <c r="A56" s="25" t="s">
        <v>44</v>
      </c>
      <c r="B56" s="29" t="s">
        <v>150</v>
      </c>
      <c r="C56" s="29" t="s">
        <v>919</v>
      </c>
      <c r="D56" s="25" t="s">
        <v>46</v>
      </c>
      <c r="E56" s="30" t="s">
        <v>920</v>
      </c>
      <c r="F56" s="31" t="s">
        <v>82</v>
      </c>
      <c r="G56" s="32">
        <v>14.832</v>
      </c>
      <c r="H56" s="33">
        <v>0</v>
      </c>
      <c r="I56" s="33">
        <f>ROUND(ROUND(H56,2)*ROUND(G56,3),2)</f>
      </c>
      <c r="O56">
        <f>(I56*21)/100</f>
      </c>
      <c r="P56" t="s">
        <v>22</v>
      </c>
    </row>
    <row r="57" spans="1:5" ht="12.75">
      <c r="A57" s="34" t="s">
        <v>49</v>
      </c>
      <c r="E57" s="35" t="s">
        <v>46</v>
      </c>
    </row>
    <row r="58" spans="1:5" ht="12.75">
      <c r="A58" s="38" t="s">
        <v>51</v>
      </c>
      <c r="E58" s="37" t="s">
        <v>921</v>
      </c>
    </row>
    <row r="59" spans="1:16" ht="12.75">
      <c r="A59" s="25" t="s">
        <v>44</v>
      </c>
      <c r="B59" s="29" t="s">
        <v>155</v>
      </c>
      <c r="C59" s="29" t="s">
        <v>168</v>
      </c>
      <c r="D59" s="25" t="s">
        <v>46</v>
      </c>
      <c r="E59" s="30" t="s">
        <v>169</v>
      </c>
      <c r="F59" s="31" t="s">
        <v>82</v>
      </c>
      <c r="G59" s="32">
        <v>14.832</v>
      </c>
      <c r="H59" s="33">
        <v>0</v>
      </c>
      <c r="I59" s="33">
        <f>ROUND(ROUND(H59,2)*ROUND(G59,3),2)</f>
      </c>
      <c r="O59">
        <f>(I59*21)/100</f>
      </c>
      <c r="P59" t="s">
        <v>22</v>
      </c>
    </row>
    <row r="60" spans="1:5" ht="12.75">
      <c r="A60" s="34" t="s">
        <v>49</v>
      </c>
      <c r="E60" s="35" t="s">
        <v>46</v>
      </c>
    </row>
    <row r="61" spans="1:5" ht="12.75">
      <c r="A61" s="38" t="s">
        <v>51</v>
      </c>
      <c r="E61" s="37" t="s">
        <v>922</v>
      </c>
    </row>
    <row r="62" spans="1:16" ht="12.75">
      <c r="A62" s="25" t="s">
        <v>44</v>
      </c>
      <c r="B62" s="29" t="s">
        <v>159</v>
      </c>
      <c r="C62" s="29" t="s">
        <v>172</v>
      </c>
      <c r="D62" s="25" t="s">
        <v>46</v>
      </c>
      <c r="E62" s="30" t="s">
        <v>173</v>
      </c>
      <c r="F62" s="31" t="s">
        <v>82</v>
      </c>
      <c r="G62" s="32">
        <v>14.832</v>
      </c>
      <c r="H62" s="33">
        <v>0</v>
      </c>
      <c r="I62" s="33">
        <f>ROUND(ROUND(H62,2)*ROUND(G62,3),2)</f>
      </c>
      <c r="O62">
        <f>(I62*21)/100</f>
      </c>
      <c r="P62" t="s">
        <v>22</v>
      </c>
    </row>
    <row r="63" spans="1:5" ht="12.75">
      <c r="A63" s="34" t="s">
        <v>49</v>
      </c>
      <c r="E63" s="35" t="s">
        <v>46</v>
      </c>
    </row>
    <row r="64" spans="1:5" ht="12.75">
      <c r="A64" s="36" t="s">
        <v>51</v>
      </c>
      <c r="E64" s="37" t="s">
        <v>923</v>
      </c>
    </row>
    <row r="65" spans="1:18" ht="12.75" customHeight="1">
      <c r="A65" s="6" t="s">
        <v>42</v>
      </c>
      <c r="B65" s="6"/>
      <c r="C65" s="40" t="s">
        <v>22</v>
      </c>
      <c r="D65" s="6"/>
      <c r="E65" s="27" t="s">
        <v>327</v>
      </c>
      <c r="F65" s="6"/>
      <c r="G65" s="6"/>
      <c r="H65" s="6"/>
      <c r="I65" s="41">
        <f>0+Q65</f>
      </c>
      <c r="O65">
        <f>0+R65</f>
      </c>
      <c r="Q65">
        <f>0+I66</f>
      </c>
      <c r="R65">
        <f>0+O66</f>
      </c>
    </row>
    <row r="66" spans="1:16" ht="12.75">
      <c r="A66" s="25" t="s">
        <v>44</v>
      </c>
      <c r="B66" s="29" t="s">
        <v>163</v>
      </c>
      <c r="C66" s="29" t="s">
        <v>862</v>
      </c>
      <c r="D66" s="25" t="s">
        <v>46</v>
      </c>
      <c r="E66" s="30" t="s">
        <v>863</v>
      </c>
      <c r="F66" s="31" t="s">
        <v>106</v>
      </c>
      <c r="G66" s="32">
        <v>109.44</v>
      </c>
      <c r="H66" s="33">
        <v>0</v>
      </c>
      <c r="I66" s="33">
        <f>ROUND(ROUND(H66,2)*ROUND(G66,3),2)</f>
      </c>
      <c r="O66">
        <f>(I66*21)/100</f>
      </c>
      <c r="P66" t="s">
        <v>22</v>
      </c>
    </row>
    <row r="67" spans="1:5" ht="12.75">
      <c r="A67" s="34" t="s">
        <v>49</v>
      </c>
      <c r="E67" s="35" t="s">
        <v>46</v>
      </c>
    </row>
    <row r="68" spans="1:5" ht="12.75">
      <c r="A68" s="36" t="s">
        <v>51</v>
      </c>
      <c r="E68" s="37" t="s">
        <v>924</v>
      </c>
    </row>
    <row r="69" spans="1:18" ht="12.75" customHeight="1">
      <c r="A69" s="6" t="s">
        <v>42</v>
      </c>
      <c r="B69" s="6"/>
      <c r="C69" s="40" t="s">
        <v>32</v>
      </c>
      <c r="D69" s="6"/>
      <c r="E69" s="27" t="s">
        <v>343</v>
      </c>
      <c r="F69" s="6"/>
      <c r="G69" s="6"/>
      <c r="H69" s="6"/>
      <c r="I69" s="41">
        <f>0+Q69</f>
      </c>
      <c r="O69">
        <f>0+R69</f>
      </c>
      <c r="Q69">
        <f>0+I70+I73+I76</f>
      </c>
      <c r="R69">
        <f>0+O70+O73+O76</f>
      </c>
    </row>
    <row r="70" spans="1:16" ht="12.75">
      <c r="A70" s="25" t="s">
        <v>44</v>
      </c>
      <c r="B70" s="29" t="s">
        <v>167</v>
      </c>
      <c r="C70" s="29" t="s">
        <v>925</v>
      </c>
      <c r="D70" s="25" t="s">
        <v>46</v>
      </c>
      <c r="E70" s="30" t="s">
        <v>926</v>
      </c>
      <c r="F70" s="31" t="s">
        <v>72</v>
      </c>
      <c r="G70" s="32">
        <v>2</v>
      </c>
      <c r="H70" s="33">
        <v>0</v>
      </c>
      <c r="I70" s="33">
        <f>ROUND(ROUND(H70,2)*ROUND(G70,3),2)</f>
      </c>
      <c r="O70">
        <f>(I70*21)/100</f>
      </c>
      <c r="P70" t="s">
        <v>22</v>
      </c>
    </row>
    <row r="71" spans="1:5" ht="12.75">
      <c r="A71" s="34" t="s">
        <v>49</v>
      </c>
      <c r="E71" s="35" t="s">
        <v>46</v>
      </c>
    </row>
    <row r="72" spans="1:5" ht="12.75">
      <c r="A72" s="38" t="s">
        <v>51</v>
      </c>
      <c r="E72" s="37" t="s">
        <v>927</v>
      </c>
    </row>
    <row r="73" spans="1:16" ht="12.75">
      <c r="A73" s="25" t="s">
        <v>44</v>
      </c>
      <c r="B73" s="29" t="s">
        <v>171</v>
      </c>
      <c r="C73" s="29" t="s">
        <v>865</v>
      </c>
      <c r="D73" s="25" t="s">
        <v>46</v>
      </c>
      <c r="E73" s="30" t="s">
        <v>866</v>
      </c>
      <c r="F73" s="31" t="s">
        <v>72</v>
      </c>
      <c r="G73" s="32">
        <v>14.227</v>
      </c>
      <c r="H73" s="33">
        <v>0</v>
      </c>
      <c r="I73" s="33">
        <f>ROUND(ROUND(H73,2)*ROUND(G73,3),2)</f>
      </c>
      <c r="O73">
        <f>(I73*21)/100</f>
      </c>
      <c r="P73" t="s">
        <v>22</v>
      </c>
    </row>
    <row r="74" spans="1:5" ht="12.75">
      <c r="A74" s="34" t="s">
        <v>49</v>
      </c>
      <c r="E74" s="35" t="s">
        <v>46</v>
      </c>
    </row>
    <row r="75" spans="1:5" ht="12.75">
      <c r="A75" s="38" t="s">
        <v>51</v>
      </c>
      <c r="E75" s="37" t="s">
        <v>928</v>
      </c>
    </row>
    <row r="76" spans="1:16" ht="12.75">
      <c r="A76" s="25" t="s">
        <v>44</v>
      </c>
      <c r="B76" s="29" t="s">
        <v>176</v>
      </c>
      <c r="C76" s="29" t="s">
        <v>344</v>
      </c>
      <c r="D76" s="25" t="s">
        <v>46</v>
      </c>
      <c r="E76" s="30" t="s">
        <v>345</v>
      </c>
      <c r="F76" s="31" t="s">
        <v>72</v>
      </c>
      <c r="G76" s="32">
        <v>24.357</v>
      </c>
      <c r="H76" s="33">
        <v>0</v>
      </c>
      <c r="I76" s="33">
        <f>ROUND(ROUND(H76,2)*ROUND(G76,3),2)</f>
      </c>
      <c r="O76">
        <f>(I76*21)/100</f>
      </c>
      <c r="P76" t="s">
        <v>22</v>
      </c>
    </row>
    <row r="77" spans="1:5" ht="12.75">
      <c r="A77" s="34" t="s">
        <v>49</v>
      </c>
      <c r="E77" s="35" t="s">
        <v>46</v>
      </c>
    </row>
    <row r="78" spans="1:5" ht="12.75">
      <c r="A78" s="36" t="s">
        <v>51</v>
      </c>
      <c r="E78" s="37" t="s">
        <v>929</v>
      </c>
    </row>
    <row r="79" spans="1:18" ht="12.75" customHeight="1">
      <c r="A79" s="6" t="s">
        <v>42</v>
      </c>
      <c r="B79" s="6"/>
      <c r="C79" s="40" t="s">
        <v>34</v>
      </c>
      <c r="D79" s="6"/>
      <c r="E79" s="27" t="s">
        <v>175</v>
      </c>
      <c r="F79" s="6"/>
      <c r="G79" s="6"/>
      <c r="H79" s="6"/>
      <c r="I79" s="41">
        <f>0+Q79</f>
      </c>
      <c r="O79">
        <f>0+R79</f>
      </c>
      <c r="Q79">
        <f>0+I80+I83+I86+I89+I92+I95</f>
      </c>
      <c r="R79">
        <f>0+O80+O83+O86+O89+O92+O95</f>
      </c>
    </row>
    <row r="80" spans="1:16" ht="12.75">
      <c r="A80" s="25" t="s">
        <v>44</v>
      </c>
      <c r="B80" s="29" t="s">
        <v>180</v>
      </c>
      <c r="C80" s="29" t="s">
        <v>930</v>
      </c>
      <c r="D80" s="25" t="s">
        <v>46</v>
      </c>
      <c r="E80" s="30" t="s">
        <v>931</v>
      </c>
      <c r="F80" s="31" t="s">
        <v>82</v>
      </c>
      <c r="G80" s="32">
        <v>205.76</v>
      </c>
      <c r="H80" s="33">
        <v>0</v>
      </c>
      <c r="I80" s="33">
        <f>ROUND(ROUND(H80,2)*ROUND(G80,3),2)</f>
      </c>
      <c r="O80">
        <f>(I80*21)/100</f>
      </c>
      <c r="P80" t="s">
        <v>22</v>
      </c>
    </row>
    <row r="81" spans="1:5" ht="12.75">
      <c r="A81" s="34" t="s">
        <v>49</v>
      </c>
      <c r="E81" s="35" t="s">
        <v>46</v>
      </c>
    </row>
    <row r="82" spans="1:5" ht="51">
      <c r="A82" s="38" t="s">
        <v>51</v>
      </c>
      <c r="E82" s="37" t="s">
        <v>932</v>
      </c>
    </row>
    <row r="83" spans="1:16" ht="12.75">
      <c r="A83" s="25" t="s">
        <v>44</v>
      </c>
      <c r="B83" s="29" t="s">
        <v>185</v>
      </c>
      <c r="C83" s="29" t="s">
        <v>933</v>
      </c>
      <c r="D83" s="25" t="s">
        <v>46</v>
      </c>
      <c r="E83" s="30" t="s">
        <v>934</v>
      </c>
      <c r="F83" s="31" t="s">
        <v>82</v>
      </c>
      <c r="G83" s="32">
        <v>205.76</v>
      </c>
      <c r="H83" s="33">
        <v>0</v>
      </c>
      <c r="I83" s="33">
        <f>ROUND(ROUND(H83,2)*ROUND(G83,3),2)</f>
      </c>
      <c r="O83">
        <f>(I83*21)/100</f>
      </c>
      <c r="P83" t="s">
        <v>22</v>
      </c>
    </row>
    <row r="84" spans="1:5" ht="12.75">
      <c r="A84" s="34" t="s">
        <v>49</v>
      </c>
      <c r="E84" s="35" t="s">
        <v>46</v>
      </c>
    </row>
    <row r="85" spans="1:5" ht="51">
      <c r="A85" s="38" t="s">
        <v>51</v>
      </c>
      <c r="E85" s="37" t="s">
        <v>935</v>
      </c>
    </row>
    <row r="86" spans="1:16" ht="12.75">
      <c r="A86" s="25" t="s">
        <v>44</v>
      </c>
      <c r="B86" s="29" t="s">
        <v>190</v>
      </c>
      <c r="C86" s="29" t="s">
        <v>191</v>
      </c>
      <c r="D86" s="25" t="s">
        <v>46</v>
      </c>
      <c r="E86" s="30" t="s">
        <v>192</v>
      </c>
      <c r="F86" s="31" t="s">
        <v>82</v>
      </c>
      <c r="G86" s="32">
        <v>205.76</v>
      </c>
      <c r="H86" s="33">
        <v>0</v>
      </c>
      <c r="I86" s="33">
        <f>ROUND(ROUND(H86,2)*ROUND(G86,3),2)</f>
      </c>
      <c r="O86">
        <f>(I86*21)/100</f>
      </c>
      <c r="P86" t="s">
        <v>22</v>
      </c>
    </row>
    <row r="87" spans="1:5" ht="12.75">
      <c r="A87" s="34" t="s">
        <v>49</v>
      </c>
      <c r="E87" s="35" t="s">
        <v>46</v>
      </c>
    </row>
    <row r="88" spans="1:5" ht="38.25">
      <c r="A88" s="38" t="s">
        <v>51</v>
      </c>
      <c r="E88" s="37" t="s">
        <v>917</v>
      </c>
    </row>
    <row r="89" spans="1:16" ht="12.75">
      <c r="A89" s="25" t="s">
        <v>44</v>
      </c>
      <c r="B89" s="29" t="s">
        <v>195</v>
      </c>
      <c r="C89" s="29" t="s">
        <v>936</v>
      </c>
      <c r="D89" s="25" t="s">
        <v>46</v>
      </c>
      <c r="E89" s="30" t="s">
        <v>937</v>
      </c>
      <c r="F89" s="31" t="s">
        <v>82</v>
      </c>
      <c r="G89" s="32">
        <v>205.76</v>
      </c>
      <c r="H89" s="33">
        <v>0</v>
      </c>
      <c r="I89" s="33">
        <f>ROUND(ROUND(H89,2)*ROUND(G89,3),2)</f>
      </c>
      <c r="O89">
        <f>(I89*21)/100</f>
      </c>
      <c r="P89" t="s">
        <v>22</v>
      </c>
    </row>
    <row r="90" spans="1:5" ht="12.75">
      <c r="A90" s="34" t="s">
        <v>49</v>
      </c>
      <c r="E90" s="35" t="s">
        <v>46</v>
      </c>
    </row>
    <row r="91" spans="1:5" ht="38.25">
      <c r="A91" s="38" t="s">
        <v>51</v>
      </c>
      <c r="E91" s="37" t="s">
        <v>917</v>
      </c>
    </row>
    <row r="92" spans="1:16" ht="12.75">
      <c r="A92" s="25" t="s">
        <v>44</v>
      </c>
      <c r="B92" s="29" t="s">
        <v>200</v>
      </c>
      <c r="C92" s="29" t="s">
        <v>206</v>
      </c>
      <c r="D92" s="25" t="s">
        <v>46</v>
      </c>
      <c r="E92" s="30" t="s">
        <v>207</v>
      </c>
      <c r="F92" s="31" t="s">
        <v>82</v>
      </c>
      <c r="G92" s="32">
        <v>205.76</v>
      </c>
      <c r="H92" s="33">
        <v>0</v>
      </c>
      <c r="I92" s="33">
        <f>ROUND(ROUND(H92,2)*ROUND(G92,3),2)</f>
      </c>
      <c r="O92">
        <f>(I92*21)/100</f>
      </c>
      <c r="P92" t="s">
        <v>22</v>
      </c>
    </row>
    <row r="93" spans="1:5" ht="12.75">
      <c r="A93" s="34" t="s">
        <v>49</v>
      </c>
      <c r="E93" s="35" t="s">
        <v>46</v>
      </c>
    </row>
    <row r="94" spans="1:5" ht="38.25">
      <c r="A94" s="38" t="s">
        <v>51</v>
      </c>
      <c r="E94" s="37" t="s">
        <v>917</v>
      </c>
    </row>
    <row r="95" spans="1:16" ht="12.75">
      <c r="A95" s="25" t="s">
        <v>44</v>
      </c>
      <c r="B95" s="29" t="s">
        <v>205</v>
      </c>
      <c r="C95" s="29" t="s">
        <v>211</v>
      </c>
      <c r="D95" s="25" t="s">
        <v>46</v>
      </c>
      <c r="E95" s="30" t="s">
        <v>212</v>
      </c>
      <c r="F95" s="31" t="s">
        <v>82</v>
      </c>
      <c r="G95" s="32">
        <v>205.76</v>
      </c>
      <c r="H95" s="33">
        <v>0</v>
      </c>
      <c r="I95" s="33">
        <f>ROUND(ROUND(H95,2)*ROUND(G95,3),2)</f>
      </c>
      <c r="O95">
        <f>(I95*21)/100</f>
      </c>
      <c r="P95" t="s">
        <v>22</v>
      </c>
    </row>
    <row r="96" spans="1:5" ht="12.75">
      <c r="A96" s="34" t="s">
        <v>49</v>
      </c>
      <c r="E96" s="35" t="s">
        <v>46</v>
      </c>
    </row>
    <row r="97" spans="1:5" ht="38.25">
      <c r="A97" s="36" t="s">
        <v>51</v>
      </c>
      <c r="E97" s="37" t="s">
        <v>917</v>
      </c>
    </row>
    <row r="98" spans="1:18" ht="12.75" customHeight="1">
      <c r="A98" s="6" t="s">
        <v>42</v>
      </c>
      <c r="B98" s="6"/>
      <c r="C98" s="40" t="s">
        <v>75</v>
      </c>
      <c r="D98" s="6"/>
      <c r="E98" s="27" t="s">
        <v>222</v>
      </c>
      <c r="F98" s="6"/>
      <c r="G98" s="6"/>
      <c r="H98" s="6"/>
      <c r="I98" s="41">
        <f>0+Q98</f>
      </c>
      <c r="O98">
        <f>0+R98</f>
      </c>
      <c r="Q98">
        <f>0+I99+I102+I105+I108+I111+I114+I117+I120+I123</f>
      </c>
      <c r="R98">
        <f>0+O99+O102+O105+O108+O111+O114+O117+O120+O123</f>
      </c>
    </row>
    <row r="99" spans="1:16" ht="25.5">
      <c r="A99" s="25" t="s">
        <v>44</v>
      </c>
      <c r="B99" s="29" t="s">
        <v>210</v>
      </c>
      <c r="C99" s="29" t="s">
        <v>938</v>
      </c>
      <c r="D99" s="25" t="s">
        <v>46</v>
      </c>
      <c r="E99" s="30" t="s">
        <v>939</v>
      </c>
      <c r="F99" s="31" t="s">
        <v>106</v>
      </c>
      <c r="G99" s="32">
        <v>109.44</v>
      </c>
      <c r="H99" s="33">
        <v>0</v>
      </c>
      <c r="I99" s="33">
        <f>ROUND(ROUND(H99,2)*ROUND(G99,3),2)</f>
      </c>
      <c r="O99">
        <f>(I99*21)/100</f>
      </c>
      <c r="P99" t="s">
        <v>22</v>
      </c>
    </row>
    <row r="100" spans="1:5" ht="12.75">
      <c r="A100" s="34" t="s">
        <v>49</v>
      </c>
      <c r="E100" s="35" t="s">
        <v>46</v>
      </c>
    </row>
    <row r="101" spans="1:5" ht="12.75">
      <c r="A101" s="38" t="s">
        <v>51</v>
      </c>
      <c r="E101" s="37" t="s">
        <v>940</v>
      </c>
    </row>
    <row r="102" spans="1:16" ht="12.75">
      <c r="A102" s="25" t="s">
        <v>44</v>
      </c>
      <c r="B102" s="29" t="s">
        <v>214</v>
      </c>
      <c r="C102" s="29" t="s">
        <v>941</v>
      </c>
      <c r="D102" s="25" t="s">
        <v>46</v>
      </c>
      <c r="E102" s="30" t="s">
        <v>942</v>
      </c>
      <c r="F102" s="31" t="s">
        <v>60</v>
      </c>
      <c r="G102" s="32">
        <v>5</v>
      </c>
      <c r="H102" s="33">
        <v>0</v>
      </c>
      <c r="I102" s="33">
        <f>ROUND(ROUND(H102,2)*ROUND(G102,3),2)</f>
      </c>
      <c r="O102">
        <f>(I102*21)/100</f>
      </c>
      <c r="P102" t="s">
        <v>22</v>
      </c>
    </row>
    <row r="103" spans="1:5" ht="12.75">
      <c r="A103" s="34" t="s">
        <v>49</v>
      </c>
      <c r="E103" s="35" t="s">
        <v>46</v>
      </c>
    </row>
    <row r="104" spans="1:5" ht="12.75">
      <c r="A104" s="38" t="s">
        <v>51</v>
      </c>
      <c r="E104" s="37" t="s">
        <v>943</v>
      </c>
    </row>
    <row r="105" spans="1:16" ht="12.75">
      <c r="A105" s="25" t="s">
        <v>44</v>
      </c>
      <c r="B105" s="29" t="s">
        <v>218</v>
      </c>
      <c r="C105" s="29" t="s">
        <v>944</v>
      </c>
      <c r="D105" s="25" t="s">
        <v>46</v>
      </c>
      <c r="E105" s="30" t="s">
        <v>945</v>
      </c>
      <c r="F105" s="31" t="s">
        <v>60</v>
      </c>
      <c r="G105" s="32">
        <v>5</v>
      </c>
      <c r="H105" s="33">
        <v>0</v>
      </c>
      <c r="I105" s="33">
        <f>ROUND(ROUND(H105,2)*ROUND(G105,3),2)</f>
      </c>
      <c r="O105">
        <f>(I105*21)/100</f>
      </c>
      <c r="P105" t="s">
        <v>22</v>
      </c>
    </row>
    <row r="106" spans="1:5" ht="12.75">
      <c r="A106" s="34" t="s">
        <v>49</v>
      </c>
      <c r="E106" s="35" t="s">
        <v>46</v>
      </c>
    </row>
    <row r="107" spans="1:5" ht="12.75">
      <c r="A107" s="38" t="s">
        <v>51</v>
      </c>
      <c r="E107" s="37" t="s">
        <v>943</v>
      </c>
    </row>
    <row r="108" spans="1:16" ht="12.75">
      <c r="A108" s="25" t="s">
        <v>44</v>
      </c>
      <c r="B108" s="29" t="s">
        <v>223</v>
      </c>
      <c r="C108" s="29" t="s">
        <v>408</v>
      </c>
      <c r="D108" s="25" t="s">
        <v>46</v>
      </c>
      <c r="E108" s="30" t="s">
        <v>409</v>
      </c>
      <c r="F108" s="31" t="s">
        <v>106</v>
      </c>
      <c r="G108" s="32">
        <v>120.384</v>
      </c>
      <c r="H108" s="33">
        <v>0</v>
      </c>
      <c r="I108" s="33">
        <f>ROUND(ROUND(H108,2)*ROUND(G108,3),2)</f>
      </c>
      <c r="O108">
        <f>(I108*21)/100</f>
      </c>
      <c r="P108" t="s">
        <v>22</v>
      </c>
    </row>
    <row r="109" spans="1:5" ht="12.75">
      <c r="A109" s="34" t="s">
        <v>49</v>
      </c>
      <c r="E109" s="35" t="s">
        <v>46</v>
      </c>
    </row>
    <row r="110" spans="1:5" ht="25.5">
      <c r="A110" s="38" t="s">
        <v>51</v>
      </c>
      <c r="E110" s="37" t="s">
        <v>946</v>
      </c>
    </row>
    <row r="111" spans="1:16" ht="12.75">
      <c r="A111" s="25" t="s">
        <v>44</v>
      </c>
      <c r="B111" s="29" t="s">
        <v>229</v>
      </c>
      <c r="C111" s="29" t="s">
        <v>947</v>
      </c>
      <c r="D111" s="25" t="s">
        <v>46</v>
      </c>
      <c r="E111" s="30" t="s">
        <v>948</v>
      </c>
      <c r="F111" s="31" t="s">
        <v>106</v>
      </c>
      <c r="G111" s="32">
        <v>109.44</v>
      </c>
      <c r="H111" s="33">
        <v>0</v>
      </c>
      <c r="I111" s="33">
        <f>ROUND(ROUND(H111,2)*ROUND(G111,3),2)</f>
      </c>
      <c r="O111">
        <f>(I111*21)/100</f>
      </c>
      <c r="P111" t="s">
        <v>22</v>
      </c>
    </row>
    <row r="112" spans="1:5" ht="12.75">
      <c r="A112" s="34" t="s">
        <v>49</v>
      </c>
      <c r="E112" s="35" t="s">
        <v>46</v>
      </c>
    </row>
    <row r="113" spans="1:5" ht="12.75">
      <c r="A113" s="38" t="s">
        <v>51</v>
      </c>
      <c r="E113" s="37" t="s">
        <v>924</v>
      </c>
    </row>
    <row r="114" spans="1:16" ht="12.75">
      <c r="A114" s="25" t="s">
        <v>44</v>
      </c>
      <c r="B114" s="29" t="s">
        <v>233</v>
      </c>
      <c r="C114" s="29" t="s">
        <v>949</v>
      </c>
      <c r="D114" s="25" t="s">
        <v>46</v>
      </c>
      <c r="E114" s="30" t="s">
        <v>950</v>
      </c>
      <c r="F114" s="31" t="s">
        <v>106</v>
      </c>
      <c r="G114" s="32">
        <v>109.44</v>
      </c>
      <c r="H114" s="33">
        <v>0</v>
      </c>
      <c r="I114" s="33">
        <f>ROUND(ROUND(H114,2)*ROUND(G114,3),2)</f>
      </c>
      <c r="O114">
        <f>(I114*21)/100</f>
      </c>
      <c r="P114" t="s">
        <v>22</v>
      </c>
    </row>
    <row r="115" spans="1:5" ht="12.75">
      <c r="A115" s="34" t="s">
        <v>49</v>
      </c>
      <c r="E115" s="35" t="s">
        <v>46</v>
      </c>
    </row>
    <row r="116" spans="1:5" ht="12.75">
      <c r="A116" s="38" t="s">
        <v>51</v>
      </c>
      <c r="E116" s="37" t="s">
        <v>924</v>
      </c>
    </row>
    <row r="117" spans="1:16" ht="12.75">
      <c r="A117" s="25" t="s">
        <v>44</v>
      </c>
      <c r="B117" s="29" t="s">
        <v>238</v>
      </c>
      <c r="C117" s="29" t="s">
        <v>884</v>
      </c>
      <c r="D117" s="25" t="s">
        <v>46</v>
      </c>
      <c r="E117" s="30" t="s">
        <v>885</v>
      </c>
      <c r="F117" s="31" t="s">
        <v>106</v>
      </c>
      <c r="G117" s="32">
        <v>109.44</v>
      </c>
      <c r="H117" s="33">
        <v>0</v>
      </c>
      <c r="I117" s="33">
        <f>ROUND(ROUND(H117,2)*ROUND(G117,3),2)</f>
      </c>
      <c r="O117">
        <f>(I117*21)/100</f>
      </c>
      <c r="P117" t="s">
        <v>22</v>
      </c>
    </row>
    <row r="118" spans="1:5" ht="12.75">
      <c r="A118" s="34" t="s">
        <v>49</v>
      </c>
      <c r="E118" s="35" t="s">
        <v>46</v>
      </c>
    </row>
    <row r="119" spans="1:5" ht="12.75">
      <c r="A119" s="38" t="s">
        <v>51</v>
      </c>
      <c r="E119" s="37" t="s">
        <v>951</v>
      </c>
    </row>
    <row r="120" spans="1:16" ht="12.75">
      <c r="A120" s="25" t="s">
        <v>44</v>
      </c>
      <c r="B120" s="29" t="s">
        <v>254</v>
      </c>
      <c r="C120" s="29" t="s">
        <v>952</v>
      </c>
      <c r="D120" s="25" t="s">
        <v>46</v>
      </c>
      <c r="E120" s="30" t="s">
        <v>953</v>
      </c>
      <c r="F120" s="31" t="s">
        <v>55</v>
      </c>
      <c r="G120" s="32">
        <v>1</v>
      </c>
      <c r="H120" s="33">
        <v>0</v>
      </c>
      <c r="I120" s="33">
        <f>ROUND(ROUND(H120,2)*ROUND(G120,3),2)</f>
      </c>
      <c r="O120">
        <f>(I120*21)/100</f>
      </c>
      <c r="P120" t="s">
        <v>22</v>
      </c>
    </row>
    <row r="121" spans="1:5" ht="12.75">
      <c r="A121" s="34" t="s">
        <v>49</v>
      </c>
      <c r="E121" s="35" t="s">
        <v>46</v>
      </c>
    </row>
    <row r="122" spans="1:5" ht="12.75">
      <c r="A122" s="38" t="s">
        <v>51</v>
      </c>
      <c r="E122" s="37" t="s">
        <v>889</v>
      </c>
    </row>
    <row r="123" spans="1:16" ht="12.75">
      <c r="A123" s="25" t="s">
        <v>44</v>
      </c>
      <c r="B123" s="29" t="s">
        <v>258</v>
      </c>
      <c r="C123" s="29" t="s">
        <v>954</v>
      </c>
      <c r="D123" s="25" t="s">
        <v>46</v>
      </c>
      <c r="E123" s="30" t="s">
        <v>955</v>
      </c>
      <c r="F123" s="31" t="s">
        <v>55</v>
      </c>
      <c r="G123" s="32">
        <v>1</v>
      </c>
      <c r="H123" s="33">
        <v>0</v>
      </c>
      <c r="I123" s="33">
        <f>ROUND(ROUND(H123,2)*ROUND(G123,3),2)</f>
      </c>
      <c r="O123">
        <f>(I123*21)/100</f>
      </c>
      <c r="P123" t="s">
        <v>22</v>
      </c>
    </row>
    <row r="124" spans="1:5" ht="12.75">
      <c r="A124" s="34" t="s">
        <v>49</v>
      </c>
      <c r="E124" s="35" t="s">
        <v>46</v>
      </c>
    </row>
    <row r="125" spans="1:5" ht="12.75">
      <c r="A125" s="36" t="s">
        <v>51</v>
      </c>
      <c r="E125" s="37" t="s">
        <v>889</v>
      </c>
    </row>
    <row r="126" spans="1:18" ht="12.75" customHeight="1">
      <c r="A126" s="6" t="s">
        <v>42</v>
      </c>
      <c r="B126" s="6"/>
      <c r="C126" s="40" t="s">
        <v>39</v>
      </c>
      <c r="D126" s="6"/>
      <c r="E126" s="27" t="s">
        <v>893</v>
      </c>
      <c r="F126" s="6"/>
      <c r="G126" s="6"/>
      <c r="H126" s="6"/>
      <c r="I126" s="41">
        <f>0+Q126</f>
      </c>
      <c r="O126">
        <f>0+R126</f>
      </c>
      <c r="Q126">
        <f>0+I127+I130+I133</f>
      </c>
      <c r="R126">
        <f>0+O127+O130+O133</f>
      </c>
    </row>
    <row r="127" spans="1:16" ht="12.75">
      <c r="A127" s="25" t="s">
        <v>44</v>
      </c>
      <c r="B127" s="29" t="s">
        <v>242</v>
      </c>
      <c r="C127" s="29" t="s">
        <v>956</v>
      </c>
      <c r="D127" s="25" t="s">
        <v>46</v>
      </c>
      <c r="E127" s="30" t="s">
        <v>957</v>
      </c>
      <c r="F127" s="31" t="s">
        <v>106</v>
      </c>
      <c r="G127" s="32">
        <v>208.2</v>
      </c>
      <c r="H127" s="33">
        <v>0</v>
      </c>
      <c r="I127" s="33">
        <f>ROUND(ROUND(H127,2)*ROUND(G127,3),2)</f>
      </c>
      <c r="O127">
        <f>(I127*21)/100</f>
      </c>
      <c r="P127" t="s">
        <v>22</v>
      </c>
    </row>
    <row r="128" spans="1:5" ht="12.75">
      <c r="A128" s="34" t="s">
        <v>49</v>
      </c>
      <c r="E128" s="35" t="s">
        <v>46</v>
      </c>
    </row>
    <row r="129" spans="1:5" ht="12.75">
      <c r="A129" s="38" t="s">
        <v>51</v>
      </c>
      <c r="E129" s="37" t="s">
        <v>958</v>
      </c>
    </row>
    <row r="130" spans="1:16" ht="12.75">
      <c r="A130" s="25" t="s">
        <v>44</v>
      </c>
      <c r="B130" s="29" t="s">
        <v>246</v>
      </c>
      <c r="C130" s="29" t="s">
        <v>959</v>
      </c>
      <c r="D130" s="25" t="s">
        <v>46</v>
      </c>
      <c r="E130" s="30" t="s">
        <v>960</v>
      </c>
      <c r="F130" s="31" t="s">
        <v>106</v>
      </c>
      <c r="G130" s="32">
        <v>208.2</v>
      </c>
      <c r="H130" s="33">
        <v>0</v>
      </c>
      <c r="I130" s="33">
        <f>ROUND(ROUND(H130,2)*ROUND(G130,3),2)</f>
      </c>
      <c r="O130">
        <f>(I130*21)/100</f>
      </c>
      <c r="P130" t="s">
        <v>22</v>
      </c>
    </row>
    <row r="131" spans="1:5" ht="12.75">
      <c r="A131" s="34" t="s">
        <v>49</v>
      </c>
      <c r="E131" s="35" t="s">
        <v>46</v>
      </c>
    </row>
    <row r="132" spans="1:5" ht="12.75">
      <c r="A132" s="38" t="s">
        <v>51</v>
      </c>
      <c r="E132" s="37" t="s">
        <v>961</v>
      </c>
    </row>
    <row r="133" spans="1:16" ht="12.75">
      <c r="A133" s="25" t="s">
        <v>44</v>
      </c>
      <c r="B133" s="29" t="s">
        <v>250</v>
      </c>
      <c r="C133" s="29" t="s">
        <v>962</v>
      </c>
      <c r="D133" s="25" t="s">
        <v>46</v>
      </c>
      <c r="E133" s="30" t="s">
        <v>963</v>
      </c>
      <c r="F133" s="31" t="s">
        <v>106</v>
      </c>
      <c r="G133" s="32">
        <v>208.2</v>
      </c>
      <c r="H133" s="33">
        <v>0</v>
      </c>
      <c r="I133" s="33">
        <f>ROUND(ROUND(H133,2)*ROUND(G133,3),2)</f>
      </c>
      <c r="O133">
        <f>(I133*21)/100</f>
      </c>
      <c r="P133" t="s">
        <v>22</v>
      </c>
    </row>
    <row r="134" spans="1:5" ht="12.75">
      <c r="A134" s="34" t="s">
        <v>49</v>
      </c>
      <c r="E134" s="35" t="s">
        <v>46</v>
      </c>
    </row>
    <row r="135" spans="1:5" ht="12.75">
      <c r="A135" s="36" t="s">
        <v>51</v>
      </c>
      <c r="E135" s="37" t="s">
        <v>964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0+O9+O16+O65+O69+O79+O104+O132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965</v>
      </c>
      <c r="I3" s="42">
        <f>0+I9+I16+I65+I69+I79+I104+I132</f>
      </c>
      <c r="O3" t="s">
        <v>18</v>
      </c>
      <c r="P3" t="s">
        <v>22</v>
      </c>
    </row>
    <row r="4" spans="1:16" ht="15" customHeight="1">
      <c r="A4" t="s">
        <v>16</v>
      </c>
      <c r="B4" s="12" t="s">
        <v>578</v>
      </c>
      <c r="C4" s="13" t="s">
        <v>897</v>
      </c>
      <c r="D4" s="1"/>
      <c r="E4" s="14" t="s">
        <v>898</v>
      </c>
      <c r="F4" s="1"/>
      <c r="G4" s="1"/>
      <c r="H4" s="11"/>
      <c r="I4" s="11"/>
      <c r="O4" t="s">
        <v>19</v>
      </c>
      <c r="P4" t="s">
        <v>22</v>
      </c>
    </row>
    <row r="5" spans="1:16" ht="12.75" customHeight="1">
      <c r="A5" t="s">
        <v>581</v>
      </c>
      <c r="B5" s="16" t="s">
        <v>17</v>
      </c>
      <c r="C5" s="17" t="s">
        <v>965</v>
      </c>
      <c r="D5" s="6"/>
      <c r="E5" s="18" t="s">
        <v>966</v>
      </c>
      <c r="F5" s="6"/>
      <c r="G5" s="6"/>
      <c r="H5" s="6"/>
      <c r="I5" s="6"/>
      <c r="O5" t="s">
        <v>20</v>
      </c>
      <c r="P5" t="s">
        <v>22</v>
      </c>
    </row>
    <row r="6" spans="1:9" ht="12.75" customHeight="1">
      <c r="A6" s="15" t="s">
        <v>25</v>
      </c>
      <c r="B6" s="15" t="s">
        <v>27</v>
      </c>
      <c r="C6" s="15" t="s">
        <v>29</v>
      </c>
      <c r="D6" s="15" t="s">
        <v>30</v>
      </c>
      <c r="E6" s="15" t="s">
        <v>31</v>
      </c>
      <c r="F6" s="15" t="s">
        <v>33</v>
      </c>
      <c r="G6" s="15" t="s">
        <v>35</v>
      </c>
      <c r="H6" s="15" t="s">
        <v>37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38</v>
      </c>
      <c r="I7" s="15" t="s">
        <v>40</v>
      </c>
    </row>
    <row r="8" spans="1:9" ht="12.75" customHeight="1">
      <c r="A8" s="15" t="s">
        <v>26</v>
      </c>
      <c r="B8" s="15" t="s">
        <v>28</v>
      </c>
      <c r="C8" s="15" t="s">
        <v>22</v>
      </c>
      <c r="D8" s="15" t="s">
        <v>21</v>
      </c>
      <c r="E8" s="15" t="s">
        <v>32</v>
      </c>
      <c r="F8" s="15" t="s">
        <v>34</v>
      </c>
      <c r="G8" s="15" t="s">
        <v>36</v>
      </c>
      <c r="H8" s="15" t="s">
        <v>39</v>
      </c>
      <c r="I8" s="15" t="s">
        <v>41</v>
      </c>
    </row>
    <row r="9" spans="1:18" ht="12.75" customHeight="1">
      <c r="A9" s="19" t="s">
        <v>42</v>
      </c>
      <c r="B9" s="19"/>
      <c r="C9" s="26" t="s">
        <v>26</v>
      </c>
      <c r="D9" s="19"/>
      <c r="E9" s="27" t="s">
        <v>43</v>
      </c>
      <c r="F9" s="19"/>
      <c r="G9" s="19"/>
      <c r="H9" s="19"/>
      <c r="I9" s="28">
        <f>0+Q9</f>
      </c>
      <c r="O9">
        <f>0+R9</f>
      </c>
      <c r="Q9">
        <f>0+I10+I13</f>
      </c>
      <c r="R9">
        <f>0+O10+O13</f>
      </c>
    </row>
    <row r="10" spans="1:16" ht="12.75">
      <c r="A10" s="25" t="s">
        <v>44</v>
      </c>
      <c r="B10" s="29" t="s">
        <v>28</v>
      </c>
      <c r="C10" s="29" t="s">
        <v>45</v>
      </c>
      <c r="D10" s="25" t="s">
        <v>91</v>
      </c>
      <c r="E10" s="30" t="s">
        <v>47</v>
      </c>
      <c r="F10" s="31" t="s">
        <v>48</v>
      </c>
      <c r="G10" s="32">
        <v>343.886</v>
      </c>
      <c r="H10" s="33">
        <v>0</v>
      </c>
      <c r="I10" s="33">
        <f>ROUND(ROUND(H10,2)*ROUND(G10,3),2)</f>
      </c>
      <c r="O10">
        <f>(I10*21)/100</f>
      </c>
      <c r="P10" t="s">
        <v>22</v>
      </c>
    </row>
    <row r="11" spans="1:5" ht="12.75">
      <c r="A11" s="34" t="s">
        <v>49</v>
      </c>
      <c r="E11" s="35" t="s">
        <v>92</v>
      </c>
    </row>
    <row r="12" spans="1:5" ht="38.25">
      <c r="A12" s="38" t="s">
        <v>51</v>
      </c>
      <c r="E12" s="37" t="s">
        <v>968</v>
      </c>
    </row>
    <row r="13" spans="1:16" ht="12.75">
      <c r="A13" s="25" t="s">
        <v>44</v>
      </c>
      <c r="B13" s="29" t="s">
        <v>22</v>
      </c>
      <c r="C13" s="29" t="s">
        <v>45</v>
      </c>
      <c r="D13" s="25" t="s">
        <v>94</v>
      </c>
      <c r="E13" s="30" t="s">
        <v>47</v>
      </c>
      <c r="F13" s="31" t="s">
        <v>48</v>
      </c>
      <c r="G13" s="32">
        <v>17.728</v>
      </c>
      <c r="H13" s="33">
        <v>0</v>
      </c>
      <c r="I13" s="33">
        <f>ROUND(ROUND(H13,2)*ROUND(G13,3),2)</f>
      </c>
      <c r="O13">
        <f>(I13*21)/100</f>
      </c>
      <c r="P13" t="s">
        <v>22</v>
      </c>
    </row>
    <row r="14" spans="1:5" ht="12.75">
      <c r="A14" s="34" t="s">
        <v>49</v>
      </c>
      <c r="E14" s="35" t="s">
        <v>95</v>
      </c>
    </row>
    <row r="15" spans="1:5" ht="12.75">
      <c r="A15" s="36" t="s">
        <v>51</v>
      </c>
      <c r="E15" s="37" t="s">
        <v>969</v>
      </c>
    </row>
    <row r="16" spans="1:18" ht="12.75" customHeight="1">
      <c r="A16" s="6" t="s">
        <v>42</v>
      </c>
      <c r="B16" s="6"/>
      <c r="C16" s="40" t="s">
        <v>28</v>
      </c>
      <c r="D16" s="6"/>
      <c r="E16" s="27" t="s">
        <v>57</v>
      </c>
      <c r="F16" s="6"/>
      <c r="G16" s="6"/>
      <c r="H16" s="6"/>
      <c r="I16" s="41">
        <f>0+Q16</f>
      </c>
      <c r="O16">
        <f>0+R16</f>
      </c>
      <c r="Q16">
        <f>0+I17+I20+I23+I26+I29+I32+I35+I38+I41+I44+I47+I50+I53+I56+I59+I62</f>
      </c>
      <c r="R16">
        <f>0+O17+O20+O23+O26+O29+O32+O35+O38+O41+O44+O47+O50+O53+O56+O59+O62</f>
      </c>
    </row>
    <row r="17" spans="1:16" ht="25.5">
      <c r="A17" s="25" t="s">
        <v>44</v>
      </c>
      <c r="B17" s="29" t="s">
        <v>21</v>
      </c>
      <c r="C17" s="29" t="s">
        <v>272</v>
      </c>
      <c r="D17" s="25" t="s">
        <v>46</v>
      </c>
      <c r="E17" s="30" t="s">
        <v>273</v>
      </c>
      <c r="F17" s="31" t="s">
        <v>72</v>
      </c>
      <c r="G17" s="32">
        <v>17.727</v>
      </c>
      <c r="H17" s="33">
        <v>0</v>
      </c>
      <c r="I17" s="33">
        <f>ROUND(ROUND(H17,2)*ROUND(G17,3),2)</f>
      </c>
      <c r="O17">
        <f>(I17*21)/100</f>
      </c>
      <c r="P17" t="s">
        <v>22</v>
      </c>
    </row>
    <row r="18" spans="1:5" ht="25.5">
      <c r="A18" s="34" t="s">
        <v>49</v>
      </c>
      <c r="E18" s="35" t="s">
        <v>274</v>
      </c>
    </row>
    <row r="19" spans="1:5" ht="38.25">
      <c r="A19" s="38" t="s">
        <v>51</v>
      </c>
      <c r="E19" s="37" t="s">
        <v>970</v>
      </c>
    </row>
    <row r="20" spans="1:16" ht="12.75">
      <c r="A20" s="25" t="s">
        <v>44</v>
      </c>
      <c r="B20" s="29" t="s">
        <v>32</v>
      </c>
      <c r="C20" s="29" t="s">
        <v>905</v>
      </c>
      <c r="D20" s="25" t="s">
        <v>46</v>
      </c>
      <c r="E20" s="30" t="s">
        <v>906</v>
      </c>
      <c r="F20" s="31" t="s">
        <v>72</v>
      </c>
      <c r="G20" s="32">
        <v>8.058</v>
      </c>
      <c r="H20" s="33">
        <v>0</v>
      </c>
      <c r="I20" s="33">
        <f>ROUND(ROUND(H20,2)*ROUND(G20,3),2)</f>
      </c>
      <c r="O20">
        <f>(I20*21)/100</f>
      </c>
      <c r="P20" t="s">
        <v>22</v>
      </c>
    </row>
    <row r="21" spans="1:5" ht="25.5">
      <c r="A21" s="34" t="s">
        <v>49</v>
      </c>
      <c r="E21" s="35" t="s">
        <v>274</v>
      </c>
    </row>
    <row r="22" spans="1:5" ht="38.25">
      <c r="A22" s="38" t="s">
        <v>51</v>
      </c>
      <c r="E22" s="37" t="s">
        <v>971</v>
      </c>
    </row>
    <row r="23" spans="1:16" ht="12.75">
      <c r="A23" s="25" t="s">
        <v>44</v>
      </c>
      <c r="B23" s="29" t="s">
        <v>34</v>
      </c>
      <c r="C23" s="29" t="s">
        <v>109</v>
      </c>
      <c r="D23" s="25" t="s">
        <v>46</v>
      </c>
      <c r="E23" s="30" t="s">
        <v>110</v>
      </c>
      <c r="F23" s="31" t="s">
        <v>72</v>
      </c>
      <c r="G23" s="32">
        <v>8.058</v>
      </c>
      <c r="H23" s="33">
        <v>0</v>
      </c>
      <c r="I23" s="33">
        <f>ROUND(ROUND(H23,2)*ROUND(G23,3),2)</f>
      </c>
      <c r="O23">
        <f>(I23*21)/100</f>
      </c>
      <c r="P23" t="s">
        <v>22</v>
      </c>
    </row>
    <row r="24" spans="1:5" ht="51">
      <c r="A24" s="34" t="s">
        <v>49</v>
      </c>
      <c r="E24" s="35" t="s">
        <v>276</v>
      </c>
    </row>
    <row r="25" spans="1:5" ht="38.25">
      <c r="A25" s="38" t="s">
        <v>51</v>
      </c>
      <c r="E25" s="37" t="s">
        <v>971</v>
      </c>
    </row>
    <row r="26" spans="1:16" ht="12.75">
      <c r="A26" s="25" t="s">
        <v>44</v>
      </c>
      <c r="B26" s="29" t="s">
        <v>36</v>
      </c>
      <c r="C26" s="29" t="s">
        <v>852</v>
      </c>
      <c r="D26" s="25" t="s">
        <v>46</v>
      </c>
      <c r="E26" s="30" t="s">
        <v>853</v>
      </c>
      <c r="F26" s="31" t="s">
        <v>854</v>
      </c>
      <c r="G26" s="32">
        <v>50</v>
      </c>
      <c r="H26" s="33">
        <v>0</v>
      </c>
      <c r="I26" s="33">
        <f>ROUND(ROUND(H26,2)*ROUND(G26,3),2)</f>
      </c>
      <c r="O26">
        <f>(I26*21)/100</f>
      </c>
      <c r="P26" t="s">
        <v>22</v>
      </c>
    </row>
    <row r="27" spans="1:5" ht="12.75">
      <c r="A27" s="34" t="s">
        <v>49</v>
      </c>
      <c r="E27" s="35" t="s">
        <v>46</v>
      </c>
    </row>
    <row r="28" spans="1:5" ht="25.5">
      <c r="A28" s="38" t="s">
        <v>51</v>
      </c>
      <c r="E28" s="37" t="s">
        <v>855</v>
      </c>
    </row>
    <row r="29" spans="1:16" ht="12.75">
      <c r="A29" s="25" t="s">
        <v>44</v>
      </c>
      <c r="B29" s="29" t="s">
        <v>69</v>
      </c>
      <c r="C29" s="29" t="s">
        <v>119</v>
      </c>
      <c r="D29" s="25" t="s">
        <v>46</v>
      </c>
      <c r="E29" s="30" t="s">
        <v>120</v>
      </c>
      <c r="F29" s="31" t="s">
        <v>72</v>
      </c>
      <c r="G29" s="32">
        <v>6.764</v>
      </c>
      <c r="H29" s="33">
        <v>0</v>
      </c>
      <c r="I29" s="33">
        <f>ROUND(ROUND(H29,2)*ROUND(G29,3),2)</f>
      </c>
      <c r="O29">
        <f>(I29*21)/100</f>
      </c>
      <c r="P29" t="s">
        <v>22</v>
      </c>
    </row>
    <row r="30" spans="1:5" ht="76.5">
      <c r="A30" s="34" t="s">
        <v>49</v>
      </c>
      <c r="E30" s="35" t="s">
        <v>121</v>
      </c>
    </row>
    <row r="31" spans="1:5" ht="12.75">
      <c r="A31" s="38" t="s">
        <v>51</v>
      </c>
      <c r="E31" s="37" t="s">
        <v>972</v>
      </c>
    </row>
    <row r="32" spans="1:16" ht="12.75">
      <c r="A32" s="25" t="s">
        <v>44</v>
      </c>
      <c r="B32" s="29" t="s">
        <v>75</v>
      </c>
      <c r="C32" s="29" t="s">
        <v>123</v>
      </c>
      <c r="D32" s="25" t="s">
        <v>46</v>
      </c>
      <c r="E32" s="30" t="s">
        <v>124</v>
      </c>
      <c r="F32" s="31" t="s">
        <v>72</v>
      </c>
      <c r="G32" s="32">
        <v>3.382</v>
      </c>
      <c r="H32" s="33">
        <v>0</v>
      </c>
      <c r="I32" s="33">
        <f>ROUND(ROUND(H32,2)*ROUND(G32,3),2)</f>
      </c>
      <c r="O32">
        <f>(I32*21)/100</f>
      </c>
      <c r="P32" t="s">
        <v>22</v>
      </c>
    </row>
    <row r="33" spans="1:5" ht="12.75">
      <c r="A33" s="34" t="s">
        <v>49</v>
      </c>
      <c r="E33" s="35" t="s">
        <v>125</v>
      </c>
    </row>
    <row r="34" spans="1:5" ht="25.5">
      <c r="A34" s="38" t="s">
        <v>51</v>
      </c>
      <c r="E34" s="37" t="s">
        <v>973</v>
      </c>
    </row>
    <row r="35" spans="1:16" ht="12.75">
      <c r="A35" s="25" t="s">
        <v>44</v>
      </c>
      <c r="B35" s="29" t="s">
        <v>39</v>
      </c>
      <c r="C35" s="29" t="s">
        <v>133</v>
      </c>
      <c r="D35" s="25" t="s">
        <v>46</v>
      </c>
      <c r="E35" s="30" t="s">
        <v>134</v>
      </c>
      <c r="F35" s="31" t="s">
        <v>72</v>
      </c>
      <c r="G35" s="32">
        <v>3.382</v>
      </c>
      <c r="H35" s="33">
        <v>0</v>
      </c>
      <c r="I35" s="33">
        <f>ROUND(ROUND(H35,2)*ROUND(G35,3),2)</f>
      </c>
      <c r="O35">
        <f>(I35*21)/100</f>
      </c>
      <c r="P35" t="s">
        <v>22</v>
      </c>
    </row>
    <row r="36" spans="1:5" ht="38.25">
      <c r="A36" s="34" t="s">
        <v>49</v>
      </c>
      <c r="E36" s="35" t="s">
        <v>135</v>
      </c>
    </row>
    <row r="37" spans="1:5" ht="25.5">
      <c r="A37" s="38" t="s">
        <v>51</v>
      </c>
      <c r="E37" s="37" t="s">
        <v>974</v>
      </c>
    </row>
    <row r="38" spans="1:16" ht="12.75">
      <c r="A38" s="25" t="s">
        <v>44</v>
      </c>
      <c r="B38" s="29" t="s">
        <v>41</v>
      </c>
      <c r="C38" s="29" t="s">
        <v>856</v>
      </c>
      <c r="D38" s="25" t="s">
        <v>46</v>
      </c>
      <c r="E38" s="30" t="s">
        <v>857</v>
      </c>
      <c r="F38" s="31" t="s">
        <v>72</v>
      </c>
      <c r="G38" s="32">
        <v>171.351</v>
      </c>
      <c r="H38" s="33">
        <v>0</v>
      </c>
      <c r="I38" s="33">
        <f>ROUND(ROUND(H38,2)*ROUND(G38,3),2)</f>
      </c>
      <c r="O38">
        <f>(I38*21)/100</f>
      </c>
      <c r="P38" t="s">
        <v>22</v>
      </c>
    </row>
    <row r="39" spans="1:5" ht="25.5">
      <c r="A39" s="34" t="s">
        <v>49</v>
      </c>
      <c r="E39" s="35" t="s">
        <v>130</v>
      </c>
    </row>
    <row r="40" spans="1:5" ht="76.5">
      <c r="A40" s="38" t="s">
        <v>51</v>
      </c>
      <c r="E40" s="37" t="s">
        <v>975</v>
      </c>
    </row>
    <row r="41" spans="1:16" ht="12.75">
      <c r="A41" s="25" t="s">
        <v>44</v>
      </c>
      <c r="B41" s="29" t="s">
        <v>127</v>
      </c>
      <c r="C41" s="29" t="s">
        <v>142</v>
      </c>
      <c r="D41" s="25" t="s">
        <v>46</v>
      </c>
      <c r="E41" s="30" t="s">
        <v>143</v>
      </c>
      <c r="F41" s="31" t="s">
        <v>72</v>
      </c>
      <c r="G41" s="32">
        <v>171.351</v>
      </c>
      <c r="H41" s="33">
        <v>0</v>
      </c>
      <c r="I41" s="33">
        <f>ROUND(ROUND(H41,2)*ROUND(G41,3),2)</f>
      </c>
      <c r="O41">
        <f>(I41*21)/100</f>
      </c>
      <c r="P41" t="s">
        <v>22</v>
      </c>
    </row>
    <row r="42" spans="1:5" ht="12.75">
      <c r="A42" s="34" t="s">
        <v>49</v>
      </c>
      <c r="E42" s="35" t="s">
        <v>46</v>
      </c>
    </row>
    <row r="43" spans="1:5" ht="12.75">
      <c r="A43" s="38" t="s">
        <v>51</v>
      </c>
      <c r="E43" s="37" t="s">
        <v>976</v>
      </c>
    </row>
    <row r="44" spans="1:16" ht="12.75">
      <c r="A44" s="25" t="s">
        <v>44</v>
      </c>
      <c r="B44" s="29" t="s">
        <v>132</v>
      </c>
      <c r="C44" s="29" t="s">
        <v>307</v>
      </c>
      <c r="D44" s="25" t="s">
        <v>46</v>
      </c>
      <c r="E44" s="30" t="s">
        <v>308</v>
      </c>
      <c r="F44" s="31" t="s">
        <v>72</v>
      </c>
      <c r="G44" s="32">
        <v>114.261</v>
      </c>
      <c r="H44" s="33">
        <v>0</v>
      </c>
      <c r="I44" s="33">
        <f>ROUND(ROUND(H44,2)*ROUND(G44,3),2)</f>
      </c>
      <c r="O44">
        <f>(I44*21)/100</f>
      </c>
      <c r="P44" t="s">
        <v>22</v>
      </c>
    </row>
    <row r="45" spans="1:5" ht="12.75">
      <c r="A45" s="34" t="s">
        <v>49</v>
      </c>
      <c r="E45" s="35" t="s">
        <v>46</v>
      </c>
    </row>
    <row r="46" spans="1:5" ht="76.5">
      <c r="A46" s="38" t="s">
        <v>51</v>
      </c>
      <c r="E46" s="37" t="s">
        <v>977</v>
      </c>
    </row>
    <row r="47" spans="1:16" ht="12.75">
      <c r="A47" s="25" t="s">
        <v>44</v>
      </c>
      <c r="B47" s="29" t="s">
        <v>137</v>
      </c>
      <c r="C47" s="29" t="s">
        <v>318</v>
      </c>
      <c r="D47" s="25" t="s">
        <v>46</v>
      </c>
      <c r="E47" s="30" t="s">
        <v>319</v>
      </c>
      <c r="F47" s="31" t="s">
        <v>72</v>
      </c>
      <c r="G47" s="32">
        <v>40.509</v>
      </c>
      <c r="H47" s="33">
        <v>0</v>
      </c>
      <c r="I47" s="33">
        <f>ROUND(ROUND(H47,2)*ROUND(G47,3),2)</f>
      </c>
      <c r="O47">
        <f>(I47*21)/100</f>
      </c>
      <c r="P47" t="s">
        <v>22</v>
      </c>
    </row>
    <row r="48" spans="1:5" ht="12.75">
      <c r="A48" s="34" t="s">
        <v>49</v>
      </c>
      <c r="E48" s="35" t="s">
        <v>46</v>
      </c>
    </row>
    <row r="49" spans="1:5" ht="12.75">
      <c r="A49" s="38" t="s">
        <v>51</v>
      </c>
      <c r="E49" s="37" t="s">
        <v>978</v>
      </c>
    </row>
    <row r="50" spans="1:16" ht="12.75">
      <c r="A50" s="25" t="s">
        <v>44</v>
      </c>
      <c r="B50" s="29" t="s">
        <v>141</v>
      </c>
      <c r="C50" s="29" t="s">
        <v>156</v>
      </c>
      <c r="D50" s="25" t="s">
        <v>46</v>
      </c>
      <c r="E50" s="30" t="s">
        <v>157</v>
      </c>
      <c r="F50" s="31" t="s">
        <v>82</v>
      </c>
      <c r="G50" s="32">
        <v>80.576</v>
      </c>
      <c r="H50" s="33">
        <v>0</v>
      </c>
      <c r="I50" s="33">
        <f>ROUND(ROUND(H50,2)*ROUND(G50,3),2)</f>
      </c>
      <c r="O50">
        <f>(I50*21)/100</f>
      </c>
      <c r="P50" t="s">
        <v>22</v>
      </c>
    </row>
    <row r="51" spans="1:5" ht="12.75">
      <c r="A51" s="34" t="s">
        <v>49</v>
      </c>
      <c r="E51" s="35" t="s">
        <v>46</v>
      </c>
    </row>
    <row r="52" spans="1:5" ht="38.25">
      <c r="A52" s="38" t="s">
        <v>51</v>
      </c>
      <c r="E52" s="37" t="s">
        <v>979</v>
      </c>
    </row>
    <row r="53" spans="1:16" ht="12.75">
      <c r="A53" s="25" t="s">
        <v>44</v>
      </c>
      <c r="B53" s="29" t="s">
        <v>145</v>
      </c>
      <c r="C53" s="29" t="s">
        <v>160</v>
      </c>
      <c r="D53" s="25" t="s">
        <v>46</v>
      </c>
      <c r="E53" s="30" t="s">
        <v>161</v>
      </c>
      <c r="F53" s="31" t="s">
        <v>82</v>
      </c>
      <c r="G53" s="32">
        <v>33.822</v>
      </c>
      <c r="H53" s="33">
        <v>0</v>
      </c>
      <c r="I53" s="33">
        <f>ROUND(ROUND(H53,2)*ROUND(G53,3),2)</f>
      </c>
      <c r="O53">
        <f>(I53*21)/100</f>
      </c>
      <c r="P53" t="s">
        <v>22</v>
      </c>
    </row>
    <row r="54" spans="1:5" ht="12.75">
      <c r="A54" s="34" t="s">
        <v>49</v>
      </c>
      <c r="E54" s="35" t="s">
        <v>46</v>
      </c>
    </row>
    <row r="55" spans="1:5" ht="12.75">
      <c r="A55" s="38" t="s">
        <v>51</v>
      </c>
      <c r="E55" s="37" t="s">
        <v>980</v>
      </c>
    </row>
    <row r="56" spans="1:16" ht="12.75">
      <c r="A56" s="25" t="s">
        <v>44</v>
      </c>
      <c r="B56" s="29" t="s">
        <v>150</v>
      </c>
      <c r="C56" s="29" t="s">
        <v>919</v>
      </c>
      <c r="D56" s="25" t="s">
        <v>46</v>
      </c>
      <c r="E56" s="30" t="s">
        <v>920</v>
      </c>
      <c r="F56" s="31" t="s">
        <v>82</v>
      </c>
      <c r="G56" s="32">
        <v>33.822</v>
      </c>
      <c r="H56" s="33">
        <v>0</v>
      </c>
      <c r="I56" s="33">
        <f>ROUND(ROUND(H56,2)*ROUND(G56,3),2)</f>
      </c>
      <c r="O56">
        <f>(I56*21)/100</f>
      </c>
      <c r="P56" t="s">
        <v>22</v>
      </c>
    </row>
    <row r="57" spans="1:5" ht="12.75">
      <c r="A57" s="34" t="s">
        <v>49</v>
      </c>
      <c r="E57" s="35" t="s">
        <v>46</v>
      </c>
    </row>
    <row r="58" spans="1:5" ht="12.75">
      <c r="A58" s="38" t="s">
        <v>51</v>
      </c>
      <c r="E58" s="37" t="s">
        <v>981</v>
      </c>
    </row>
    <row r="59" spans="1:16" ht="12.75">
      <c r="A59" s="25" t="s">
        <v>44</v>
      </c>
      <c r="B59" s="29" t="s">
        <v>155</v>
      </c>
      <c r="C59" s="29" t="s">
        <v>168</v>
      </c>
      <c r="D59" s="25" t="s">
        <v>46</v>
      </c>
      <c r="E59" s="30" t="s">
        <v>169</v>
      </c>
      <c r="F59" s="31" t="s">
        <v>82</v>
      </c>
      <c r="G59" s="32">
        <v>33.822</v>
      </c>
      <c r="H59" s="33">
        <v>0</v>
      </c>
      <c r="I59" s="33">
        <f>ROUND(ROUND(H59,2)*ROUND(G59,3),2)</f>
      </c>
      <c r="O59">
        <f>(I59*21)/100</f>
      </c>
      <c r="P59" t="s">
        <v>22</v>
      </c>
    </row>
    <row r="60" spans="1:5" ht="12.75">
      <c r="A60" s="34" t="s">
        <v>49</v>
      </c>
      <c r="E60" s="35" t="s">
        <v>46</v>
      </c>
    </row>
    <row r="61" spans="1:5" ht="12.75">
      <c r="A61" s="38" t="s">
        <v>51</v>
      </c>
      <c r="E61" s="37" t="s">
        <v>982</v>
      </c>
    </row>
    <row r="62" spans="1:16" ht="12.75">
      <c r="A62" s="25" t="s">
        <v>44</v>
      </c>
      <c r="B62" s="29" t="s">
        <v>159</v>
      </c>
      <c r="C62" s="29" t="s">
        <v>172</v>
      </c>
      <c r="D62" s="25" t="s">
        <v>46</v>
      </c>
      <c r="E62" s="30" t="s">
        <v>173</v>
      </c>
      <c r="F62" s="31" t="s">
        <v>82</v>
      </c>
      <c r="G62" s="32">
        <v>33.822</v>
      </c>
      <c r="H62" s="33">
        <v>0</v>
      </c>
      <c r="I62" s="33">
        <f>ROUND(ROUND(H62,2)*ROUND(G62,3),2)</f>
      </c>
      <c r="O62">
        <f>(I62*21)/100</f>
      </c>
      <c r="P62" t="s">
        <v>22</v>
      </c>
    </row>
    <row r="63" spans="1:5" ht="12.75">
      <c r="A63" s="34" t="s">
        <v>49</v>
      </c>
      <c r="E63" s="35" t="s">
        <v>46</v>
      </c>
    </row>
    <row r="64" spans="1:5" ht="12.75">
      <c r="A64" s="36" t="s">
        <v>51</v>
      </c>
      <c r="E64" s="37" t="s">
        <v>983</v>
      </c>
    </row>
    <row r="65" spans="1:18" ht="12.75" customHeight="1">
      <c r="A65" s="6" t="s">
        <v>42</v>
      </c>
      <c r="B65" s="6"/>
      <c r="C65" s="40" t="s">
        <v>22</v>
      </c>
      <c r="D65" s="6"/>
      <c r="E65" s="27" t="s">
        <v>327</v>
      </c>
      <c r="F65" s="6"/>
      <c r="G65" s="6"/>
      <c r="H65" s="6"/>
      <c r="I65" s="41">
        <f>0+Q65</f>
      </c>
      <c r="O65">
        <f>0+R65</f>
      </c>
      <c r="Q65">
        <f>0+I66</f>
      </c>
      <c r="R65">
        <f>0+O66</f>
      </c>
    </row>
    <row r="66" spans="1:16" ht="12.75">
      <c r="A66" s="25" t="s">
        <v>44</v>
      </c>
      <c r="B66" s="29" t="s">
        <v>163</v>
      </c>
      <c r="C66" s="29" t="s">
        <v>862</v>
      </c>
      <c r="D66" s="25" t="s">
        <v>46</v>
      </c>
      <c r="E66" s="30" t="s">
        <v>863</v>
      </c>
      <c r="F66" s="31" t="s">
        <v>106</v>
      </c>
      <c r="G66" s="32">
        <v>57.11</v>
      </c>
      <c r="H66" s="33">
        <v>0</v>
      </c>
      <c r="I66" s="33">
        <f>ROUND(ROUND(H66,2)*ROUND(G66,3),2)</f>
      </c>
      <c r="O66">
        <f>(I66*21)/100</f>
      </c>
      <c r="P66" t="s">
        <v>22</v>
      </c>
    </row>
    <row r="67" spans="1:5" ht="12.75">
      <c r="A67" s="34" t="s">
        <v>49</v>
      </c>
      <c r="E67" s="35" t="s">
        <v>46</v>
      </c>
    </row>
    <row r="68" spans="1:5" ht="12.75">
      <c r="A68" s="36" t="s">
        <v>51</v>
      </c>
      <c r="E68" s="37" t="s">
        <v>984</v>
      </c>
    </row>
    <row r="69" spans="1:18" ht="12.75" customHeight="1">
      <c r="A69" s="6" t="s">
        <v>42</v>
      </c>
      <c r="B69" s="6"/>
      <c r="C69" s="40" t="s">
        <v>32</v>
      </c>
      <c r="D69" s="6"/>
      <c r="E69" s="27" t="s">
        <v>343</v>
      </c>
      <c r="F69" s="6"/>
      <c r="G69" s="6"/>
      <c r="H69" s="6"/>
      <c r="I69" s="41">
        <f>0+Q69</f>
      </c>
      <c r="O69">
        <f>0+R69</f>
      </c>
      <c r="Q69">
        <f>0+I70+I73+I76</f>
      </c>
      <c r="R69">
        <f>0+O70+O73+O76</f>
      </c>
    </row>
    <row r="70" spans="1:16" ht="12.75">
      <c r="A70" s="25" t="s">
        <v>44</v>
      </c>
      <c r="B70" s="29" t="s">
        <v>167</v>
      </c>
      <c r="C70" s="29" t="s">
        <v>925</v>
      </c>
      <c r="D70" s="25" t="s">
        <v>46</v>
      </c>
      <c r="E70" s="30" t="s">
        <v>926</v>
      </c>
      <c r="F70" s="31" t="s">
        <v>72</v>
      </c>
      <c r="G70" s="32">
        <v>1</v>
      </c>
      <c r="H70" s="33">
        <v>0</v>
      </c>
      <c r="I70" s="33">
        <f>ROUND(ROUND(H70,2)*ROUND(G70,3),2)</f>
      </c>
      <c r="O70">
        <f>(I70*21)/100</f>
      </c>
      <c r="P70" t="s">
        <v>22</v>
      </c>
    </row>
    <row r="71" spans="1:5" ht="12.75">
      <c r="A71" s="34" t="s">
        <v>49</v>
      </c>
      <c r="E71" s="35" t="s">
        <v>46</v>
      </c>
    </row>
    <row r="72" spans="1:5" ht="38.25">
      <c r="A72" s="38" t="s">
        <v>51</v>
      </c>
      <c r="E72" s="37" t="s">
        <v>985</v>
      </c>
    </row>
    <row r="73" spans="1:16" ht="12.75">
      <c r="A73" s="25" t="s">
        <v>44</v>
      </c>
      <c r="B73" s="29" t="s">
        <v>171</v>
      </c>
      <c r="C73" s="29" t="s">
        <v>865</v>
      </c>
      <c r="D73" s="25" t="s">
        <v>46</v>
      </c>
      <c r="E73" s="30" t="s">
        <v>866</v>
      </c>
      <c r="F73" s="31" t="s">
        <v>72</v>
      </c>
      <c r="G73" s="32">
        <v>7.424</v>
      </c>
      <c r="H73" s="33">
        <v>0</v>
      </c>
      <c r="I73" s="33">
        <f>ROUND(ROUND(H73,2)*ROUND(G73,3),2)</f>
      </c>
      <c r="O73">
        <f>(I73*21)/100</f>
      </c>
      <c r="P73" t="s">
        <v>22</v>
      </c>
    </row>
    <row r="74" spans="1:5" ht="12.75">
      <c r="A74" s="34" t="s">
        <v>49</v>
      </c>
      <c r="E74" s="35" t="s">
        <v>46</v>
      </c>
    </row>
    <row r="75" spans="1:5" ht="12.75">
      <c r="A75" s="38" t="s">
        <v>51</v>
      </c>
      <c r="E75" s="37" t="s">
        <v>986</v>
      </c>
    </row>
    <row r="76" spans="1:16" ht="12.75">
      <c r="A76" s="25" t="s">
        <v>44</v>
      </c>
      <c r="B76" s="29" t="s">
        <v>176</v>
      </c>
      <c r="C76" s="29" t="s">
        <v>344</v>
      </c>
      <c r="D76" s="25" t="s">
        <v>46</v>
      </c>
      <c r="E76" s="30" t="s">
        <v>345</v>
      </c>
      <c r="F76" s="31" t="s">
        <v>72</v>
      </c>
      <c r="G76" s="32">
        <v>8.224</v>
      </c>
      <c r="H76" s="33">
        <v>0</v>
      </c>
      <c r="I76" s="33">
        <f>ROUND(ROUND(H76,2)*ROUND(G76,3),2)</f>
      </c>
      <c r="O76">
        <f>(I76*21)/100</f>
      </c>
      <c r="P76" t="s">
        <v>22</v>
      </c>
    </row>
    <row r="77" spans="1:5" ht="12.75">
      <c r="A77" s="34" t="s">
        <v>49</v>
      </c>
      <c r="E77" s="35" t="s">
        <v>46</v>
      </c>
    </row>
    <row r="78" spans="1:5" ht="12.75">
      <c r="A78" s="36" t="s">
        <v>51</v>
      </c>
      <c r="E78" s="37" t="s">
        <v>987</v>
      </c>
    </row>
    <row r="79" spans="1:18" ht="12.75" customHeight="1">
      <c r="A79" s="6" t="s">
        <v>42</v>
      </c>
      <c r="B79" s="6"/>
      <c r="C79" s="40" t="s">
        <v>34</v>
      </c>
      <c r="D79" s="6"/>
      <c r="E79" s="27" t="s">
        <v>175</v>
      </c>
      <c r="F79" s="6"/>
      <c r="G79" s="6"/>
      <c r="H79" s="6"/>
      <c r="I79" s="41">
        <f>0+Q79</f>
      </c>
      <c r="O79">
        <f>0+R79</f>
      </c>
      <c r="Q79">
        <f>0+I80+I83+I86+I89+I92+I95+I98+I101</f>
      </c>
      <c r="R79">
        <f>0+O80+O83+O86+O89+O92+O95+O98+O101</f>
      </c>
    </row>
    <row r="80" spans="1:16" ht="12.75">
      <c r="A80" s="25" t="s">
        <v>44</v>
      </c>
      <c r="B80" s="29" t="s">
        <v>180</v>
      </c>
      <c r="C80" s="29" t="s">
        <v>930</v>
      </c>
      <c r="D80" s="25" t="s">
        <v>46</v>
      </c>
      <c r="E80" s="30" t="s">
        <v>931</v>
      </c>
      <c r="F80" s="31" t="s">
        <v>82</v>
      </c>
      <c r="G80" s="32">
        <v>80.576</v>
      </c>
      <c r="H80" s="33">
        <v>0</v>
      </c>
      <c r="I80" s="33">
        <f>ROUND(ROUND(H80,2)*ROUND(G80,3),2)</f>
      </c>
      <c r="O80">
        <f>(I80*21)/100</f>
      </c>
      <c r="P80" t="s">
        <v>22</v>
      </c>
    </row>
    <row r="81" spans="1:5" ht="12.75">
      <c r="A81" s="34" t="s">
        <v>49</v>
      </c>
      <c r="E81" s="35" t="s">
        <v>46</v>
      </c>
    </row>
    <row r="82" spans="1:5" ht="38.25">
      <c r="A82" s="38" t="s">
        <v>51</v>
      </c>
      <c r="E82" s="37" t="s">
        <v>988</v>
      </c>
    </row>
    <row r="83" spans="1:16" ht="12.75">
      <c r="A83" s="25" t="s">
        <v>44</v>
      </c>
      <c r="B83" s="29" t="s">
        <v>185</v>
      </c>
      <c r="C83" s="29" t="s">
        <v>933</v>
      </c>
      <c r="D83" s="25" t="s">
        <v>46</v>
      </c>
      <c r="E83" s="30" t="s">
        <v>934</v>
      </c>
      <c r="F83" s="31" t="s">
        <v>82</v>
      </c>
      <c r="G83" s="32">
        <v>80.576</v>
      </c>
      <c r="H83" s="33">
        <v>0</v>
      </c>
      <c r="I83" s="33">
        <f>ROUND(ROUND(H83,2)*ROUND(G83,3),2)</f>
      </c>
      <c r="O83">
        <f>(I83*21)/100</f>
      </c>
      <c r="P83" t="s">
        <v>22</v>
      </c>
    </row>
    <row r="84" spans="1:5" ht="12.75">
      <c r="A84" s="34" t="s">
        <v>49</v>
      </c>
      <c r="E84" s="35" t="s">
        <v>46</v>
      </c>
    </row>
    <row r="85" spans="1:5" ht="51">
      <c r="A85" s="38" t="s">
        <v>51</v>
      </c>
      <c r="E85" s="37" t="s">
        <v>989</v>
      </c>
    </row>
    <row r="86" spans="1:16" ht="12.75">
      <c r="A86" s="25" t="s">
        <v>44</v>
      </c>
      <c r="B86" s="29" t="s">
        <v>190</v>
      </c>
      <c r="C86" s="29" t="s">
        <v>191</v>
      </c>
      <c r="D86" s="25" t="s">
        <v>46</v>
      </c>
      <c r="E86" s="30" t="s">
        <v>192</v>
      </c>
      <c r="F86" s="31" t="s">
        <v>82</v>
      </c>
      <c r="G86" s="32">
        <v>31.76</v>
      </c>
      <c r="H86" s="33">
        <v>0</v>
      </c>
      <c r="I86" s="33">
        <f>ROUND(ROUND(H86,2)*ROUND(G86,3),2)</f>
      </c>
      <c r="O86">
        <f>(I86*21)/100</f>
      </c>
      <c r="P86" t="s">
        <v>22</v>
      </c>
    </row>
    <row r="87" spans="1:5" ht="12.75">
      <c r="A87" s="34" t="s">
        <v>49</v>
      </c>
      <c r="E87" s="35" t="s">
        <v>46</v>
      </c>
    </row>
    <row r="88" spans="1:5" ht="51">
      <c r="A88" s="38" t="s">
        <v>51</v>
      </c>
      <c r="E88" s="37" t="s">
        <v>990</v>
      </c>
    </row>
    <row r="89" spans="1:16" ht="12.75">
      <c r="A89" s="25" t="s">
        <v>44</v>
      </c>
      <c r="B89" s="29" t="s">
        <v>195</v>
      </c>
      <c r="C89" s="29" t="s">
        <v>936</v>
      </c>
      <c r="D89" s="25" t="s">
        <v>46</v>
      </c>
      <c r="E89" s="30" t="s">
        <v>937</v>
      </c>
      <c r="F89" s="31" t="s">
        <v>82</v>
      </c>
      <c r="G89" s="32">
        <v>31.76</v>
      </c>
      <c r="H89" s="33">
        <v>0</v>
      </c>
      <c r="I89" s="33">
        <f>ROUND(ROUND(H89,2)*ROUND(G89,3),2)</f>
      </c>
      <c r="O89">
        <f>(I89*21)/100</f>
      </c>
      <c r="P89" t="s">
        <v>22</v>
      </c>
    </row>
    <row r="90" spans="1:5" ht="12.75">
      <c r="A90" s="34" t="s">
        <v>49</v>
      </c>
      <c r="E90" s="35" t="s">
        <v>46</v>
      </c>
    </row>
    <row r="91" spans="1:5" ht="51">
      <c r="A91" s="38" t="s">
        <v>51</v>
      </c>
      <c r="E91" s="37" t="s">
        <v>990</v>
      </c>
    </row>
    <row r="92" spans="1:16" ht="12.75">
      <c r="A92" s="25" t="s">
        <v>44</v>
      </c>
      <c r="B92" s="29" t="s">
        <v>200</v>
      </c>
      <c r="C92" s="29" t="s">
        <v>206</v>
      </c>
      <c r="D92" s="25" t="s">
        <v>46</v>
      </c>
      <c r="E92" s="30" t="s">
        <v>207</v>
      </c>
      <c r="F92" s="31" t="s">
        <v>82</v>
      </c>
      <c r="G92" s="32">
        <v>31.76</v>
      </c>
      <c r="H92" s="33">
        <v>0</v>
      </c>
      <c r="I92" s="33">
        <f>ROUND(ROUND(H92,2)*ROUND(G92,3),2)</f>
      </c>
      <c r="O92">
        <f>(I92*21)/100</f>
      </c>
      <c r="P92" t="s">
        <v>22</v>
      </c>
    </row>
    <row r="93" spans="1:5" ht="12.75">
      <c r="A93" s="34" t="s">
        <v>49</v>
      </c>
      <c r="E93" s="35" t="s">
        <v>46</v>
      </c>
    </row>
    <row r="94" spans="1:5" ht="51">
      <c r="A94" s="38" t="s">
        <v>51</v>
      </c>
      <c r="E94" s="37" t="s">
        <v>990</v>
      </c>
    </row>
    <row r="95" spans="1:16" ht="12.75">
      <c r="A95" s="25" t="s">
        <v>44</v>
      </c>
      <c r="B95" s="29" t="s">
        <v>205</v>
      </c>
      <c r="C95" s="29" t="s">
        <v>211</v>
      </c>
      <c r="D95" s="25" t="s">
        <v>46</v>
      </c>
      <c r="E95" s="30" t="s">
        <v>212</v>
      </c>
      <c r="F95" s="31" t="s">
        <v>82</v>
      </c>
      <c r="G95" s="32">
        <v>31.76</v>
      </c>
      <c r="H95" s="33">
        <v>0</v>
      </c>
      <c r="I95" s="33">
        <f>ROUND(ROUND(H95,2)*ROUND(G95,3),2)</f>
      </c>
      <c r="O95">
        <f>(I95*21)/100</f>
      </c>
      <c r="P95" t="s">
        <v>22</v>
      </c>
    </row>
    <row r="96" spans="1:5" ht="12.75">
      <c r="A96" s="34" t="s">
        <v>49</v>
      </c>
      <c r="E96" s="35" t="s">
        <v>46</v>
      </c>
    </row>
    <row r="97" spans="1:5" ht="51">
      <c r="A97" s="38" t="s">
        <v>51</v>
      </c>
      <c r="E97" s="37" t="s">
        <v>990</v>
      </c>
    </row>
    <row r="98" spans="1:16" ht="12.75">
      <c r="A98" s="25" t="s">
        <v>44</v>
      </c>
      <c r="B98" s="29" t="s">
        <v>210</v>
      </c>
      <c r="C98" s="29" t="s">
        <v>991</v>
      </c>
      <c r="D98" s="25" t="s">
        <v>46</v>
      </c>
      <c r="E98" s="30" t="s">
        <v>992</v>
      </c>
      <c r="F98" s="31" t="s">
        <v>82</v>
      </c>
      <c r="G98" s="32">
        <v>2</v>
      </c>
      <c r="H98" s="33">
        <v>0</v>
      </c>
      <c r="I98" s="33">
        <f>ROUND(ROUND(H98,2)*ROUND(G98,3),2)</f>
      </c>
      <c r="O98">
        <f>(I98*21)/100</f>
      </c>
      <c r="P98" t="s">
        <v>22</v>
      </c>
    </row>
    <row r="99" spans="1:5" ht="12.75">
      <c r="A99" s="34" t="s">
        <v>49</v>
      </c>
      <c r="E99" s="35" t="s">
        <v>46</v>
      </c>
    </row>
    <row r="100" spans="1:5" ht="12.75">
      <c r="A100" s="38" t="s">
        <v>51</v>
      </c>
      <c r="E100" s="37" t="s">
        <v>993</v>
      </c>
    </row>
    <row r="101" spans="1:16" ht="12.75">
      <c r="A101" s="25" t="s">
        <v>44</v>
      </c>
      <c r="B101" s="29" t="s">
        <v>214</v>
      </c>
      <c r="C101" s="29" t="s">
        <v>690</v>
      </c>
      <c r="D101" s="25" t="s">
        <v>46</v>
      </c>
      <c r="E101" s="30" t="s">
        <v>691</v>
      </c>
      <c r="F101" s="31" t="s">
        <v>82</v>
      </c>
      <c r="G101" s="32">
        <v>48.816</v>
      </c>
      <c r="H101" s="33">
        <v>0</v>
      </c>
      <c r="I101" s="33">
        <f>ROUND(ROUND(H101,2)*ROUND(G101,3),2)</f>
      </c>
      <c r="O101">
        <f>(I101*21)/100</f>
      </c>
      <c r="P101" t="s">
        <v>22</v>
      </c>
    </row>
    <row r="102" spans="1:5" ht="12.75">
      <c r="A102" s="34" t="s">
        <v>49</v>
      </c>
      <c r="E102" s="35" t="s">
        <v>46</v>
      </c>
    </row>
    <row r="103" spans="1:5" ht="12.75">
      <c r="A103" s="36" t="s">
        <v>51</v>
      </c>
      <c r="E103" s="37" t="s">
        <v>994</v>
      </c>
    </row>
    <row r="104" spans="1:18" ht="12.75" customHeight="1">
      <c r="A104" s="6" t="s">
        <v>42</v>
      </c>
      <c r="B104" s="6"/>
      <c r="C104" s="40" t="s">
        <v>75</v>
      </c>
      <c r="D104" s="6"/>
      <c r="E104" s="27" t="s">
        <v>222</v>
      </c>
      <c r="F104" s="6"/>
      <c r="G104" s="6"/>
      <c r="H104" s="6"/>
      <c r="I104" s="41">
        <f>0+Q104</f>
      </c>
      <c r="O104">
        <f>0+R104</f>
      </c>
      <c r="Q104">
        <f>0+I105+I108+I111+I114+I117+I120+I123+I126+I129</f>
      </c>
      <c r="R104">
        <f>0+O105+O108+O111+O114+O117+O120+O123+O126+O129</f>
      </c>
    </row>
    <row r="105" spans="1:16" ht="25.5">
      <c r="A105" s="25" t="s">
        <v>44</v>
      </c>
      <c r="B105" s="29" t="s">
        <v>218</v>
      </c>
      <c r="C105" s="29" t="s">
        <v>938</v>
      </c>
      <c r="D105" s="25" t="s">
        <v>46</v>
      </c>
      <c r="E105" s="30" t="s">
        <v>939</v>
      </c>
      <c r="F105" s="31" t="s">
        <v>106</v>
      </c>
      <c r="G105" s="32">
        <v>57.11</v>
      </c>
      <c r="H105" s="33">
        <v>0</v>
      </c>
      <c r="I105" s="33">
        <f>ROUND(ROUND(H105,2)*ROUND(G105,3),2)</f>
      </c>
      <c r="O105">
        <f>(I105*21)/100</f>
      </c>
      <c r="P105" t="s">
        <v>22</v>
      </c>
    </row>
    <row r="106" spans="1:5" ht="12.75">
      <c r="A106" s="34" t="s">
        <v>49</v>
      </c>
      <c r="E106" s="35" t="s">
        <v>46</v>
      </c>
    </row>
    <row r="107" spans="1:5" ht="12.75">
      <c r="A107" s="38" t="s">
        <v>51</v>
      </c>
      <c r="E107" s="37" t="s">
        <v>995</v>
      </c>
    </row>
    <row r="108" spans="1:16" ht="12.75">
      <c r="A108" s="25" t="s">
        <v>44</v>
      </c>
      <c r="B108" s="29" t="s">
        <v>223</v>
      </c>
      <c r="C108" s="29" t="s">
        <v>941</v>
      </c>
      <c r="D108" s="25" t="s">
        <v>46</v>
      </c>
      <c r="E108" s="30" t="s">
        <v>942</v>
      </c>
      <c r="F108" s="31" t="s">
        <v>60</v>
      </c>
      <c r="G108" s="32">
        <v>2</v>
      </c>
      <c r="H108" s="33">
        <v>0</v>
      </c>
      <c r="I108" s="33">
        <f>ROUND(ROUND(H108,2)*ROUND(G108,3),2)</f>
      </c>
      <c r="O108">
        <f>(I108*21)/100</f>
      </c>
      <c r="P108" t="s">
        <v>22</v>
      </c>
    </row>
    <row r="109" spans="1:5" ht="12.75">
      <c r="A109" s="34" t="s">
        <v>49</v>
      </c>
      <c r="E109" s="35" t="s">
        <v>46</v>
      </c>
    </row>
    <row r="110" spans="1:5" ht="12.75">
      <c r="A110" s="38" t="s">
        <v>51</v>
      </c>
      <c r="E110" s="37" t="s">
        <v>996</v>
      </c>
    </row>
    <row r="111" spans="1:16" ht="12.75">
      <c r="A111" s="25" t="s">
        <v>44</v>
      </c>
      <c r="B111" s="29" t="s">
        <v>229</v>
      </c>
      <c r="C111" s="29" t="s">
        <v>944</v>
      </c>
      <c r="D111" s="25" t="s">
        <v>46</v>
      </c>
      <c r="E111" s="30" t="s">
        <v>945</v>
      </c>
      <c r="F111" s="31" t="s">
        <v>60</v>
      </c>
      <c r="G111" s="32">
        <v>2</v>
      </c>
      <c r="H111" s="33">
        <v>0</v>
      </c>
      <c r="I111" s="33">
        <f>ROUND(ROUND(H111,2)*ROUND(G111,3),2)</f>
      </c>
      <c r="O111">
        <f>(I111*21)/100</f>
      </c>
      <c r="P111" t="s">
        <v>22</v>
      </c>
    </row>
    <row r="112" spans="1:5" ht="12.75">
      <c r="A112" s="34" t="s">
        <v>49</v>
      </c>
      <c r="E112" s="35" t="s">
        <v>46</v>
      </c>
    </row>
    <row r="113" spans="1:5" ht="12.75">
      <c r="A113" s="38" t="s">
        <v>51</v>
      </c>
      <c r="E113" s="37" t="s">
        <v>996</v>
      </c>
    </row>
    <row r="114" spans="1:16" ht="12.75">
      <c r="A114" s="25" t="s">
        <v>44</v>
      </c>
      <c r="B114" s="29" t="s">
        <v>233</v>
      </c>
      <c r="C114" s="29" t="s">
        <v>408</v>
      </c>
      <c r="D114" s="25" t="s">
        <v>46</v>
      </c>
      <c r="E114" s="30" t="s">
        <v>409</v>
      </c>
      <c r="F114" s="31" t="s">
        <v>106</v>
      </c>
      <c r="G114" s="32">
        <v>62.821</v>
      </c>
      <c r="H114" s="33">
        <v>0</v>
      </c>
      <c r="I114" s="33">
        <f>ROUND(ROUND(H114,2)*ROUND(G114,3),2)</f>
      </c>
      <c r="O114">
        <f>(I114*21)/100</f>
      </c>
      <c r="P114" t="s">
        <v>22</v>
      </c>
    </row>
    <row r="115" spans="1:5" ht="12.75">
      <c r="A115" s="34" t="s">
        <v>49</v>
      </c>
      <c r="E115" s="35" t="s">
        <v>46</v>
      </c>
    </row>
    <row r="116" spans="1:5" ht="25.5">
      <c r="A116" s="38" t="s">
        <v>51</v>
      </c>
      <c r="E116" s="37" t="s">
        <v>997</v>
      </c>
    </row>
    <row r="117" spans="1:16" ht="12.75">
      <c r="A117" s="25" t="s">
        <v>44</v>
      </c>
      <c r="B117" s="29" t="s">
        <v>238</v>
      </c>
      <c r="C117" s="29" t="s">
        <v>947</v>
      </c>
      <c r="D117" s="25" t="s">
        <v>46</v>
      </c>
      <c r="E117" s="30" t="s">
        <v>948</v>
      </c>
      <c r="F117" s="31" t="s">
        <v>106</v>
      </c>
      <c r="G117" s="32">
        <v>57.11</v>
      </c>
      <c r="H117" s="33">
        <v>0</v>
      </c>
      <c r="I117" s="33">
        <f>ROUND(ROUND(H117,2)*ROUND(G117,3),2)</f>
      </c>
      <c r="O117">
        <f>(I117*21)/100</f>
      </c>
      <c r="P117" t="s">
        <v>22</v>
      </c>
    </row>
    <row r="118" spans="1:5" ht="12.75">
      <c r="A118" s="34" t="s">
        <v>49</v>
      </c>
      <c r="E118" s="35" t="s">
        <v>46</v>
      </c>
    </row>
    <row r="119" spans="1:5" ht="12.75">
      <c r="A119" s="38" t="s">
        <v>51</v>
      </c>
      <c r="E119" s="37" t="s">
        <v>984</v>
      </c>
    </row>
    <row r="120" spans="1:16" ht="12.75">
      <c r="A120" s="25" t="s">
        <v>44</v>
      </c>
      <c r="B120" s="29" t="s">
        <v>242</v>
      </c>
      <c r="C120" s="29" t="s">
        <v>949</v>
      </c>
      <c r="D120" s="25" t="s">
        <v>46</v>
      </c>
      <c r="E120" s="30" t="s">
        <v>950</v>
      </c>
      <c r="F120" s="31" t="s">
        <v>106</v>
      </c>
      <c r="G120" s="32">
        <v>57.11</v>
      </c>
      <c r="H120" s="33">
        <v>0</v>
      </c>
      <c r="I120" s="33">
        <f>ROUND(ROUND(H120,2)*ROUND(G120,3),2)</f>
      </c>
      <c r="O120">
        <f>(I120*21)/100</f>
      </c>
      <c r="P120" t="s">
        <v>22</v>
      </c>
    </row>
    <row r="121" spans="1:5" ht="12.75">
      <c r="A121" s="34" t="s">
        <v>49</v>
      </c>
      <c r="E121" s="35" t="s">
        <v>46</v>
      </c>
    </row>
    <row r="122" spans="1:5" ht="12.75">
      <c r="A122" s="38" t="s">
        <v>51</v>
      </c>
      <c r="E122" s="37" t="s">
        <v>984</v>
      </c>
    </row>
    <row r="123" spans="1:16" ht="12.75">
      <c r="A123" s="25" t="s">
        <v>44</v>
      </c>
      <c r="B123" s="29" t="s">
        <v>246</v>
      </c>
      <c r="C123" s="29" t="s">
        <v>884</v>
      </c>
      <c r="D123" s="25" t="s">
        <v>46</v>
      </c>
      <c r="E123" s="30" t="s">
        <v>885</v>
      </c>
      <c r="F123" s="31" t="s">
        <v>106</v>
      </c>
      <c r="G123" s="32">
        <v>57.11</v>
      </c>
      <c r="H123" s="33">
        <v>0</v>
      </c>
      <c r="I123" s="33">
        <f>ROUND(ROUND(H123,2)*ROUND(G123,3),2)</f>
      </c>
      <c r="O123">
        <f>(I123*21)/100</f>
      </c>
      <c r="P123" t="s">
        <v>22</v>
      </c>
    </row>
    <row r="124" spans="1:5" ht="12.75">
      <c r="A124" s="34" t="s">
        <v>49</v>
      </c>
      <c r="E124" s="35" t="s">
        <v>46</v>
      </c>
    </row>
    <row r="125" spans="1:5" ht="12.75">
      <c r="A125" s="38" t="s">
        <v>51</v>
      </c>
      <c r="E125" s="37" t="s">
        <v>998</v>
      </c>
    </row>
    <row r="126" spans="1:16" ht="12.75">
      <c r="A126" s="25" t="s">
        <v>44</v>
      </c>
      <c r="B126" s="29" t="s">
        <v>262</v>
      </c>
      <c r="C126" s="29" t="s">
        <v>999</v>
      </c>
      <c r="D126" s="25" t="s">
        <v>46</v>
      </c>
      <c r="E126" s="30" t="s">
        <v>1000</v>
      </c>
      <c r="F126" s="31" t="s">
        <v>55</v>
      </c>
      <c r="G126" s="32">
        <v>1</v>
      </c>
      <c r="H126" s="33">
        <v>0</v>
      </c>
      <c r="I126" s="33">
        <f>ROUND(ROUND(H126,2)*ROUND(G126,3),2)</f>
      </c>
      <c r="O126">
        <f>(I126*21)/100</f>
      </c>
      <c r="P126" t="s">
        <v>22</v>
      </c>
    </row>
    <row r="127" spans="1:5" ht="12.75">
      <c r="A127" s="34" t="s">
        <v>49</v>
      </c>
      <c r="E127" s="35" t="s">
        <v>46</v>
      </c>
    </row>
    <row r="128" spans="1:5" ht="25.5">
      <c r="A128" s="38" t="s">
        <v>51</v>
      </c>
      <c r="E128" s="37" t="s">
        <v>1001</v>
      </c>
    </row>
    <row r="129" spans="1:16" ht="12.75">
      <c r="A129" s="25" t="s">
        <v>44</v>
      </c>
      <c r="B129" s="29" t="s">
        <v>360</v>
      </c>
      <c r="C129" s="29" t="s">
        <v>1002</v>
      </c>
      <c r="D129" s="25" t="s">
        <v>46</v>
      </c>
      <c r="E129" s="30" t="s">
        <v>1003</v>
      </c>
      <c r="F129" s="31" t="s">
        <v>55</v>
      </c>
      <c r="G129" s="32">
        <v>1</v>
      </c>
      <c r="H129" s="33">
        <v>0</v>
      </c>
      <c r="I129" s="33">
        <f>ROUND(ROUND(H129,2)*ROUND(G129,3),2)</f>
      </c>
      <c r="O129">
        <f>(I129*21)/100</f>
      </c>
      <c r="P129" t="s">
        <v>22</v>
      </c>
    </row>
    <row r="130" spans="1:5" ht="12.75">
      <c r="A130" s="34" t="s">
        <v>49</v>
      </c>
      <c r="E130" s="35" t="s">
        <v>46</v>
      </c>
    </row>
    <row r="131" spans="1:5" ht="25.5">
      <c r="A131" s="36" t="s">
        <v>51</v>
      </c>
      <c r="E131" s="37" t="s">
        <v>1004</v>
      </c>
    </row>
    <row r="132" spans="1:18" ht="12.75" customHeight="1">
      <c r="A132" s="6" t="s">
        <v>42</v>
      </c>
      <c r="B132" s="6"/>
      <c r="C132" s="40" t="s">
        <v>39</v>
      </c>
      <c r="D132" s="6"/>
      <c r="E132" s="27" t="s">
        <v>1005</v>
      </c>
      <c r="F132" s="6"/>
      <c r="G132" s="6"/>
      <c r="H132" s="6"/>
      <c r="I132" s="41">
        <f>0+Q132</f>
      </c>
      <c r="O132">
        <f>0+R132</f>
      </c>
      <c r="Q132">
        <f>0+I133+I136+I139</f>
      </c>
      <c r="R132">
        <f>0+O133+O136+O139</f>
      </c>
    </row>
    <row r="133" spans="1:16" ht="12.75">
      <c r="A133" s="25" t="s">
        <v>44</v>
      </c>
      <c r="B133" s="29" t="s">
        <v>250</v>
      </c>
      <c r="C133" s="29" t="s">
        <v>956</v>
      </c>
      <c r="D133" s="25" t="s">
        <v>46</v>
      </c>
      <c r="E133" s="30" t="s">
        <v>957</v>
      </c>
      <c r="F133" s="31" t="s">
        <v>106</v>
      </c>
      <c r="G133" s="32">
        <v>82.44</v>
      </c>
      <c r="H133" s="33">
        <v>0</v>
      </c>
      <c r="I133" s="33">
        <f>ROUND(ROUND(H133,2)*ROUND(G133,3),2)</f>
      </c>
      <c r="O133">
        <f>(I133*21)/100</f>
      </c>
      <c r="P133" t="s">
        <v>22</v>
      </c>
    </row>
    <row r="134" spans="1:5" ht="12.75">
      <c r="A134" s="34" t="s">
        <v>49</v>
      </c>
      <c r="E134" s="35" t="s">
        <v>46</v>
      </c>
    </row>
    <row r="135" spans="1:5" ht="12.75">
      <c r="A135" s="38" t="s">
        <v>51</v>
      </c>
      <c r="E135" s="37" t="s">
        <v>1006</v>
      </c>
    </row>
    <row r="136" spans="1:16" ht="12.75">
      <c r="A136" s="25" t="s">
        <v>44</v>
      </c>
      <c r="B136" s="29" t="s">
        <v>254</v>
      </c>
      <c r="C136" s="29" t="s">
        <v>959</v>
      </c>
      <c r="D136" s="25" t="s">
        <v>46</v>
      </c>
      <c r="E136" s="30" t="s">
        <v>960</v>
      </c>
      <c r="F136" s="31" t="s">
        <v>106</v>
      </c>
      <c r="G136" s="32">
        <v>82.44</v>
      </c>
      <c r="H136" s="33">
        <v>0</v>
      </c>
      <c r="I136" s="33">
        <f>ROUND(ROUND(H136,2)*ROUND(G136,3),2)</f>
      </c>
      <c r="O136">
        <f>(I136*21)/100</f>
      </c>
      <c r="P136" t="s">
        <v>22</v>
      </c>
    </row>
    <row r="137" spans="1:5" ht="12.75">
      <c r="A137" s="34" t="s">
        <v>49</v>
      </c>
      <c r="E137" s="35" t="s">
        <v>46</v>
      </c>
    </row>
    <row r="138" spans="1:5" ht="12.75">
      <c r="A138" s="38" t="s">
        <v>51</v>
      </c>
      <c r="E138" s="37" t="s">
        <v>1007</v>
      </c>
    </row>
    <row r="139" spans="1:16" ht="12.75">
      <c r="A139" s="25" t="s">
        <v>44</v>
      </c>
      <c r="B139" s="29" t="s">
        <v>258</v>
      </c>
      <c r="C139" s="29" t="s">
        <v>962</v>
      </c>
      <c r="D139" s="25" t="s">
        <v>46</v>
      </c>
      <c r="E139" s="30" t="s">
        <v>963</v>
      </c>
      <c r="F139" s="31" t="s">
        <v>106</v>
      </c>
      <c r="G139" s="32">
        <v>82.44</v>
      </c>
      <c r="H139" s="33">
        <v>0</v>
      </c>
      <c r="I139" s="33">
        <f>ROUND(ROUND(H139,2)*ROUND(G139,3),2)</f>
      </c>
      <c r="O139">
        <f>(I139*21)/100</f>
      </c>
      <c r="P139" t="s">
        <v>22</v>
      </c>
    </row>
    <row r="140" spans="1:5" ht="12.75">
      <c r="A140" s="34" t="s">
        <v>49</v>
      </c>
      <c r="E140" s="35" t="s">
        <v>46</v>
      </c>
    </row>
    <row r="141" spans="1:5" ht="12.75">
      <c r="A141" s="36" t="s">
        <v>51</v>
      </c>
      <c r="E141" s="37" t="s">
        <v>1008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965</v>
      </c>
      <c r="I3" s="42">
        <f>0+I8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965</v>
      </c>
      <c r="D4" s="6"/>
      <c r="E4" s="18" t="s">
        <v>1009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44</v>
      </c>
      <c r="B9" s="29" t="s">
        <v>28</v>
      </c>
      <c r="C9" s="29" t="s">
        <v>1010</v>
      </c>
      <c r="D9" s="25" t="s">
        <v>46</v>
      </c>
      <c r="E9" s="30" t="s">
        <v>1011</v>
      </c>
      <c r="F9" s="31" t="s">
        <v>55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51">
      <c r="A10" s="34" t="s">
        <v>49</v>
      </c>
      <c r="E10" s="35" t="s">
        <v>1012</v>
      </c>
    </row>
    <row r="11" spans="1:5" ht="12.75">
      <c r="A11" s="36" t="s">
        <v>51</v>
      </c>
      <c r="E11" s="37" t="s">
        <v>46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1013</v>
      </c>
      <c r="I3" s="42">
        <f>0+I8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1013</v>
      </c>
      <c r="D4" s="6"/>
      <c r="E4" s="18" t="s">
        <v>1014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44</v>
      </c>
      <c r="B9" s="29" t="s">
        <v>28</v>
      </c>
      <c r="C9" s="29" t="s">
        <v>1010</v>
      </c>
      <c r="D9" s="25" t="s">
        <v>46</v>
      </c>
      <c r="E9" s="30" t="s">
        <v>1011</v>
      </c>
      <c r="F9" s="31" t="s">
        <v>55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51">
      <c r="A10" s="34" t="s">
        <v>49</v>
      </c>
      <c r="E10" s="35" t="s">
        <v>1015</v>
      </c>
    </row>
    <row r="11" spans="1:5" ht="12.75">
      <c r="A11" s="36" t="s">
        <v>51</v>
      </c>
      <c r="E11" s="37" t="s">
        <v>46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0+O8+O12+O52+O65+O75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1016</v>
      </c>
      <c r="I3" s="42">
        <f>0+I8+I12+I52+I65+I75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1016</v>
      </c>
      <c r="D4" s="6"/>
      <c r="E4" s="18" t="s">
        <v>1017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44</v>
      </c>
      <c r="B9" s="29" t="s">
        <v>28</v>
      </c>
      <c r="C9" s="29" t="s">
        <v>45</v>
      </c>
      <c r="D9" s="25" t="s">
        <v>46</v>
      </c>
      <c r="E9" s="30" t="s">
        <v>47</v>
      </c>
      <c r="F9" s="31" t="s">
        <v>48</v>
      </c>
      <c r="G9" s="32">
        <v>157.542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12.75">
      <c r="A10" s="34" t="s">
        <v>49</v>
      </c>
      <c r="E10" s="35" t="s">
        <v>92</v>
      </c>
    </row>
    <row r="11" spans="1:5" ht="38.25">
      <c r="A11" s="36" t="s">
        <v>51</v>
      </c>
      <c r="E11" s="37" t="s">
        <v>1018</v>
      </c>
    </row>
    <row r="12" spans="1:18" ht="12.75" customHeight="1">
      <c r="A12" s="6" t="s">
        <v>42</v>
      </c>
      <c r="B12" s="6"/>
      <c r="C12" s="40" t="s">
        <v>28</v>
      </c>
      <c r="D12" s="6"/>
      <c r="E12" s="27" t="s">
        <v>57</v>
      </c>
      <c r="F12" s="6"/>
      <c r="G12" s="6"/>
      <c r="H12" s="6"/>
      <c r="I12" s="41">
        <f>0+Q12</f>
      </c>
      <c r="O12">
        <f>0+R12</f>
      </c>
      <c r="Q12">
        <f>0+I13+I16+I19+I22+I25+I28+I31+I34+I37+I40+I43+I46+I49</f>
      </c>
      <c r="R12">
        <f>0+O13+O16+O19+O22+O25+O28+O31+O34+O37+O40+O43+O46+O49</f>
      </c>
    </row>
    <row r="13" spans="1:16" ht="25.5">
      <c r="A13" s="25" t="s">
        <v>44</v>
      </c>
      <c r="B13" s="29" t="s">
        <v>22</v>
      </c>
      <c r="C13" s="29" t="s">
        <v>272</v>
      </c>
      <c r="D13" s="25" t="s">
        <v>46</v>
      </c>
      <c r="E13" s="30" t="s">
        <v>273</v>
      </c>
      <c r="F13" s="31" t="s">
        <v>72</v>
      </c>
      <c r="G13" s="32">
        <v>6.56</v>
      </c>
      <c r="H13" s="33">
        <v>0</v>
      </c>
      <c r="I13" s="33">
        <f>ROUND(ROUND(H13,2)*ROUND(G13,3),2)</f>
      </c>
      <c r="O13">
        <f>(I13*21)/100</f>
      </c>
      <c r="P13" t="s">
        <v>22</v>
      </c>
    </row>
    <row r="14" spans="1:5" ht="25.5">
      <c r="A14" s="34" t="s">
        <v>49</v>
      </c>
      <c r="E14" s="35" t="s">
        <v>274</v>
      </c>
    </row>
    <row r="15" spans="1:5" ht="76.5">
      <c r="A15" s="38" t="s">
        <v>51</v>
      </c>
      <c r="E15" s="37" t="s">
        <v>1019</v>
      </c>
    </row>
    <row r="16" spans="1:16" ht="12.75">
      <c r="A16" s="25" t="s">
        <v>44</v>
      </c>
      <c r="B16" s="29" t="s">
        <v>21</v>
      </c>
      <c r="C16" s="29" t="s">
        <v>109</v>
      </c>
      <c r="D16" s="25" t="s">
        <v>46</v>
      </c>
      <c r="E16" s="30" t="s">
        <v>110</v>
      </c>
      <c r="F16" s="31" t="s">
        <v>72</v>
      </c>
      <c r="G16" s="32">
        <v>7.519</v>
      </c>
      <c r="H16" s="33">
        <v>0</v>
      </c>
      <c r="I16" s="33">
        <f>ROUND(ROUND(H16,2)*ROUND(G16,3),2)</f>
      </c>
      <c r="O16">
        <f>(I16*21)/100</f>
      </c>
      <c r="P16" t="s">
        <v>22</v>
      </c>
    </row>
    <row r="17" spans="1:5" ht="25.5">
      <c r="A17" s="34" t="s">
        <v>49</v>
      </c>
      <c r="E17" s="35" t="s">
        <v>1020</v>
      </c>
    </row>
    <row r="18" spans="1:5" ht="76.5">
      <c r="A18" s="38" t="s">
        <v>51</v>
      </c>
      <c r="E18" s="37" t="s">
        <v>1021</v>
      </c>
    </row>
    <row r="19" spans="1:16" ht="12.75">
      <c r="A19" s="25" t="s">
        <v>44</v>
      </c>
      <c r="B19" s="29" t="s">
        <v>32</v>
      </c>
      <c r="C19" s="29" t="s">
        <v>1022</v>
      </c>
      <c r="D19" s="25" t="s">
        <v>46</v>
      </c>
      <c r="E19" s="30" t="s">
        <v>1023</v>
      </c>
      <c r="F19" s="31" t="s">
        <v>72</v>
      </c>
      <c r="G19" s="32">
        <v>10.57</v>
      </c>
      <c r="H19" s="33">
        <v>0</v>
      </c>
      <c r="I19" s="33">
        <f>ROUND(ROUND(H19,2)*ROUND(G19,3),2)</f>
      </c>
      <c r="O19">
        <f>(I19*21)/100</f>
      </c>
      <c r="P19" t="s">
        <v>22</v>
      </c>
    </row>
    <row r="20" spans="1:5" ht="12.75">
      <c r="A20" s="34" t="s">
        <v>49</v>
      </c>
      <c r="E20" s="35" t="s">
        <v>1024</v>
      </c>
    </row>
    <row r="21" spans="1:5" ht="38.25">
      <c r="A21" s="38" t="s">
        <v>51</v>
      </c>
      <c r="E21" s="37" t="s">
        <v>1025</v>
      </c>
    </row>
    <row r="22" spans="1:16" ht="12.75">
      <c r="A22" s="25" t="s">
        <v>44</v>
      </c>
      <c r="B22" s="29" t="s">
        <v>34</v>
      </c>
      <c r="C22" s="29" t="s">
        <v>294</v>
      </c>
      <c r="D22" s="25" t="s">
        <v>46</v>
      </c>
      <c r="E22" s="30" t="s">
        <v>295</v>
      </c>
      <c r="F22" s="31" t="s">
        <v>72</v>
      </c>
      <c r="G22" s="32">
        <v>366.73</v>
      </c>
      <c r="H22" s="33">
        <v>0</v>
      </c>
      <c r="I22" s="33">
        <f>ROUND(ROUND(H22,2)*ROUND(G22,3),2)</f>
      </c>
      <c r="O22">
        <f>(I22*21)/100</f>
      </c>
      <c r="P22" t="s">
        <v>22</v>
      </c>
    </row>
    <row r="23" spans="1:5" ht="12.75">
      <c r="A23" s="34" t="s">
        <v>49</v>
      </c>
      <c r="E23" s="35" t="s">
        <v>1026</v>
      </c>
    </row>
    <row r="24" spans="1:5" ht="12.75">
      <c r="A24" s="38" t="s">
        <v>51</v>
      </c>
      <c r="E24" s="37" t="s">
        <v>1027</v>
      </c>
    </row>
    <row r="25" spans="1:16" ht="12.75">
      <c r="A25" s="25" t="s">
        <v>44</v>
      </c>
      <c r="B25" s="29" t="s">
        <v>36</v>
      </c>
      <c r="C25" s="29" t="s">
        <v>298</v>
      </c>
      <c r="D25" s="25" t="s">
        <v>46</v>
      </c>
      <c r="E25" s="30" t="s">
        <v>299</v>
      </c>
      <c r="F25" s="31" t="s">
        <v>72</v>
      </c>
      <c r="G25" s="32">
        <v>79.87</v>
      </c>
      <c r="H25" s="33">
        <v>0</v>
      </c>
      <c r="I25" s="33">
        <f>ROUND(ROUND(H25,2)*ROUND(G25,3),2)</f>
      </c>
      <c r="O25">
        <f>(I25*21)/100</f>
      </c>
      <c r="P25" t="s">
        <v>22</v>
      </c>
    </row>
    <row r="26" spans="1:5" ht="25.5">
      <c r="A26" s="34" t="s">
        <v>49</v>
      </c>
      <c r="E26" s="35" t="s">
        <v>130</v>
      </c>
    </row>
    <row r="27" spans="1:5" ht="76.5">
      <c r="A27" s="38" t="s">
        <v>51</v>
      </c>
      <c r="E27" s="37" t="s">
        <v>1028</v>
      </c>
    </row>
    <row r="28" spans="1:16" ht="12.75">
      <c r="A28" s="25" t="s">
        <v>44</v>
      </c>
      <c r="B28" s="29" t="s">
        <v>69</v>
      </c>
      <c r="C28" s="29" t="s">
        <v>1029</v>
      </c>
      <c r="D28" s="25" t="s">
        <v>46</v>
      </c>
      <c r="E28" s="30" t="s">
        <v>1030</v>
      </c>
      <c r="F28" s="31" t="s">
        <v>106</v>
      </c>
      <c r="G28" s="32">
        <v>98</v>
      </c>
      <c r="H28" s="33">
        <v>0</v>
      </c>
      <c r="I28" s="33">
        <f>ROUND(ROUND(H28,2)*ROUND(G28,3),2)</f>
      </c>
      <c r="O28">
        <f>(I28*21)/100</f>
      </c>
      <c r="P28" t="s">
        <v>22</v>
      </c>
    </row>
    <row r="29" spans="1:5" ht="12.75">
      <c r="A29" s="34" t="s">
        <v>49</v>
      </c>
      <c r="E29" s="35" t="s">
        <v>1031</v>
      </c>
    </row>
    <row r="30" spans="1:5" ht="25.5">
      <c r="A30" s="38" t="s">
        <v>51</v>
      </c>
      <c r="E30" s="37" t="s">
        <v>1032</v>
      </c>
    </row>
    <row r="31" spans="1:16" ht="12.75">
      <c r="A31" s="25" t="s">
        <v>44</v>
      </c>
      <c r="B31" s="29" t="s">
        <v>75</v>
      </c>
      <c r="C31" s="29" t="s">
        <v>304</v>
      </c>
      <c r="D31" s="25" t="s">
        <v>46</v>
      </c>
      <c r="E31" s="30" t="s">
        <v>305</v>
      </c>
      <c r="F31" s="31" t="s">
        <v>72</v>
      </c>
      <c r="G31" s="32">
        <v>366.73</v>
      </c>
      <c r="H31" s="33">
        <v>0</v>
      </c>
      <c r="I31" s="33">
        <f>ROUND(ROUND(H31,2)*ROUND(G31,3),2)</f>
      </c>
      <c r="O31">
        <f>(I31*21)/100</f>
      </c>
      <c r="P31" t="s">
        <v>22</v>
      </c>
    </row>
    <row r="32" spans="1:5" ht="12.75">
      <c r="A32" s="34" t="s">
        <v>49</v>
      </c>
      <c r="E32" s="35" t="s">
        <v>46</v>
      </c>
    </row>
    <row r="33" spans="1:5" ht="63.75">
      <c r="A33" s="38" t="s">
        <v>51</v>
      </c>
      <c r="E33" s="37" t="s">
        <v>1033</v>
      </c>
    </row>
    <row r="34" spans="1:16" ht="12.75">
      <c r="A34" s="25" t="s">
        <v>44</v>
      </c>
      <c r="B34" s="29" t="s">
        <v>39</v>
      </c>
      <c r="C34" s="29" t="s">
        <v>307</v>
      </c>
      <c r="D34" s="25" t="s">
        <v>46</v>
      </c>
      <c r="E34" s="30" t="s">
        <v>308</v>
      </c>
      <c r="F34" s="31" t="s">
        <v>72</v>
      </c>
      <c r="G34" s="32">
        <v>76.58</v>
      </c>
      <c r="H34" s="33">
        <v>0</v>
      </c>
      <c r="I34" s="33">
        <f>ROUND(ROUND(H34,2)*ROUND(G34,3),2)</f>
      </c>
      <c r="O34">
        <f>(I34*21)/100</f>
      </c>
      <c r="P34" t="s">
        <v>22</v>
      </c>
    </row>
    <row r="35" spans="1:5" ht="12.75">
      <c r="A35" s="34" t="s">
        <v>49</v>
      </c>
      <c r="E35" s="35" t="s">
        <v>316</v>
      </c>
    </row>
    <row r="36" spans="1:5" ht="25.5">
      <c r="A36" s="38" t="s">
        <v>51</v>
      </c>
      <c r="E36" s="37" t="s">
        <v>1034</v>
      </c>
    </row>
    <row r="37" spans="1:16" ht="12.75">
      <c r="A37" s="25" t="s">
        <v>44</v>
      </c>
      <c r="B37" s="29" t="s">
        <v>41</v>
      </c>
      <c r="C37" s="29" t="s">
        <v>156</v>
      </c>
      <c r="D37" s="25" t="s">
        <v>46</v>
      </c>
      <c r="E37" s="30" t="s">
        <v>157</v>
      </c>
      <c r="F37" s="31" t="s">
        <v>82</v>
      </c>
      <c r="G37" s="32">
        <v>30.4</v>
      </c>
      <c r="H37" s="33">
        <v>0</v>
      </c>
      <c r="I37" s="33">
        <f>ROUND(ROUND(H37,2)*ROUND(G37,3),2)</f>
      </c>
      <c r="O37">
        <f>(I37*21)/100</f>
      </c>
      <c r="P37" t="s">
        <v>22</v>
      </c>
    </row>
    <row r="38" spans="1:5" ht="12.75">
      <c r="A38" s="34" t="s">
        <v>49</v>
      </c>
      <c r="E38" s="35" t="s">
        <v>46</v>
      </c>
    </row>
    <row r="39" spans="1:5" ht="76.5">
      <c r="A39" s="38" t="s">
        <v>51</v>
      </c>
      <c r="E39" s="37" t="s">
        <v>1035</v>
      </c>
    </row>
    <row r="40" spans="1:16" ht="12.75">
      <c r="A40" s="25" t="s">
        <v>44</v>
      </c>
      <c r="B40" s="29" t="s">
        <v>127</v>
      </c>
      <c r="C40" s="29" t="s">
        <v>160</v>
      </c>
      <c r="D40" s="25" t="s">
        <v>46</v>
      </c>
      <c r="E40" s="30" t="s">
        <v>161</v>
      </c>
      <c r="F40" s="31" t="s">
        <v>82</v>
      </c>
      <c r="G40" s="32">
        <v>105.7</v>
      </c>
      <c r="H40" s="33">
        <v>0</v>
      </c>
      <c r="I40" s="33">
        <f>ROUND(ROUND(H40,2)*ROUND(G40,3),2)</f>
      </c>
      <c r="O40">
        <f>(I40*21)/100</f>
      </c>
      <c r="P40" t="s">
        <v>22</v>
      </c>
    </row>
    <row r="41" spans="1:5" ht="12.75">
      <c r="A41" s="34" t="s">
        <v>49</v>
      </c>
      <c r="E41" s="35" t="s">
        <v>46</v>
      </c>
    </row>
    <row r="42" spans="1:5" ht="38.25">
      <c r="A42" s="38" t="s">
        <v>51</v>
      </c>
      <c r="E42" s="37" t="s">
        <v>1036</v>
      </c>
    </row>
    <row r="43" spans="1:16" ht="12.75">
      <c r="A43" s="25" t="s">
        <v>44</v>
      </c>
      <c r="B43" s="29" t="s">
        <v>132</v>
      </c>
      <c r="C43" s="29" t="s">
        <v>164</v>
      </c>
      <c r="D43" s="25" t="s">
        <v>46</v>
      </c>
      <c r="E43" s="30" t="s">
        <v>165</v>
      </c>
      <c r="F43" s="31" t="s">
        <v>72</v>
      </c>
      <c r="G43" s="32">
        <v>10.57</v>
      </c>
      <c r="H43" s="33">
        <v>0</v>
      </c>
      <c r="I43" s="33">
        <f>ROUND(ROUND(H43,2)*ROUND(G43,3),2)</f>
      </c>
      <c r="O43">
        <f>(I43*21)/100</f>
      </c>
      <c r="P43" t="s">
        <v>22</v>
      </c>
    </row>
    <row r="44" spans="1:5" ht="12.75">
      <c r="A44" s="34" t="s">
        <v>49</v>
      </c>
      <c r="E44" s="35" t="s">
        <v>46</v>
      </c>
    </row>
    <row r="45" spans="1:5" ht="38.25">
      <c r="A45" s="38" t="s">
        <v>51</v>
      </c>
      <c r="E45" s="37" t="s">
        <v>1037</v>
      </c>
    </row>
    <row r="46" spans="1:16" ht="12.75">
      <c r="A46" s="25" t="s">
        <v>44</v>
      </c>
      <c r="B46" s="29" t="s">
        <v>137</v>
      </c>
      <c r="C46" s="29" t="s">
        <v>168</v>
      </c>
      <c r="D46" s="25" t="s">
        <v>46</v>
      </c>
      <c r="E46" s="30" t="s">
        <v>169</v>
      </c>
      <c r="F46" s="31" t="s">
        <v>82</v>
      </c>
      <c r="G46" s="32">
        <v>105.7</v>
      </c>
      <c r="H46" s="33">
        <v>0</v>
      </c>
      <c r="I46" s="33">
        <f>ROUND(ROUND(H46,2)*ROUND(G46,3),2)</f>
      </c>
      <c r="O46">
        <f>(I46*21)/100</f>
      </c>
      <c r="P46" t="s">
        <v>22</v>
      </c>
    </row>
    <row r="47" spans="1:5" ht="12.75">
      <c r="A47" s="34" t="s">
        <v>49</v>
      </c>
      <c r="E47" s="35" t="s">
        <v>46</v>
      </c>
    </row>
    <row r="48" spans="1:5" ht="38.25">
      <c r="A48" s="38" t="s">
        <v>51</v>
      </c>
      <c r="E48" s="37" t="s">
        <v>1038</v>
      </c>
    </row>
    <row r="49" spans="1:16" ht="12.75">
      <c r="A49" s="25" t="s">
        <v>44</v>
      </c>
      <c r="B49" s="29" t="s">
        <v>141</v>
      </c>
      <c r="C49" s="29" t="s">
        <v>172</v>
      </c>
      <c r="D49" s="25" t="s">
        <v>46</v>
      </c>
      <c r="E49" s="30" t="s">
        <v>173</v>
      </c>
      <c r="F49" s="31" t="s">
        <v>82</v>
      </c>
      <c r="G49" s="32">
        <v>105.7</v>
      </c>
      <c r="H49" s="33">
        <v>0</v>
      </c>
      <c r="I49" s="33">
        <f>ROUND(ROUND(H49,2)*ROUND(G49,3),2)</f>
      </c>
      <c r="O49">
        <f>(I49*21)/100</f>
      </c>
      <c r="P49" t="s">
        <v>22</v>
      </c>
    </row>
    <row r="50" spans="1:5" ht="12.75">
      <c r="A50" s="34" t="s">
        <v>49</v>
      </c>
      <c r="E50" s="35" t="s">
        <v>46</v>
      </c>
    </row>
    <row r="51" spans="1:5" ht="38.25">
      <c r="A51" s="36" t="s">
        <v>51</v>
      </c>
      <c r="E51" s="37" t="s">
        <v>1039</v>
      </c>
    </row>
    <row r="52" spans="1:18" ht="12.75" customHeight="1">
      <c r="A52" s="6" t="s">
        <v>42</v>
      </c>
      <c r="B52" s="6"/>
      <c r="C52" s="40" t="s">
        <v>34</v>
      </c>
      <c r="D52" s="6"/>
      <c r="E52" s="27" t="s">
        <v>175</v>
      </c>
      <c r="F52" s="6"/>
      <c r="G52" s="6"/>
      <c r="H52" s="6"/>
      <c r="I52" s="41">
        <f>0+Q52</f>
      </c>
      <c r="O52">
        <f>0+R52</f>
      </c>
      <c r="Q52">
        <f>0+I53+I56+I59+I62</f>
      </c>
      <c r="R52">
        <f>0+O53+O56+O59+O62</f>
      </c>
    </row>
    <row r="53" spans="1:16" ht="12.75">
      <c r="A53" s="25" t="s">
        <v>44</v>
      </c>
      <c r="B53" s="29" t="s">
        <v>145</v>
      </c>
      <c r="C53" s="29" t="s">
        <v>1040</v>
      </c>
      <c r="D53" s="25" t="s">
        <v>46</v>
      </c>
      <c r="E53" s="30" t="s">
        <v>1041</v>
      </c>
      <c r="F53" s="31" t="s">
        <v>72</v>
      </c>
      <c r="G53" s="32">
        <v>9.718</v>
      </c>
      <c r="H53" s="33">
        <v>0</v>
      </c>
      <c r="I53" s="33">
        <f>ROUND(ROUND(H53,2)*ROUND(G53,3),2)</f>
      </c>
      <c r="O53">
        <f>(I53*21)/100</f>
      </c>
      <c r="P53" t="s">
        <v>22</v>
      </c>
    </row>
    <row r="54" spans="1:5" ht="12.75">
      <c r="A54" s="34" t="s">
        <v>49</v>
      </c>
      <c r="E54" s="35" t="s">
        <v>1042</v>
      </c>
    </row>
    <row r="55" spans="1:5" ht="76.5">
      <c r="A55" s="38" t="s">
        <v>51</v>
      </c>
      <c r="E55" s="37" t="s">
        <v>1043</v>
      </c>
    </row>
    <row r="56" spans="1:16" ht="12.75">
      <c r="A56" s="25" t="s">
        <v>44</v>
      </c>
      <c r="B56" s="29" t="s">
        <v>150</v>
      </c>
      <c r="C56" s="29" t="s">
        <v>196</v>
      </c>
      <c r="D56" s="25" t="s">
        <v>46</v>
      </c>
      <c r="E56" s="30" t="s">
        <v>197</v>
      </c>
      <c r="F56" s="31" t="s">
        <v>82</v>
      </c>
      <c r="G56" s="32">
        <v>94</v>
      </c>
      <c r="H56" s="33">
        <v>0</v>
      </c>
      <c r="I56" s="33">
        <f>ROUND(ROUND(H56,2)*ROUND(G56,3),2)</f>
      </c>
      <c r="O56">
        <f>(I56*21)/100</f>
      </c>
      <c r="P56" t="s">
        <v>22</v>
      </c>
    </row>
    <row r="57" spans="1:5" ht="12.75">
      <c r="A57" s="34" t="s">
        <v>49</v>
      </c>
      <c r="E57" s="35" t="s">
        <v>198</v>
      </c>
    </row>
    <row r="58" spans="1:5" ht="38.25">
      <c r="A58" s="38" t="s">
        <v>51</v>
      </c>
      <c r="E58" s="37" t="s">
        <v>1044</v>
      </c>
    </row>
    <row r="59" spans="1:16" ht="12.75">
      <c r="A59" s="25" t="s">
        <v>44</v>
      </c>
      <c r="B59" s="29" t="s">
        <v>155</v>
      </c>
      <c r="C59" s="29" t="s">
        <v>206</v>
      </c>
      <c r="D59" s="25" t="s">
        <v>46</v>
      </c>
      <c r="E59" s="30" t="s">
        <v>207</v>
      </c>
      <c r="F59" s="31" t="s">
        <v>82</v>
      </c>
      <c r="G59" s="32">
        <v>94</v>
      </c>
      <c r="H59" s="33">
        <v>0</v>
      </c>
      <c r="I59" s="33">
        <f>ROUND(ROUND(H59,2)*ROUND(G59,3),2)</f>
      </c>
      <c r="O59">
        <f>(I59*21)/100</f>
      </c>
      <c r="P59" t="s">
        <v>22</v>
      </c>
    </row>
    <row r="60" spans="1:5" ht="12.75">
      <c r="A60" s="34" t="s">
        <v>49</v>
      </c>
      <c r="E60" s="35" t="s">
        <v>208</v>
      </c>
    </row>
    <row r="61" spans="1:5" ht="38.25">
      <c r="A61" s="38" t="s">
        <v>51</v>
      </c>
      <c r="E61" s="37" t="s">
        <v>1044</v>
      </c>
    </row>
    <row r="62" spans="1:16" ht="12.75">
      <c r="A62" s="25" t="s">
        <v>44</v>
      </c>
      <c r="B62" s="29" t="s">
        <v>159</v>
      </c>
      <c r="C62" s="29" t="s">
        <v>370</v>
      </c>
      <c r="D62" s="25" t="s">
        <v>46</v>
      </c>
      <c r="E62" s="30" t="s">
        <v>371</v>
      </c>
      <c r="F62" s="31" t="s">
        <v>82</v>
      </c>
      <c r="G62" s="32">
        <v>53.7</v>
      </c>
      <c r="H62" s="33">
        <v>0</v>
      </c>
      <c r="I62" s="33">
        <f>ROUND(ROUND(H62,2)*ROUND(G62,3),2)</f>
      </c>
      <c r="O62">
        <f>(I62*21)/100</f>
      </c>
      <c r="P62" t="s">
        <v>22</v>
      </c>
    </row>
    <row r="63" spans="1:5" ht="12.75">
      <c r="A63" s="34" t="s">
        <v>49</v>
      </c>
      <c r="E63" s="35" t="s">
        <v>372</v>
      </c>
    </row>
    <row r="64" spans="1:5" ht="38.25">
      <c r="A64" s="36" t="s">
        <v>51</v>
      </c>
      <c r="E64" s="37" t="s">
        <v>1045</v>
      </c>
    </row>
    <row r="65" spans="1:18" ht="12.75" customHeight="1">
      <c r="A65" s="6" t="s">
        <v>42</v>
      </c>
      <c r="B65" s="6"/>
      <c r="C65" s="40" t="s">
        <v>69</v>
      </c>
      <c r="D65" s="6"/>
      <c r="E65" s="27" t="s">
        <v>1046</v>
      </c>
      <c r="F65" s="6"/>
      <c r="G65" s="6"/>
      <c r="H65" s="6"/>
      <c r="I65" s="41">
        <f>0+Q65</f>
      </c>
      <c r="O65">
        <f>0+R65</f>
      </c>
      <c r="Q65">
        <f>0+I66+I69+I72</f>
      </c>
      <c r="R65">
        <f>0+O66+O69+O72</f>
      </c>
    </row>
    <row r="66" spans="1:16" ht="12.75">
      <c r="A66" s="25" t="s">
        <v>44</v>
      </c>
      <c r="B66" s="29" t="s">
        <v>163</v>
      </c>
      <c r="C66" s="29" t="s">
        <v>1047</v>
      </c>
      <c r="D66" s="25" t="s">
        <v>46</v>
      </c>
      <c r="E66" s="30" t="s">
        <v>1048</v>
      </c>
      <c r="F66" s="31" t="s">
        <v>106</v>
      </c>
      <c r="G66" s="32">
        <v>87</v>
      </c>
      <c r="H66" s="33">
        <v>0</v>
      </c>
      <c r="I66" s="33">
        <f>ROUND(ROUND(H66,2)*ROUND(G66,3),2)</f>
      </c>
      <c r="O66">
        <f>(I66*21)/100</f>
      </c>
      <c r="P66" t="s">
        <v>22</v>
      </c>
    </row>
    <row r="67" spans="1:5" ht="12.75">
      <c r="A67" s="34" t="s">
        <v>49</v>
      </c>
      <c r="E67" s="35" t="s">
        <v>46</v>
      </c>
    </row>
    <row r="68" spans="1:5" ht="12.75">
      <c r="A68" s="38" t="s">
        <v>51</v>
      </c>
      <c r="E68" s="37" t="s">
        <v>1049</v>
      </c>
    </row>
    <row r="69" spans="1:16" ht="12.75">
      <c r="A69" s="25" t="s">
        <v>44</v>
      </c>
      <c r="B69" s="29" t="s">
        <v>167</v>
      </c>
      <c r="C69" s="29" t="s">
        <v>1050</v>
      </c>
      <c r="D69" s="25" t="s">
        <v>46</v>
      </c>
      <c r="E69" s="30" t="s">
        <v>1051</v>
      </c>
      <c r="F69" s="31" t="s">
        <v>106</v>
      </c>
      <c r="G69" s="32">
        <v>1201</v>
      </c>
      <c r="H69" s="33">
        <v>0</v>
      </c>
      <c r="I69" s="33">
        <f>ROUND(ROUND(H69,2)*ROUND(G69,3),2)</f>
      </c>
      <c r="O69">
        <f>(I69*21)/100</f>
      </c>
      <c r="P69" t="s">
        <v>22</v>
      </c>
    </row>
    <row r="70" spans="1:5" ht="12.75">
      <c r="A70" s="34" t="s">
        <v>49</v>
      </c>
      <c r="E70" s="35" t="s">
        <v>46</v>
      </c>
    </row>
    <row r="71" spans="1:5" ht="12.75">
      <c r="A71" s="38" t="s">
        <v>51</v>
      </c>
      <c r="E71" s="37" t="s">
        <v>1052</v>
      </c>
    </row>
    <row r="72" spans="1:16" ht="12.75">
      <c r="A72" s="25" t="s">
        <v>44</v>
      </c>
      <c r="B72" s="29" t="s">
        <v>171</v>
      </c>
      <c r="C72" s="29" t="s">
        <v>1053</v>
      </c>
      <c r="D72" s="25" t="s">
        <v>46</v>
      </c>
      <c r="E72" s="30" t="s">
        <v>1054</v>
      </c>
      <c r="F72" s="31" t="s">
        <v>106</v>
      </c>
      <c r="G72" s="32">
        <v>1201</v>
      </c>
      <c r="H72" s="33">
        <v>0</v>
      </c>
      <c r="I72" s="33">
        <f>ROUND(ROUND(H72,2)*ROUND(G72,3),2)</f>
      </c>
      <c r="O72">
        <f>(I72*21)/100</f>
      </c>
      <c r="P72" t="s">
        <v>22</v>
      </c>
    </row>
    <row r="73" spans="1:5" ht="12.75">
      <c r="A73" s="34" t="s">
        <v>49</v>
      </c>
      <c r="E73" s="35" t="s">
        <v>46</v>
      </c>
    </row>
    <row r="74" spans="1:5" ht="12.75">
      <c r="A74" s="36" t="s">
        <v>51</v>
      </c>
      <c r="E74" s="37" t="s">
        <v>1055</v>
      </c>
    </row>
    <row r="75" spans="1:18" ht="12.75" customHeight="1">
      <c r="A75" s="6" t="s">
        <v>42</v>
      </c>
      <c r="B75" s="6"/>
      <c r="C75" s="40" t="s">
        <v>75</v>
      </c>
      <c r="D75" s="6"/>
      <c r="E75" s="27" t="s">
        <v>222</v>
      </c>
      <c r="F75" s="6"/>
      <c r="G75" s="6"/>
      <c r="H75" s="6"/>
      <c r="I75" s="41">
        <f>0+Q75</f>
      </c>
      <c r="O75">
        <f>0+R75</f>
      </c>
      <c r="Q75">
        <f>0+I76+I79+I82+I85+I88</f>
      </c>
      <c r="R75">
        <f>0+O76+O79+O82+O85+O88</f>
      </c>
    </row>
    <row r="76" spans="1:16" ht="12.75">
      <c r="A76" s="25" t="s">
        <v>44</v>
      </c>
      <c r="B76" s="29" t="s">
        <v>176</v>
      </c>
      <c r="C76" s="29" t="s">
        <v>1056</v>
      </c>
      <c r="D76" s="25" t="s">
        <v>46</v>
      </c>
      <c r="E76" s="30" t="s">
        <v>1057</v>
      </c>
      <c r="F76" s="31" t="s">
        <v>106</v>
      </c>
      <c r="G76" s="32">
        <v>2642.2</v>
      </c>
      <c r="H76" s="33">
        <v>0</v>
      </c>
      <c r="I76" s="33">
        <f>ROUND(ROUND(H76,2)*ROUND(G76,3),2)</f>
      </c>
      <c r="O76">
        <f>(I76*21)/100</f>
      </c>
      <c r="P76" t="s">
        <v>22</v>
      </c>
    </row>
    <row r="77" spans="1:5" ht="25.5">
      <c r="A77" s="34" t="s">
        <v>49</v>
      </c>
      <c r="E77" s="35" t="s">
        <v>1058</v>
      </c>
    </row>
    <row r="78" spans="1:5" ht="12.75">
      <c r="A78" s="38" t="s">
        <v>51</v>
      </c>
      <c r="E78" s="37" t="s">
        <v>1059</v>
      </c>
    </row>
    <row r="79" spans="1:16" ht="12.75">
      <c r="A79" s="25" t="s">
        <v>44</v>
      </c>
      <c r="B79" s="29" t="s">
        <v>180</v>
      </c>
      <c r="C79" s="29" t="s">
        <v>398</v>
      </c>
      <c r="D79" s="25" t="s">
        <v>46</v>
      </c>
      <c r="E79" s="30" t="s">
        <v>399</v>
      </c>
      <c r="F79" s="31" t="s">
        <v>106</v>
      </c>
      <c r="G79" s="32">
        <v>294</v>
      </c>
      <c r="H79" s="33">
        <v>0</v>
      </c>
      <c r="I79" s="33">
        <f>ROUND(ROUND(H79,2)*ROUND(G79,3),2)</f>
      </c>
      <c r="O79">
        <f>(I79*21)/100</f>
      </c>
      <c r="P79" t="s">
        <v>22</v>
      </c>
    </row>
    <row r="80" spans="1:5" ht="12.75">
      <c r="A80" s="34" t="s">
        <v>49</v>
      </c>
      <c r="E80" s="35" t="s">
        <v>46</v>
      </c>
    </row>
    <row r="81" spans="1:5" ht="12.75">
      <c r="A81" s="38" t="s">
        <v>51</v>
      </c>
      <c r="E81" s="37" t="s">
        <v>1060</v>
      </c>
    </row>
    <row r="82" spans="1:16" ht="12.75">
      <c r="A82" s="25" t="s">
        <v>44</v>
      </c>
      <c r="B82" s="29" t="s">
        <v>185</v>
      </c>
      <c r="C82" s="29" t="s">
        <v>1061</v>
      </c>
      <c r="D82" s="25" t="s">
        <v>46</v>
      </c>
      <c r="E82" s="30" t="s">
        <v>1062</v>
      </c>
      <c r="F82" s="31" t="s">
        <v>60</v>
      </c>
      <c r="G82" s="32">
        <v>2</v>
      </c>
      <c r="H82" s="33">
        <v>0</v>
      </c>
      <c r="I82" s="33">
        <f>ROUND(ROUND(H82,2)*ROUND(G82,3),2)</f>
      </c>
      <c r="O82">
        <f>(I82*21)/100</f>
      </c>
      <c r="P82" t="s">
        <v>22</v>
      </c>
    </row>
    <row r="83" spans="1:5" ht="12.75">
      <c r="A83" s="34" t="s">
        <v>49</v>
      </c>
      <c r="E83" s="35" t="s">
        <v>46</v>
      </c>
    </row>
    <row r="84" spans="1:5" ht="12.75">
      <c r="A84" s="38" t="s">
        <v>51</v>
      </c>
      <c r="E84" s="37" t="s">
        <v>1063</v>
      </c>
    </row>
    <row r="85" spans="1:16" ht="12.75">
      <c r="A85" s="25" t="s">
        <v>44</v>
      </c>
      <c r="B85" s="29" t="s">
        <v>190</v>
      </c>
      <c r="C85" s="29" t="s">
        <v>1064</v>
      </c>
      <c r="D85" s="25" t="s">
        <v>46</v>
      </c>
      <c r="E85" s="30" t="s">
        <v>1065</v>
      </c>
      <c r="F85" s="31" t="s">
        <v>106</v>
      </c>
      <c r="G85" s="32">
        <v>2642.2</v>
      </c>
      <c r="H85" s="33">
        <v>0</v>
      </c>
      <c r="I85" s="33">
        <f>ROUND(ROUND(H85,2)*ROUND(G85,3),2)</f>
      </c>
      <c r="O85">
        <f>(I85*21)/100</f>
      </c>
      <c r="P85" t="s">
        <v>22</v>
      </c>
    </row>
    <row r="86" spans="1:5" ht="12.75">
      <c r="A86" s="34" t="s">
        <v>49</v>
      </c>
      <c r="E86" s="35" t="s">
        <v>46</v>
      </c>
    </row>
    <row r="87" spans="1:5" ht="12.75">
      <c r="A87" s="38" t="s">
        <v>51</v>
      </c>
      <c r="E87" s="37" t="s">
        <v>1066</v>
      </c>
    </row>
    <row r="88" spans="1:16" ht="12.75">
      <c r="A88" s="25" t="s">
        <v>44</v>
      </c>
      <c r="B88" s="29" t="s">
        <v>195</v>
      </c>
      <c r="C88" s="29" t="s">
        <v>1067</v>
      </c>
      <c r="D88" s="25" t="s">
        <v>46</v>
      </c>
      <c r="E88" s="30" t="s">
        <v>1068</v>
      </c>
      <c r="F88" s="31" t="s">
        <v>106</v>
      </c>
      <c r="G88" s="32">
        <v>2642.2</v>
      </c>
      <c r="H88" s="33">
        <v>0</v>
      </c>
      <c r="I88" s="33">
        <f>ROUND(ROUND(H88,2)*ROUND(G88,3),2)</f>
      </c>
      <c r="O88">
        <f>(I88*21)/100</f>
      </c>
      <c r="P88" t="s">
        <v>22</v>
      </c>
    </row>
    <row r="89" spans="1:5" ht="12.75">
      <c r="A89" s="34" t="s">
        <v>49</v>
      </c>
      <c r="E89" s="35" t="s">
        <v>46</v>
      </c>
    </row>
    <row r="90" spans="1:5" ht="12.75">
      <c r="A90" s="36" t="s">
        <v>51</v>
      </c>
      <c r="E90" s="37" t="s">
        <v>1066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0+O8+O15+O28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1069</v>
      </c>
      <c r="I3" s="42">
        <f>0+I8+I15+I28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1069</v>
      </c>
      <c r="D4" s="6"/>
      <c r="E4" s="18" t="s">
        <v>1070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28</v>
      </c>
      <c r="D8" s="19"/>
      <c r="E8" s="27" t="s">
        <v>57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44</v>
      </c>
      <c r="B9" s="29" t="s">
        <v>28</v>
      </c>
      <c r="C9" s="29" t="s">
        <v>294</v>
      </c>
      <c r="D9" s="25" t="s">
        <v>46</v>
      </c>
      <c r="E9" s="30" t="s">
        <v>295</v>
      </c>
      <c r="F9" s="31" t="s">
        <v>72</v>
      </c>
      <c r="G9" s="32">
        <v>8.8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12.75">
      <c r="A10" s="34" t="s">
        <v>49</v>
      </c>
      <c r="E10" s="35" t="s">
        <v>1026</v>
      </c>
    </row>
    <row r="11" spans="1:5" ht="12.75">
      <c r="A11" s="38" t="s">
        <v>51</v>
      </c>
      <c r="E11" s="37" t="s">
        <v>1071</v>
      </c>
    </row>
    <row r="12" spans="1:16" ht="12.75">
      <c r="A12" s="25" t="s">
        <v>44</v>
      </c>
      <c r="B12" s="29" t="s">
        <v>22</v>
      </c>
      <c r="C12" s="29" t="s">
        <v>304</v>
      </c>
      <c r="D12" s="25" t="s">
        <v>46</v>
      </c>
      <c r="E12" s="30" t="s">
        <v>305</v>
      </c>
      <c r="F12" s="31" t="s">
        <v>72</v>
      </c>
      <c r="G12" s="32">
        <v>8.8</v>
      </c>
      <c r="H12" s="33">
        <v>0</v>
      </c>
      <c r="I12" s="33">
        <f>ROUND(ROUND(H12,2)*ROUND(G12,3),2)</f>
      </c>
      <c r="O12">
        <f>(I12*21)/100</f>
      </c>
      <c r="P12" t="s">
        <v>22</v>
      </c>
    </row>
    <row r="13" spans="1:5" ht="12.75">
      <c r="A13" s="34" t="s">
        <v>49</v>
      </c>
      <c r="E13" s="35" t="s">
        <v>46</v>
      </c>
    </row>
    <row r="14" spans="1:5" ht="12.75">
      <c r="A14" s="36" t="s">
        <v>51</v>
      </c>
      <c r="E14" s="37" t="s">
        <v>1072</v>
      </c>
    </row>
    <row r="15" spans="1:18" ht="12.75" customHeight="1">
      <c r="A15" s="6" t="s">
        <v>42</v>
      </c>
      <c r="B15" s="6"/>
      <c r="C15" s="40" t="s">
        <v>69</v>
      </c>
      <c r="D15" s="6"/>
      <c r="E15" s="27" t="s">
        <v>1046</v>
      </c>
      <c r="F15" s="6"/>
      <c r="G15" s="6"/>
      <c r="H15" s="6"/>
      <c r="I15" s="41">
        <f>0+Q15</f>
      </c>
      <c r="O15">
        <f>0+R15</f>
      </c>
      <c r="Q15">
        <f>0+I16+I19+I22+I25</f>
      </c>
      <c r="R15">
        <f>0+O16+O19+O22+O25</f>
      </c>
    </row>
    <row r="16" spans="1:16" ht="12.75">
      <c r="A16" s="25" t="s">
        <v>44</v>
      </c>
      <c r="B16" s="29" t="s">
        <v>21</v>
      </c>
      <c r="C16" s="29" t="s">
        <v>1047</v>
      </c>
      <c r="D16" s="25" t="s">
        <v>46</v>
      </c>
      <c r="E16" s="30" t="s">
        <v>1048</v>
      </c>
      <c r="F16" s="31" t="s">
        <v>106</v>
      </c>
      <c r="G16" s="32">
        <v>80</v>
      </c>
      <c r="H16" s="33">
        <v>0</v>
      </c>
      <c r="I16" s="33">
        <f>ROUND(ROUND(H16,2)*ROUND(G16,3),2)</f>
      </c>
      <c r="O16">
        <f>(I16*21)/100</f>
      </c>
      <c r="P16" t="s">
        <v>22</v>
      </c>
    </row>
    <row r="17" spans="1:5" ht="25.5">
      <c r="A17" s="34" t="s">
        <v>49</v>
      </c>
      <c r="E17" s="35" t="s">
        <v>1073</v>
      </c>
    </row>
    <row r="18" spans="1:5" ht="12.75">
      <c r="A18" s="38" t="s">
        <v>51</v>
      </c>
      <c r="E18" s="37" t="s">
        <v>1074</v>
      </c>
    </row>
    <row r="19" spans="1:16" ht="12.75">
      <c r="A19" s="25" t="s">
        <v>44</v>
      </c>
      <c r="B19" s="29" t="s">
        <v>32</v>
      </c>
      <c r="C19" s="29" t="s">
        <v>1050</v>
      </c>
      <c r="D19" s="25" t="s">
        <v>46</v>
      </c>
      <c r="E19" s="30" t="s">
        <v>1051</v>
      </c>
      <c r="F19" s="31" t="s">
        <v>106</v>
      </c>
      <c r="G19" s="32">
        <v>220</v>
      </c>
      <c r="H19" s="33">
        <v>0</v>
      </c>
      <c r="I19" s="33">
        <f>ROUND(ROUND(H19,2)*ROUND(G19,3),2)</f>
      </c>
      <c r="O19">
        <f>(I19*21)/100</f>
      </c>
      <c r="P19" t="s">
        <v>22</v>
      </c>
    </row>
    <row r="20" spans="1:5" ht="12.75">
      <c r="A20" s="34" t="s">
        <v>49</v>
      </c>
      <c r="E20" s="35" t="s">
        <v>46</v>
      </c>
    </row>
    <row r="21" spans="1:5" ht="12.75">
      <c r="A21" s="38" t="s">
        <v>51</v>
      </c>
      <c r="E21" s="37" t="s">
        <v>1075</v>
      </c>
    </row>
    <row r="22" spans="1:16" ht="12.75">
      <c r="A22" s="25" t="s">
        <v>44</v>
      </c>
      <c r="B22" s="29" t="s">
        <v>34</v>
      </c>
      <c r="C22" s="29" t="s">
        <v>1053</v>
      </c>
      <c r="D22" s="25" t="s">
        <v>46</v>
      </c>
      <c r="E22" s="30" t="s">
        <v>1054</v>
      </c>
      <c r="F22" s="31" t="s">
        <v>106</v>
      </c>
      <c r="G22" s="32">
        <v>100</v>
      </c>
      <c r="H22" s="33">
        <v>0</v>
      </c>
      <c r="I22" s="33">
        <f>ROUND(ROUND(H22,2)*ROUND(G22,3),2)</f>
      </c>
      <c r="O22">
        <f>(I22*21)/100</f>
      </c>
      <c r="P22" t="s">
        <v>22</v>
      </c>
    </row>
    <row r="23" spans="1:5" ht="12.75">
      <c r="A23" s="34" t="s">
        <v>49</v>
      </c>
      <c r="E23" s="35" t="s">
        <v>46</v>
      </c>
    </row>
    <row r="24" spans="1:5" ht="12.75">
      <c r="A24" s="38" t="s">
        <v>51</v>
      </c>
      <c r="E24" s="37" t="s">
        <v>1076</v>
      </c>
    </row>
    <row r="25" spans="1:16" ht="12.75">
      <c r="A25" s="25" t="s">
        <v>44</v>
      </c>
      <c r="B25" s="29" t="s">
        <v>36</v>
      </c>
      <c r="C25" s="29" t="s">
        <v>1077</v>
      </c>
      <c r="D25" s="25" t="s">
        <v>46</v>
      </c>
      <c r="E25" s="30" t="s">
        <v>1078</v>
      </c>
      <c r="F25" s="31" t="s">
        <v>106</v>
      </c>
      <c r="G25" s="32">
        <v>220</v>
      </c>
      <c r="H25" s="33">
        <v>0</v>
      </c>
      <c r="I25" s="33">
        <f>ROUND(ROUND(H25,2)*ROUND(G25,3),2)</f>
      </c>
      <c r="O25">
        <f>(I25*21)/100</f>
      </c>
      <c r="P25" t="s">
        <v>22</v>
      </c>
    </row>
    <row r="26" spans="1:5" ht="12.75">
      <c r="A26" s="34" t="s">
        <v>49</v>
      </c>
      <c r="E26" s="35" t="s">
        <v>46</v>
      </c>
    </row>
    <row r="27" spans="1:5" ht="12.75">
      <c r="A27" s="36" t="s">
        <v>51</v>
      </c>
      <c r="E27" s="37" t="s">
        <v>1079</v>
      </c>
    </row>
    <row r="28" spans="1:18" ht="12.75" customHeight="1">
      <c r="A28" s="6" t="s">
        <v>42</v>
      </c>
      <c r="B28" s="6"/>
      <c r="C28" s="40" t="s">
        <v>75</v>
      </c>
      <c r="D28" s="6"/>
      <c r="E28" s="27" t="s">
        <v>222</v>
      </c>
      <c r="F28" s="6"/>
      <c r="G28" s="6"/>
      <c r="H28" s="6"/>
      <c r="I28" s="41">
        <f>0+Q28</f>
      </c>
      <c r="O28">
        <f>0+R28</f>
      </c>
      <c r="Q28">
        <f>0+I29+I32</f>
      </c>
      <c r="R28">
        <f>0+O29+O32</f>
      </c>
    </row>
    <row r="29" spans="1:16" ht="12.75">
      <c r="A29" s="25" t="s">
        <v>44</v>
      </c>
      <c r="B29" s="29" t="s">
        <v>69</v>
      </c>
      <c r="C29" s="29" t="s">
        <v>398</v>
      </c>
      <c r="D29" s="25" t="s">
        <v>46</v>
      </c>
      <c r="E29" s="30" t="s">
        <v>399</v>
      </c>
      <c r="F29" s="31" t="s">
        <v>106</v>
      </c>
      <c r="G29" s="32">
        <v>140</v>
      </c>
      <c r="H29" s="33">
        <v>0</v>
      </c>
      <c r="I29" s="33">
        <f>ROUND(ROUND(H29,2)*ROUND(G29,3),2)</f>
      </c>
      <c r="O29">
        <f>(I29*21)/100</f>
      </c>
      <c r="P29" t="s">
        <v>22</v>
      </c>
    </row>
    <row r="30" spans="1:5" ht="12.75">
      <c r="A30" s="34" t="s">
        <v>49</v>
      </c>
      <c r="E30" s="35" t="s">
        <v>46</v>
      </c>
    </row>
    <row r="31" spans="1:5" ht="51">
      <c r="A31" s="38" t="s">
        <v>51</v>
      </c>
      <c r="E31" s="37" t="s">
        <v>1080</v>
      </c>
    </row>
    <row r="32" spans="1:16" ht="12.75">
      <c r="A32" s="25" t="s">
        <v>44</v>
      </c>
      <c r="B32" s="29" t="s">
        <v>75</v>
      </c>
      <c r="C32" s="29" t="s">
        <v>412</v>
      </c>
      <c r="D32" s="25" t="s">
        <v>46</v>
      </c>
      <c r="E32" s="30" t="s">
        <v>413</v>
      </c>
      <c r="F32" s="31" t="s">
        <v>72</v>
      </c>
      <c r="G32" s="32">
        <v>6</v>
      </c>
      <c r="H32" s="33">
        <v>0</v>
      </c>
      <c r="I32" s="33">
        <f>ROUND(ROUND(H32,2)*ROUND(G32,3),2)</f>
      </c>
      <c r="O32">
        <f>(I32*21)/100</f>
      </c>
      <c r="P32" t="s">
        <v>22</v>
      </c>
    </row>
    <row r="33" spans="1:5" ht="12.75">
      <c r="A33" s="34" t="s">
        <v>49</v>
      </c>
      <c r="E33" s="35" t="s">
        <v>1081</v>
      </c>
    </row>
    <row r="34" spans="1:5" ht="12.75">
      <c r="A34" s="36" t="s">
        <v>51</v>
      </c>
      <c r="E34" s="37" t="s">
        <v>1082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0+O8+O15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23</v>
      </c>
      <c r="I3" s="42">
        <f>0+I8+I15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23</v>
      </c>
      <c r="D4" s="6"/>
      <c r="E4" s="18" t="s">
        <v>24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44</v>
      </c>
      <c r="B9" s="29" t="s">
        <v>28</v>
      </c>
      <c r="C9" s="29" t="s">
        <v>45</v>
      </c>
      <c r="D9" s="25" t="s">
        <v>46</v>
      </c>
      <c r="E9" s="30" t="s">
        <v>47</v>
      </c>
      <c r="F9" s="31" t="s">
        <v>48</v>
      </c>
      <c r="G9" s="32">
        <v>595.273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12.75">
      <c r="A10" s="34" t="s">
        <v>49</v>
      </c>
      <c r="E10" s="35" t="s">
        <v>50</v>
      </c>
    </row>
    <row r="11" spans="1:5" ht="12.75">
      <c r="A11" s="38" t="s">
        <v>51</v>
      </c>
      <c r="E11" s="37" t="s">
        <v>52</v>
      </c>
    </row>
    <row r="12" spans="1:16" ht="12.75">
      <c r="A12" s="25" t="s">
        <v>44</v>
      </c>
      <c r="B12" s="29" t="s">
        <v>22</v>
      </c>
      <c r="C12" s="29" t="s">
        <v>53</v>
      </c>
      <c r="D12" s="25" t="s">
        <v>46</v>
      </c>
      <c r="E12" s="30" t="s">
        <v>54</v>
      </c>
      <c r="F12" s="31" t="s">
        <v>55</v>
      </c>
      <c r="G12" s="32">
        <v>1</v>
      </c>
      <c r="H12" s="33">
        <v>0</v>
      </c>
      <c r="I12" s="33">
        <f>ROUND(ROUND(H12,2)*ROUND(G12,3),2)</f>
      </c>
      <c r="O12">
        <f>(I12*21)/100</f>
      </c>
      <c r="P12" t="s">
        <v>22</v>
      </c>
    </row>
    <row r="13" spans="1:5" ht="102">
      <c r="A13" s="34" t="s">
        <v>49</v>
      </c>
      <c r="E13" s="35" t="s">
        <v>56</v>
      </c>
    </row>
    <row r="14" spans="1:5" ht="12.75">
      <c r="A14" s="36" t="s">
        <v>51</v>
      </c>
      <c r="E14" s="37" t="s">
        <v>46</v>
      </c>
    </row>
    <row r="15" spans="1:18" ht="12.75" customHeight="1">
      <c r="A15" s="6" t="s">
        <v>42</v>
      </c>
      <c r="B15" s="6"/>
      <c r="C15" s="40" t="s">
        <v>28</v>
      </c>
      <c r="D15" s="6"/>
      <c r="E15" s="27" t="s">
        <v>57</v>
      </c>
      <c r="F15" s="6"/>
      <c r="G15" s="6"/>
      <c r="H15" s="6"/>
      <c r="I15" s="41">
        <f>0+Q15</f>
      </c>
      <c r="O15">
        <f>0+R15</f>
      </c>
      <c r="Q15">
        <f>0+I16+I19+I22+I25+I28+I31+I34+I37</f>
      </c>
      <c r="R15">
        <f>0+O16+O19+O22+O25+O28+O31+O34+O37</f>
      </c>
    </row>
    <row r="16" spans="1:16" ht="12.75">
      <c r="A16" s="25" t="s">
        <v>44</v>
      </c>
      <c r="B16" s="29" t="s">
        <v>21</v>
      </c>
      <c r="C16" s="29" t="s">
        <v>58</v>
      </c>
      <c r="D16" s="25" t="s">
        <v>46</v>
      </c>
      <c r="E16" s="30" t="s">
        <v>59</v>
      </c>
      <c r="F16" s="31" t="s">
        <v>60</v>
      </c>
      <c r="G16" s="32">
        <v>63</v>
      </c>
      <c r="H16" s="33">
        <v>0</v>
      </c>
      <c r="I16" s="33">
        <f>ROUND(ROUND(H16,2)*ROUND(G16,3),2)</f>
      </c>
      <c r="O16">
        <f>(I16*21)/100</f>
      </c>
      <c r="P16" t="s">
        <v>22</v>
      </c>
    </row>
    <row r="17" spans="1:5" ht="25.5">
      <c r="A17" s="34" t="s">
        <v>49</v>
      </c>
      <c r="E17" s="35" t="s">
        <v>61</v>
      </c>
    </row>
    <row r="18" spans="1:5" ht="12.75">
      <c r="A18" s="38" t="s">
        <v>51</v>
      </c>
      <c r="E18" s="37" t="s">
        <v>46</v>
      </c>
    </row>
    <row r="19" spans="1:16" ht="12.75">
      <c r="A19" s="25" t="s">
        <v>44</v>
      </c>
      <c r="B19" s="29" t="s">
        <v>32</v>
      </c>
      <c r="C19" s="29" t="s">
        <v>62</v>
      </c>
      <c r="D19" s="25" t="s">
        <v>46</v>
      </c>
      <c r="E19" s="30" t="s">
        <v>63</v>
      </c>
      <c r="F19" s="31" t="s">
        <v>60</v>
      </c>
      <c r="G19" s="32">
        <v>11</v>
      </c>
      <c r="H19" s="33">
        <v>0</v>
      </c>
      <c r="I19" s="33">
        <f>ROUND(ROUND(H19,2)*ROUND(G19,3),2)</f>
      </c>
      <c r="O19">
        <f>(I19*21)/100</f>
      </c>
      <c r="P19" t="s">
        <v>22</v>
      </c>
    </row>
    <row r="20" spans="1:5" ht="25.5">
      <c r="A20" s="34" t="s">
        <v>49</v>
      </c>
      <c r="E20" s="35" t="s">
        <v>61</v>
      </c>
    </row>
    <row r="21" spans="1:5" ht="12.75">
      <c r="A21" s="38" t="s">
        <v>51</v>
      </c>
      <c r="E21" s="37" t="s">
        <v>46</v>
      </c>
    </row>
    <row r="22" spans="1:16" ht="12.75">
      <c r="A22" s="25" t="s">
        <v>44</v>
      </c>
      <c r="B22" s="29" t="s">
        <v>34</v>
      </c>
      <c r="C22" s="29" t="s">
        <v>64</v>
      </c>
      <c r="D22" s="25" t="s">
        <v>46</v>
      </c>
      <c r="E22" s="30" t="s">
        <v>65</v>
      </c>
      <c r="F22" s="31" t="s">
        <v>60</v>
      </c>
      <c r="G22" s="32">
        <v>20</v>
      </c>
      <c r="H22" s="33">
        <v>0</v>
      </c>
      <c r="I22" s="33">
        <f>ROUND(ROUND(H22,2)*ROUND(G22,3),2)</f>
      </c>
      <c r="O22">
        <f>(I22*21)/100</f>
      </c>
      <c r="P22" t="s">
        <v>22</v>
      </c>
    </row>
    <row r="23" spans="1:5" ht="25.5">
      <c r="A23" s="34" t="s">
        <v>49</v>
      </c>
      <c r="E23" s="35" t="s">
        <v>61</v>
      </c>
    </row>
    <row r="24" spans="1:5" ht="12.75">
      <c r="A24" s="38" t="s">
        <v>51</v>
      </c>
      <c r="E24" s="37" t="s">
        <v>46</v>
      </c>
    </row>
    <row r="25" spans="1:16" ht="12.75">
      <c r="A25" s="25" t="s">
        <v>44</v>
      </c>
      <c r="B25" s="29" t="s">
        <v>36</v>
      </c>
      <c r="C25" s="29" t="s">
        <v>66</v>
      </c>
      <c r="D25" s="25" t="s">
        <v>46</v>
      </c>
      <c r="E25" s="30" t="s">
        <v>67</v>
      </c>
      <c r="F25" s="31" t="s">
        <v>60</v>
      </c>
      <c r="G25" s="32">
        <v>45</v>
      </c>
      <c r="H25" s="33">
        <v>0</v>
      </c>
      <c r="I25" s="33">
        <f>ROUND(ROUND(H25,2)*ROUND(G25,3),2)</f>
      </c>
      <c r="O25">
        <f>(I25*21)/100</f>
      </c>
      <c r="P25" t="s">
        <v>22</v>
      </c>
    </row>
    <row r="26" spans="1:5" ht="12.75">
      <c r="A26" s="34" t="s">
        <v>49</v>
      </c>
      <c r="E26" s="35" t="s">
        <v>68</v>
      </c>
    </row>
    <row r="27" spans="1:5" ht="12.75">
      <c r="A27" s="38" t="s">
        <v>51</v>
      </c>
      <c r="E27" s="37" t="s">
        <v>46</v>
      </c>
    </row>
    <row r="28" spans="1:16" ht="12.75">
      <c r="A28" s="25" t="s">
        <v>44</v>
      </c>
      <c r="B28" s="29" t="s">
        <v>69</v>
      </c>
      <c r="C28" s="29" t="s">
        <v>70</v>
      </c>
      <c r="D28" s="25" t="s">
        <v>46</v>
      </c>
      <c r="E28" s="30" t="s">
        <v>71</v>
      </c>
      <c r="F28" s="31" t="s">
        <v>72</v>
      </c>
      <c r="G28" s="32">
        <v>131.83</v>
      </c>
      <c r="H28" s="33">
        <v>0</v>
      </c>
      <c r="I28" s="33">
        <f>ROUND(ROUND(H28,2)*ROUND(G28,3),2)</f>
      </c>
      <c r="O28">
        <f>(I28*21)/100</f>
      </c>
      <c r="P28" t="s">
        <v>22</v>
      </c>
    </row>
    <row r="29" spans="1:5" ht="38.25">
      <c r="A29" s="34" t="s">
        <v>49</v>
      </c>
      <c r="E29" s="35" t="s">
        <v>73</v>
      </c>
    </row>
    <row r="30" spans="1:5" ht="51">
      <c r="A30" s="38" t="s">
        <v>51</v>
      </c>
      <c r="E30" s="37" t="s">
        <v>74</v>
      </c>
    </row>
    <row r="31" spans="1:16" ht="12.75">
      <c r="A31" s="25" t="s">
        <v>44</v>
      </c>
      <c r="B31" s="29" t="s">
        <v>75</v>
      </c>
      <c r="C31" s="29" t="s">
        <v>76</v>
      </c>
      <c r="D31" s="25" t="s">
        <v>46</v>
      </c>
      <c r="E31" s="30" t="s">
        <v>77</v>
      </c>
      <c r="F31" s="31" t="s">
        <v>72</v>
      </c>
      <c r="G31" s="32">
        <v>330.707</v>
      </c>
      <c r="H31" s="33">
        <v>0</v>
      </c>
      <c r="I31" s="33">
        <f>ROUND(ROUND(H31,2)*ROUND(G31,3),2)</f>
      </c>
      <c r="O31">
        <f>(I31*21)/100</f>
      </c>
      <c r="P31" t="s">
        <v>22</v>
      </c>
    </row>
    <row r="32" spans="1:5" ht="51">
      <c r="A32" s="34" t="s">
        <v>49</v>
      </c>
      <c r="E32" s="35" t="s">
        <v>78</v>
      </c>
    </row>
    <row r="33" spans="1:5" ht="51">
      <c r="A33" s="38" t="s">
        <v>51</v>
      </c>
      <c r="E33" s="37" t="s">
        <v>79</v>
      </c>
    </row>
    <row r="34" spans="1:16" ht="12.75">
      <c r="A34" s="25" t="s">
        <v>44</v>
      </c>
      <c r="B34" s="29" t="s">
        <v>39</v>
      </c>
      <c r="C34" s="29" t="s">
        <v>80</v>
      </c>
      <c r="D34" s="25" t="s">
        <v>46</v>
      </c>
      <c r="E34" s="30" t="s">
        <v>81</v>
      </c>
      <c r="F34" s="31" t="s">
        <v>82</v>
      </c>
      <c r="G34" s="32">
        <v>48</v>
      </c>
      <c r="H34" s="33">
        <v>0</v>
      </c>
      <c r="I34" s="33">
        <f>ROUND(ROUND(H34,2)*ROUND(G34,3),2)</f>
      </c>
      <c r="O34">
        <f>(I34*21)/100</f>
      </c>
      <c r="P34" t="s">
        <v>22</v>
      </c>
    </row>
    <row r="35" spans="1:5" ht="25.5">
      <c r="A35" s="34" t="s">
        <v>49</v>
      </c>
      <c r="E35" s="35" t="s">
        <v>83</v>
      </c>
    </row>
    <row r="36" spans="1:5" ht="12.75">
      <c r="A36" s="38" t="s">
        <v>51</v>
      </c>
      <c r="E36" s="37" t="s">
        <v>84</v>
      </c>
    </row>
    <row r="37" spans="1:16" ht="25.5">
      <c r="A37" s="25" t="s">
        <v>44</v>
      </c>
      <c r="B37" s="29" t="s">
        <v>41</v>
      </c>
      <c r="C37" s="29" t="s">
        <v>85</v>
      </c>
      <c r="D37" s="25" t="s">
        <v>46</v>
      </c>
      <c r="E37" s="30" t="s">
        <v>86</v>
      </c>
      <c r="F37" s="31" t="s">
        <v>60</v>
      </c>
      <c r="G37" s="32">
        <v>45</v>
      </c>
      <c r="H37" s="33">
        <v>0</v>
      </c>
      <c r="I37" s="33">
        <f>ROUND(ROUND(H37,2)*ROUND(G37,3),2)</f>
      </c>
      <c r="O37">
        <f>(I37*21)/100</f>
      </c>
      <c r="P37" t="s">
        <v>22</v>
      </c>
    </row>
    <row r="38" spans="1:5" ht="38.25">
      <c r="A38" s="34" t="s">
        <v>49</v>
      </c>
      <c r="E38" s="35" t="s">
        <v>87</v>
      </c>
    </row>
    <row r="39" spans="1:5" ht="114.75">
      <c r="A39" s="36" t="s">
        <v>51</v>
      </c>
      <c r="E39" s="37" t="s">
        <v>88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1085</v>
      </c>
      <c r="I3" s="42">
        <f>0+I9</f>
      </c>
      <c r="O3" t="s">
        <v>18</v>
      </c>
      <c r="P3" t="s">
        <v>22</v>
      </c>
    </row>
    <row r="4" spans="1:16" ht="15" customHeight="1">
      <c r="A4" t="s">
        <v>16</v>
      </c>
      <c r="B4" s="12" t="s">
        <v>578</v>
      </c>
      <c r="C4" s="13" t="s">
        <v>1083</v>
      </c>
      <c r="D4" s="1"/>
      <c r="E4" s="14" t="s">
        <v>1084</v>
      </c>
      <c r="F4" s="1"/>
      <c r="G4" s="1"/>
      <c r="H4" s="11"/>
      <c r="I4" s="11"/>
      <c r="O4" t="s">
        <v>19</v>
      </c>
      <c r="P4" t="s">
        <v>22</v>
      </c>
    </row>
    <row r="5" spans="1:16" ht="12.75" customHeight="1">
      <c r="A5" t="s">
        <v>581</v>
      </c>
      <c r="B5" s="16" t="s">
        <v>17</v>
      </c>
      <c r="C5" s="17" t="s">
        <v>1085</v>
      </c>
      <c r="D5" s="6"/>
      <c r="E5" s="18" t="s">
        <v>1086</v>
      </c>
      <c r="F5" s="6"/>
      <c r="G5" s="6"/>
      <c r="H5" s="6"/>
      <c r="I5" s="6"/>
      <c r="O5" t="s">
        <v>20</v>
      </c>
      <c r="P5" t="s">
        <v>22</v>
      </c>
    </row>
    <row r="6" spans="1:9" ht="12.75" customHeight="1">
      <c r="A6" s="15" t="s">
        <v>25</v>
      </c>
      <c r="B6" s="15" t="s">
        <v>27</v>
      </c>
      <c r="C6" s="15" t="s">
        <v>29</v>
      </c>
      <c r="D6" s="15" t="s">
        <v>30</v>
      </c>
      <c r="E6" s="15" t="s">
        <v>31</v>
      </c>
      <c r="F6" s="15" t="s">
        <v>33</v>
      </c>
      <c r="G6" s="15" t="s">
        <v>35</v>
      </c>
      <c r="H6" s="15" t="s">
        <v>37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38</v>
      </c>
      <c r="I7" s="15" t="s">
        <v>40</v>
      </c>
    </row>
    <row r="8" spans="1:9" ht="12.75" customHeight="1">
      <c r="A8" s="15" t="s">
        <v>26</v>
      </c>
      <c r="B8" s="15" t="s">
        <v>28</v>
      </c>
      <c r="C8" s="15" t="s">
        <v>22</v>
      </c>
      <c r="D8" s="15" t="s">
        <v>21</v>
      </c>
      <c r="E8" s="15" t="s">
        <v>32</v>
      </c>
      <c r="F8" s="15" t="s">
        <v>34</v>
      </c>
      <c r="G8" s="15" t="s">
        <v>36</v>
      </c>
      <c r="H8" s="15" t="s">
        <v>39</v>
      </c>
      <c r="I8" s="15" t="s">
        <v>41</v>
      </c>
    </row>
    <row r="9" spans="1:18" ht="12.75" customHeight="1">
      <c r="A9" s="19" t="s">
        <v>42</v>
      </c>
      <c r="B9" s="19"/>
      <c r="C9" s="26" t="s">
        <v>26</v>
      </c>
      <c r="D9" s="19"/>
      <c r="E9" s="27" t="s">
        <v>43</v>
      </c>
      <c r="F9" s="19"/>
      <c r="G9" s="19"/>
      <c r="H9" s="19"/>
      <c r="I9" s="28">
        <f>0+Q9</f>
      </c>
      <c r="O9">
        <f>0+R9</f>
      </c>
      <c r="Q9">
        <f>0+I10+I13+I16</f>
      </c>
      <c r="R9">
        <f>0+O10+O13+O16</f>
      </c>
    </row>
    <row r="10" spans="1:16" ht="12.75">
      <c r="A10" s="25" t="s">
        <v>44</v>
      </c>
      <c r="B10" s="29" t="s">
        <v>28</v>
      </c>
      <c r="C10" s="29" t="s">
        <v>1088</v>
      </c>
      <c r="D10" s="25" t="s">
        <v>46</v>
      </c>
      <c r="E10" s="30" t="s">
        <v>1089</v>
      </c>
      <c r="F10" s="31" t="s">
        <v>1090</v>
      </c>
      <c r="G10" s="32">
        <v>6.15</v>
      </c>
      <c r="H10" s="33">
        <v>0</v>
      </c>
      <c r="I10" s="33">
        <f>ROUND(ROUND(H10,2)*ROUND(G10,3),2)</f>
      </c>
      <c r="O10">
        <f>(I10*21)/100</f>
      </c>
      <c r="P10" t="s">
        <v>22</v>
      </c>
    </row>
    <row r="11" spans="1:5" ht="12.75">
      <c r="A11" s="34" t="s">
        <v>49</v>
      </c>
      <c r="E11" s="35" t="s">
        <v>1091</v>
      </c>
    </row>
    <row r="12" spans="1:5" ht="51">
      <c r="A12" s="38" t="s">
        <v>51</v>
      </c>
      <c r="E12" s="37" t="s">
        <v>1092</v>
      </c>
    </row>
    <row r="13" spans="1:16" ht="12.75">
      <c r="A13" s="25" t="s">
        <v>44</v>
      </c>
      <c r="B13" s="29" t="s">
        <v>22</v>
      </c>
      <c r="C13" s="29" t="s">
        <v>1093</v>
      </c>
      <c r="D13" s="25" t="s">
        <v>46</v>
      </c>
      <c r="E13" s="30" t="s">
        <v>1094</v>
      </c>
      <c r="F13" s="31" t="s">
        <v>55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22</v>
      </c>
    </row>
    <row r="14" spans="1:5" ht="12.75">
      <c r="A14" s="34" t="s">
        <v>49</v>
      </c>
      <c r="E14" s="35" t="s">
        <v>1095</v>
      </c>
    </row>
    <row r="15" spans="1:5" ht="12.75">
      <c r="A15" s="38" t="s">
        <v>51</v>
      </c>
      <c r="E15" s="37" t="s">
        <v>46</v>
      </c>
    </row>
    <row r="16" spans="1:16" ht="12.75">
      <c r="A16" s="25" t="s">
        <v>44</v>
      </c>
      <c r="B16" s="29" t="s">
        <v>21</v>
      </c>
      <c r="C16" s="29" t="s">
        <v>1096</v>
      </c>
      <c r="D16" s="25" t="s">
        <v>46</v>
      </c>
      <c r="E16" s="30" t="s">
        <v>1097</v>
      </c>
      <c r="F16" s="31" t="s">
        <v>55</v>
      </c>
      <c r="G16" s="32">
        <v>1</v>
      </c>
      <c r="H16" s="33">
        <v>0</v>
      </c>
      <c r="I16" s="33">
        <f>ROUND(ROUND(H16,2)*ROUND(G16,3),2)</f>
      </c>
      <c r="O16">
        <f>(I16*21)/100</f>
      </c>
      <c r="P16" t="s">
        <v>22</v>
      </c>
    </row>
    <row r="17" spans="1:5" ht="12.75">
      <c r="A17" s="34" t="s">
        <v>49</v>
      </c>
      <c r="E17" s="35" t="s">
        <v>1098</v>
      </c>
    </row>
    <row r="18" spans="1:5" ht="12.75">
      <c r="A18" s="36" t="s">
        <v>51</v>
      </c>
      <c r="E18" s="37" t="s">
        <v>46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1099</v>
      </c>
      <c r="I3" s="42">
        <f>0+I9</f>
      </c>
      <c r="O3" t="s">
        <v>18</v>
      </c>
      <c r="P3" t="s">
        <v>22</v>
      </c>
    </row>
    <row r="4" spans="1:16" ht="15" customHeight="1">
      <c r="A4" t="s">
        <v>16</v>
      </c>
      <c r="B4" s="12" t="s">
        <v>578</v>
      </c>
      <c r="C4" s="13" t="s">
        <v>1083</v>
      </c>
      <c r="D4" s="1"/>
      <c r="E4" s="14" t="s">
        <v>1084</v>
      </c>
      <c r="F4" s="1"/>
      <c r="G4" s="1"/>
      <c r="H4" s="11"/>
      <c r="I4" s="11"/>
      <c r="O4" t="s">
        <v>19</v>
      </c>
      <c r="P4" t="s">
        <v>22</v>
      </c>
    </row>
    <row r="5" spans="1:16" ht="12.75" customHeight="1">
      <c r="A5" t="s">
        <v>581</v>
      </c>
      <c r="B5" s="16" t="s">
        <v>17</v>
      </c>
      <c r="C5" s="17" t="s">
        <v>1099</v>
      </c>
      <c r="D5" s="6"/>
      <c r="E5" s="18" t="s">
        <v>1100</v>
      </c>
      <c r="F5" s="6"/>
      <c r="G5" s="6"/>
      <c r="H5" s="6"/>
      <c r="I5" s="6"/>
      <c r="O5" t="s">
        <v>20</v>
      </c>
      <c r="P5" t="s">
        <v>22</v>
      </c>
    </row>
    <row r="6" spans="1:9" ht="12.75" customHeight="1">
      <c r="A6" s="15" t="s">
        <v>25</v>
      </c>
      <c r="B6" s="15" t="s">
        <v>27</v>
      </c>
      <c r="C6" s="15" t="s">
        <v>29</v>
      </c>
      <c r="D6" s="15" t="s">
        <v>30</v>
      </c>
      <c r="E6" s="15" t="s">
        <v>31</v>
      </c>
      <c r="F6" s="15" t="s">
        <v>33</v>
      </c>
      <c r="G6" s="15" t="s">
        <v>35</v>
      </c>
      <c r="H6" s="15" t="s">
        <v>37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38</v>
      </c>
      <c r="I7" s="15" t="s">
        <v>40</v>
      </c>
    </row>
    <row r="8" spans="1:9" ht="12.75" customHeight="1">
      <c r="A8" s="15" t="s">
        <v>26</v>
      </c>
      <c r="B8" s="15" t="s">
        <v>28</v>
      </c>
      <c r="C8" s="15" t="s">
        <v>22</v>
      </c>
      <c r="D8" s="15" t="s">
        <v>21</v>
      </c>
      <c r="E8" s="15" t="s">
        <v>32</v>
      </c>
      <c r="F8" s="15" t="s">
        <v>34</v>
      </c>
      <c r="G8" s="15" t="s">
        <v>36</v>
      </c>
      <c r="H8" s="15" t="s">
        <v>39</v>
      </c>
      <c r="I8" s="15" t="s">
        <v>41</v>
      </c>
    </row>
    <row r="9" spans="1:18" ht="12.75" customHeight="1">
      <c r="A9" s="19" t="s">
        <v>42</v>
      </c>
      <c r="B9" s="19"/>
      <c r="C9" s="26" t="s">
        <v>26</v>
      </c>
      <c r="D9" s="19"/>
      <c r="E9" s="27" t="s">
        <v>43</v>
      </c>
      <c r="F9" s="19"/>
      <c r="G9" s="19"/>
      <c r="H9" s="19"/>
      <c r="I9" s="28">
        <f>0+Q9</f>
      </c>
      <c r="O9">
        <f>0+R9</f>
      </c>
      <c r="Q9">
        <f>0+I10+I13+I16+I19+I22+I25+I28+I31+I34+I37</f>
      </c>
      <c r="R9">
        <f>0+O10+O13+O16+O19+O22+O25+O28+O31+O34+O37</f>
      </c>
    </row>
    <row r="10" spans="1:16" ht="12.75">
      <c r="A10" s="25" t="s">
        <v>44</v>
      </c>
      <c r="B10" s="29" t="s">
        <v>28</v>
      </c>
      <c r="C10" s="29" t="s">
        <v>1102</v>
      </c>
      <c r="D10" s="25" t="s">
        <v>1103</v>
      </c>
      <c r="E10" s="30" t="s">
        <v>1104</v>
      </c>
      <c r="F10" s="31" t="s">
        <v>55</v>
      </c>
      <c r="G10" s="32">
        <v>1</v>
      </c>
      <c r="H10" s="33">
        <v>0</v>
      </c>
      <c r="I10" s="33">
        <f>ROUND(ROUND(H10,2)*ROUND(G10,3),2)</f>
      </c>
      <c r="O10">
        <f>(I10*21)/100</f>
      </c>
      <c r="P10" t="s">
        <v>22</v>
      </c>
    </row>
    <row r="11" spans="1:5" ht="51">
      <c r="A11" s="34" t="s">
        <v>49</v>
      </c>
      <c r="E11" s="35" t="s">
        <v>1105</v>
      </c>
    </row>
    <row r="12" spans="1:5" ht="12.75">
      <c r="A12" s="38" t="s">
        <v>51</v>
      </c>
      <c r="E12" s="37" t="s">
        <v>46</v>
      </c>
    </row>
    <row r="13" spans="1:16" ht="12.75">
      <c r="A13" s="25" t="s">
        <v>44</v>
      </c>
      <c r="B13" s="29" t="s">
        <v>22</v>
      </c>
      <c r="C13" s="29" t="s">
        <v>1106</v>
      </c>
      <c r="D13" s="25" t="s">
        <v>46</v>
      </c>
      <c r="E13" s="30" t="s">
        <v>1011</v>
      </c>
      <c r="F13" s="31" t="s">
        <v>106</v>
      </c>
      <c r="G13" s="32">
        <v>100</v>
      </c>
      <c r="H13" s="33">
        <v>0</v>
      </c>
      <c r="I13" s="33">
        <f>ROUND(ROUND(H13,2)*ROUND(G13,3),2)</f>
      </c>
      <c r="O13">
        <f>(I13*21)/100</f>
      </c>
      <c r="P13" t="s">
        <v>22</v>
      </c>
    </row>
    <row r="14" spans="1:5" ht="51">
      <c r="A14" s="34" t="s">
        <v>49</v>
      </c>
      <c r="E14" s="35" t="s">
        <v>1107</v>
      </c>
    </row>
    <row r="15" spans="1:5" ht="12.75">
      <c r="A15" s="38" t="s">
        <v>51</v>
      </c>
      <c r="E15" s="37" t="s">
        <v>46</v>
      </c>
    </row>
    <row r="16" spans="1:16" ht="12.75">
      <c r="A16" s="25" t="s">
        <v>44</v>
      </c>
      <c r="B16" s="29" t="s">
        <v>21</v>
      </c>
      <c r="C16" s="29" t="s">
        <v>1108</v>
      </c>
      <c r="D16" s="25" t="s">
        <v>1103</v>
      </c>
      <c r="E16" s="30" t="s">
        <v>1109</v>
      </c>
      <c r="F16" s="31" t="s">
        <v>55</v>
      </c>
      <c r="G16" s="32">
        <v>1</v>
      </c>
      <c r="H16" s="33">
        <v>0</v>
      </c>
      <c r="I16" s="33">
        <f>ROUND(ROUND(H16,2)*ROUND(G16,3),2)</f>
      </c>
      <c r="O16">
        <f>(I16*21)/100</f>
      </c>
      <c r="P16" t="s">
        <v>22</v>
      </c>
    </row>
    <row r="17" spans="1:5" ht="51">
      <c r="A17" s="34" t="s">
        <v>49</v>
      </c>
      <c r="E17" s="35" t="s">
        <v>1110</v>
      </c>
    </row>
    <row r="18" spans="1:5" ht="12.75">
      <c r="A18" s="38" t="s">
        <v>51</v>
      </c>
      <c r="E18" s="37" t="s">
        <v>46</v>
      </c>
    </row>
    <row r="19" spans="1:16" ht="12.75">
      <c r="A19" s="25" t="s">
        <v>44</v>
      </c>
      <c r="B19" s="29" t="s">
        <v>32</v>
      </c>
      <c r="C19" s="29" t="s">
        <v>1111</v>
      </c>
      <c r="D19" s="25" t="s">
        <v>91</v>
      </c>
      <c r="E19" s="30" t="s">
        <v>1112</v>
      </c>
      <c r="F19" s="31" t="s">
        <v>60</v>
      </c>
      <c r="G19" s="32">
        <v>1</v>
      </c>
      <c r="H19" s="33">
        <v>0</v>
      </c>
      <c r="I19" s="33">
        <f>ROUND(ROUND(H19,2)*ROUND(G19,3),2)</f>
      </c>
      <c r="O19">
        <f>(I19*21)/100</f>
      </c>
      <c r="P19" t="s">
        <v>22</v>
      </c>
    </row>
    <row r="20" spans="1:5" ht="12.75">
      <c r="A20" s="34" t="s">
        <v>49</v>
      </c>
      <c r="E20" s="35" t="s">
        <v>1113</v>
      </c>
    </row>
    <row r="21" spans="1:5" ht="12.75">
      <c r="A21" s="38" t="s">
        <v>51</v>
      </c>
      <c r="E21" s="37" t="s">
        <v>46</v>
      </c>
    </row>
    <row r="22" spans="1:16" ht="12.75">
      <c r="A22" s="25" t="s">
        <v>44</v>
      </c>
      <c r="B22" s="29" t="s">
        <v>34</v>
      </c>
      <c r="C22" s="29" t="s">
        <v>1111</v>
      </c>
      <c r="D22" s="25" t="s">
        <v>94</v>
      </c>
      <c r="E22" s="30" t="s">
        <v>1112</v>
      </c>
      <c r="F22" s="31" t="s">
        <v>60</v>
      </c>
      <c r="G22" s="32">
        <v>1</v>
      </c>
      <c r="H22" s="33">
        <v>0</v>
      </c>
      <c r="I22" s="33">
        <f>ROUND(ROUND(H22,2)*ROUND(G22,3),2)</f>
      </c>
      <c r="O22">
        <f>(I22*21)/100</f>
      </c>
      <c r="P22" t="s">
        <v>22</v>
      </c>
    </row>
    <row r="23" spans="1:5" ht="25.5">
      <c r="A23" s="34" t="s">
        <v>49</v>
      </c>
      <c r="E23" s="35" t="s">
        <v>1114</v>
      </c>
    </row>
    <row r="24" spans="1:5" ht="12.75">
      <c r="A24" s="38" t="s">
        <v>51</v>
      </c>
      <c r="E24" s="37" t="s">
        <v>46</v>
      </c>
    </row>
    <row r="25" spans="1:16" ht="12.75">
      <c r="A25" s="25" t="s">
        <v>44</v>
      </c>
      <c r="B25" s="29" t="s">
        <v>36</v>
      </c>
      <c r="C25" s="29" t="s">
        <v>1115</v>
      </c>
      <c r="D25" s="25" t="s">
        <v>46</v>
      </c>
      <c r="E25" s="30" t="s">
        <v>1116</v>
      </c>
      <c r="F25" s="31" t="s">
        <v>55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22</v>
      </c>
    </row>
    <row r="26" spans="1:5" ht="12.75">
      <c r="A26" s="34" t="s">
        <v>49</v>
      </c>
      <c r="E26" s="35" t="s">
        <v>1117</v>
      </c>
    </row>
    <row r="27" spans="1:5" ht="12.75">
      <c r="A27" s="38" t="s">
        <v>51</v>
      </c>
      <c r="E27" s="37" t="s">
        <v>46</v>
      </c>
    </row>
    <row r="28" spans="1:16" ht="12.75">
      <c r="A28" s="25" t="s">
        <v>44</v>
      </c>
      <c r="B28" s="29" t="s">
        <v>69</v>
      </c>
      <c r="C28" s="29" t="s">
        <v>1118</v>
      </c>
      <c r="D28" s="25" t="s">
        <v>46</v>
      </c>
      <c r="E28" s="30" t="s">
        <v>1119</v>
      </c>
      <c r="F28" s="31" t="s">
        <v>55</v>
      </c>
      <c r="G28" s="32">
        <v>1</v>
      </c>
      <c r="H28" s="33">
        <v>0</v>
      </c>
      <c r="I28" s="33">
        <f>ROUND(ROUND(H28,2)*ROUND(G28,3),2)</f>
      </c>
      <c r="O28">
        <f>(I28*21)/100</f>
      </c>
      <c r="P28" t="s">
        <v>22</v>
      </c>
    </row>
    <row r="29" spans="1:5" ht="12.75">
      <c r="A29" s="34" t="s">
        <v>49</v>
      </c>
      <c r="E29" s="35" t="s">
        <v>1117</v>
      </c>
    </row>
    <row r="30" spans="1:5" ht="12.75">
      <c r="A30" s="38" t="s">
        <v>51</v>
      </c>
      <c r="E30" s="37" t="s">
        <v>46</v>
      </c>
    </row>
    <row r="31" spans="1:16" ht="12.75">
      <c r="A31" s="25" t="s">
        <v>44</v>
      </c>
      <c r="B31" s="29" t="s">
        <v>75</v>
      </c>
      <c r="C31" s="29" t="s">
        <v>1120</v>
      </c>
      <c r="D31" s="25" t="s">
        <v>46</v>
      </c>
      <c r="E31" s="30" t="s">
        <v>1121</v>
      </c>
      <c r="F31" s="31" t="s">
        <v>55</v>
      </c>
      <c r="G31" s="32">
        <v>1</v>
      </c>
      <c r="H31" s="33">
        <v>0</v>
      </c>
      <c r="I31" s="33">
        <f>ROUND(ROUND(H31,2)*ROUND(G31,3),2)</f>
      </c>
      <c r="O31">
        <f>(I31*21)/100</f>
      </c>
      <c r="P31" t="s">
        <v>22</v>
      </c>
    </row>
    <row r="32" spans="1:5" ht="12.75">
      <c r="A32" s="34" t="s">
        <v>49</v>
      </c>
      <c r="E32" s="35" t="s">
        <v>1122</v>
      </c>
    </row>
    <row r="33" spans="1:5" ht="12.75">
      <c r="A33" s="38" t="s">
        <v>51</v>
      </c>
      <c r="E33" s="37" t="s">
        <v>46</v>
      </c>
    </row>
    <row r="34" spans="1:16" ht="12.75">
      <c r="A34" s="25" t="s">
        <v>44</v>
      </c>
      <c r="B34" s="29" t="s">
        <v>39</v>
      </c>
      <c r="C34" s="29" t="s">
        <v>1123</v>
      </c>
      <c r="D34" s="25" t="s">
        <v>46</v>
      </c>
      <c r="E34" s="30" t="s">
        <v>1124</v>
      </c>
      <c r="F34" s="31" t="s">
        <v>60</v>
      </c>
      <c r="G34" s="32">
        <v>3</v>
      </c>
      <c r="H34" s="33">
        <v>0</v>
      </c>
      <c r="I34" s="33">
        <f>ROUND(ROUND(H34,2)*ROUND(G34,3),2)</f>
      </c>
      <c r="O34">
        <f>(I34*21)/100</f>
      </c>
      <c r="P34" t="s">
        <v>22</v>
      </c>
    </row>
    <row r="35" spans="1:5" ht="12.75">
      <c r="A35" s="34" t="s">
        <v>49</v>
      </c>
      <c r="E35" s="35" t="s">
        <v>1125</v>
      </c>
    </row>
    <row r="36" spans="1:5" ht="12.75">
      <c r="A36" s="38" t="s">
        <v>51</v>
      </c>
      <c r="E36" s="37" t="s">
        <v>46</v>
      </c>
    </row>
    <row r="37" spans="1:16" ht="12.75">
      <c r="A37" s="25" t="s">
        <v>44</v>
      </c>
      <c r="B37" s="29" t="s">
        <v>41</v>
      </c>
      <c r="C37" s="29" t="s">
        <v>1096</v>
      </c>
      <c r="D37" s="25" t="s">
        <v>46</v>
      </c>
      <c r="E37" s="30" t="s">
        <v>1097</v>
      </c>
      <c r="F37" s="31" t="s">
        <v>55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22</v>
      </c>
    </row>
    <row r="38" spans="1:5" ht="12.75">
      <c r="A38" s="34" t="s">
        <v>49</v>
      </c>
      <c r="E38" s="35" t="s">
        <v>1117</v>
      </c>
    </row>
    <row r="39" spans="1:5" ht="12.75">
      <c r="A39" s="36" t="s">
        <v>51</v>
      </c>
      <c r="E39" s="37" t="s">
        <v>46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1126</v>
      </c>
      <c r="I3" s="42">
        <f>0+I9</f>
      </c>
      <c r="O3" t="s">
        <v>18</v>
      </c>
      <c r="P3" t="s">
        <v>22</v>
      </c>
    </row>
    <row r="4" spans="1:16" ht="15" customHeight="1">
      <c r="A4" t="s">
        <v>16</v>
      </c>
      <c r="B4" s="12" t="s">
        <v>578</v>
      </c>
      <c r="C4" s="13" t="s">
        <v>1083</v>
      </c>
      <c r="D4" s="1"/>
      <c r="E4" s="14" t="s">
        <v>1084</v>
      </c>
      <c r="F4" s="1"/>
      <c r="G4" s="1"/>
      <c r="H4" s="11"/>
      <c r="I4" s="11"/>
      <c r="O4" t="s">
        <v>19</v>
      </c>
      <c r="P4" t="s">
        <v>22</v>
      </c>
    </row>
    <row r="5" spans="1:16" ht="12.75" customHeight="1">
      <c r="A5" t="s">
        <v>581</v>
      </c>
      <c r="B5" s="16" t="s">
        <v>17</v>
      </c>
      <c r="C5" s="17" t="s">
        <v>1126</v>
      </c>
      <c r="D5" s="6"/>
      <c r="E5" s="18" t="s">
        <v>1127</v>
      </c>
      <c r="F5" s="6"/>
      <c r="G5" s="6"/>
      <c r="H5" s="6"/>
      <c r="I5" s="6"/>
      <c r="O5" t="s">
        <v>20</v>
      </c>
      <c r="P5" t="s">
        <v>22</v>
      </c>
    </row>
    <row r="6" spans="1:9" ht="12.75" customHeight="1">
      <c r="A6" s="15" t="s">
        <v>25</v>
      </c>
      <c r="B6" s="15" t="s">
        <v>27</v>
      </c>
      <c r="C6" s="15" t="s">
        <v>29</v>
      </c>
      <c r="D6" s="15" t="s">
        <v>30</v>
      </c>
      <c r="E6" s="15" t="s">
        <v>31</v>
      </c>
      <c r="F6" s="15" t="s">
        <v>33</v>
      </c>
      <c r="G6" s="15" t="s">
        <v>35</v>
      </c>
      <c r="H6" s="15" t="s">
        <v>37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38</v>
      </c>
      <c r="I7" s="15" t="s">
        <v>40</v>
      </c>
    </row>
    <row r="8" spans="1:9" ht="12.75" customHeight="1">
      <c r="A8" s="15" t="s">
        <v>26</v>
      </c>
      <c r="B8" s="15" t="s">
        <v>28</v>
      </c>
      <c r="C8" s="15" t="s">
        <v>22</v>
      </c>
      <c r="D8" s="15" t="s">
        <v>21</v>
      </c>
      <c r="E8" s="15" t="s">
        <v>32</v>
      </c>
      <c r="F8" s="15" t="s">
        <v>34</v>
      </c>
      <c r="G8" s="15" t="s">
        <v>36</v>
      </c>
      <c r="H8" s="15" t="s">
        <v>39</v>
      </c>
      <c r="I8" s="15" t="s">
        <v>41</v>
      </c>
    </row>
    <row r="9" spans="1:18" ht="12.75" customHeight="1">
      <c r="A9" s="19" t="s">
        <v>42</v>
      </c>
      <c r="B9" s="19"/>
      <c r="C9" s="26" t="s">
        <v>26</v>
      </c>
      <c r="D9" s="19"/>
      <c r="E9" s="27" t="s">
        <v>43</v>
      </c>
      <c r="F9" s="19"/>
      <c r="G9" s="19"/>
      <c r="H9" s="19"/>
      <c r="I9" s="28">
        <f>0+Q9</f>
      </c>
      <c r="O9">
        <f>0+R9</f>
      </c>
      <c r="Q9">
        <f>0+I10+I13+I16+I19+I22</f>
      </c>
      <c r="R9">
        <f>0+O10+O13+O16+O19+O22</f>
      </c>
    </row>
    <row r="10" spans="1:16" ht="12.75">
      <c r="A10" s="25" t="s">
        <v>44</v>
      </c>
      <c r="B10" s="29" t="s">
        <v>28</v>
      </c>
      <c r="C10" s="29" t="s">
        <v>1088</v>
      </c>
      <c r="D10" s="25" t="s">
        <v>46</v>
      </c>
      <c r="E10" s="30" t="s">
        <v>1089</v>
      </c>
      <c r="F10" s="31" t="s">
        <v>1090</v>
      </c>
      <c r="G10" s="32">
        <v>1.737</v>
      </c>
      <c r="H10" s="33">
        <v>0</v>
      </c>
      <c r="I10" s="33">
        <f>ROUND(ROUND(H10,2)*ROUND(G10,3),2)</f>
      </c>
      <c r="O10">
        <f>(I10*21)/100</f>
      </c>
      <c r="P10" t="s">
        <v>22</v>
      </c>
    </row>
    <row r="11" spans="1:5" ht="12.75">
      <c r="A11" s="34" t="s">
        <v>49</v>
      </c>
      <c r="E11" s="35" t="s">
        <v>1129</v>
      </c>
    </row>
    <row r="12" spans="1:5" ht="51">
      <c r="A12" s="38" t="s">
        <v>51</v>
      </c>
      <c r="E12" s="37" t="s">
        <v>1130</v>
      </c>
    </row>
    <row r="13" spans="1:16" ht="12.75">
      <c r="A13" s="25" t="s">
        <v>44</v>
      </c>
      <c r="B13" s="29" t="s">
        <v>22</v>
      </c>
      <c r="C13" s="29" t="s">
        <v>1111</v>
      </c>
      <c r="D13" s="25" t="s">
        <v>46</v>
      </c>
      <c r="E13" s="30" t="s">
        <v>1112</v>
      </c>
      <c r="F13" s="31" t="s">
        <v>60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22</v>
      </c>
    </row>
    <row r="14" spans="1:5" ht="12.75">
      <c r="A14" s="34" t="s">
        <v>49</v>
      </c>
      <c r="E14" s="35" t="s">
        <v>1131</v>
      </c>
    </row>
    <row r="15" spans="1:5" ht="12.75">
      <c r="A15" s="38" t="s">
        <v>51</v>
      </c>
      <c r="E15" s="37" t="s">
        <v>46</v>
      </c>
    </row>
    <row r="16" spans="1:16" ht="12.75">
      <c r="A16" s="25" t="s">
        <v>44</v>
      </c>
      <c r="B16" s="29" t="s">
        <v>21</v>
      </c>
      <c r="C16" s="29" t="s">
        <v>1115</v>
      </c>
      <c r="D16" s="25" t="s">
        <v>46</v>
      </c>
      <c r="E16" s="30" t="s">
        <v>1116</v>
      </c>
      <c r="F16" s="31" t="s">
        <v>55</v>
      </c>
      <c r="G16" s="32">
        <v>1</v>
      </c>
      <c r="H16" s="33">
        <v>0</v>
      </c>
      <c r="I16" s="33">
        <f>ROUND(ROUND(H16,2)*ROUND(G16,3),2)</f>
      </c>
      <c r="O16">
        <f>(I16*21)/100</f>
      </c>
      <c r="P16" t="s">
        <v>22</v>
      </c>
    </row>
    <row r="17" spans="1:5" ht="12.75">
      <c r="A17" s="34" t="s">
        <v>49</v>
      </c>
      <c r="E17" s="35" t="s">
        <v>1132</v>
      </c>
    </row>
    <row r="18" spans="1:5" ht="12.75">
      <c r="A18" s="38" t="s">
        <v>51</v>
      </c>
      <c r="E18" s="37" t="s">
        <v>46</v>
      </c>
    </row>
    <row r="19" spans="1:16" ht="12.75">
      <c r="A19" s="25" t="s">
        <v>44</v>
      </c>
      <c r="B19" s="29" t="s">
        <v>32</v>
      </c>
      <c r="C19" s="29" t="s">
        <v>1118</v>
      </c>
      <c r="D19" s="25" t="s">
        <v>46</v>
      </c>
      <c r="E19" s="30" t="s">
        <v>1119</v>
      </c>
      <c r="F19" s="31" t="s">
        <v>55</v>
      </c>
      <c r="G19" s="32">
        <v>1</v>
      </c>
      <c r="H19" s="33">
        <v>0</v>
      </c>
      <c r="I19" s="33">
        <f>ROUND(ROUND(H19,2)*ROUND(G19,3),2)</f>
      </c>
      <c r="O19">
        <f>(I19*21)/100</f>
      </c>
      <c r="P19" t="s">
        <v>22</v>
      </c>
    </row>
    <row r="20" spans="1:5" ht="12.75">
      <c r="A20" s="34" t="s">
        <v>49</v>
      </c>
      <c r="E20" s="35" t="s">
        <v>1132</v>
      </c>
    </row>
    <row r="21" spans="1:5" ht="12.75">
      <c r="A21" s="38" t="s">
        <v>51</v>
      </c>
      <c r="E21" s="37" t="s">
        <v>46</v>
      </c>
    </row>
    <row r="22" spans="1:16" ht="12.75">
      <c r="A22" s="25" t="s">
        <v>44</v>
      </c>
      <c r="B22" s="29" t="s">
        <v>34</v>
      </c>
      <c r="C22" s="29" t="s">
        <v>1096</v>
      </c>
      <c r="D22" s="25" t="s">
        <v>46</v>
      </c>
      <c r="E22" s="30" t="s">
        <v>1097</v>
      </c>
      <c r="F22" s="31" t="s">
        <v>55</v>
      </c>
      <c r="G22" s="32">
        <v>1</v>
      </c>
      <c r="H22" s="33">
        <v>0</v>
      </c>
      <c r="I22" s="33">
        <f>ROUND(ROUND(H22,2)*ROUND(G22,3),2)</f>
      </c>
      <c r="O22">
        <f>(I22*21)/100</f>
      </c>
      <c r="P22" t="s">
        <v>22</v>
      </c>
    </row>
    <row r="23" spans="1:5" ht="12.75">
      <c r="A23" s="34" t="s">
        <v>49</v>
      </c>
      <c r="E23" s="35" t="s">
        <v>1133</v>
      </c>
    </row>
    <row r="24" spans="1:5" ht="12.75">
      <c r="A24" s="36" t="s">
        <v>51</v>
      </c>
      <c r="E24" s="37" t="s">
        <v>46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0+O8+O18+O73+O104+O108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89</v>
      </c>
      <c r="I3" s="42">
        <f>0+I8+I18+I73+I104+I108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89</v>
      </c>
      <c r="D4" s="6"/>
      <c r="E4" s="18" t="s">
        <v>90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0+I9+I12+I15</f>
      </c>
      <c r="R8">
        <f>0+O9+O12+O15</f>
      </c>
    </row>
    <row r="9" spans="1:16" ht="12.75">
      <c r="A9" s="25" t="s">
        <v>44</v>
      </c>
      <c r="B9" s="29" t="s">
        <v>28</v>
      </c>
      <c r="C9" s="29" t="s">
        <v>45</v>
      </c>
      <c r="D9" s="25" t="s">
        <v>91</v>
      </c>
      <c r="E9" s="30" t="s">
        <v>47</v>
      </c>
      <c r="F9" s="31" t="s">
        <v>48</v>
      </c>
      <c r="G9" s="32">
        <v>420.988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12.75">
      <c r="A10" s="34" t="s">
        <v>49</v>
      </c>
      <c r="E10" s="35" t="s">
        <v>92</v>
      </c>
    </row>
    <row r="11" spans="1:5" ht="38.25">
      <c r="A11" s="38" t="s">
        <v>51</v>
      </c>
      <c r="E11" s="37" t="s">
        <v>93</v>
      </c>
    </row>
    <row r="12" spans="1:16" ht="12.75">
      <c r="A12" s="25" t="s">
        <v>44</v>
      </c>
      <c r="B12" s="29" t="s">
        <v>22</v>
      </c>
      <c r="C12" s="29" t="s">
        <v>45</v>
      </c>
      <c r="D12" s="25" t="s">
        <v>94</v>
      </c>
      <c r="E12" s="30" t="s">
        <v>47</v>
      </c>
      <c r="F12" s="31" t="s">
        <v>48</v>
      </c>
      <c r="G12" s="32">
        <v>5.646</v>
      </c>
      <c r="H12" s="33">
        <v>0</v>
      </c>
      <c r="I12" s="33">
        <f>ROUND(ROUND(H12,2)*ROUND(G12,3),2)</f>
      </c>
      <c r="O12">
        <f>(I12*21)/100</f>
      </c>
      <c r="P12" t="s">
        <v>22</v>
      </c>
    </row>
    <row r="13" spans="1:5" ht="12.75">
      <c r="A13" s="34" t="s">
        <v>49</v>
      </c>
      <c r="E13" s="35" t="s">
        <v>95</v>
      </c>
    </row>
    <row r="14" spans="1:5" ht="12.75">
      <c r="A14" s="38" t="s">
        <v>51</v>
      </c>
      <c r="E14" s="37" t="s">
        <v>96</v>
      </c>
    </row>
    <row r="15" spans="1:16" ht="12.75">
      <c r="A15" s="25" t="s">
        <v>44</v>
      </c>
      <c r="B15" s="29" t="s">
        <v>21</v>
      </c>
      <c r="C15" s="29" t="s">
        <v>45</v>
      </c>
      <c r="D15" s="25" t="s">
        <v>97</v>
      </c>
      <c r="E15" s="30" t="s">
        <v>47</v>
      </c>
      <c r="F15" s="31" t="s">
        <v>48</v>
      </c>
      <c r="G15" s="32">
        <v>16.284</v>
      </c>
      <c r="H15" s="33">
        <v>0</v>
      </c>
      <c r="I15" s="33">
        <f>ROUND(ROUND(H15,2)*ROUND(G15,3),2)</f>
      </c>
      <c r="O15">
        <f>(I15*21)/100</f>
      </c>
      <c r="P15" t="s">
        <v>22</v>
      </c>
    </row>
    <row r="16" spans="1:5" ht="12.75">
      <c r="A16" s="34" t="s">
        <v>49</v>
      </c>
      <c r="E16" s="35" t="s">
        <v>98</v>
      </c>
    </row>
    <row r="17" spans="1:5" ht="12.75">
      <c r="A17" s="36" t="s">
        <v>51</v>
      </c>
      <c r="E17" s="37" t="s">
        <v>99</v>
      </c>
    </row>
    <row r="18" spans="1:18" ht="12.75" customHeight="1">
      <c r="A18" s="6" t="s">
        <v>42</v>
      </c>
      <c r="B18" s="6"/>
      <c r="C18" s="40" t="s">
        <v>28</v>
      </c>
      <c r="D18" s="6"/>
      <c r="E18" s="27" t="s">
        <v>57</v>
      </c>
      <c r="F18" s="6"/>
      <c r="G18" s="6"/>
      <c r="H18" s="6"/>
      <c r="I18" s="41">
        <f>0+Q18</f>
      </c>
      <c r="O18">
        <f>0+R18</f>
      </c>
      <c r="Q18">
        <f>0+I19+I22+I25+I28+I31+I34+I37+I40+I43+I46+I49+I52+I55+I58+I61+I64+I67+I70</f>
      </c>
      <c r="R18">
        <f>0+O19+O22+O25+O28+O31+O34+O37+O40+O43+O46+O49+O52+O55+O58+O61+O64+O67+O70</f>
      </c>
    </row>
    <row r="19" spans="1:16" ht="25.5">
      <c r="A19" s="25" t="s">
        <v>44</v>
      </c>
      <c r="B19" s="29" t="s">
        <v>32</v>
      </c>
      <c r="C19" s="29" t="s">
        <v>100</v>
      </c>
      <c r="D19" s="25" t="s">
        <v>46</v>
      </c>
      <c r="E19" s="30" t="s">
        <v>101</v>
      </c>
      <c r="F19" s="31" t="s">
        <v>72</v>
      </c>
      <c r="G19" s="32">
        <v>7.08</v>
      </c>
      <c r="H19" s="33">
        <v>0</v>
      </c>
      <c r="I19" s="33">
        <f>ROUND(ROUND(H19,2)*ROUND(G19,3),2)</f>
      </c>
      <c r="O19">
        <f>(I19*21)/100</f>
      </c>
      <c r="P19" t="s">
        <v>22</v>
      </c>
    </row>
    <row r="20" spans="1:5" ht="25.5">
      <c r="A20" s="34" t="s">
        <v>49</v>
      </c>
      <c r="E20" s="35" t="s">
        <v>102</v>
      </c>
    </row>
    <row r="21" spans="1:5" ht="25.5">
      <c r="A21" s="38" t="s">
        <v>51</v>
      </c>
      <c r="E21" s="37" t="s">
        <v>103</v>
      </c>
    </row>
    <row r="22" spans="1:16" ht="12.75">
      <c r="A22" s="25" t="s">
        <v>44</v>
      </c>
      <c r="B22" s="29" t="s">
        <v>34</v>
      </c>
      <c r="C22" s="29" t="s">
        <v>104</v>
      </c>
      <c r="D22" s="25" t="s">
        <v>46</v>
      </c>
      <c r="E22" s="30" t="s">
        <v>105</v>
      </c>
      <c r="F22" s="31" t="s">
        <v>106</v>
      </c>
      <c r="G22" s="32">
        <v>27.54</v>
      </c>
      <c r="H22" s="33">
        <v>0</v>
      </c>
      <c r="I22" s="33">
        <f>ROUND(ROUND(H22,2)*ROUND(G22,3),2)</f>
      </c>
      <c r="O22">
        <f>(I22*21)/100</f>
      </c>
      <c r="P22" t="s">
        <v>22</v>
      </c>
    </row>
    <row r="23" spans="1:5" ht="12.75">
      <c r="A23" s="34" t="s">
        <v>49</v>
      </c>
      <c r="E23" s="35" t="s">
        <v>107</v>
      </c>
    </row>
    <row r="24" spans="1:5" ht="25.5">
      <c r="A24" s="38" t="s">
        <v>51</v>
      </c>
      <c r="E24" s="37" t="s">
        <v>108</v>
      </c>
    </row>
    <row r="25" spans="1:16" ht="12.75">
      <c r="A25" s="25" t="s">
        <v>44</v>
      </c>
      <c r="B25" s="29" t="s">
        <v>36</v>
      </c>
      <c r="C25" s="29" t="s">
        <v>109</v>
      </c>
      <c r="D25" s="25" t="s">
        <v>46</v>
      </c>
      <c r="E25" s="30" t="s">
        <v>110</v>
      </c>
      <c r="F25" s="31" t="s">
        <v>72</v>
      </c>
      <c r="G25" s="32">
        <v>93.861</v>
      </c>
      <c r="H25" s="33">
        <v>0</v>
      </c>
      <c r="I25" s="33">
        <f>ROUND(ROUND(H25,2)*ROUND(G25,3),2)</f>
      </c>
      <c r="O25">
        <f>(I25*21)/100</f>
      </c>
      <c r="P25" t="s">
        <v>22</v>
      </c>
    </row>
    <row r="26" spans="1:5" ht="51">
      <c r="A26" s="34" t="s">
        <v>49</v>
      </c>
      <c r="E26" s="35" t="s">
        <v>111</v>
      </c>
    </row>
    <row r="27" spans="1:5" ht="76.5">
      <c r="A27" s="38" t="s">
        <v>51</v>
      </c>
      <c r="E27" s="37" t="s">
        <v>112</v>
      </c>
    </row>
    <row r="28" spans="1:16" ht="12.75">
      <c r="A28" s="25" t="s">
        <v>44</v>
      </c>
      <c r="B28" s="29" t="s">
        <v>69</v>
      </c>
      <c r="C28" s="29" t="s">
        <v>113</v>
      </c>
      <c r="D28" s="25" t="s">
        <v>46</v>
      </c>
      <c r="E28" s="30" t="s">
        <v>114</v>
      </c>
      <c r="F28" s="31" t="s">
        <v>106</v>
      </c>
      <c r="G28" s="32">
        <v>212</v>
      </c>
      <c r="H28" s="33">
        <v>0</v>
      </c>
      <c r="I28" s="33">
        <f>ROUND(ROUND(H28,2)*ROUND(G28,3),2)</f>
      </c>
      <c r="O28">
        <f>(I28*21)/100</f>
      </c>
      <c r="P28" t="s">
        <v>22</v>
      </c>
    </row>
    <row r="29" spans="1:5" ht="12.75">
      <c r="A29" s="34" t="s">
        <v>49</v>
      </c>
      <c r="E29" s="35" t="s">
        <v>46</v>
      </c>
    </row>
    <row r="30" spans="1:5" ht="25.5">
      <c r="A30" s="38" t="s">
        <v>51</v>
      </c>
      <c r="E30" s="37" t="s">
        <v>115</v>
      </c>
    </row>
    <row r="31" spans="1:16" ht="12.75">
      <c r="A31" s="25" t="s">
        <v>44</v>
      </c>
      <c r="B31" s="29" t="s">
        <v>75</v>
      </c>
      <c r="C31" s="29" t="s">
        <v>116</v>
      </c>
      <c r="D31" s="25" t="s">
        <v>46</v>
      </c>
      <c r="E31" s="30" t="s">
        <v>117</v>
      </c>
      <c r="F31" s="31" t="s">
        <v>106</v>
      </c>
      <c r="G31" s="32">
        <v>240</v>
      </c>
      <c r="H31" s="33">
        <v>0</v>
      </c>
      <c r="I31" s="33">
        <f>ROUND(ROUND(H31,2)*ROUND(G31,3),2)</f>
      </c>
      <c r="O31">
        <f>(I31*21)/100</f>
      </c>
      <c r="P31" t="s">
        <v>22</v>
      </c>
    </row>
    <row r="32" spans="1:5" ht="12.75">
      <c r="A32" s="34" t="s">
        <v>49</v>
      </c>
      <c r="E32" s="35" t="s">
        <v>46</v>
      </c>
    </row>
    <row r="33" spans="1:5" ht="25.5">
      <c r="A33" s="38" t="s">
        <v>51</v>
      </c>
      <c r="E33" s="37" t="s">
        <v>118</v>
      </c>
    </row>
    <row r="34" spans="1:16" ht="12.75">
      <c r="A34" s="25" t="s">
        <v>44</v>
      </c>
      <c r="B34" s="29" t="s">
        <v>39</v>
      </c>
      <c r="C34" s="29" t="s">
        <v>119</v>
      </c>
      <c r="D34" s="25" t="s">
        <v>46</v>
      </c>
      <c r="E34" s="30" t="s">
        <v>120</v>
      </c>
      <c r="F34" s="31" t="s">
        <v>72</v>
      </c>
      <c r="G34" s="32">
        <v>211.14</v>
      </c>
      <c r="H34" s="33">
        <v>0</v>
      </c>
      <c r="I34" s="33">
        <f>ROUND(ROUND(H34,2)*ROUND(G34,3),2)</f>
      </c>
      <c r="O34">
        <f>(I34*21)/100</f>
      </c>
      <c r="P34" t="s">
        <v>22</v>
      </c>
    </row>
    <row r="35" spans="1:5" ht="76.5">
      <c r="A35" s="34" t="s">
        <v>49</v>
      </c>
      <c r="E35" s="35" t="s">
        <v>121</v>
      </c>
    </row>
    <row r="36" spans="1:5" ht="25.5">
      <c r="A36" s="38" t="s">
        <v>51</v>
      </c>
      <c r="E36" s="37" t="s">
        <v>122</v>
      </c>
    </row>
    <row r="37" spans="1:16" ht="12.75">
      <c r="A37" s="25" t="s">
        <v>44</v>
      </c>
      <c r="B37" s="29" t="s">
        <v>41</v>
      </c>
      <c r="C37" s="29" t="s">
        <v>123</v>
      </c>
      <c r="D37" s="25" t="s">
        <v>46</v>
      </c>
      <c r="E37" s="30" t="s">
        <v>124</v>
      </c>
      <c r="F37" s="31" t="s">
        <v>72</v>
      </c>
      <c r="G37" s="32">
        <v>105.57</v>
      </c>
      <c r="H37" s="33">
        <v>0</v>
      </c>
      <c r="I37" s="33">
        <f>ROUND(ROUND(H37,2)*ROUND(G37,3),2)</f>
      </c>
      <c r="O37">
        <f>(I37*21)/100</f>
      </c>
      <c r="P37" t="s">
        <v>22</v>
      </c>
    </row>
    <row r="38" spans="1:5" ht="12.75">
      <c r="A38" s="34" t="s">
        <v>49</v>
      </c>
      <c r="E38" s="35" t="s">
        <v>125</v>
      </c>
    </row>
    <row r="39" spans="1:5" ht="25.5">
      <c r="A39" s="38" t="s">
        <v>51</v>
      </c>
      <c r="E39" s="37" t="s">
        <v>126</v>
      </c>
    </row>
    <row r="40" spans="1:16" ht="12.75">
      <c r="A40" s="25" t="s">
        <v>44</v>
      </c>
      <c r="B40" s="29" t="s">
        <v>127</v>
      </c>
      <c r="C40" s="29" t="s">
        <v>128</v>
      </c>
      <c r="D40" s="25" t="s">
        <v>46</v>
      </c>
      <c r="E40" s="30" t="s">
        <v>129</v>
      </c>
      <c r="F40" s="31" t="s">
        <v>72</v>
      </c>
      <c r="G40" s="32">
        <v>49.432</v>
      </c>
      <c r="H40" s="33">
        <v>0</v>
      </c>
      <c r="I40" s="33">
        <f>ROUND(ROUND(H40,2)*ROUND(G40,3),2)</f>
      </c>
      <c r="O40">
        <f>(I40*21)/100</f>
      </c>
      <c r="P40" t="s">
        <v>22</v>
      </c>
    </row>
    <row r="41" spans="1:5" ht="25.5">
      <c r="A41" s="34" t="s">
        <v>49</v>
      </c>
      <c r="E41" s="35" t="s">
        <v>130</v>
      </c>
    </row>
    <row r="42" spans="1:5" ht="114.75">
      <c r="A42" s="38" t="s">
        <v>51</v>
      </c>
      <c r="E42" s="37" t="s">
        <v>131</v>
      </c>
    </row>
    <row r="43" spans="1:16" ht="12.75">
      <c r="A43" s="25" t="s">
        <v>44</v>
      </c>
      <c r="B43" s="29" t="s">
        <v>132</v>
      </c>
      <c r="C43" s="29" t="s">
        <v>133</v>
      </c>
      <c r="D43" s="25" t="s">
        <v>46</v>
      </c>
      <c r="E43" s="30" t="s">
        <v>134</v>
      </c>
      <c r="F43" s="31" t="s">
        <v>72</v>
      </c>
      <c r="G43" s="32">
        <v>105.57</v>
      </c>
      <c r="H43" s="33">
        <v>0</v>
      </c>
      <c r="I43" s="33">
        <f>ROUND(ROUND(H43,2)*ROUND(G43,3),2)</f>
      </c>
      <c r="O43">
        <f>(I43*21)/100</f>
      </c>
      <c r="P43" t="s">
        <v>22</v>
      </c>
    </row>
    <row r="44" spans="1:5" ht="38.25">
      <c r="A44" s="34" t="s">
        <v>49</v>
      </c>
      <c r="E44" s="35" t="s">
        <v>135</v>
      </c>
    </row>
    <row r="45" spans="1:5" ht="25.5">
      <c r="A45" s="38" t="s">
        <v>51</v>
      </c>
      <c r="E45" s="37" t="s">
        <v>136</v>
      </c>
    </row>
    <row r="46" spans="1:16" ht="12.75">
      <c r="A46" s="25" t="s">
        <v>44</v>
      </c>
      <c r="B46" s="29" t="s">
        <v>137</v>
      </c>
      <c r="C46" s="29" t="s">
        <v>138</v>
      </c>
      <c r="D46" s="25" t="s">
        <v>46</v>
      </c>
      <c r="E46" s="30" t="s">
        <v>139</v>
      </c>
      <c r="F46" s="31" t="s">
        <v>82</v>
      </c>
      <c r="G46" s="32">
        <v>1106.7</v>
      </c>
      <c r="H46" s="33">
        <v>0</v>
      </c>
      <c r="I46" s="33">
        <f>ROUND(ROUND(H46,2)*ROUND(G46,3),2)</f>
      </c>
      <c r="O46">
        <f>(I46*21)/100</f>
      </c>
      <c r="P46" t="s">
        <v>22</v>
      </c>
    </row>
    <row r="47" spans="1:5" ht="12.75">
      <c r="A47" s="34" t="s">
        <v>49</v>
      </c>
      <c r="E47" s="35" t="s">
        <v>107</v>
      </c>
    </row>
    <row r="48" spans="1:5" ht="25.5">
      <c r="A48" s="38" t="s">
        <v>51</v>
      </c>
      <c r="E48" s="37" t="s">
        <v>140</v>
      </c>
    </row>
    <row r="49" spans="1:16" ht="12.75">
      <c r="A49" s="25" t="s">
        <v>44</v>
      </c>
      <c r="B49" s="29" t="s">
        <v>141</v>
      </c>
      <c r="C49" s="29" t="s">
        <v>142</v>
      </c>
      <c r="D49" s="25" t="s">
        <v>46</v>
      </c>
      <c r="E49" s="30" t="s">
        <v>143</v>
      </c>
      <c r="F49" s="31" t="s">
        <v>72</v>
      </c>
      <c r="G49" s="32">
        <v>49.432</v>
      </c>
      <c r="H49" s="33">
        <v>0</v>
      </c>
      <c r="I49" s="33">
        <f>ROUND(ROUND(H49,2)*ROUND(G49,3),2)</f>
      </c>
      <c r="O49">
        <f>(I49*21)/100</f>
      </c>
      <c r="P49" t="s">
        <v>22</v>
      </c>
    </row>
    <row r="50" spans="1:5" ht="12.75">
      <c r="A50" s="34" t="s">
        <v>49</v>
      </c>
      <c r="E50" s="35" t="s">
        <v>46</v>
      </c>
    </row>
    <row r="51" spans="1:5" ht="12.75">
      <c r="A51" s="38" t="s">
        <v>51</v>
      </c>
      <c r="E51" s="37" t="s">
        <v>144</v>
      </c>
    </row>
    <row r="52" spans="1:16" ht="12.75">
      <c r="A52" s="25" t="s">
        <v>44</v>
      </c>
      <c r="B52" s="29" t="s">
        <v>145</v>
      </c>
      <c r="C52" s="29" t="s">
        <v>146</v>
      </c>
      <c r="D52" s="25" t="s">
        <v>46</v>
      </c>
      <c r="E52" s="30" t="s">
        <v>147</v>
      </c>
      <c r="F52" s="31" t="s">
        <v>72</v>
      </c>
      <c r="G52" s="32">
        <v>14.95</v>
      </c>
      <c r="H52" s="33">
        <v>0</v>
      </c>
      <c r="I52" s="33">
        <f>ROUND(ROUND(H52,2)*ROUND(G52,3),2)</f>
      </c>
      <c r="O52">
        <f>(I52*21)/100</f>
      </c>
      <c r="P52" t="s">
        <v>22</v>
      </c>
    </row>
    <row r="53" spans="1:5" ht="12.75">
      <c r="A53" s="34" t="s">
        <v>49</v>
      </c>
      <c r="E53" s="35" t="s">
        <v>148</v>
      </c>
    </row>
    <row r="54" spans="1:5" ht="25.5">
      <c r="A54" s="38" t="s">
        <v>51</v>
      </c>
      <c r="E54" s="37" t="s">
        <v>149</v>
      </c>
    </row>
    <row r="55" spans="1:16" ht="12.75">
      <c r="A55" s="25" t="s">
        <v>44</v>
      </c>
      <c r="B55" s="29" t="s">
        <v>150</v>
      </c>
      <c r="C55" s="29" t="s">
        <v>151</v>
      </c>
      <c r="D55" s="25" t="s">
        <v>46</v>
      </c>
      <c r="E55" s="30" t="s">
        <v>152</v>
      </c>
      <c r="F55" s="31" t="s">
        <v>72</v>
      </c>
      <c r="G55" s="32">
        <v>166.005</v>
      </c>
      <c r="H55" s="33">
        <v>0</v>
      </c>
      <c r="I55" s="33">
        <f>ROUND(ROUND(H55,2)*ROUND(G55,3),2)</f>
      </c>
      <c r="O55">
        <f>(I55*21)/100</f>
      </c>
      <c r="P55" t="s">
        <v>22</v>
      </c>
    </row>
    <row r="56" spans="1:5" ht="12.75">
      <c r="A56" s="34" t="s">
        <v>49</v>
      </c>
      <c r="E56" s="35" t="s">
        <v>153</v>
      </c>
    </row>
    <row r="57" spans="1:5" ht="25.5">
      <c r="A57" s="38" t="s">
        <v>51</v>
      </c>
      <c r="E57" s="37" t="s">
        <v>154</v>
      </c>
    </row>
    <row r="58" spans="1:16" ht="12.75">
      <c r="A58" s="25" t="s">
        <v>44</v>
      </c>
      <c r="B58" s="29" t="s">
        <v>155</v>
      </c>
      <c r="C58" s="29" t="s">
        <v>156</v>
      </c>
      <c r="D58" s="25" t="s">
        <v>46</v>
      </c>
      <c r="E58" s="30" t="s">
        <v>157</v>
      </c>
      <c r="F58" s="31" t="s">
        <v>82</v>
      </c>
      <c r="G58" s="32">
        <v>99.96</v>
      </c>
      <c r="H58" s="33">
        <v>0</v>
      </c>
      <c r="I58" s="33">
        <f>ROUND(ROUND(H58,2)*ROUND(G58,3),2)</f>
      </c>
      <c r="O58">
        <f>(I58*21)/100</f>
      </c>
      <c r="P58" t="s">
        <v>22</v>
      </c>
    </row>
    <row r="59" spans="1:5" ht="12.75">
      <c r="A59" s="34" t="s">
        <v>49</v>
      </c>
      <c r="E59" s="35" t="s">
        <v>46</v>
      </c>
    </row>
    <row r="60" spans="1:5" ht="25.5">
      <c r="A60" s="38" t="s">
        <v>51</v>
      </c>
      <c r="E60" s="37" t="s">
        <v>158</v>
      </c>
    </row>
    <row r="61" spans="1:16" ht="12.75">
      <c r="A61" s="25" t="s">
        <v>44</v>
      </c>
      <c r="B61" s="29" t="s">
        <v>159</v>
      </c>
      <c r="C61" s="29" t="s">
        <v>160</v>
      </c>
      <c r="D61" s="25" t="s">
        <v>46</v>
      </c>
      <c r="E61" s="30" t="s">
        <v>161</v>
      </c>
      <c r="F61" s="31" t="s">
        <v>82</v>
      </c>
      <c r="G61" s="32">
        <v>703.8</v>
      </c>
      <c r="H61" s="33">
        <v>0</v>
      </c>
      <c r="I61" s="33">
        <f>ROUND(ROUND(H61,2)*ROUND(G61,3),2)</f>
      </c>
      <c r="O61">
        <f>(I61*21)/100</f>
      </c>
      <c r="P61" t="s">
        <v>22</v>
      </c>
    </row>
    <row r="62" spans="1:5" ht="12.75">
      <c r="A62" s="34" t="s">
        <v>49</v>
      </c>
      <c r="E62" s="35" t="s">
        <v>46</v>
      </c>
    </row>
    <row r="63" spans="1:5" ht="25.5">
      <c r="A63" s="38" t="s">
        <v>51</v>
      </c>
      <c r="E63" s="37" t="s">
        <v>162</v>
      </c>
    </row>
    <row r="64" spans="1:16" ht="12.75">
      <c r="A64" s="25" t="s">
        <v>44</v>
      </c>
      <c r="B64" s="29" t="s">
        <v>163</v>
      </c>
      <c r="C64" s="29" t="s">
        <v>164</v>
      </c>
      <c r="D64" s="25" t="s">
        <v>46</v>
      </c>
      <c r="E64" s="30" t="s">
        <v>165</v>
      </c>
      <c r="F64" s="31" t="s">
        <v>72</v>
      </c>
      <c r="G64" s="32">
        <v>105.57</v>
      </c>
      <c r="H64" s="33">
        <v>0</v>
      </c>
      <c r="I64" s="33">
        <f>ROUND(ROUND(H64,2)*ROUND(G64,3),2)</f>
      </c>
      <c r="O64">
        <f>(I64*21)/100</f>
      </c>
      <c r="P64" t="s">
        <v>22</v>
      </c>
    </row>
    <row r="65" spans="1:5" ht="12.75">
      <c r="A65" s="34" t="s">
        <v>49</v>
      </c>
      <c r="E65" s="35" t="s">
        <v>46</v>
      </c>
    </row>
    <row r="66" spans="1:5" ht="25.5">
      <c r="A66" s="38" t="s">
        <v>51</v>
      </c>
      <c r="E66" s="37" t="s">
        <v>166</v>
      </c>
    </row>
    <row r="67" spans="1:16" ht="12.75">
      <c r="A67" s="25" t="s">
        <v>44</v>
      </c>
      <c r="B67" s="29" t="s">
        <v>167</v>
      </c>
      <c r="C67" s="29" t="s">
        <v>168</v>
      </c>
      <c r="D67" s="25" t="s">
        <v>46</v>
      </c>
      <c r="E67" s="30" t="s">
        <v>169</v>
      </c>
      <c r="F67" s="31" t="s">
        <v>82</v>
      </c>
      <c r="G67" s="32">
        <v>703.8</v>
      </c>
      <c r="H67" s="33">
        <v>0</v>
      </c>
      <c r="I67" s="33">
        <f>ROUND(ROUND(H67,2)*ROUND(G67,3),2)</f>
      </c>
      <c r="O67">
        <f>(I67*21)/100</f>
      </c>
      <c r="P67" t="s">
        <v>22</v>
      </c>
    </row>
    <row r="68" spans="1:5" ht="12.75">
      <c r="A68" s="34" t="s">
        <v>49</v>
      </c>
      <c r="E68" s="35" t="s">
        <v>46</v>
      </c>
    </row>
    <row r="69" spans="1:5" ht="25.5">
      <c r="A69" s="38" t="s">
        <v>51</v>
      </c>
      <c r="E69" s="37" t="s">
        <v>170</v>
      </c>
    </row>
    <row r="70" spans="1:16" ht="12.75">
      <c r="A70" s="25" t="s">
        <v>44</v>
      </c>
      <c r="B70" s="29" t="s">
        <v>171</v>
      </c>
      <c r="C70" s="29" t="s">
        <v>172</v>
      </c>
      <c r="D70" s="25" t="s">
        <v>46</v>
      </c>
      <c r="E70" s="30" t="s">
        <v>173</v>
      </c>
      <c r="F70" s="31" t="s">
        <v>82</v>
      </c>
      <c r="G70" s="32">
        <v>703.8</v>
      </c>
      <c r="H70" s="33">
        <v>0</v>
      </c>
      <c r="I70" s="33">
        <f>ROUND(ROUND(H70,2)*ROUND(G70,3),2)</f>
      </c>
      <c r="O70">
        <f>(I70*21)/100</f>
      </c>
      <c r="P70" t="s">
        <v>22</v>
      </c>
    </row>
    <row r="71" spans="1:5" ht="12.75">
      <c r="A71" s="34" t="s">
        <v>49</v>
      </c>
      <c r="E71" s="35" t="s">
        <v>46</v>
      </c>
    </row>
    <row r="72" spans="1:5" ht="25.5">
      <c r="A72" s="36" t="s">
        <v>51</v>
      </c>
      <c r="E72" s="37" t="s">
        <v>174</v>
      </c>
    </row>
    <row r="73" spans="1:18" ht="12.75" customHeight="1">
      <c r="A73" s="6" t="s">
        <v>42</v>
      </c>
      <c r="B73" s="6"/>
      <c r="C73" s="40" t="s">
        <v>34</v>
      </c>
      <c r="D73" s="6"/>
      <c r="E73" s="27" t="s">
        <v>175</v>
      </c>
      <c r="F73" s="6"/>
      <c r="G73" s="6"/>
      <c r="H73" s="6"/>
      <c r="I73" s="41">
        <f>0+Q73</f>
      </c>
      <c r="O73">
        <f>0+R73</f>
      </c>
      <c r="Q73">
        <f>0+I74+I77+I80+I83+I86+I89+I92+I95+I98+I101</f>
      </c>
      <c r="R73">
        <f>0+O74+O77+O80+O83+O86+O89+O92+O95+O98+O101</f>
      </c>
    </row>
    <row r="74" spans="1:16" ht="12.75">
      <c r="A74" s="25" t="s">
        <v>44</v>
      </c>
      <c r="B74" s="29" t="s">
        <v>176</v>
      </c>
      <c r="C74" s="29" t="s">
        <v>177</v>
      </c>
      <c r="D74" s="25" t="s">
        <v>46</v>
      </c>
      <c r="E74" s="30" t="s">
        <v>178</v>
      </c>
      <c r="F74" s="31" t="s">
        <v>82</v>
      </c>
      <c r="G74" s="32">
        <v>99.96</v>
      </c>
      <c r="H74" s="33">
        <v>0</v>
      </c>
      <c r="I74" s="33">
        <f>ROUND(ROUND(H74,2)*ROUND(G74,3),2)</f>
      </c>
      <c r="O74">
        <f>(I74*21)/100</f>
      </c>
      <c r="P74" t="s">
        <v>22</v>
      </c>
    </row>
    <row r="75" spans="1:5" ht="12.75">
      <c r="A75" s="34" t="s">
        <v>49</v>
      </c>
      <c r="E75" s="35" t="s">
        <v>179</v>
      </c>
    </row>
    <row r="76" spans="1:5" ht="25.5">
      <c r="A76" s="38" t="s">
        <v>51</v>
      </c>
      <c r="E76" s="37" t="s">
        <v>158</v>
      </c>
    </row>
    <row r="77" spans="1:16" ht="12.75">
      <c r="A77" s="25" t="s">
        <v>44</v>
      </c>
      <c r="B77" s="29" t="s">
        <v>180</v>
      </c>
      <c r="C77" s="29" t="s">
        <v>181</v>
      </c>
      <c r="D77" s="25" t="s">
        <v>46</v>
      </c>
      <c r="E77" s="30" t="s">
        <v>182</v>
      </c>
      <c r="F77" s="31" t="s">
        <v>72</v>
      </c>
      <c r="G77" s="32">
        <v>15.994</v>
      </c>
      <c r="H77" s="33">
        <v>0</v>
      </c>
      <c r="I77" s="33">
        <f>ROUND(ROUND(H77,2)*ROUND(G77,3),2)</f>
      </c>
      <c r="O77">
        <f>(I77*21)/100</f>
      </c>
      <c r="P77" t="s">
        <v>22</v>
      </c>
    </row>
    <row r="78" spans="1:5" ht="12.75">
      <c r="A78" s="34" t="s">
        <v>49</v>
      </c>
      <c r="E78" s="35" t="s">
        <v>183</v>
      </c>
    </row>
    <row r="79" spans="1:5" ht="51">
      <c r="A79" s="38" t="s">
        <v>51</v>
      </c>
      <c r="E79" s="37" t="s">
        <v>184</v>
      </c>
    </row>
    <row r="80" spans="1:16" ht="12.75">
      <c r="A80" s="25" t="s">
        <v>44</v>
      </c>
      <c r="B80" s="29" t="s">
        <v>185</v>
      </c>
      <c r="C80" s="29" t="s">
        <v>186</v>
      </c>
      <c r="D80" s="25" t="s">
        <v>46</v>
      </c>
      <c r="E80" s="30" t="s">
        <v>187</v>
      </c>
      <c r="F80" s="31" t="s">
        <v>82</v>
      </c>
      <c r="G80" s="32">
        <v>3294.89</v>
      </c>
      <c r="H80" s="33">
        <v>0</v>
      </c>
      <c r="I80" s="33">
        <f>ROUND(ROUND(H80,2)*ROUND(G80,3),2)</f>
      </c>
      <c r="O80">
        <f>(I80*21)/100</f>
      </c>
      <c r="P80" t="s">
        <v>22</v>
      </c>
    </row>
    <row r="81" spans="1:5" ht="89.25">
      <c r="A81" s="34" t="s">
        <v>49</v>
      </c>
      <c r="E81" s="35" t="s">
        <v>188</v>
      </c>
    </row>
    <row r="82" spans="1:5" ht="25.5">
      <c r="A82" s="38" t="s">
        <v>51</v>
      </c>
      <c r="E82" s="37" t="s">
        <v>189</v>
      </c>
    </row>
    <row r="83" spans="1:16" ht="12.75">
      <c r="A83" s="25" t="s">
        <v>44</v>
      </c>
      <c r="B83" s="29" t="s">
        <v>190</v>
      </c>
      <c r="C83" s="29" t="s">
        <v>191</v>
      </c>
      <c r="D83" s="25" t="s">
        <v>46</v>
      </c>
      <c r="E83" s="30" t="s">
        <v>192</v>
      </c>
      <c r="F83" s="31" t="s">
        <v>82</v>
      </c>
      <c r="G83" s="32">
        <v>3294.89</v>
      </c>
      <c r="H83" s="33">
        <v>0</v>
      </c>
      <c r="I83" s="33">
        <f>ROUND(ROUND(H83,2)*ROUND(G83,3),2)</f>
      </c>
      <c r="O83">
        <f>(I83*21)/100</f>
      </c>
      <c r="P83" t="s">
        <v>22</v>
      </c>
    </row>
    <row r="84" spans="1:5" ht="12.75">
      <c r="A84" s="34" t="s">
        <v>49</v>
      </c>
      <c r="E84" s="35" t="s">
        <v>193</v>
      </c>
    </row>
    <row r="85" spans="1:5" ht="25.5">
      <c r="A85" s="38" t="s">
        <v>51</v>
      </c>
      <c r="E85" s="37" t="s">
        <v>194</v>
      </c>
    </row>
    <row r="86" spans="1:16" ht="12.75">
      <c r="A86" s="25" t="s">
        <v>44</v>
      </c>
      <c r="B86" s="29" t="s">
        <v>195</v>
      </c>
      <c r="C86" s="29" t="s">
        <v>196</v>
      </c>
      <c r="D86" s="25" t="s">
        <v>46</v>
      </c>
      <c r="E86" s="30" t="s">
        <v>197</v>
      </c>
      <c r="F86" s="31" t="s">
        <v>82</v>
      </c>
      <c r="G86" s="32">
        <v>5300.57</v>
      </c>
      <c r="H86" s="33">
        <v>0</v>
      </c>
      <c r="I86" s="33">
        <f>ROUND(ROUND(H86,2)*ROUND(G86,3),2)</f>
      </c>
      <c r="O86">
        <f>(I86*21)/100</f>
      </c>
      <c r="P86" t="s">
        <v>22</v>
      </c>
    </row>
    <row r="87" spans="1:5" ht="12.75">
      <c r="A87" s="34" t="s">
        <v>49</v>
      </c>
      <c r="E87" s="35" t="s">
        <v>198</v>
      </c>
    </row>
    <row r="88" spans="1:5" ht="51">
      <c r="A88" s="38" t="s">
        <v>51</v>
      </c>
      <c r="E88" s="37" t="s">
        <v>199</v>
      </c>
    </row>
    <row r="89" spans="1:16" ht="12.75">
      <c r="A89" s="25" t="s">
        <v>44</v>
      </c>
      <c r="B89" s="29" t="s">
        <v>200</v>
      </c>
      <c r="C89" s="29" t="s">
        <v>201</v>
      </c>
      <c r="D89" s="25" t="s">
        <v>46</v>
      </c>
      <c r="E89" s="30" t="s">
        <v>202</v>
      </c>
      <c r="F89" s="31" t="s">
        <v>82</v>
      </c>
      <c r="G89" s="32">
        <v>3172.85</v>
      </c>
      <c r="H89" s="33">
        <v>0</v>
      </c>
      <c r="I89" s="33">
        <f>ROUND(ROUND(H89,2)*ROUND(G89,3),2)</f>
      </c>
      <c r="O89">
        <f>(I89*21)/100</f>
      </c>
      <c r="P89" t="s">
        <v>22</v>
      </c>
    </row>
    <row r="90" spans="1:5" ht="12.75">
      <c r="A90" s="34" t="s">
        <v>49</v>
      </c>
      <c r="E90" s="35" t="s">
        <v>203</v>
      </c>
    </row>
    <row r="91" spans="1:5" ht="25.5">
      <c r="A91" s="38" t="s">
        <v>51</v>
      </c>
      <c r="E91" s="37" t="s">
        <v>204</v>
      </c>
    </row>
    <row r="92" spans="1:16" ht="12.75">
      <c r="A92" s="25" t="s">
        <v>44</v>
      </c>
      <c r="B92" s="29" t="s">
        <v>205</v>
      </c>
      <c r="C92" s="29" t="s">
        <v>206</v>
      </c>
      <c r="D92" s="25" t="s">
        <v>46</v>
      </c>
      <c r="E92" s="30" t="s">
        <v>207</v>
      </c>
      <c r="F92" s="31" t="s">
        <v>82</v>
      </c>
      <c r="G92" s="32">
        <v>5178.54</v>
      </c>
      <c r="H92" s="33">
        <v>0</v>
      </c>
      <c r="I92" s="33">
        <f>ROUND(ROUND(H92,2)*ROUND(G92,3),2)</f>
      </c>
      <c r="O92">
        <f>(I92*21)/100</f>
      </c>
      <c r="P92" t="s">
        <v>22</v>
      </c>
    </row>
    <row r="93" spans="1:5" ht="12.75">
      <c r="A93" s="34" t="s">
        <v>49</v>
      </c>
      <c r="E93" s="35" t="s">
        <v>208</v>
      </c>
    </row>
    <row r="94" spans="1:5" ht="51">
      <c r="A94" s="38" t="s">
        <v>51</v>
      </c>
      <c r="E94" s="37" t="s">
        <v>209</v>
      </c>
    </row>
    <row r="95" spans="1:16" ht="12.75">
      <c r="A95" s="25" t="s">
        <v>44</v>
      </c>
      <c r="B95" s="29" t="s">
        <v>210</v>
      </c>
      <c r="C95" s="29" t="s">
        <v>211</v>
      </c>
      <c r="D95" s="25" t="s">
        <v>46</v>
      </c>
      <c r="E95" s="30" t="s">
        <v>212</v>
      </c>
      <c r="F95" s="31" t="s">
        <v>82</v>
      </c>
      <c r="G95" s="32">
        <v>3172.85</v>
      </c>
      <c r="H95" s="33">
        <v>0</v>
      </c>
      <c r="I95" s="33">
        <f>ROUND(ROUND(H95,2)*ROUND(G95,3),2)</f>
      </c>
      <c r="O95">
        <f>(I95*21)/100</f>
      </c>
      <c r="P95" t="s">
        <v>22</v>
      </c>
    </row>
    <row r="96" spans="1:5" ht="12.75">
      <c r="A96" s="34" t="s">
        <v>49</v>
      </c>
      <c r="E96" s="35" t="s">
        <v>213</v>
      </c>
    </row>
    <row r="97" spans="1:5" ht="25.5">
      <c r="A97" s="38" t="s">
        <v>51</v>
      </c>
      <c r="E97" s="37" t="s">
        <v>204</v>
      </c>
    </row>
    <row r="98" spans="1:16" ht="12.75">
      <c r="A98" s="25" t="s">
        <v>44</v>
      </c>
      <c r="B98" s="29" t="s">
        <v>214</v>
      </c>
      <c r="C98" s="29" t="s">
        <v>215</v>
      </c>
      <c r="D98" s="25" t="s">
        <v>46</v>
      </c>
      <c r="E98" s="30" t="s">
        <v>216</v>
      </c>
      <c r="F98" s="31" t="s">
        <v>72</v>
      </c>
      <c r="G98" s="32">
        <v>7.222</v>
      </c>
      <c r="H98" s="33">
        <v>0</v>
      </c>
      <c r="I98" s="33">
        <f>ROUND(ROUND(H98,2)*ROUND(G98,3),2)</f>
      </c>
      <c r="O98">
        <f>(I98*21)/100</f>
      </c>
      <c r="P98" t="s">
        <v>22</v>
      </c>
    </row>
    <row r="99" spans="1:5" ht="12.75">
      <c r="A99" s="34" t="s">
        <v>49</v>
      </c>
      <c r="E99" s="35" t="s">
        <v>46</v>
      </c>
    </row>
    <row r="100" spans="1:5" ht="25.5">
      <c r="A100" s="38" t="s">
        <v>51</v>
      </c>
      <c r="E100" s="37" t="s">
        <v>217</v>
      </c>
    </row>
    <row r="101" spans="1:16" ht="12.75">
      <c r="A101" s="25" t="s">
        <v>44</v>
      </c>
      <c r="B101" s="29" t="s">
        <v>218</v>
      </c>
      <c r="C101" s="29" t="s">
        <v>219</v>
      </c>
      <c r="D101" s="25" t="s">
        <v>46</v>
      </c>
      <c r="E101" s="30" t="s">
        <v>220</v>
      </c>
      <c r="F101" s="31" t="s">
        <v>82</v>
      </c>
      <c r="G101" s="32">
        <v>3355.07</v>
      </c>
      <c r="H101" s="33">
        <v>0</v>
      </c>
      <c r="I101" s="33">
        <f>ROUND(ROUND(H101,2)*ROUND(G101,3),2)</f>
      </c>
      <c r="O101">
        <f>(I101*21)/100</f>
      </c>
      <c r="P101" t="s">
        <v>22</v>
      </c>
    </row>
    <row r="102" spans="1:5" ht="12.75">
      <c r="A102" s="34" t="s">
        <v>49</v>
      </c>
      <c r="E102" s="35" t="s">
        <v>46</v>
      </c>
    </row>
    <row r="103" spans="1:5" ht="63.75">
      <c r="A103" s="36" t="s">
        <v>51</v>
      </c>
      <c r="E103" s="37" t="s">
        <v>221</v>
      </c>
    </row>
    <row r="104" spans="1:18" ht="12.75" customHeight="1">
      <c r="A104" s="6" t="s">
        <v>42</v>
      </c>
      <c r="B104" s="6"/>
      <c r="C104" s="40" t="s">
        <v>75</v>
      </c>
      <c r="D104" s="6"/>
      <c r="E104" s="27" t="s">
        <v>222</v>
      </c>
      <c r="F104" s="6"/>
      <c r="G104" s="6"/>
      <c r="H104" s="6"/>
      <c r="I104" s="41">
        <f>0+Q104</f>
      </c>
      <c r="O104">
        <f>0+R104</f>
      </c>
      <c r="Q104">
        <f>0+I105</f>
      </c>
      <c r="R104">
        <f>0+O105</f>
      </c>
    </row>
    <row r="105" spans="1:16" ht="12.75">
      <c r="A105" s="25" t="s">
        <v>44</v>
      </c>
      <c r="B105" s="29" t="s">
        <v>223</v>
      </c>
      <c r="C105" s="29" t="s">
        <v>224</v>
      </c>
      <c r="D105" s="25" t="s">
        <v>46</v>
      </c>
      <c r="E105" s="30" t="s">
        <v>225</v>
      </c>
      <c r="F105" s="31" t="s">
        <v>60</v>
      </c>
      <c r="G105" s="32">
        <v>1</v>
      </c>
      <c r="H105" s="33">
        <v>0</v>
      </c>
      <c r="I105" s="33">
        <f>ROUND(ROUND(H105,2)*ROUND(G105,3),2)</f>
      </c>
      <c r="O105">
        <f>(I105*21)/100</f>
      </c>
      <c r="P105" t="s">
        <v>22</v>
      </c>
    </row>
    <row r="106" spans="1:5" ht="12.75">
      <c r="A106" s="34" t="s">
        <v>49</v>
      </c>
      <c r="E106" s="35" t="s">
        <v>226</v>
      </c>
    </row>
    <row r="107" spans="1:5" ht="25.5">
      <c r="A107" s="36" t="s">
        <v>51</v>
      </c>
      <c r="E107" s="37" t="s">
        <v>227</v>
      </c>
    </row>
    <row r="108" spans="1:18" ht="12.75" customHeight="1">
      <c r="A108" s="6" t="s">
        <v>42</v>
      </c>
      <c r="B108" s="6"/>
      <c r="C108" s="40" t="s">
        <v>39</v>
      </c>
      <c r="D108" s="6"/>
      <c r="E108" s="27" t="s">
        <v>228</v>
      </c>
      <c r="F108" s="6"/>
      <c r="G108" s="6"/>
      <c r="H108" s="6"/>
      <c r="I108" s="41">
        <f>0+Q108</f>
      </c>
      <c r="O108">
        <f>0+R108</f>
      </c>
      <c r="Q108">
        <f>0+I109+I112+I115+I118+I121+I124+I127+I130+I133</f>
      </c>
      <c r="R108">
        <f>0+O109+O112+O115+O118+O121+O124+O127+O130+O133</f>
      </c>
    </row>
    <row r="109" spans="1:16" ht="25.5">
      <c r="A109" s="25" t="s">
        <v>44</v>
      </c>
      <c r="B109" s="29" t="s">
        <v>229</v>
      </c>
      <c r="C109" s="29" t="s">
        <v>230</v>
      </c>
      <c r="D109" s="25" t="s">
        <v>46</v>
      </c>
      <c r="E109" s="30" t="s">
        <v>231</v>
      </c>
      <c r="F109" s="31" t="s">
        <v>106</v>
      </c>
      <c r="G109" s="32">
        <v>502.86</v>
      </c>
      <c r="H109" s="33">
        <v>0</v>
      </c>
      <c r="I109" s="33">
        <f>ROUND(ROUND(H109,2)*ROUND(G109,3),2)</f>
      </c>
      <c r="O109">
        <f>(I109*21)/100</f>
      </c>
      <c r="P109" t="s">
        <v>22</v>
      </c>
    </row>
    <row r="110" spans="1:5" ht="12.75">
      <c r="A110" s="34" t="s">
        <v>49</v>
      </c>
      <c r="E110" s="35" t="s">
        <v>46</v>
      </c>
    </row>
    <row r="111" spans="1:5" ht="38.25">
      <c r="A111" s="38" t="s">
        <v>51</v>
      </c>
      <c r="E111" s="37" t="s">
        <v>232</v>
      </c>
    </row>
    <row r="112" spans="1:16" ht="25.5">
      <c r="A112" s="25" t="s">
        <v>44</v>
      </c>
      <c r="B112" s="29" t="s">
        <v>233</v>
      </c>
      <c r="C112" s="29" t="s">
        <v>234</v>
      </c>
      <c r="D112" s="25" t="s">
        <v>46</v>
      </c>
      <c r="E112" s="30" t="s">
        <v>235</v>
      </c>
      <c r="F112" s="31" t="s">
        <v>106</v>
      </c>
      <c r="G112" s="32">
        <v>502.86</v>
      </c>
      <c r="H112" s="33">
        <v>0</v>
      </c>
      <c r="I112" s="33">
        <f>ROUND(ROUND(H112,2)*ROUND(G112,3),2)</f>
      </c>
      <c r="O112">
        <f>(I112*21)/100</f>
      </c>
      <c r="P112" t="s">
        <v>22</v>
      </c>
    </row>
    <row r="113" spans="1:5" ht="25.5">
      <c r="A113" s="34" t="s">
        <v>49</v>
      </c>
      <c r="E113" s="35" t="s">
        <v>236</v>
      </c>
    </row>
    <row r="114" spans="1:5" ht="25.5">
      <c r="A114" s="38" t="s">
        <v>51</v>
      </c>
      <c r="E114" s="37" t="s">
        <v>237</v>
      </c>
    </row>
    <row r="115" spans="1:16" ht="12.75">
      <c r="A115" s="25" t="s">
        <v>44</v>
      </c>
      <c r="B115" s="29" t="s">
        <v>238</v>
      </c>
      <c r="C115" s="29" t="s">
        <v>239</v>
      </c>
      <c r="D115" s="25" t="s">
        <v>46</v>
      </c>
      <c r="E115" s="30" t="s">
        <v>240</v>
      </c>
      <c r="F115" s="31" t="s">
        <v>60</v>
      </c>
      <c r="G115" s="32">
        <v>30</v>
      </c>
      <c r="H115" s="33">
        <v>0</v>
      </c>
      <c r="I115" s="33">
        <f>ROUND(ROUND(H115,2)*ROUND(G115,3),2)</f>
      </c>
      <c r="O115">
        <f>(I115*21)/100</f>
      </c>
      <c r="P115" t="s">
        <v>22</v>
      </c>
    </row>
    <row r="116" spans="1:5" ht="12.75">
      <c r="A116" s="34" t="s">
        <v>49</v>
      </c>
      <c r="E116" s="35" t="s">
        <v>46</v>
      </c>
    </row>
    <row r="117" spans="1:5" ht="25.5">
      <c r="A117" s="38" t="s">
        <v>51</v>
      </c>
      <c r="E117" s="37" t="s">
        <v>241</v>
      </c>
    </row>
    <row r="118" spans="1:16" ht="12.75">
      <c r="A118" s="25" t="s">
        <v>44</v>
      </c>
      <c r="B118" s="29" t="s">
        <v>242</v>
      </c>
      <c r="C118" s="29" t="s">
        <v>243</v>
      </c>
      <c r="D118" s="25" t="s">
        <v>46</v>
      </c>
      <c r="E118" s="30" t="s">
        <v>244</v>
      </c>
      <c r="F118" s="31" t="s">
        <v>106</v>
      </c>
      <c r="G118" s="32">
        <v>27.54</v>
      </c>
      <c r="H118" s="33">
        <v>0</v>
      </c>
      <c r="I118" s="33">
        <f>ROUND(ROUND(H118,2)*ROUND(G118,3),2)</f>
      </c>
      <c r="O118">
        <f>(I118*21)/100</f>
      </c>
      <c r="P118" t="s">
        <v>22</v>
      </c>
    </row>
    <row r="119" spans="1:5" ht="12.75">
      <c r="A119" s="34" t="s">
        <v>49</v>
      </c>
      <c r="E119" s="35" t="s">
        <v>46</v>
      </c>
    </row>
    <row r="120" spans="1:5" ht="38.25">
      <c r="A120" s="38" t="s">
        <v>51</v>
      </c>
      <c r="E120" s="37" t="s">
        <v>245</v>
      </c>
    </row>
    <row r="121" spans="1:16" ht="12.75">
      <c r="A121" s="25" t="s">
        <v>44</v>
      </c>
      <c r="B121" s="29" t="s">
        <v>246</v>
      </c>
      <c r="C121" s="29" t="s">
        <v>247</v>
      </c>
      <c r="D121" s="25" t="s">
        <v>46</v>
      </c>
      <c r="E121" s="30" t="s">
        <v>248</v>
      </c>
      <c r="F121" s="31" t="s">
        <v>106</v>
      </c>
      <c r="G121" s="32">
        <v>212</v>
      </c>
      <c r="H121" s="33">
        <v>0</v>
      </c>
      <c r="I121" s="33">
        <f>ROUND(ROUND(H121,2)*ROUND(G121,3),2)</f>
      </c>
      <c r="O121">
        <f>(I121*21)/100</f>
      </c>
      <c r="P121" t="s">
        <v>22</v>
      </c>
    </row>
    <row r="122" spans="1:5" ht="12.75">
      <c r="A122" s="34" t="s">
        <v>49</v>
      </c>
      <c r="E122" s="35" t="s">
        <v>46</v>
      </c>
    </row>
    <row r="123" spans="1:5" ht="25.5">
      <c r="A123" s="38" t="s">
        <v>51</v>
      </c>
      <c r="E123" s="37" t="s">
        <v>249</v>
      </c>
    </row>
    <row r="124" spans="1:16" ht="12.75">
      <c r="A124" s="25" t="s">
        <v>44</v>
      </c>
      <c r="B124" s="29" t="s">
        <v>250</v>
      </c>
      <c r="C124" s="29" t="s">
        <v>251</v>
      </c>
      <c r="D124" s="25" t="s">
        <v>46</v>
      </c>
      <c r="E124" s="30" t="s">
        <v>252</v>
      </c>
      <c r="F124" s="31" t="s">
        <v>106</v>
      </c>
      <c r="G124" s="32">
        <v>240</v>
      </c>
      <c r="H124" s="33">
        <v>0</v>
      </c>
      <c r="I124" s="33">
        <f>ROUND(ROUND(H124,2)*ROUND(G124,3),2)</f>
      </c>
      <c r="O124">
        <f>(I124*21)/100</f>
      </c>
      <c r="P124" t="s">
        <v>22</v>
      </c>
    </row>
    <row r="125" spans="1:5" ht="12.75">
      <c r="A125" s="34" t="s">
        <v>49</v>
      </c>
      <c r="E125" s="35" t="s">
        <v>46</v>
      </c>
    </row>
    <row r="126" spans="1:5" ht="25.5">
      <c r="A126" s="38" t="s">
        <v>51</v>
      </c>
      <c r="E126" s="37" t="s">
        <v>253</v>
      </c>
    </row>
    <row r="127" spans="1:16" ht="12.75">
      <c r="A127" s="25" t="s">
        <v>44</v>
      </c>
      <c r="B127" s="29" t="s">
        <v>254</v>
      </c>
      <c r="C127" s="29" t="s">
        <v>255</v>
      </c>
      <c r="D127" s="25" t="s">
        <v>46</v>
      </c>
      <c r="E127" s="30" t="s">
        <v>256</v>
      </c>
      <c r="F127" s="31" t="s">
        <v>106</v>
      </c>
      <c r="G127" s="32">
        <v>212</v>
      </c>
      <c r="H127" s="33">
        <v>0</v>
      </c>
      <c r="I127" s="33">
        <f>ROUND(ROUND(H127,2)*ROUND(G127,3),2)</f>
      </c>
      <c r="O127">
        <f>(I127*21)/100</f>
      </c>
      <c r="P127" t="s">
        <v>22</v>
      </c>
    </row>
    <row r="128" spans="1:5" ht="12.75">
      <c r="A128" s="34" t="s">
        <v>49</v>
      </c>
      <c r="E128" s="35" t="s">
        <v>46</v>
      </c>
    </row>
    <row r="129" spans="1:5" ht="25.5">
      <c r="A129" s="38" t="s">
        <v>51</v>
      </c>
      <c r="E129" s="37" t="s">
        <v>257</v>
      </c>
    </row>
    <row r="130" spans="1:16" ht="12.75">
      <c r="A130" s="25" t="s">
        <v>44</v>
      </c>
      <c r="B130" s="29" t="s">
        <v>258</v>
      </c>
      <c r="C130" s="29" t="s">
        <v>259</v>
      </c>
      <c r="D130" s="25" t="s">
        <v>46</v>
      </c>
      <c r="E130" s="30" t="s">
        <v>260</v>
      </c>
      <c r="F130" s="31" t="s">
        <v>106</v>
      </c>
      <c r="G130" s="32">
        <v>240</v>
      </c>
      <c r="H130" s="33">
        <v>0</v>
      </c>
      <c r="I130" s="33">
        <f>ROUND(ROUND(H130,2)*ROUND(G130,3),2)</f>
      </c>
      <c r="O130">
        <f>(I130*21)/100</f>
      </c>
      <c r="P130" t="s">
        <v>22</v>
      </c>
    </row>
    <row r="131" spans="1:5" ht="12.75">
      <c r="A131" s="34" t="s">
        <v>49</v>
      </c>
      <c r="E131" s="35" t="s">
        <v>46</v>
      </c>
    </row>
    <row r="132" spans="1:5" ht="25.5">
      <c r="A132" s="38" t="s">
        <v>51</v>
      </c>
      <c r="E132" s="37" t="s">
        <v>261</v>
      </c>
    </row>
    <row r="133" spans="1:16" ht="12.75">
      <c r="A133" s="25" t="s">
        <v>44</v>
      </c>
      <c r="B133" s="29" t="s">
        <v>262</v>
      </c>
      <c r="C133" s="29" t="s">
        <v>263</v>
      </c>
      <c r="D133" s="25" t="s">
        <v>46</v>
      </c>
      <c r="E133" s="30" t="s">
        <v>264</v>
      </c>
      <c r="F133" s="31" t="s">
        <v>106</v>
      </c>
      <c r="G133" s="32">
        <v>120</v>
      </c>
      <c r="H133" s="33">
        <v>0</v>
      </c>
      <c r="I133" s="33">
        <f>ROUND(ROUND(H133,2)*ROUND(G133,3),2)</f>
      </c>
      <c r="O133">
        <f>(I133*21)/100</f>
      </c>
      <c r="P133" t="s">
        <v>22</v>
      </c>
    </row>
    <row r="134" spans="1:5" ht="12.75">
      <c r="A134" s="34" t="s">
        <v>49</v>
      </c>
      <c r="E134" s="35" t="s">
        <v>46</v>
      </c>
    </row>
    <row r="135" spans="1:5" ht="25.5">
      <c r="A135" s="36" t="s">
        <v>51</v>
      </c>
      <c r="E135" s="37" t="s">
        <v>265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0+O8+O18+O100+O116+O123+O160+O185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266</v>
      </c>
      <c r="I3" s="42">
        <f>0+I8+I18+I100+I116+I123+I160+I185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266</v>
      </c>
      <c r="D4" s="6"/>
      <c r="E4" s="18" t="s">
        <v>267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0+I9+I12+I15</f>
      </c>
      <c r="R8">
        <f>0+O9+O12+O15</f>
      </c>
    </row>
    <row r="9" spans="1:16" ht="12.75">
      <c r="A9" s="25" t="s">
        <v>44</v>
      </c>
      <c r="B9" s="29" t="s">
        <v>28</v>
      </c>
      <c r="C9" s="29" t="s">
        <v>45</v>
      </c>
      <c r="D9" s="25" t="s">
        <v>91</v>
      </c>
      <c r="E9" s="30" t="s">
        <v>47</v>
      </c>
      <c r="F9" s="31" t="s">
        <v>48</v>
      </c>
      <c r="G9" s="32">
        <v>18648.975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12.75">
      <c r="A10" s="34" t="s">
        <v>49</v>
      </c>
      <c r="E10" s="35" t="s">
        <v>92</v>
      </c>
    </row>
    <row r="11" spans="1:5" ht="102">
      <c r="A11" s="38" t="s">
        <v>51</v>
      </c>
      <c r="E11" s="37" t="s">
        <v>268</v>
      </c>
    </row>
    <row r="12" spans="1:16" ht="12.75">
      <c r="A12" s="25" t="s">
        <v>44</v>
      </c>
      <c r="B12" s="29" t="s">
        <v>22</v>
      </c>
      <c r="C12" s="29" t="s">
        <v>45</v>
      </c>
      <c r="D12" s="25" t="s">
        <v>94</v>
      </c>
      <c r="E12" s="30" t="s">
        <v>47</v>
      </c>
      <c r="F12" s="31" t="s">
        <v>48</v>
      </c>
      <c r="G12" s="32">
        <v>12.96</v>
      </c>
      <c r="H12" s="33">
        <v>0</v>
      </c>
      <c r="I12" s="33">
        <f>ROUND(ROUND(H12,2)*ROUND(G12,3),2)</f>
      </c>
      <c r="O12">
        <f>(I12*21)/100</f>
      </c>
      <c r="P12" t="s">
        <v>22</v>
      </c>
    </row>
    <row r="13" spans="1:5" ht="12.75">
      <c r="A13" s="34" t="s">
        <v>49</v>
      </c>
      <c r="E13" s="35" t="s">
        <v>95</v>
      </c>
    </row>
    <row r="14" spans="1:5" ht="12.75">
      <c r="A14" s="38" t="s">
        <v>51</v>
      </c>
      <c r="E14" s="37" t="s">
        <v>269</v>
      </c>
    </row>
    <row r="15" spans="1:16" ht="12.75">
      <c r="A15" s="25" t="s">
        <v>44</v>
      </c>
      <c r="B15" s="29" t="s">
        <v>21</v>
      </c>
      <c r="C15" s="29" t="s">
        <v>45</v>
      </c>
      <c r="D15" s="25" t="s">
        <v>97</v>
      </c>
      <c r="E15" s="30" t="s">
        <v>47</v>
      </c>
      <c r="F15" s="31" t="s">
        <v>48</v>
      </c>
      <c r="G15" s="32">
        <v>37.5</v>
      </c>
      <c r="H15" s="33">
        <v>0</v>
      </c>
      <c r="I15" s="33">
        <f>ROUND(ROUND(H15,2)*ROUND(G15,3),2)</f>
      </c>
      <c r="O15">
        <f>(I15*21)/100</f>
      </c>
      <c r="P15" t="s">
        <v>22</v>
      </c>
    </row>
    <row r="16" spans="1:5" ht="12.75">
      <c r="A16" s="34" t="s">
        <v>49</v>
      </c>
      <c r="E16" s="35" t="s">
        <v>270</v>
      </c>
    </row>
    <row r="17" spans="1:5" ht="12.75">
      <c r="A17" s="36" t="s">
        <v>51</v>
      </c>
      <c r="E17" s="37" t="s">
        <v>271</v>
      </c>
    </row>
    <row r="18" spans="1:18" ht="12.75" customHeight="1">
      <c r="A18" s="6" t="s">
        <v>42</v>
      </c>
      <c r="B18" s="6"/>
      <c r="C18" s="40" t="s">
        <v>28</v>
      </c>
      <c r="D18" s="6"/>
      <c r="E18" s="27" t="s">
        <v>57</v>
      </c>
      <c r="F18" s="6"/>
      <c r="G18" s="6"/>
      <c r="H18" s="6"/>
      <c r="I18" s="41">
        <f>0+Q18</f>
      </c>
      <c r="O18">
        <f>0+R18</f>
      </c>
      <c r="Q18">
        <f>0+I19+I22+I25+I28+I31+I34+I37+I40+I43+I46+I49+I52+I55+I58+I61+I64+I67+I70+I73+I76+I79+I82+I85+I88+I91+I94+I97</f>
      </c>
      <c r="R18">
        <f>0+O19+O22+O25+O28+O31+O34+O37+O40+O43+O46+O49+O52+O55+O58+O61+O64+O67+O70+O73+O76+O79+O82+O85+O88+O91+O94+O97</f>
      </c>
    </row>
    <row r="19" spans="1:16" ht="25.5">
      <c r="A19" s="25" t="s">
        <v>44</v>
      </c>
      <c r="B19" s="29" t="s">
        <v>32</v>
      </c>
      <c r="C19" s="29" t="s">
        <v>272</v>
      </c>
      <c r="D19" s="25" t="s">
        <v>46</v>
      </c>
      <c r="E19" s="30" t="s">
        <v>273</v>
      </c>
      <c r="F19" s="31" t="s">
        <v>72</v>
      </c>
      <c r="G19" s="32">
        <v>5444.239</v>
      </c>
      <c r="H19" s="33">
        <v>0</v>
      </c>
      <c r="I19" s="33">
        <f>ROUND(ROUND(H19,2)*ROUND(G19,3),2)</f>
      </c>
      <c r="O19">
        <f>(I19*21)/100</f>
      </c>
      <c r="P19" t="s">
        <v>22</v>
      </c>
    </row>
    <row r="20" spans="1:5" ht="25.5">
      <c r="A20" s="34" t="s">
        <v>49</v>
      </c>
      <c r="E20" s="35" t="s">
        <v>274</v>
      </c>
    </row>
    <row r="21" spans="1:5" ht="89.25">
      <c r="A21" s="38" t="s">
        <v>51</v>
      </c>
      <c r="E21" s="37" t="s">
        <v>275</v>
      </c>
    </row>
    <row r="22" spans="1:16" ht="12.75">
      <c r="A22" s="25" t="s">
        <v>44</v>
      </c>
      <c r="B22" s="29" t="s">
        <v>34</v>
      </c>
      <c r="C22" s="29" t="s">
        <v>109</v>
      </c>
      <c r="D22" s="25" t="s">
        <v>46</v>
      </c>
      <c r="E22" s="30" t="s">
        <v>110</v>
      </c>
      <c r="F22" s="31" t="s">
        <v>72</v>
      </c>
      <c r="G22" s="32">
        <v>623.268</v>
      </c>
      <c r="H22" s="33">
        <v>0</v>
      </c>
      <c r="I22" s="33">
        <f>ROUND(ROUND(H22,2)*ROUND(G22,3),2)</f>
      </c>
      <c r="O22">
        <f>(I22*21)/100</f>
      </c>
      <c r="P22" t="s">
        <v>22</v>
      </c>
    </row>
    <row r="23" spans="1:5" ht="51">
      <c r="A23" s="34" t="s">
        <v>49</v>
      </c>
      <c r="E23" s="35" t="s">
        <v>276</v>
      </c>
    </row>
    <row r="24" spans="1:5" ht="242.25">
      <c r="A24" s="38" t="s">
        <v>51</v>
      </c>
      <c r="E24" s="37" t="s">
        <v>277</v>
      </c>
    </row>
    <row r="25" spans="1:16" ht="12.75">
      <c r="A25" s="25" t="s">
        <v>44</v>
      </c>
      <c r="B25" s="29" t="s">
        <v>36</v>
      </c>
      <c r="C25" s="29" t="s">
        <v>113</v>
      </c>
      <c r="D25" s="25" t="s">
        <v>46</v>
      </c>
      <c r="E25" s="30" t="s">
        <v>114</v>
      </c>
      <c r="F25" s="31" t="s">
        <v>106</v>
      </c>
      <c r="G25" s="32">
        <v>2484</v>
      </c>
      <c r="H25" s="33">
        <v>0</v>
      </c>
      <c r="I25" s="33">
        <f>ROUND(ROUND(H25,2)*ROUND(G25,3),2)</f>
      </c>
      <c r="O25">
        <f>(I25*21)/100</f>
      </c>
      <c r="P25" t="s">
        <v>22</v>
      </c>
    </row>
    <row r="26" spans="1:5" ht="12.75">
      <c r="A26" s="34" t="s">
        <v>49</v>
      </c>
      <c r="E26" s="35" t="s">
        <v>46</v>
      </c>
    </row>
    <row r="27" spans="1:5" ht="25.5">
      <c r="A27" s="38" t="s">
        <v>51</v>
      </c>
      <c r="E27" s="37" t="s">
        <v>278</v>
      </c>
    </row>
    <row r="28" spans="1:16" ht="12.75">
      <c r="A28" s="25" t="s">
        <v>44</v>
      </c>
      <c r="B28" s="29" t="s">
        <v>69</v>
      </c>
      <c r="C28" s="29" t="s">
        <v>119</v>
      </c>
      <c r="D28" s="25" t="s">
        <v>46</v>
      </c>
      <c r="E28" s="30" t="s">
        <v>120</v>
      </c>
      <c r="F28" s="31" t="s">
        <v>72</v>
      </c>
      <c r="G28" s="32">
        <v>1183.695</v>
      </c>
      <c r="H28" s="33">
        <v>0</v>
      </c>
      <c r="I28" s="33">
        <f>ROUND(ROUND(H28,2)*ROUND(G28,3),2)</f>
      </c>
      <c r="O28">
        <f>(I28*21)/100</f>
      </c>
      <c r="P28" t="s">
        <v>22</v>
      </c>
    </row>
    <row r="29" spans="1:5" ht="76.5">
      <c r="A29" s="34" t="s">
        <v>49</v>
      </c>
      <c r="E29" s="35" t="s">
        <v>121</v>
      </c>
    </row>
    <row r="30" spans="1:5" ht="25.5">
      <c r="A30" s="38" t="s">
        <v>51</v>
      </c>
      <c r="E30" s="37" t="s">
        <v>279</v>
      </c>
    </row>
    <row r="31" spans="1:16" ht="12.75">
      <c r="A31" s="25" t="s">
        <v>44</v>
      </c>
      <c r="B31" s="29" t="s">
        <v>75</v>
      </c>
      <c r="C31" s="29" t="s">
        <v>123</v>
      </c>
      <c r="D31" s="25" t="s">
        <v>46</v>
      </c>
      <c r="E31" s="30" t="s">
        <v>124</v>
      </c>
      <c r="F31" s="31" t="s">
        <v>72</v>
      </c>
      <c r="G31" s="32">
        <v>750.893</v>
      </c>
      <c r="H31" s="33">
        <v>0</v>
      </c>
      <c r="I31" s="33">
        <f>ROUND(ROUND(H31,2)*ROUND(G31,3),2)</f>
      </c>
      <c r="O31">
        <f>(I31*21)/100</f>
      </c>
      <c r="P31" t="s">
        <v>22</v>
      </c>
    </row>
    <row r="32" spans="1:5" ht="12.75">
      <c r="A32" s="34" t="s">
        <v>49</v>
      </c>
      <c r="E32" s="35" t="s">
        <v>125</v>
      </c>
    </row>
    <row r="33" spans="1:5" ht="25.5">
      <c r="A33" s="38" t="s">
        <v>51</v>
      </c>
      <c r="E33" s="37" t="s">
        <v>280</v>
      </c>
    </row>
    <row r="34" spans="1:16" ht="12.75">
      <c r="A34" s="25" t="s">
        <v>44</v>
      </c>
      <c r="B34" s="29" t="s">
        <v>39</v>
      </c>
      <c r="C34" s="29" t="s">
        <v>128</v>
      </c>
      <c r="D34" s="25" t="s">
        <v>46</v>
      </c>
      <c r="E34" s="30" t="s">
        <v>129</v>
      </c>
      <c r="F34" s="31" t="s">
        <v>72</v>
      </c>
      <c r="G34" s="32">
        <v>890.4</v>
      </c>
      <c r="H34" s="33">
        <v>0</v>
      </c>
      <c r="I34" s="33">
        <f>ROUND(ROUND(H34,2)*ROUND(G34,3),2)</f>
      </c>
      <c r="O34">
        <f>(I34*21)/100</f>
      </c>
      <c r="P34" t="s">
        <v>22</v>
      </c>
    </row>
    <row r="35" spans="1:5" ht="25.5">
      <c r="A35" s="34" t="s">
        <v>49</v>
      </c>
      <c r="E35" s="35" t="s">
        <v>130</v>
      </c>
    </row>
    <row r="36" spans="1:5" ht="25.5">
      <c r="A36" s="38" t="s">
        <v>51</v>
      </c>
      <c r="E36" s="37" t="s">
        <v>281</v>
      </c>
    </row>
    <row r="37" spans="1:16" ht="12.75">
      <c r="A37" s="25" t="s">
        <v>44</v>
      </c>
      <c r="B37" s="29" t="s">
        <v>41</v>
      </c>
      <c r="C37" s="29" t="s">
        <v>133</v>
      </c>
      <c r="D37" s="25" t="s">
        <v>46</v>
      </c>
      <c r="E37" s="30" t="s">
        <v>134</v>
      </c>
      <c r="F37" s="31" t="s">
        <v>72</v>
      </c>
      <c r="G37" s="32">
        <v>750.893</v>
      </c>
      <c r="H37" s="33">
        <v>0</v>
      </c>
      <c r="I37" s="33">
        <f>ROUND(ROUND(H37,2)*ROUND(G37,3),2)</f>
      </c>
      <c r="O37">
        <f>(I37*21)/100</f>
      </c>
      <c r="P37" t="s">
        <v>22</v>
      </c>
    </row>
    <row r="38" spans="1:5" ht="38.25">
      <c r="A38" s="34" t="s">
        <v>49</v>
      </c>
      <c r="E38" s="35" t="s">
        <v>135</v>
      </c>
    </row>
    <row r="39" spans="1:5" ht="25.5">
      <c r="A39" s="38" t="s">
        <v>51</v>
      </c>
      <c r="E39" s="37" t="s">
        <v>282</v>
      </c>
    </row>
    <row r="40" spans="1:16" ht="12.75">
      <c r="A40" s="25" t="s">
        <v>44</v>
      </c>
      <c r="B40" s="29" t="s">
        <v>127</v>
      </c>
      <c r="C40" s="29" t="s">
        <v>138</v>
      </c>
      <c r="D40" s="25" t="s">
        <v>46</v>
      </c>
      <c r="E40" s="30" t="s">
        <v>139</v>
      </c>
      <c r="F40" s="31" t="s">
        <v>82</v>
      </c>
      <c r="G40" s="32">
        <v>2202.18</v>
      </c>
      <c r="H40" s="33">
        <v>0</v>
      </c>
      <c r="I40" s="33">
        <f>ROUND(ROUND(H40,2)*ROUND(G40,3),2)</f>
      </c>
      <c r="O40">
        <f>(I40*21)/100</f>
      </c>
      <c r="P40" t="s">
        <v>22</v>
      </c>
    </row>
    <row r="41" spans="1:5" ht="12.75">
      <c r="A41" s="34" t="s">
        <v>49</v>
      </c>
      <c r="E41" s="35" t="s">
        <v>107</v>
      </c>
    </row>
    <row r="42" spans="1:5" ht="25.5">
      <c r="A42" s="38" t="s">
        <v>51</v>
      </c>
      <c r="E42" s="37" t="s">
        <v>283</v>
      </c>
    </row>
    <row r="43" spans="1:16" ht="12.75">
      <c r="A43" s="25" t="s">
        <v>44</v>
      </c>
      <c r="B43" s="29" t="s">
        <v>132</v>
      </c>
      <c r="C43" s="29" t="s">
        <v>284</v>
      </c>
      <c r="D43" s="25" t="s">
        <v>46</v>
      </c>
      <c r="E43" s="30" t="s">
        <v>285</v>
      </c>
      <c r="F43" s="31" t="s">
        <v>82</v>
      </c>
      <c r="G43" s="32">
        <v>1060.3</v>
      </c>
      <c r="H43" s="33">
        <v>0</v>
      </c>
      <c r="I43" s="33">
        <f>ROUND(ROUND(H43,2)*ROUND(G43,3),2)</f>
      </c>
      <c r="O43">
        <f>(I43*21)/100</f>
      </c>
      <c r="P43" t="s">
        <v>22</v>
      </c>
    </row>
    <row r="44" spans="1:5" ht="12.75">
      <c r="A44" s="34" t="s">
        <v>49</v>
      </c>
      <c r="E44" s="35" t="s">
        <v>107</v>
      </c>
    </row>
    <row r="45" spans="1:5" ht="25.5">
      <c r="A45" s="38" t="s">
        <v>51</v>
      </c>
      <c r="E45" s="37" t="s">
        <v>286</v>
      </c>
    </row>
    <row r="46" spans="1:16" ht="12.75">
      <c r="A46" s="25" t="s">
        <v>44</v>
      </c>
      <c r="B46" s="29" t="s">
        <v>137</v>
      </c>
      <c r="C46" s="29" t="s">
        <v>287</v>
      </c>
      <c r="D46" s="25" t="s">
        <v>46</v>
      </c>
      <c r="E46" s="30" t="s">
        <v>288</v>
      </c>
      <c r="F46" s="31" t="s">
        <v>106</v>
      </c>
      <c r="G46" s="32">
        <v>1706</v>
      </c>
      <c r="H46" s="33">
        <v>0</v>
      </c>
      <c r="I46" s="33">
        <f>ROUND(ROUND(H46,2)*ROUND(G46,3),2)</f>
      </c>
      <c r="O46">
        <f>(I46*21)/100</f>
      </c>
      <c r="P46" t="s">
        <v>22</v>
      </c>
    </row>
    <row r="47" spans="1:5" ht="12.75">
      <c r="A47" s="34" t="s">
        <v>49</v>
      </c>
      <c r="E47" s="35" t="s">
        <v>107</v>
      </c>
    </row>
    <row r="48" spans="1:5" ht="127.5">
      <c r="A48" s="38" t="s">
        <v>51</v>
      </c>
      <c r="E48" s="37" t="s">
        <v>289</v>
      </c>
    </row>
    <row r="49" spans="1:16" ht="12.75">
      <c r="A49" s="25" t="s">
        <v>44</v>
      </c>
      <c r="B49" s="29" t="s">
        <v>141</v>
      </c>
      <c r="C49" s="29" t="s">
        <v>290</v>
      </c>
      <c r="D49" s="25" t="s">
        <v>46</v>
      </c>
      <c r="E49" s="30" t="s">
        <v>291</v>
      </c>
      <c r="F49" s="31" t="s">
        <v>72</v>
      </c>
      <c r="G49" s="32">
        <v>190.58</v>
      </c>
      <c r="H49" s="33">
        <v>0</v>
      </c>
      <c r="I49" s="33">
        <f>ROUND(ROUND(H49,2)*ROUND(G49,3),2)</f>
      </c>
      <c r="O49">
        <f>(I49*21)/100</f>
      </c>
      <c r="P49" t="s">
        <v>22</v>
      </c>
    </row>
    <row r="50" spans="1:5" ht="38.25">
      <c r="A50" s="34" t="s">
        <v>49</v>
      </c>
      <c r="E50" s="35" t="s">
        <v>292</v>
      </c>
    </row>
    <row r="51" spans="1:5" ht="38.25">
      <c r="A51" s="38" t="s">
        <v>51</v>
      </c>
      <c r="E51" s="37" t="s">
        <v>293</v>
      </c>
    </row>
    <row r="52" spans="1:16" ht="12.75">
      <c r="A52" s="25" t="s">
        <v>44</v>
      </c>
      <c r="B52" s="29" t="s">
        <v>145</v>
      </c>
      <c r="C52" s="29" t="s">
        <v>294</v>
      </c>
      <c r="D52" s="25" t="s">
        <v>46</v>
      </c>
      <c r="E52" s="30" t="s">
        <v>295</v>
      </c>
      <c r="F52" s="31" t="s">
        <v>72</v>
      </c>
      <c r="G52" s="32">
        <v>45.62</v>
      </c>
      <c r="H52" s="33">
        <v>0</v>
      </c>
      <c r="I52" s="33">
        <f>ROUND(ROUND(H52,2)*ROUND(G52,3),2)</f>
      </c>
      <c r="O52">
        <f>(I52*21)/100</f>
      </c>
      <c r="P52" t="s">
        <v>22</v>
      </c>
    </row>
    <row r="53" spans="1:5" ht="25.5">
      <c r="A53" s="34" t="s">
        <v>49</v>
      </c>
      <c r="E53" s="35" t="s">
        <v>296</v>
      </c>
    </row>
    <row r="54" spans="1:5" ht="25.5">
      <c r="A54" s="38" t="s">
        <v>51</v>
      </c>
      <c r="E54" s="37" t="s">
        <v>297</v>
      </c>
    </row>
    <row r="55" spans="1:16" ht="12.75">
      <c r="A55" s="25" t="s">
        <v>44</v>
      </c>
      <c r="B55" s="29" t="s">
        <v>150</v>
      </c>
      <c r="C55" s="29" t="s">
        <v>298</v>
      </c>
      <c r="D55" s="25" t="s">
        <v>46</v>
      </c>
      <c r="E55" s="30" t="s">
        <v>299</v>
      </c>
      <c r="F55" s="31" t="s">
        <v>72</v>
      </c>
      <c r="G55" s="32">
        <v>1780.986</v>
      </c>
      <c r="H55" s="33">
        <v>0</v>
      </c>
      <c r="I55" s="33">
        <f>ROUND(ROUND(H55,2)*ROUND(G55,3),2)</f>
      </c>
      <c r="O55">
        <f>(I55*21)/100</f>
      </c>
      <c r="P55" t="s">
        <v>22</v>
      </c>
    </row>
    <row r="56" spans="1:5" ht="25.5">
      <c r="A56" s="34" t="s">
        <v>49</v>
      </c>
      <c r="E56" s="35" t="s">
        <v>130</v>
      </c>
    </row>
    <row r="57" spans="1:5" ht="369.75">
      <c r="A57" s="38" t="s">
        <v>51</v>
      </c>
      <c r="E57" s="37" t="s">
        <v>300</v>
      </c>
    </row>
    <row r="58" spans="1:16" ht="12.75">
      <c r="A58" s="25" t="s">
        <v>44</v>
      </c>
      <c r="B58" s="29" t="s">
        <v>155</v>
      </c>
      <c r="C58" s="29" t="s">
        <v>142</v>
      </c>
      <c r="D58" s="25" t="s">
        <v>46</v>
      </c>
      <c r="E58" s="30" t="s">
        <v>143</v>
      </c>
      <c r="F58" s="31" t="s">
        <v>72</v>
      </c>
      <c r="G58" s="32">
        <v>2861.966</v>
      </c>
      <c r="H58" s="33">
        <v>0</v>
      </c>
      <c r="I58" s="33">
        <f>ROUND(ROUND(H58,2)*ROUND(G58,3),2)</f>
      </c>
      <c r="O58">
        <f>(I58*21)/100</f>
      </c>
      <c r="P58" t="s">
        <v>22</v>
      </c>
    </row>
    <row r="59" spans="1:5" ht="12.75">
      <c r="A59" s="34" t="s">
        <v>49</v>
      </c>
      <c r="E59" s="35" t="s">
        <v>46</v>
      </c>
    </row>
    <row r="60" spans="1:5" ht="51">
      <c r="A60" s="38" t="s">
        <v>51</v>
      </c>
      <c r="E60" s="37" t="s">
        <v>301</v>
      </c>
    </row>
    <row r="61" spans="1:16" ht="12.75">
      <c r="A61" s="25" t="s">
        <v>44</v>
      </c>
      <c r="B61" s="29" t="s">
        <v>159</v>
      </c>
      <c r="C61" s="29" t="s">
        <v>146</v>
      </c>
      <c r="D61" s="25" t="s">
        <v>46</v>
      </c>
      <c r="E61" s="30" t="s">
        <v>147</v>
      </c>
      <c r="F61" s="31" t="s">
        <v>72</v>
      </c>
      <c r="G61" s="32">
        <v>5417.925</v>
      </c>
      <c r="H61" s="33">
        <v>0</v>
      </c>
      <c r="I61" s="33">
        <f>ROUND(ROUND(H61,2)*ROUND(G61,3),2)</f>
      </c>
      <c r="O61">
        <f>(I61*21)/100</f>
      </c>
      <c r="P61" t="s">
        <v>22</v>
      </c>
    </row>
    <row r="62" spans="1:5" ht="12.75">
      <c r="A62" s="34" t="s">
        <v>49</v>
      </c>
      <c r="E62" s="35" t="s">
        <v>148</v>
      </c>
    </row>
    <row r="63" spans="1:5" ht="76.5">
      <c r="A63" s="38" t="s">
        <v>51</v>
      </c>
      <c r="E63" s="37" t="s">
        <v>302</v>
      </c>
    </row>
    <row r="64" spans="1:16" ht="12.75">
      <c r="A64" s="25" t="s">
        <v>44</v>
      </c>
      <c r="B64" s="29" t="s">
        <v>163</v>
      </c>
      <c r="C64" s="29" t="s">
        <v>151</v>
      </c>
      <c r="D64" s="25" t="s">
        <v>46</v>
      </c>
      <c r="E64" s="30" t="s">
        <v>152</v>
      </c>
      <c r="F64" s="31" t="s">
        <v>72</v>
      </c>
      <c r="G64" s="32">
        <v>330.327</v>
      </c>
      <c r="H64" s="33">
        <v>0</v>
      </c>
      <c r="I64" s="33">
        <f>ROUND(ROUND(H64,2)*ROUND(G64,3),2)</f>
      </c>
      <c r="O64">
        <f>(I64*21)/100</f>
      </c>
      <c r="P64" t="s">
        <v>22</v>
      </c>
    </row>
    <row r="65" spans="1:5" ht="12.75">
      <c r="A65" s="34" t="s">
        <v>49</v>
      </c>
      <c r="E65" s="35" t="s">
        <v>153</v>
      </c>
    </row>
    <row r="66" spans="1:5" ht="25.5">
      <c r="A66" s="38" t="s">
        <v>51</v>
      </c>
      <c r="E66" s="37" t="s">
        <v>303</v>
      </c>
    </row>
    <row r="67" spans="1:16" ht="12.75">
      <c r="A67" s="25" t="s">
        <v>44</v>
      </c>
      <c r="B67" s="29" t="s">
        <v>167</v>
      </c>
      <c r="C67" s="29" t="s">
        <v>304</v>
      </c>
      <c r="D67" s="25" t="s">
        <v>46</v>
      </c>
      <c r="E67" s="30" t="s">
        <v>305</v>
      </c>
      <c r="F67" s="31" t="s">
        <v>72</v>
      </c>
      <c r="G67" s="32">
        <v>45.62</v>
      </c>
      <c r="H67" s="33">
        <v>0</v>
      </c>
      <c r="I67" s="33">
        <f>ROUND(ROUND(H67,2)*ROUND(G67,3),2)</f>
      </c>
      <c r="O67">
        <f>(I67*21)/100</f>
      </c>
      <c r="P67" t="s">
        <v>22</v>
      </c>
    </row>
    <row r="68" spans="1:5" ht="12.75">
      <c r="A68" s="34" t="s">
        <v>49</v>
      </c>
      <c r="E68" s="35" t="s">
        <v>46</v>
      </c>
    </row>
    <row r="69" spans="1:5" ht="63.75">
      <c r="A69" s="38" t="s">
        <v>51</v>
      </c>
      <c r="E69" s="37" t="s">
        <v>306</v>
      </c>
    </row>
    <row r="70" spans="1:16" ht="12.75">
      <c r="A70" s="25" t="s">
        <v>44</v>
      </c>
      <c r="B70" s="29" t="s">
        <v>171</v>
      </c>
      <c r="C70" s="29" t="s">
        <v>307</v>
      </c>
      <c r="D70" s="25" t="s">
        <v>91</v>
      </c>
      <c r="E70" s="30" t="s">
        <v>308</v>
      </c>
      <c r="F70" s="31" t="s">
        <v>72</v>
      </c>
      <c r="G70" s="32">
        <v>19.61</v>
      </c>
      <c r="H70" s="33">
        <v>0</v>
      </c>
      <c r="I70" s="33">
        <f>ROUND(ROUND(H70,2)*ROUND(G70,3),2)</f>
      </c>
      <c r="O70">
        <f>(I70*21)/100</f>
      </c>
      <c r="P70" t="s">
        <v>22</v>
      </c>
    </row>
    <row r="71" spans="1:5" ht="12.75">
      <c r="A71" s="34" t="s">
        <v>49</v>
      </c>
      <c r="E71" s="35" t="s">
        <v>309</v>
      </c>
    </row>
    <row r="72" spans="1:5" ht="76.5">
      <c r="A72" s="38" t="s">
        <v>51</v>
      </c>
      <c r="E72" s="37" t="s">
        <v>310</v>
      </c>
    </row>
    <row r="73" spans="1:16" ht="12.75">
      <c r="A73" s="25" t="s">
        <v>44</v>
      </c>
      <c r="B73" s="29" t="s">
        <v>176</v>
      </c>
      <c r="C73" s="29" t="s">
        <v>307</v>
      </c>
      <c r="D73" s="25" t="s">
        <v>94</v>
      </c>
      <c r="E73" s="30" t="s">
        <v>308</v>
      </c>
      <c r="F73" s="31" t="s">
        <v>72</v>
      </c>
      <c r="G73" s="32">
        <v>389.111</v>
      </c>
      <c r="H73" s="33">
        <v>0</v>
      </c>
      <c r="I73" s="33">
        <f>ROUND(ROUND(H73,2)*ROUND(G73,3),2)</f>
      </c>
      <c r="O73">
        <f>(I73*21)/100</f>
      </c>
      <c r="P73" t="s">
        <v>22</v>
      </c>
    </row>
    <row r="74" spans="1:5" ht="12.75">
      <c r="A74" s="34" t="s">
        <v>49</v>
      </c>
      <c r="E74" s="35" t="s">
        <v>311</v>
      </c>
    </row>
    <row r="75" spans="1:5" ht="89.25">
      <c r="A75" s="38" t="s">
        <v>51</v>
      </c>
      <c r="E75" s="37" t="s">
        <v>312</v>
      </c>
    </row>
    <row r="76" spans="1:16" ht="12.75">
      <c r="A76" s="25" t="s">
        <v>44</v>
      </c>
      <c r="B76" s="29" t="s">
        <v>180</v>
      </c>
      <c r="C76" s="29" t="s">
        <v>307</v>
      </c>
      <c r="D76" s="25" t="s">
        <v>97</v>
      </c>
      <c r="E76" s="30" t="s">
        <v>308</v>
      </c>
      <c r="F76" s="31" t="s">
        <v>72</v>
      </c>
      <c r="G76" s="32">
        <v>9</v>
      </c>
      <c r="H76" s="33">
        <v>0</v>
      </c>
      <c r="I76" s="33">
        <f>ROUND(ROUND(H76,2)*ROUND(G76,3),2)</f>
      </c>
      <c r="O76">
        <f>(I76*21)/100</f>
      </c>
      <c r="P76" t="s">
        <v>22</v>
      </c>
    </row>
    <row r="77" spans="1:5" ht="12.75">
      <c r="A77" s="34" t="s">
        <v>49</v>
      </c>
      <c r="E77" s="35" t="s">
        <v>313</v>
      </c>
    </row>
    <row r="78" spans="1:5" ht="25.5">
      <c r="A78" s="38" t="s">
        <v>51</v>
      </c>
      <c r="E78" s="37" t="s">
        <v>314</v>
      </c>
    </row>
    <row r="79" spans="1:16" ht="12.75">
      <c r="A79" s="25" t="s">
        <v>44</v>
      </c>
      <c r="B79" s="29" t="s">
        <v>185</v>
      </c>
      <c r="C79" s="29" t="s">
        <v>307</v>
      </c>
      <c r="D79" s="25" t="s">
        <v>315</v>
      </c>
      <c r="E79" s="30" t="s">
        <v>308</v>
      </c>
      <c r="F79" s="31" t="s">
        <v>72</v>
      </c>
      <c r="G79" s="32">
        <v>20.2</v>
      </c>
      <c r="H79" s="33">
        <v>0</v>
      </c>
      <c r="I79" s="33">
        <f>ROUND(ROUND(H79,2)*ROUND(G79,3),2)</f>
      </c>
      <c r="O79">
        <f>(I79*21)/100</f>
      </c>
      <c r="P79" t="s">
        <v>22</v>
      </c>
    </row>
    <row r="80" spans="1:5" ht="12.75">
      <c r="A80" s="34" t="s">
        <v>49</v>
      </c>
      <c r="E80" s="35" t="s">
        <v>316</v>
      </c>
    </row>
    <row r="81" spans="1:5" ht="51">
      <c r="A81" s="38" t="s">
        <v>51</v>
      </c>
      <c r="E81" s="37" t="s">
        <v>317</v>
      </c>
    </row>
    <row r="82" spans="1:16" ht="12.75">
      <c r="A82" s="25" t="s">
        <v>44</v>
      </c>
      <c r="B82" s="29" t="s">
        <v>190</v>
      </c>
      <c r="C82" s="29" t="s">
        <v>318</v>
      </c>
      <c r="D82" s="25" t="s">
        <v>46</v>
      </c>
      <c r="E82" s="30" t="s">
        <v>319</v>
      </c>
      <c r="F82" s="31" t="s">
        <v>72</v>
      </c>
      <c r="G82" s="32">
        <v>19.59</v>
      </c>
      <c r="H82" s="33">
        <v>0</v>
      </c>
      <c r="I82" s="33">
        <f>ROUND(ROUND(H82,2)*ROUND(G82,3),2)</f>
      </c>
      <c r="O82">
        <f>(I82*21)/100</f>
      </c>
      <c r="P82" t="s">
        <v>22</v>
      </c>
    </row>
    <row r="83" spans="1:5" ht="12.75">
      <c r="A83" s="34" t="s">
        <v>49</v>
      </c>
      <c r="E83" s="35" t="s">
        <v>320</v>
      </c>
    </row>
    <row r="84" spans="1:5" ht="76.5">
      <c r="A84" s="38" t="s">
        <v>51</v>
      </c>
      <c r="E84" s="37" t="s">
        <v>321</v>
      </c>
    </row>
    <row r="85" spans="1:16" ht="12.75">
      <c r="A85" s="25" t="s">
        <v>44</v>
      </c>
      <c r="B85" s="29" t="s">
        <v>195</v>
      </c>
      <c r="C85" s="29" t="s">
        <v>156</v>
      </c>
      <c r="D85" s="25" t="s">
        <v>46</v>
      </c>
      <c r="E85" s="30" t="s">
        <v>157</v>
      </c>
      <c r="F85" s="31" t="s">
        <v>82</v>
      </c>
      <c r="G85" s="32">
        <v>17716.1</v>
      </c>
      <c r="H85" s="33">
        <v>0</v>
      </c>
      <c r="I85" s="33">
        <f>ROUND(ROUND(H85,2)*ROUND(G85,3),2)</f>
      </c>
      <c r="O85">
        <f>(I85*21)/100</f>
      </c>
      <c r="P85" t="s">
        <v>22</v>
      </c>
    </row>
    <row r="86" spans="1:5" ht="12.75">
      <c r="A86" s="34" t="s">
        <v>49</v>
      </c>
      <c r="E86" s="35" t="s">
        <v>46</v>
      </c>
    </row>
    <row r="87" spans="1:5" ht="89.25">
      <c r="A87" s="38" t="s">
        <v>51</v>
      </c>
      <c r="E87" s="37" t="s">
        <v>322</v>
      </c>
    </row>
    <row r="88" spans="1:16" ht="12.75">
      <c r="A88" s="25" t="s">
        <v>44</v>
      </c>
      <c r="B88" s="29" t="s">
        <v>200</v>
      </c>
      <c r="C88" s="29" t="s">
        <v>160</v>
      </c>
      <c r="D88" s="25" t="s">
        <v>46</v>
      </c>
      <c r="E88" s="30" t="s">
        <v>161</v>
      </c>
      <c r="F88" s="31" t="s">
        <v>82</v>
      </c>
      <c r="G88" s="32">
        <v>5005.95</v>
      </c>
      <c r="H88" s="33">
        <v>0</v>
      </c>
      <c r="I88" s="33">
        <f>ROUND(ROUND(H88,2)*ROUND(G88,3),2)</f>
      </c>
      <c r="O88">
        <f>(I88*21)/100</f>
      </c>
      <c r="P88" t="s">
        <v>22</v>
      </c>
    </row>
    <row r="89" spans="1:5" ht="12.75">
      <c r="A89" s="34" t="s">
        <v>49</v>
      </c>
      <c r="E89" s="35" t="s">
        <v>46</v>
      </c>
    </row>
    <row r="90" spans="1:5" ht="25.5">
      <c r="A90" s="38" t="s">
        <v>51</v>
      </c>
      <c r="E90" s="37" t="s">
        <v>323</v>
      </c>
    </row>
    <row r="91" spans="1:16" ht="12.75">
      <c r="A91" s="25" t="s">
        <v>44</v>
      </c>
      <c r="B91" s="29" t="s">
        <v>205</v>
      </c>
      <c r="C91" s="29" t="s">
        <v>164</v>
      </c>
      <c r="D91" s="25" t="s">
        <v>46</v>
      </c>
      <c r="E91" s="30" t="s">
        <v>165</v>
      </c>
      <c r="F91" s="31" t="s">
        <v>72</v>
      </c>
      <c r="G91" s="32">
        <v>750.893</v>
      </c>
      <c r="H91" s="33">
        <v>0</v>
      </c>
      <c r="I91" s="33">
        <f>ROUND(ROUND(H91,2)*ROUND(G91,3),2)</f>
      </c>
      <c r="O91">
        <f>(I91*21)/100</f>
      </c>
      <c r="P91" t="s">
        <v>22</v>
      </c>
    </row>
    <row r="92" spans="1:5" ht="12.75">
      <c r="A92" s="34" t="s">
        <v>49</v>
      </c>
      <c r="E92" s="35" t="s">
        <v>46</v>
      </c>
    </row>
    <row r="93" spans="1:5" ht="25.5">
      <c r="A93" s="38" t="s">
        <v>51</v>
      </c>
      <c r="E93" s="37" t="s">
        <v>324</v>
      </c>
    </row>
    <row r="94" spans="1:16" ht="12.75">
      <c r="A94" s="25" t="s">
        <v>44</v>
      </c>
      <c r="B94" s="29" t="s">
        <v>210</v>
      </c>
      <c r="C94" s="29" t="s">
        <v>168</v>
      </c>
      <c r="D94" s="25" t="s">
        <v>46</v>
      </c>
      <c r="E94" s="30" t="s">
        <v>169</v>
      </c>
      <c r="F94" s="31" t="s">
        <v>82</v>
      </c>
      <c r="G94" s="32">
        <v>5005.95</v>
      </c>
      <c r="H94" s="33">
        <v>0</v>
      </c>
      <c r="I94" s="33">
        <f>ROUND(ROUND(H94,2)*ROUND(G94,3),2)</f>
      </c>
      <c r="O94">
        <f>(I94*21)/100</f>
      </c>
      <c r="P94" t="s">
        <v>22</v>
      </c>
    </row>
    <row r="95" spans="1:5" ht="12.75">
      <c r="A95" s="34" t="s">
        <v>49</v>
      </c>
      <c r="E95" s="35" t="s">
        <v>46</v>
      </c>
    </row>
    <row r="96" spans="1:5" ht="25.5">
      <c r="A96" s="38" t="s">
        <v>51</v>
      </c>
      <c r="E96" s="37" t="s">
        <v>325</v>
      </c>
    </row>
    <row r="97" spans="1:16" ht="12.75">
      <c r="A97" s="25" t="s">
        <v>44</v>
      </c>
      <c r="B97" s="29" t="s">
        <v>214</v>
      </c>
      <c r="C97" s="29" t="s">
        <v>172</v>
      </c>
      <c r="D97" s="25" t="s">
        <v>46</v>
      </c>
      <c r="E97" s="30" t="s">
        <v>173</v>
      </c>
      <c r="F97" s="31" t="s">
        <v>82</v>
      </c>
      <c r="G97" s="32">
        <v>5005.95</v>
      </c>
      <c r="H97" s="33">
        <v>0</v>
      </c>
      <c r="I97" s="33">
        <f>ROUND(ROUND(H97,2)*ROUND(G97,3),2)</f>
      </c>
      <c r="O97">
        <f>(I97*21)/100</f>
      </c>
      <c r="P97" t="s">
        <v>22</v>
      </c>
    </row>
    <row r="98" spans="1:5" ht="12.75">
      <c r="A98" s="34" t="s">
        <v>49</v>
      </c>
      <c r="E98" s="35" t="s">
        <v>46</v>
      </c>
    </row>
    <row r="99" spans="1:5" ht="25.5">
      <c r="A99" s="36" t="s">
        <v>51</v>
      </c>
      <c r="E99" s="37" t="s">
        <v>326</v>
      </c>
    </row>
    <row r="100" spans="1:18" ht="12.75" customHeight="1">
      <c r="A100" s="6" t="s">
        <v>42</v>
      </c>
      <c r="B100" s="6"/>
      <c r="C100" s="40" t="s">
        <v>22</v>
      </c>
      <c r="D100" s="6"/>
      <c r="E100" s="27" t="s">
        <v>327</v>
      </c>
      <c r="F100" s="6"/>
      <c r="G100" s="6"/>
      <c r="H100" s="6"/>
      <c r="I100" s="41">
        <f>0+Q100</f>
      </c>
      <c r="O100">
        <f>0+R100</f>
      </c>
      <c r="Q100">
        <f>0+I101+I104+I107+I110+I113</f>
      </c>
      <c r="R100">
        <f>0+O101+O104+O107+O110+O113</f>
      </c>
    </row>
    <row r="101" spans="1:16" ht="12.75">
      <c r="A101" s="25" t="s">
        <v>44</v>
      </c>
      <c r="B101" s="29" t="s">
        <v>218</v>
      </c>
      <c r="C101" s="29" t="s">
        <v>328</v>
      </c>
      <c r="D101" s="25" t="s">
        <v>46</v>
      </c>
      <c r="E101" s="30" t="s">
        <v>329</v>
      </c>
      <c r="F101" s="31" t="s">
        <v>82</v>
      </c>
      <c r="G101" s="32">
        <v>1679.31</v>
      </c>
      <c r="H101" s="33">
        <v>0</v>
      </c>
      <c r="I101" s="33">
        <f>ROUND(ROUND(H101,2)*ROUND(G101,3),2)</f>
      </c>
      <c r="O101">
        <f>(I101*21)/100</f>
      </c>
      <c r="P101" t="s">
        <v>22</v>
      </c>
    </row>
    <row r="102" spans="1:5" ht="12.75">
      <c r="A102" s="34" t="s">
        <v>49</v>
      </c>
      <c r="E102" s="35" t="s">
        <v>46</v>
      </c>
    </row>
    <row r="103" spans="1:5" ht="127.5">
      <c r="A103" s="38" t="s">
        <v>51</v>
      </c>
      <c r="E103" s="37" t="s">
        <v>330</v>
      </c>
    </row>
    <row r="104" spans="1:16" ht="12.75">
      <c r="A104" s="25" t="s">
        <v>44</v>
      </c>
      <c r="B104" s="29" t="s">
        <v>223</v>
      </c>
      <c r="C104" s="29" t="s">
        <v>331</v>
      </c>
      <c r="D104" s="25" t="s">
        <v>46</v>
      </c>
      <c r="E104" s="30" t="s">
        <v>332</v>
      </c>
      <c r="F104" s="31" t="s">
        <v>82</v>
      </c>
      <c r="G104" s="32">
        <v>342</v>
      </c>
      <c r="H104" s="33">
        <v>0</v>
      </c>
      <c r="I104" s="33">
        <f>ROUND(ROUND(H104,2)*ROUND(G104,3),2)</f>
      </c>
      <c r="O104">
        <f>(I104*21)/100</f>
      </c>
      <c r="P104" t="s">
        <v>22</v>
      </c>
    </row>
    <row r="105" spans="1:5" ht="12.75">
      <c r="A105" s="34" t="s">
        <v>49</v>
      </c>
      <c r="E105" s="35" t="s">
        <v>46</v>
      </c>
    </row>
    <row r="106" spans="1:5" ht="38.25">
      <c r="A106" s="38" t="s">
        <v>51</v>
      </c>
      <c r="E106" s="37" t="s">
        <v>333</v>
      </c>
    </row>
    <row r="107" spans="1:16" ht="12.75">
      <c r="A107" s="25" t="s">
        <v>44</v>
      </c>
      <c r="B107" s="29" t="s">
        <v>229</v>
      </c>
      <c r="C107" s="29" t="s">
        <v>334</v>
      </c>
      <c r="D107" s="25" t="s">
        <v>46</v>
      </c>
      <c r="E107" s="30" t="s">
        <v>335</v>
      </c>
      <c r="F107" s="31" t="s">
        <v>82</v>
      </c>
      <c r="G107" s="32">
        <v>10382.948</v>
      </c>
      <c r="H107" s="33">
        <v>0</v>
      </c>
      <c r="I107" s="33">
        <f>ROUND(ROUND(H107,2)*ROUND(G107,3),2)</f>
      </c>
      <c r="O107">
        <f>(I107*21)/100</f>
      </c>
      <c r="P107" t="s">
        <v>22</v>
      </c>
    </row>
    <row r="108" spans="1:5" ht="12.75">
      <c r="A108" s="34" t="s">
        <v>49</v>
      </c>
      <c r="E108" s="35" t="s">
        <v>46</v>
      </c>
    </row>
    <row r="109" spans="1:5" ht="38.25">
      <c r="A109" s="38" t="s">
        <v>51</v>
      </c>
      <c r="E109" s="37" t="s">
        <v>336</v>
      </c>
    </row>
    <row r="110" spans="1:16" ht="12.75">
      <c r="A110" s="25" t="s">
        <v>44</v>
      </c>
      <c r="B110" s="29" t="s">
        <v>233</v>
      </c>
      <c r="C110" s="29" t="s">
        <v>337</v>
      </c>
      <c r="D110" s="25" t="s">
        <v>46</v>
      </c>
      <c r="E110" s="30" t="s">
        <v>338</v>
      </c>
      <c r="F110" s="31" t="s">
        <v>82</v>
      </c>
      <c r="G110" s="32">
        <v>112</v>
      </c>
      <c r="H110" s="33">
        <v>0</v>
      </c>
      <c r="I110" s="33">
        <f>ROUND(ROUND(H110,2)*ROUND(G110,3),2)</f>
      </c>
      <c r="O110">
        <f>(I110*21)/100</f>
      </c>
      <c r="P110" t="s">
        <v>22</v>
      </c>
    </row>
    <row r="111" spans="1:5" ht="12.75">
      <c r="A111" s="34" t="s">
        <v>49</v>
      </c>
      <c r="E111" s="35" t="s">
        <v>46</v>
      </c>
    </row>
    <row r="112" spans="1:5" ht="38.25">
      <c r="A112" s="38" t="s">
        <v>51</v>
      </c>
      <c r="E112" s="37" t="s">
        <v>339</v>
      </c>
    </row>
    <row r="113" spans="1:16" ht="12.75">
      <c r="A113" s="25" t="s">
        <v>44</v>
      </c>
      <c r="B113" s="29" t="s">
        <v>238</v>
      </c>
      <c r="C113" s="29" t="s">
        <v>340</v>
      </c>
      <c r="D113" s="25" t="s">
        <v>46</v>
      </c>
      <c r="E113" s="30" t="s">
        <v>341</v>
      </c>
      <c r="F113" s="31" t="s">
        <v>82</v>
      </c>
      <c r="G113" s="32">
        <v>112</v>
      </c>
      <c r="H113" s="33">
        <v>0</v>
      </c>
      <c r="I113" s="33">
        <f>ROUND(ROUND(H113,2)*ROUND(G113,3),2)</f>
      </c>
      <c r="O113">
        <f>(I113*21)/100</f>
      </c>
      <c r="P113" t="s">
        <v>22</v>
      </c>
    </row>
    <row r="114" spans="1:5" ht="12.75">
      <c r="A114" s="34" t="s">
        <v>49</v>
      </c>
      <c r="E114" s="35" t="s">
        <v>342</v>
      </c>
    </row>
    <row r="115" spans="1:5" ht="38.25">
      <c r="A115" s="36" t="s">
        <v>51</v>
      </c>
      <c r="E115" s="37" t="s">
        <v>339</v>
      </c>
    </row>
    <row r="116" spans="1:18" ht="12.75" customHeight="1">
      <c r="A116" s="6" t="s">
        <v>42</v>
      </c>
      <c r="B116" s="6"/>
      <c r="C116" s="40" t="s">
        <v>32</v>
      </c>
      <c r="D116" s="6"/>
      <c r="E116" s="27" t="s">
        <v>343</v>
      </c>
      <c r="F116" s="6"/>
      <c r="G116" s="6"/>
      <c r="H116" s="6"/>
      <c r="I116" s="41">
        <f>0+Q116</f>
      </c>
      <c r="O116">
        <f>0+R116</f>
      </c>
      <c r="Q116">
        <f>0+I117+I120</f>
      </c>
      <c r="R116">
        <f>0+O117+O120</f>
      </c>
    </row>
    <row r="117" spans="1:16" ht="12.75">
      <c r="A117" s="25" t="s">
        <v>44</v>
      </c>
      <c r="B117" s="29" t="s">
        <v>242</v>
      </c>
      <c r="C117" s="29" t="s">
        <v>344</v>
      </c>
      <c r="D117" s="25" t="s">
        <v>46</v>
      </c>
      <c r="E117" s="30" t="s">
        <v>345</v>
      </c>
      <c r="F117" s="31" t="s">
        <v>72</v>
      </c>
      <c r="G117" s="32">
        <v>5.165</v>
      </c>
      <c r="H117" s="33">
        <v>0</v>
      </c>
      <c r="I117" s="33">
        <f>ROUND(ROUND(H117,2)*ROUND(G117,3),2)</f>
      </c>
      <c r="O117">
        <f>(I117*21)/100</f>
      </c>
      <c r="P117" t="s">
        <v>22</v>
      </c>
    </row>
    <row r="118" spans="1:5" ht="12.75">
      <c r="A118" s="34" t="s">
        <v>49</v>
      </c>
      <c r="E118" s="35" t="s">
        <v>346</v>
      </c>
    </row>
    <row r="119" spans="1:5" ht="76.5">
      <c r="A119" s="38" t="s">
        <v>51</v>
      </c>
      <c r="E119" s="37" t="s">
        <v>347</v>
      </c>
    </row>
    <row r="120" spans="1:16" ht="12.75">
      <c r="A120" s="25" t="s">
        <v>44</v>
      </c>
      <c r="B120" s="29" t="s">
        <v>246</v>
      </c>
      <c r="C120" s="29" t="s">
        <v>348</v>
      </c>
      <c r="D120" s="25" t="s">
        <v>46</v>
      </c>
      <c r="E120" s="30" t="s">
        <v>349</v>
      </c>
      <c r="F120" s="31" t="s">
        <v>72</v>
      </c>
      <c r="G120" s="32">
        <v>2.16</v>
      </c>
      <c r="H120" s="33">
        <v>0</v>
      </c>
      <c r="I120" s="33">
        <f>ROUND(ROUND(H120,2)*ROUND(G120,3),2)</f>
      </c>
      <c r="O120">
        <f>(I120*21)/100</f>
      </c>
      <c r="P120" t="s">
        <v>22</v>
      </c>
    </row>
    <row r="121" spans="1:5" ht="12.75">
      <c r="A121" s="34" t="s">
        <v>49</v>
      </c>
      <c r="E121" s="35" t="s">
        <v>350</v>
      </c>
    </row>
    <row r="122" spans="1:5" ht="76.5">
      <c r="A122" s="36" t="s">
        <v>51</v>
      </c>
      <c r="E122" s="37" t="s">
        <v>351</v>
      </c>
    </row>
    <row r="123" spans="1:18" ht="12.75" customHeight="1">
      <c r="A123" s="6" t="s">
        <v>42</v>
      </c>
      <c r="B123" s="6"/>
      <c r="C123" s="40" t="s">
        <v>34</v>
      </c>
      <c r="D123" s="6"/>
      <c r="E123" s="27" t="s">
        <v>175</v>
      </c>
      <c r="F123" s="6"/>
      <c r="G123" s="6"/>
      <c r="H123" s="6"/>
      <c r="I123" s="41">
        <f>0+Q123</f>
      </c>
      <c r="O123">
        <f>0+R123</f>
      </c>
      <c r="Q123">
        <f>0+I124+I127+I130+I133+I136+I139+I142+I145+I148+I151+I154+I157</f>
      </c>
      <c r="R123">
        <f>0+O124+O127+O130+O133+O136+O139+O142+O145+O148+O151+O154+O157</f>
      </c>
    </row>
    <row r="124" spans="1:16" ht="12.75">
      <c r="A124" s="25" t="s">
        <v>44</v>
      </c>
      <c r="B124" s="29" t="s">
        <v>250</v>
      </c>
      <c r="C124" s="29" t="s">
        <v>352</v>
      </c>
      <c r="D124" s="25" t="s">
        <v>46</v>
      </c>
      <c r="E124" s="30" t="s">
        <v>353</v>
      </c>
      <c r="F124" s="31" t="s">
        <v>82</v>
      </c>
      <c r="G124" s="32">
        <v>8302.2</v>
      </c>
      <c r="H124" s="33">
        <v>0</v>
      </c>
      <c r="I124" s="33">
        <f>ROUND(ROUND(H124,2)*ROUND(G124,3),2)</f>
      </c>
      <c r="O124">
        <f>(I124*21)/100</f>
      </c>
      <c r="P124" t="s">
        <v>22</v>
      </c>
    </row>
    <row r="125" spans="1:5" ht="12.75">
      <c r="A125" s="34" t="s">
        <v>49</v>
      </c>
      <c r="E125" s="35" t="s">
        <v>354</v>
      </c>
    </row>
    <row r="126" spans="1:5" ht="51">
      <c r="A126" s="38" t="s">
        <v>51</v>
      </c>
      <c r="E126" s="37" t="s">
        <v>355</v>
      </c>
    </row>
    <row r="127" spans="1:16" ht="12.75">
      <c r="A127" s="25" t="s">
        <v>44</v>
      </c>
      <c r="B127" s="29" t="s">
        <v>254</v>
      </c>
      <c r="C127" s="29" t="s">
        <v>177</v>
      </c>
      <c r="D127" s="25" t="s">
        <v>46</v>
      </c>
      <c r="E127" s="30" t="s">
        <v>178</v>
      </c>
      <c r="F127" s="31" t="s">
        <v>82</v>
      </c>
      <c r="G127" s="32">
        <v>4563.89</v>
      </c>
      <c r="H127" s="33">
        <v>0</v>
      </c>
      <c r="I127" s="33">
        <f>ROUND(ROUND(H127,2)*ROUND(G127,3),2)</f>
      </c>
      <c r="O127">
        <f>(I127*21)/100</f>
      </c>
      <c r="P127" t="s">
        <v>22</v>
      </c>
    </row>
    <row r="128" spans="1:5" ht="12.75">
      <c r="A128" s="34" t="s">
        <v>49</v>
      </c>
      <c r="E128" s="35" t="s">
        <v>179</v>
      </c>
    </row>
    <row r="129" spans="1:5" ht="25.5">
      <c r="A129" s="38" t="s">
        <v>51</v>
      </c>
      <c r="E129" s="37" t="s">
        <v>356</v>
      </c>
    </row>
    <row r="130" spans="1:16" ht="12.75">
      <c r="A130" s="25" t="s">
        <v>44</v>
      </c>
      <c r="B130" s="29" t="s">
        <v>258</v>
      </c>
      <c r="C130" s="29" t="s">
        <v>181</v>
      </c>
      <c r="D130" s="25" t="s">
        <v>46</v>
      </c>
      <c r="E130" s="30" t="s">
        <v>182</v>
      </c>
      <c r="F130" s="31" t="s">
        <v>72</v>
      </c>
      <c r="G130" s="32">
        <v>505.34</v>
      </c>
      <c r="H130" s="33">
        <v>0</v>
      </c>
      <c r="I130" s="33">
        <f>ROUND(ROUND(H130,2)*ROUND(G130,3),2)</f>
      </c>
      <c r="O130">
        <f>(I130*21)/100</f>
      </c>
      <c r="P130" t="s">
        <v>22</v>
      </c>
    </row>
    <row r="131" spans="1:5" ht="12.75">
      <c r="A131" s="34" t="s">
        <v>49</v>
      </c>
      <c r="E131" s="35" t="s">
        <v>183</v>
      </c>
    </row>
    <row r="132" spans="1:5" ht="38.25">
      <c r="A132" s="38" t="s">
        <v>51</v>
      </c>
      <c r="E132" s="37" t="s">
        <v>357</v>
      </c>
    </row>
    <row r="133" spans="1:16" ht="12.75">
      <c r="A133" s="25" t="s">
        <v>44</v>
      </c>
      <c r="B133" s="29" t="s">
        <v>262</v>
      </c>
      <c r="C133" s="29" t="s">
        <v>186</v>
      </c>
      <c r="D133" s="25" t="s">
        <v>46</v>
      </c>
      <c r="E133" s="30" t="s">
        <v>187</v>
      </c>
      <c r="F133" s="31" t="s">
        <v>82</v>
      </c>
      <c r="G133" s="32">
        <v>8455.24</v>
      </c>
      <c r="H133" s="33">
        <v>0</v>
      </c>
      <c r="I133" s="33">
        <f>ROUND(ROUND(H133,2)*ROUND(G133,3),2)</f>
      </c>
      <c r="O133">
        <f>(I133*21)/100</f>
      </c>
      <c r="P133" t="s">
        <v>22</v>
      </c>
    </row>
    <row r="134" spans="1:5" ht="89.25">
      <c r="A134" s="34" t="s">
        <v>49</v>
      </c>
      <c r="E134" s="35" t="s">
        <v>358</v>
      </c>
    </row>
    <row r="135" spans="1:5" ht="12.75">
      <c r="A135" s="38" t="s">
        <v>51</v>
      </c>
      <c r="E135" s="37" t="s">
        <v>359</v>
      </c>
    </row>
    <row r="136" spans="1:16" ht="12.75">
      <c r="A136" s="25" t="s">
        <v>44</v>
      </c>
      <c r="B136" s="29" t="s">
        <v>360</v>
      </c>
      <c r="C136" s="29" t="s">
        <v>191</v>
      </c>
      <c r="D136" s="25" t="s">
        <v>46</v>
      </c>
      <c r="E136" s="30" t="s">
        <v>192</v>
      </c>
      <c r="F136" s="31" t="s">
        <v>82</v>
      </c>
      <c r="G136" s="32">
        <v>12152.16</v>
      </c>
      <c r="H136" s="33">
        <v>0</v>
      </c>
      <c r="I136" s="33">
        <f>ROUND(ROUND(H136,2)*ROUND(G136,3),2)</f>
      </c>
      <c r="O136">
        <f>(I136*21)/100</f>
      </c>
      <c r="P136" t="s">
        <v>22</v>
      </c>
    </row>
    <row r="137" spans="1:5" ht="12.75">
      <c r="A137" s="34" t="s">
        <v>49</v>
      </c>
      <c r="E137" s="35" t="s">
        <v>193</v>
      </c>
    </row>
    <row r="138" spans="1:5" ht="51">
      <c r="A138" s="38" t="s">
        <v>51</v>
      </c>
      <c r="E138" s="37" t="s">
        <v>361</v>
      </c>
    </row>
    <row r="139" spans="1:16" ht="12.75">
      <c r="A139" s="25" t="s">
        <v>44</v>
      </c>
      <c r="B139" s="29" t="s">
        <v>362</v>
      </c>
      <c r="C139" s="29" t="s">
        <v>196</v>
      </c>
      <c r="D139" s="25" t="s">
        <v>46</v>
      </c>
      <c r="E139" s="30" t="s">
        <v>197</v>
      </c>
      <c r="F139" s="31" t="s">
        <v>82</v>
      </c>
      <c r="G139" s="32">
        <v>11831.18</v>
      </c>
      <c r="H139" s="33">
        <v>0</v>
      </c>
      <c r="I139" s="33">
        <f>ROUND(ROUND(H139,2)*ROUND(G139,3),2)</f>
      </c>
      <c r="O139">
        <f>(I139*21)/100</f>
      </c>
      <c r="P139" t="s">
        <v>22</v>
      </c>
    </row>
    <row r="140" spans="1:5" ht="12.75">
      <c r="A140" s="34" t="s">
        <v>49</v>
      </c>
      <c r="E140" s="35" t="s">
        <v>198</v>
      </c>
    </row>
    <row r="141" spans="1:5" ht="63.75">
      <c r="A141" s="38" t="s">
        <v>51</v>
      </c>
      <c r="E141" s="37" t="s">
        <v>363</v>
      </c>
    </row>
    <row r="142" spans="1:16" ht="12.75">
      <c r="A142" s="25" t="s">
        <v>44</v>
      </c>
      <c r="B142" s="29" t="s">
        <v>364</v>
      </c>
      <c r="C142" s="29" t="s">
        <v>201</v>
      </c>
      <c r="D142" s="25" t="s">
        <v>46</v>
      </c>
      <c r="E142" s="30" t="s">
        <v>202</v>
      </c>
      <c r="F142" s="31" t="s">
        <v>82</v>
      </c>
      <c r="G142" s="32">
        <v>12012.72</v>
      </c>
      <c r="H142" s="33">
        <v>0</v>
      </c>
      <c r="I142" s="33">
        <f>ROUND(ROUND(H142,2)*ROUND(G142,3),2)</f>
      </c>
      <c r="O142">
        <f>(I142*21)/100</f>
      </c>
      <c r="P142" t="s">
        <v>22</v>
      </c>
    </row>
    <row r="143" spans="1:5" ht="12.75">
      <c r="A143" s="34" t="s">
        <v>49</v>
      </c>
      <c r="E143" s="35" t="s">
        <v>203</v>
      </c>
    </row>
    <row r="144" spans="1:5" ht="51">
      <c r="A144" s="38" t="s">
        <v>51</v>
      </c>
      <c r="E144" s="37" t="s">
        <v>365</v>
      </c>
    </row>
    <row r="145" spans="1:16" ht="12.75">
      <c r="A145" s="25" t="s">
        <v>44</v>
      </c>
      <c r="B145" s="29" t="s">
        <v>366</v>
      </c>
      <c r="C145" s="29" t="s">
        <v>206</v>
      </c>
      <c r="D145" s="25" t="s">
        <v>46</v>
      </c>
      <c r="E145" s="30" t="s">
        <v>207</v>
      </c>
      <c r="F145" s="31" t="s">
        <v>82</v>
      </c>
      <c r="G145" s="32">
        <v>11831.18</v>
      </c>
      <c r="H145" s="33">
        <v>0</v>
      </c>
      <c r="I145" s="33">
        <f>ROUND(ROUND(H145,2)*ROUND(G145,3),2)</f>
      </c>
      <c r="O145">
        <f>(I145*21)/100</f>
      </c>
      <c r="P145" t="s">
        <v>22</v>
      </c>
    </row>
    <row r="146" spans="1:5" ht="12.75">
      <c r="A146" s="34" t="s">
        <v>49</v>
      </c>
      <c r="E146" s="35" t="s">
        <v>208</v>
      </c>
    </row>
    <row r="147" spans="1:5" ht="63.75">
      <c r="A147" s="38" t="s">
        <v>51</v>
      </c>
      <c r="E147" s="37" t="s">
        <v>363</v>
      </c>
    </row>
    <row r="148" spans="1:16" ht="12.75">
      <c r="A148" s="25" t="s">
        <v>44</v>
      </c>
      <c r="B148" s="29" t="s">
        <v>367</v>
      </c>
      <c r="C148" s="29" t="s">
        <v>211</v>
      </c>
      <c r="D148" s="25" t="s">
        <v>46</v>
      </c>
      <c r="E148" s="30" t="s">
        <v>212</v>
      </c>
      <c r="F148" s="31" t="s">
        <v>82</v>
      </c>
      <c r="G148" s="32">
        <v>8028.6</v>
      </c>
      <c r="H148" s="33">
        <v>0</v>
      </c>
      <c r="I148" s="33">
        <f>ROUND(ROUND(H148,2)*ROUND(G148,3),2)</f>
      </c>
      <c r="O148">
        <f>(I148*21)/100</f>
      </c>
      <c r="P148" t="s">
        <v>22</v>
      </c>
    </row>
    <row r="149" spans="1:5" ht="12.75">
      <c r="A149" s="34" t="s">
        <v>49</v>
      </c>
      <c r="E149" s="35" t="s">
        <v>213</v>
      </c>
    </row>
    <row r="150" spans="1:5" ht="12.75">
      <c r="A150" s="38" t="s">
        <v>51</v>
      </c>
      <c r="E150" s="37" t="s">
        <v>368</v>
      </c>
    </row>
    <row r="151" spans="1:16" ht="12.75">
      <c r="A151" s="25" t="s">
        <v>44</v>
      </c>
      <c r="B151" s="29" t="s">
        <v>369</v>
      </c>
      <c r="C151" s="29" t="s">
        <v>370</v>
      </c>
      <c r="D151" s="25" t="s">
        <v>46</v>
      </c>
      <c r="E151" s="30" t="s">
        <v>371</v>
      </c>
      <c r="F151" s="31" t="s">
        <v>82</v>
      </c>
      <c r="G151" s="32">
        <v>4123.56</v>
      </c>
      <c r="H151" s="33">
        <v>0</v>
      </c>
      <c r="I151" s="33">
        <f>ROUND(ROUND(H151,2)*ROUND(G151,3),2)</f>
      </c>
      <c r="O151">
        <f>(I151*21)/100</f>
      </c>
      <c r="P151" t="s">
        <v>22</v>
      </c>
    </row>
    <row r="152" spans="1:5" ht="12.75">
      <c r="A152" s="34" t="s">
        <v>49</v>
      </c>
      <c r="E152" s="35" t="s">
        <v>372</v>
      </c>
    </row>
    <row r="153" spans="1:5" ht="25.5">
      <c r="A153" s="38" t="s">
        <v>51</v>
      </c>
      <c r="E153" s="37" t="s">
        <v>373</v>
      </c>
    </row>
    <row r="154" spans="1:16" ht="12.75">
      <c r="A154" s="25" t="s">
        <v>44</v>
      </c>
      <c r="B154" s="29" t="s">
        <v>374</v>
      </c>
      <c r="C154" s="29" t="s">
        <v>219</v>
      </c>
      <c r="D154" s="25" t="s">
        <v>46</v>
      </c>
      <c r="E154" s="30" t="s">
        <v>220</v>
      </c>
      <c r="F154" s="31" t="s">
        <v>82</v>
      </c>
      <c r="G154" s="32">
        <v>8455.24</v>
      </c>
      <c r="H154" s="33">
        <v>0</v>
      </c>
      <c r="I154" s="33">
        <f>ROUND(ROUND(H154,2)*ROUND(G154,3),2)</f>
      </c>
      <c r="O154">
        <f>(I154*21)/100</f>
      </c>
      <c r="P154" t="s">
        <v>22</v>
      </c>
    </row>
    <row r="155" spans="1:5" ht="12.75">
      <c r="A155" s="34" t="s">
        <v>49</v>
      </c>
      <c r="E155" s="35" t="s">
        <v>375</v>
      </c>
    </row>
    <row r="156" spans="1:5" ht="25.5">
      <c r="A156" s="38" t="s">
        <v>51</v>
      </c>
      <c r="E156" s="37" t="s">
        <v>376</v>
      </c>
    </row>
    <row r="157" spans="1:16" ht="12.75">
      <c r="A157" s="25" t="s">
        <v>44</v>
      </c>
      <c r="B157" s="29" t="s">
        <v>377</v>
      </c>
      <c r="C157" s="29" t="s">
        <v>378</v>
      </c>
      <c r="D157" s="25" t="s">
        <v>46</v>
      </c>
      <c r="E157" s="30" t="s">
        <v>379</v>
      </c>
      <c r="F157" s="31" t="s">
        <v>82</v>
      </c>
      <c r="G157" s="32">
        <v>27.54</v>
      </c>
      <c r="H157" s="33">
        <v>0</v>
      </c>
      <c r="I157" s="33">
        <f>ROUND(ROUND(H157,2)*ROUND(G157,3),2)</f>
      </c>
      <c r="O157">
        <f>(I157*21)/100</f>
      </c>
      <c r="P157" t="s">
        <v>22</v>
      </c>
    </row>
    <row r="158" spans="1:5" ht="25.5">
      <c r="A158" s="34" t="s">
        <v>49</v>
      </c>
      <c r="E158" s="35" t="s">
        <v>380</v>
      </c>
    </row>
    <row r="159" spans="1:5" ht="25.5">
      <c r="A159" s="36" t="s">
        <v>51</v>
      </c>
      <c r="E159" s="37" t="s">
        <v>381</v>
      </c>
    </row>
    <row r="160" spans="1:18" ht="12.75" customHeight="1">
      <c r="A160" s="6" t="s">
        <v>42</v>
      </c>
      <c r="B160" s="6"/>
      <c r="C160" s="40" t="s">
        <v>75</v>
      </c>
      <c r="D160" s="6"/>
      <c r="E160" s="27" t="s">
        <v>222</v>
      </c>
      <c r="F160" s="6"/>
      <c r="G160" s="6"/>
      <c r="H160" s="6"/>
      <c r="I160" s="41">
        <f>0+Q160</f>
      </c>
      <c r="O160">
        <f>0+R160</f>
      </c>
      <c r="Q160">
        <f>0+I161+I164+I167+I170+I173+I176+I179+I182</f>
      </c>
      <c r="R160">
        <f>0+O161+O164+O167+O170+O173+O176+O179+O182</f>
      </c>
    </row>
    <row r="161" spans="1:16" ht="12.75">
      <c r="A161" s="25" t="s">
        <v>44</v>
      </c>
      <c r="B161" s="29" t="s">
        <v>382</v>
      </c>
      <c r="C161" s="29" t="s">
        <v>383</v>
      </c>
      <c r="D161" s="25" t="s">
        <v>46</v>
      </c>
      <c r="E161" s="30" t="s">
        <v>384</v>
      </c>
      <c r="F161" s="31" t="s">
        <v>106</v>
      </c>
      <c r="G161" s="32">
        <v>30</v>
      </c>
      <c r="H161" s="33">
        <v>0</v>
      </c>
      <c r="I161" s="33">
        <f>ROUND(ROUND(H161,2)*ROUND(G161,3),2)</f>
      </c>
      <c r="O161">
        <f>(I161*21)/100</f>
      </c>
      <c r="P161" t="s">
        <v>22</v>
      </c>
    </row>
    <row r="162" spans="1:5" ht="12.75">
      <c r="A162" s="34" t="s">
        <v>49</v>
      </c>
      <c r="E162" s="35" t="s">
        <v>385</v>
      </c>
    </row>
    <row r="163" spans="1:5" ht="25.5">
      <c r="A163" s="38" t="s">
        <v>51</v>
      </c>
      <c r="E163" s="37" t="s">
        <v>386</v>
      </c>
    </row>
    <row r="164" spans="1:16" ht="12.75">
      <c r="A164" s="25" t="s">
        <v>44</v>
      </c>
      <c r="B164" s="29" t="s">
        <v>387</v>
      </c>
      <c r="C164" s="29" t="s">
        <v>388</v>
      </c>
      <c r="D164" s="25" t="s">
        <v>46</v>
      </c>
      <c r="E164" s="30" t="s">
        <v>389</v>
      </c>
      <c r="F164" s="31" t="s">
        <v>106</v>
      </c>
      <c r="G164" s="32">
        <v>333.54</v>
      </c>
      <c r="H164" s="33">
        <v>0</v>
      </c>
      <c r="I164" s="33">
        <f>ROUND(ROUND(H164,2)*ROUND(G164,3),2)</f>
      </c>
      <c r="O164">
        <f>(I164*21)/100</f>
      </c>
      <c r="P164" t="s">
        <v>22</v>
      </c>
    </row>
    <row r="165" spans="1:5" ht="12.75">
      <c r="A165" s="34" t="s">
        <v>49</v>
      </c>
      <c r="E165" s="35" t="s">
        <v>390</v>
      </c>
    </row>
    <row r="166" spans="1:5" ht="25.5">
      <c r="A166" s="38" t="s">
        <v>51</v>
      </c>
      <c r="E166" s="37" t="s">
        <v>391</v>
      </c>
    </row>
    <row r="167" spans="1:16" ht="12.75">
      <c r="A167" s="25" t="s">
        <v>44</v>
      </c>
      <c r="B167" s="29" t="s">
        <v>392</v>
      </c>
      <c r="C167" s="29" t="s">
        <v>393</v>
      </c>
      <c r="D167" s="25" t="s">
        <v>46</v>
      </c>
      <c r="E167" s="30" t="s">
        <v>394</v>
      </c>
      <c r="F167" s="31" t="s">
        <v>106</v>
      </c>
      <c r="G167" s="32">
        <v>30</v>
      </c>
      <c r="H167" s="33">
        <v>0</v>
      </c>
      <c r="I167" s="33">
        <f>ROUND(ROUND(H167,2)*ROUND(G167,3),2)</f>
      </c>
      <c r="O167">
        <f>(I167*21)/100</f>
      </c>
      <c r="P167" t="s">
        <v>22</v>
      </c>
    </row>
    <row r="168" spans="1:5" ht="12.75">
      <c r="A168" s="34" t="s">
        <v>49</v>
      </c>
      <c r="E168" s="35" t="s">
        <v>395</v>
      </c>
    </row>
    <row r="169" spans="1:5" ht="25.5">
      <c r="A169" s="38" t="s">
        <v>51</v>
      </c>
      <c r="E169" s="37" t="s">
        <v>396</v>
      </c>
    </row>
    <row r="170" spans="1:16" ht="12.75">
      <c r="A170" s="25" t="s">
        <v>44</v>
      </c>
      <c r="B170" s="29" t="s">
        <v>397</v>
      </c>
      <c r="C170" s="29" t="s">
        <v>398</v>
      </c>
      <c r="D170" s="25" t="s">
        <v>46</v>
      </c>
      <c r="E170" s="30" t="s">
        <v>399</v>
      </c>
      <c r="F170" s="31" t="s">
        <v>106</v>
      </c>
      <c r="G170" s="32">
        <v>75</v>
      </c>
      <c r="H170" s="33">
        <v>0</v>
      </c>
      <c r="I170" s="33">
        <f>ROUND(ROUND(H170,2)*ROUND(G170,3),2)</f>
      </c>
      <c r="O170">
        <f>(I170*21)/100</f>
      </c>
      <c r="P170" t="s">
        <v>22</v>
      </c>
    </row>
    <row r="171" spans="1:5" ht="12.75">
      <c r="A171" s="34" t="s">
        <v>49</v>
      </c>
      <c r="E171" s="35" t="s">
        <v>46</v>
      </c>
    </row>
    <row r="172" spans="1:5" ht="25.5">
      <c r="A172" s="38" t="s">
        <v>51</v>
      </c>
      <c r="E172" s="37" t="s">
        <v>400</v>
      </c>
    </row>
    <row r="173" spans="1:16" ht="12.75">
      <c r="A173" s="25" t="s">
        <v>44</v>
      </c>
      <c r="B173" s="29" t="s">
        <v>401</v>
      </c>
      <c r="C173" s="29" t="s">
        <v>402</v>
      </c>
      <c r="D173" s="25" t="s">
        <v>46</v>
      </c>
      <c r="E173" s="30" t="s">
        <v>403</v>
      </c>
      <c r="F173" s="31" t="s">
        <v>60</v>
      </c>
      <c r="G173" s="32">
        <v>4</v>
      </c>
      <c r="H173" s="33">
        <v>0</v>
      </c>
      <c r="I173" s="33">
        <f>ROUND(ROUND(H173,2)*ROUND(G173,3),2)</f>
      </c>
      <c r="O173">
        <f>(I173*21)/100</f>
      </c>
      <c r="P173" t="s">
        <v>22</v>
      </c>
    </row>
    <row r="174" spans="1:5" ht="12.75">
      <c r="A174" s="34" t="s">
        <v>49</v>
      </c>
      <c r="E174" s="35" t="s">
        <v>46</v>
      </c>
    </row>
    <row r="175" spans="1:5" ht="25.5">
      <c r="A175" s="38" t="s">
        <v>51</v>
      </c>
      <c r="E175" s="37" t="s">
        <v>404</v>
      </c>
    </row>
    <row r="176" spans="1:16" ht="12.75">
      <c r="A176" s="25" t="s">
        <v>44</v>
      </c>
      <c r="B176" s="29" t="s">
        <v>405</v>
      </c>
      <c r="C176" s="29" t="s">
        <v>224</v>
      </c>
      <c r="D176" s="25" t="s">
        <v>46</v>
      </c>
      <c r="E176" s="30" t="s">
        <v>225</v>
      </c>
      <c r="F176" s="31" t="s">
        <v>60</v>
      </c>
      <c r="G176" s="32">
        <v>19</v>
      </c>
      <c r="H176" s="33">
        <v>0</v>
      </c>
      <c r="I176" s="33">
        <f>ROUND(ROUND(H176,2)*ROUND(G176,3),2)</f>
      </c>
      <c r="O176">
        <f>(I176*21)/100</f>
      </c>
      <c r="P176" t="s">
        <v>22</v>
      </c>
    </row>
    <row r="177" spans="1:5" ht="12.75">
      <c r="A177" s="34" t="s">
        <v>49</v>
      </c>
      <c r="E177" s="35" t="s">
        <v>226</v>
      </c>
    </row>
    <row r="178" spans="1:5" ht="25.5">
      <c r="A178" s="38" t="s">
        <v>51</v>
      </c>
      <c r="E178" s="37" t="s">
        <v>406</v>
      </c>
    </row>
    <row r="179" spans="1:16" ht="12.75">
      <c r="A179" s="25" t="s">
        <v>44</v>
      </c>
      <c r="B179" s="29" t="s">
        <v>407</v>
      </c>
      <c r="C179" s="29" t="s">
        <v>408</v>
      </c>
      <c r="D179" s="25" t="s">
        <v>46</v>
      </c>
      <c r="E179" s="30" t="s">
        <v>409</v>
      </c>
      <c r="F179" s="31" t="s">
        <v>106</v>
      </c>
      <c r="G179" s="32">
        <v>75</v>
      </c>
      <c r="H179" s="33">
        <v>0</v>
      </c>
      <c r="I179" s="33">
        <f>ROUND(ROUND(H179,2)*ROUND(G179,3),2)</f>
      </c>
      <c r="O179">
        <f>(I179*21)/100</f>
      </c>
      <c r="P179" t="s">
        <v>22</v>
      </c>
    </row>
    <row r="180" spans="1:5" ht="12.75">
      <c r="A180" s="34" t="s">
        <v>49</v>
      </c>
      <c r="E180" s="35" t="s">
        <v>46</v>
      </c>
    </row>
    <row r="181" spans="1:5" ht="25.5">
      <c r="A181" s="38" t="s">
        <v>51</v>
      </c>
      <c r="E181" s="37" t="s">
        <v>410</v>
      </c>
    </row>
    <row r="182" spans="1:16" ht="12.75">
      <c r="A182" s="25" t="s">
        <v>44</v>
      </c>
      <c r="B182" s="29" t="s">
        <v>411</v>
      </c>
      <c r="C182" s="29" t="s">
        <v>412</v>
      </c>
      <c r="D182" s="25" t="s">
        <v>46</v>
      </c>
      <c r="E182" s="30" t="s">
        <v>413</v>
      </c>
      <c r="F182" s="31" t="s">
        <v>72</v>
      </c>
      <c r="G182" s="32">
        <v>9</v>
      </c>
      <c r="H182" s="33">
        <v>0</v>
      </c>
      <c r="I182" s="33">
        <f>ROUND(ROUND(H182,2)*ROUND(G182,3),2)</f>
      </c>
      <c r="O182">
        <f>(I182*21)/100</f>
      </c>
      <c r="P182" t="s">
        <v>22</v>
      </c>
    </row>
    <row r="183" spans="1:5" ht="12.75">
      <c r="A183" s="34" t="s">
        <v>49</v>
      </c>
      <c r="E183" s="35" t="s">
        <v>46</v>
      </c>
    </row>
    <row r="184" spans="1:5" ht="25.5">
      <c r="A184" s="36" t="s">
        <v>51</v>
      </c>
      <c r="E184" s="37" t="s">
        <v>414</v>
      </c>
    </row>
    <row r="185" spans="1:18" ht="12.75" customHeight="1">
      <c r="A185" s="6" t="s">
        <v>42</v>
      </c>
      <c r="B185" s="6"/>
      <c r="C185" s="40" t="s">
        <v>39</v>
      </c>
      <c r="D185" s="6"/>
      <c r="E185" s="27" t="s">
        <v>228</v>
      </c>
      <c r="F185" s="6"/>
      <c r="G185" s="6"/>
      <c r="H185" s="6"/>
      <c r="I185" s="41">
        <f>0+Q185</f>
      </c>
      <c r="O185">
        <f>0+R185</f>
      </c>
      <c r="Q185">
        <f>0+I186+I189+I192+I195+I198+I201+I204+I207+I210+I213+I216+I219+I222+I225+I228+I231</f>
      </c>
      <c r="R185">
        <f>0+O186+O189+O192+O195+O198+O201+O204+O207+O210+O213+O216+O219+O222+O225+O228+O231</f>
      </c>
    </row>
    <row r="186" spans="1:16" ht="25.5">
      <c r="A186" s="25" t="s">
        <v>44</v>
      </c>
      <c r="B186" s="29" t="s">
        <v>415</v>
      </c>
      <c r="C186" s="29" t="s">
        <v>230</v>
      </c>
      <c r="D186" s="25" t="s">
        <v>46</v>
      </c>
      <c r="E186" s="30" t="s">
        <v>231</v>
      </c>
      <c r="F186" s="31" t="s">
        <v>106</v>
      </c>
      <c r="G186" s="32">
        <v>27</v>
      </c>
      <c r="H186" s="33">
        <v>0</v>
      </c>
      <c r="I186" s="33">
        <f>ROUND(ROUND(H186,2)*ROUND(G186,3),2)</f>
      </c>
      <c r="O186">
        <f>(I186*21)/100</f>
      </c>
      <c r="P186" t="s">
        <v>22</v>
      </c>
    </row>
    <row r="187" spans="1:5" ht="12.75">
      <c r="A187" s="34" t="s">
        <v>49</v>
      </c>
      <c r="E187" s="35" t="s">
        <v>46</v>
      </c>
    </row>
    <row r="188" spans="1:5" ht="38.25">
      <c r="A188" s="38" t="s">
        <v>51</v>
      </c>
      <c r="E188" s="37" t="s">
        <v>416</v>
      </c>
    </row>
    <row r="189" spans="1:16" ht="25.5">
      <c r="A189" s="25" t="s">
        <v>44</v>
      </c>
      <c r="B189" s="29" t="s">
        <v>417</v>
      </c>
      <c r="C189" s="29" t="s">
        <v>234</v>
      </c>
      <c r="D189" s="25" t="s">
        <v>46</v>
      </c>
      <c r="E189" s="30" t="s">
        <v>235</v>
      </c>
      <c r="F189" s="31" t="s">
        <v>106</v>
      </c>
      <c r="G189" s="32">
        <v>27</v>
      </c>
      <c r="H189" s="33">
        <v>0</v>
      </c>
      <c r="I189" s="33">
        <f>ROUND(ROUND(H189,2)*ROUND(G189,3),2)</f>
      </c>
      <c r="O189">
        <f>(I189*21)/100</f>
      </c>
      <c r="P189" t="s">
        <v>22</v>
      </c>
    </row>
    <row r="190" spans="1:5" ht="25.5">
      <c r="A190" s="34" t="s">
        <v>49</v>
      </c>
      <c r="E190" s="35" t="s">
        <v>236</v>
      </c>
    </row>
    <row r="191" spans="1:5" ht="38.25">
      <c r="A191" s="38" t="s">
        <v>51</v>
      </c>
      <c r="E191" s="37" t="s">
        <v>418</v>
      </c>
    </row>
    <row r="192" spans="1:16" ht="12.75">
      <c r="A192" s="25" t="s">
        <v>44</v>
      </c>
      <c r="B192" s="29" t="s">
        <v>419</v>
      </c>
      <c r="C192" s="29" t="s">
        <v>239</v>
      </c>
      <c r="D192" s="25" t="s">
        <v>46</v>
      </c>
      <c r="E192" s="30" t="s">
        <v>240</v>
      </c>
      <c r="F192" s="31" t="s">
        <v>60</v>
      </c>
      <c r="G192" s="32">
        <v>60</v>
      </c>
      <c r="H192" s="33">
        <v>0</v>
      </c>
      <c r="I192" s="33">
        <f>ROUND(ROUND(H192,2)*ROUND(G192,3),2)</f>
      </c>
      <c r="O192">
        <f>(I192*21)/100</f>
      </c>
      <c r="P192" t="s">
        <v>22</v>
      </c>
    </row>
    <row r="193" spans="1:5" ht="12.75">
      <c r="A193" s="34" t="s">
        <v>49</v>
      </c>
      <c r="E193" s="35" t="s">
        <v>46</v>
      </c>
    </row>
    <row r="194" spans="1:5" ht="25.5">
      <c r="A194" s="38" t="s">
        <v>51</v>
      </c>
      <c r="E194" s="37" t="s">
        <v>420</v>
      </c>
    </row>
    <row r="195" spans="1:16" ht="12.75">
      <c r="A195" s="25" t="s">
        <v>44</v>
      </c>
      <c r="B195" s="29" t="s">
        <v>421</v>
      </c>
      <c r="C195" s="29" t="s">
        <v>422</v>
      </c>
      <c r="D195" s="25" t="s">
        <v>46</v>
      </c>
      <c r="E195" s="30" t="s">
        <v>423</v>
      </c>
      <c r="F195" s="31" t="s">
        <v>60</v>
      </c>
      <c r="G195" s="32">
        <v>10</v>
      </c>
      <c r="H195" s="33">
        <v>0</v>
      </c>
      <c r="I195" s="33">
        <f>ROUND(ROUND(H195,2)*ROUND(G195,3),2)</f>
      </c>
      <c r="O195">
        <f>(I195*21)/100</f>
      </c>
      <c r="P195" t="s">
        <v>22</v>
      </c>
    </row>
    <row r="196" spans="1:5" ht="12.75">
      <c r="A196" s="34" t="s">
        <v>49</v>
      </c>
      <c r="E196" s="35" t="s">
        <v>46</v>
      </c>
    </row>
    <row r="197" spans="1:5" ht="25.5">
      <c r="A197" s="38" t="s">
        <v>51</v>
      </c>
      <c r="E197" s="37" t="s">
        <v>424</v>
      </c>
    </row>
    <row r="198" spans="1:16" ht="12.75">
      <c r="A198" s="25" t="s">
        <v>44</v>
      </c>
      <c r="B198" s="29" t="s">
        <v>425</v>
      </c>
      <c r="C198" s="29" t="s">
        <v>243</v>
      </c>
      <c r="D198" s="25" t="s">
        <v>46</v>
      </c>
      <c r="E198" s="30" t="s">
        <v>244</v>
      </c>
      <c r="F198" s="31" t="s">
        <v>106</v>
      </c>
      <c r="G198" s="32">
        <v>404.63</v>
      </c>
      <c r="H198" s="33">
        <v>0</v>
      </c>
      <c r="I198" s="33">
        <f>ROUND(ROUND(H198,2)*ROUND(G198,3),2)</f>
      </c>
      <c r="O198">
        <f>(I198*21)/100</f>
      </c>
      <c r="P198" t="s">
        <v>22</v>
      </c>
    </row>
    <row r="199" spans="1:5" ht="12.75">
      <c r="A199" s="34" t="s">
        <v>49</v>
      </c>
      <c r="E199" s="35" t="s">
        <v>46</v>
      </c>
    </row>
    <row r="200" spans="1:5" ht="76.5">
      <c r="A200" s="38" t="s">
        <v>51</v>
      </c>
      <c r="E200" s="37" t="s">
        <v>426</v>
      </c>
    </row>
    <row r="201" spans="1:16" ht="12.75">
      <c r="A201" s="25" t="s">
        <v>44</v>
      </c>
      <c r="B201" s="29" t="s">
        <v>427</v>
      </c>
      <c r="C201" s="29" t="s">
        <v>428</v>
      </c>
      <c r="D201" s="25" t="s">
        <v>46</v>
      </c>
      <c r="E201" s="30" t="s">
        <v>429</v>
      </c>
      <c r="F201" s="31" t="s">
        <v>106</v>
      </c>
      <c r="G201" s="32">
        <v>4.5</v>
      </c>
      <c r="H201" s="33">
        <v>0</v>
      </c>
      <c r="I201" s="33">
        <f>ROUND(ROUND(H201,2)*ROUND(G201,3),2)</f>
      </c>
      <c r="O201">
        <f>(I201*21)/100</f>
      </c>
      <c r="P201" t="s">
        <v>22</v>
      </c>
    </row>
    <row r="202" spans="1:5" ht="12.75">
      <c r="A202" s="34" t="s">
        <v>49</v>
      </c>
      <c r="E202" s="35" t="s">
        <v>430</v>
      </c>
    </row>
    <row r="203" spans="1:5" ht="25.5">
      <c r="A203" s="38" t="s">
        <v>51</v>
      </c>
      <c r="E203" s="37" t="s">
        <v>431</v>
      </c>
    </row>
    <row r="204" spans="1:16" ht="12.75">
      <c r="A204" s="25" t="s">
        <v>44</v>
      </c>
      <c r="B204" s="29" t="s">
        <v>432</v>
      </c>
      <c r="C204" s="29" t="s">
        <v>433</v>
      </c>
      <c r="D204" s="25" t="s">
        <v>46</v>
      </c>
      <c r="E204" s="30" t="s">
        <v>434</v>
      </c>
      <c r="F204" s="31" t="s">
        <v>106</v>
      </c>
      <c r="G204" s="32">
        <v>12.5</v>
      </c>
      <c r="H204" s="33">
        <v>0</v>
      </c>
      <c r="I204" s="33">
        <f>ROUND(ROUND(H204,2)*ROUND(G204,3),2)</f>
      </c>
      <c r="O204">
        <f>(I204*21)/100</f>
      </c>
      <c r="P204" t="s">
        <v>22</v>
      </c>
    </row>
    <row r="205" spans="1:5" ht="12.75">
      <c r="A205" s="34" t="s">
        <v>49</v>
      </c>
      <c r="E205" s="35" t="s">
        <v>435</v>
      </c>
    </row>
    <row r="206" spans="1:5" ht="25.5">
      <c r="A206" s="38" t="s">
        <v>51</v>
      </c>
      <c r="E206" s="37" t="s">
        <v>436</v>
      </c>
    </row>
    <row r="207" spans="1:16" ht="12.75">
      <c r="A207" s="25" t="s">
        <v>44</v>
      </c>
      <c r="B207" s="29" t="s">
        <v>437</v>
      </c>
      <c r="C207" s="29" t="s">
        <v>438</v>
      </c>
      <c r="D207" s="25" t="s">
        <v>46</v>
      </c>
      <c r="E207" s="30" t="s">
        <v>439</v>
      </c>
      <c r="F207" s="31" t="s">
        <v>106</v>
      </c>
      <c r="G207" s="32">
        <v>2.5</v>
      </c>
      <c r="H207" s="33">
        <v>0</v>
      </c>
      <c r="I207" s="33">
        <f>ROUND(ROUND(H207,2)*ROUND(G207,3),2)</f>
      </c>
      <c r="O207">
        <f>(I207*21)/100</f>
      </c>
      <c r="P207" t="s">
        <v>22</v>
      </c>
    </row>
    <row r="208" spans="1:5" ht="12.75">
      <c r="A208" s="34" t="s">
        <v>49</v>
      </c>
      <c r="E208" s="35" t="s">
        <v>440</v>
      </c>
    </row>
    <row r="209" spans="1:5" ht="25.5">
      <c r="A209" s="38" t="s">
        <v>51</v>
      </c>
      <c r="E209" s="37" t="s">
        <v>441</v>
      </c>
    </row>
    <row r="210" spans="1:16" ht="12.75">
      <c r="A210" s="25" t="s">
        <v>44</v>
      </c>
      <c r="B210" s="29" t="s">
        <v>442</v>
      </c>
      <c r="C210" s="29" t="s">
        <v>443</v>
      </c>
      <c r="D210" s="25" t="s">
        <v>46</v>
      </c>
      <c r="E210" s="30" t="s">
        <v>444</v>
      </c>
      <c r="F210" s="31" t="s">
        <v>106</v>
      </c>
      <c r="G210" s="32">
        <v>16.5</v>
      </c>
      <c r="H210" s="33">
        <v>0</v>
      </c>
      <c r="I210" s="33">
        <f>ROUND(ROUND(H210,2)*ROUND(G210,3),2)</f>
      </c>
      <c r="O210">
        <f>(I210*21)/100</f>
      </c>
      <c r="P210" t="s">
        <v>22</v>
      </c>
    </row>
    <row r="211" spans="1:5" ht="12.75">
      <c r="A211" s="34" t="s">
        <v>49</v>
      </c>
      <c r="E211" s="35" t="s">
        <v>445</v>
      </c>
    </row>
    <row r="212" spans="1:5" ht="25.5">
      <c r="A212" s="38" t="s">
        <v>51</v>
      </c>
      <c r="E212" s="37" t="s">
        <v>446</v>
      </c>
    </row>
    <row r="213" spans="1:16" ht="12.75">
      <c r="A213" s="25" t="s">
        <v>44</v>
      </c>
      <c r="B213" s="29" t="s">
        <v>447</v>
      </c>
      <c r="C213" s="29" t="s">
        <v>247</v>
      </c>
      <c r="D213" s="25" t="s">
        <v>46</v>
      </c>
      <c r="E213" s="30" t="s">
        <v>248</v>
      </c>
      <c r="F213" s="31" t="s">
        <v>106</v>
      </c>
      <c r="G213" s="32">
        <v>2484</v>
      </c>
      <c r="H213" s="33">
        <v>0</v>
      </c>
      <c r="I213" s="33">
        <f>ROUND(ROUND(H213,2)*ROUND(G213,3),2)</f>
      </c>
      <c r="O213">
        <f>(I213*21)/100</f>
      </c>
      <c r="P213" t="s">
        <v>22</v>
      </c>
    </row>
    <row r="214" spans="1:5" ht="12.75">
      <c r="A214" s="34" t="s">
        <v>49</v>
      </c>
      <c r="E214" s="35" t="s">
        <v>46</v>
      </c>
    </row>
    <row r="215" spans="1:5" ht="25.5">
      <c r="A215" s="38" t="s">
        <v>51</v>
      </c>
      <c r="E215" s="37" t="s">
        <v>448</v>
      </c>
    </row>
    <row r="216" spans="1:16" ht="12.75">
      <c r="A216" s="25" t="s">
        <v>44</v>
      </c>
      <c r="B216" s="29" t="s">
        <v>449</v>
      </c>
      <c r="C216" s="29" t="s">
        <v>255</v>
      </c>
      <c r="D216" s="25" t="s">
        <v>46</v>
      </c>
      <c r="E216" s="30" t="s">
        <v>256</v>
      </c>
      <c r="F216" s="31" t="s">
        <v>106</v>
      </c>
      <c r="G216" s="32">
        <v>2484</v>
      </c>
      <c r="H216" s="33">
        <v>0</v>
      </c>
      <c r="I216" s="33">
        <f>ROUND(ROUND(H216,2)*ROUND(G216,3),2)</f>
      </c>
      <c r="O216">
        <f>(I216*21)/100</f>
      </c>
      <c r="P216" t="s">
        <v>22</v>
      </c>
    </row>
    <row r="217" spans="1:5" ht="12.75">
      <c r="A217" s="34" t="s">
        <v>49</v>
      </c>
      <c r="E217" s="35" t="s">
        <v>46</v>
      </c>
    </row>
    <row r="218" spans="1:5" ht="25.5">
      <c r="A218" s="38" t="s">
        <v>51</v>
      </c>
      <c r="E218" s="37" t="s">
        <v>450</v>
      </c>
    </row>
    <row r="219" spans="1:16" ht="12.75">
      <c r="A219" s="25" t="s">
        <v>44</v>
      </c>
      <c r="B219" s="29" t="s">
        <v>451</v>
      </c>
      <c r="C219" s="29" t="s">
        <v>452</v>
      </c>
      <c r="D219" s="25" t="s">
        <v>46</v>
      </c>
      <c r="E219" s="30" t="s">
        <v>453</v>
      </c>
      <c r="F219" s="31" t="s">
        <v>106</v>
      </c>
      <c r="G219" s="32">
        <v>172</v>
      </c>
      <c r="H219" s="33">
        <v>0</v>
      </c>
      <c r="I219" s="33">
        <f>ROUND(ROUND(H219,2)*ROUND(G219,3),2)</f>
      </c>
      <c r="O219">
        <f>(I219*21)/100</f>
      </c>
      <c r="P219" t="s">
        <v>22</v>
      </c>
    </row>
    <row r="220" spans="1:5" ht="12.75">
      <c r="A220" s="34" t="s">
        <v>49</v>
      </c>
      <c r="E220" s="35" t="s">
        <v>46</v>
      </c>
    </row>
    <row r="221" spans="1:5" ht="63.75">
      <c r="A221" s="38" t="s">
        <v>51</v>
      </c>
      <c r="E221" s="37" t="s">
        <v>454</v>
      </c>
    </row>
    <row r="222" spans="1:16" ht="12.75">
      <c r="A222" s="25" t="s">
        <v>44</v>
      </c>
      <c r="B222" s="29" t="s">
        <v>455</v>
      </c>
      <c r="C222" s="29" t="s">
        <v>456</v>
      </c>
      <c r="D222" s="25" t="s">
        <v>46</v>
      </c>
      <c r="E222" s="30" t="s">
        <v>457</v>
      </c>
      <c r="F222" s="31" t="s">
        <v>82</v>
      </c>
      <c r="G222" s="32">
        <v>2</v>
      </c>
      <c r="H222" s="33">
        <v>0</v>
      </c>
      <c r="I222" s="33">
        <f>ROUND(ROUND(H222,2)*ROUND(G222,3),2)</f>
      </c>
      <c r="O222">
        <f>(I222*21)/100</f>
      </c>
      <c r="P222" t="s">
        <v>22</v>
      </c>
    </row>
    <row r="223" spans="1:5" ht="25.5">
      <c r="A223" s="34" t="s">
        <v>49</v>
      </c>
      <c r="E223" s="35" t="s">
        <v>458</v>
      </c>
    </row>
    <row r="224" spans="1:5" ht="25.5">
      <c r="A224" s="38" t="s">
        <v>51</v>
      </c>
      <c r="E224" s="37" t="s">
        <v>459</v>
      </c>
    </row>
    <row r="225" spans="1:16" ht="25.5">
      <c r="A225" s="25" t="s">
        <v>44</v>
      </c>
      <c r="B225" s="29" t="s">
        <v>460</v>
      </c>
      <c r="C225" s="29" t="s">
        <v>461</v>
      </c>
      <c r="D225" s="25" t="s">
        <v>46</v>
      </c>
      <c r="E225" s="30" t="s">
        <v>462</v>
      </c>
      <c r="F225" s="31" t="s">
        <v>82</v>
      </c>
      <c r="G225" s="32">
        <v>55.11</v>
      </c>
      <c r="H225" s="33">
        <v>0</v>
      </c>
      <c r="I225" s="33">
        <f>ROUND(ROUND(H225,2)*ROUND(G225,3),2)</f>
      </c>
      <c r="O225">
        <f>(I225*21)/100</f>
      </c>
      <c r="P225" t="s">
        <v>22</v>
      </c>
    </row>
    <row r="226" spans="1:5" ht="25.5">
      <c r="A226" s="34" t="s">
        <v>49</v>
      </c>
      <c r="E226" s="35" t="s">
        <v>463</v>
      </c>
    </row>
    <row r="227" spans="1:5" ht="76.5">
      <c r="A227" s="38" t="s">
        <v>51</v>
      </c>
      <c r="E227" s="37" t="s">
        <v>464</v>
      </c>
    </row>
    <row r="228" spans="1:16" ht="12.75">
      <c r="A228" s="25" t="s">
        <v>44</v>
      </c>
      <c r="B228" s="29" t="s">
        <v>465</v>
      </c>
      <c r="C228" s="29" t="s">
        <v>466</v>
      </c>
      <c r="D228" s="25" t="s">
        <v>46</v>
      </c>
      <c r="E228" s="30" t="s">
        <v>467</v>
      </c>
      <c r="F228" s="31" t="s">
        <v>72</v>
      </c>
      <c r="G228" s="32">
        <v>5.4</v>
      </c>
      <c r="H228" s="33">
        <v>0</v>
      </c>
      <c r="I228" s="33">
        <f>ROUND(ROUND(H228,2)*ROUND(G228,3),2)</f>
      </c>
      <c r="O228">
        <f>(I228*21)/100</f>
      </c>
      <c r="P228" t="s">
        <v>22</v>
      </c>
    </row>
    <row r="229" spans="1:5" ht="25.5">
      <c r="A229" s="34" t="s">
        <v>49</v>
      </c>
      <c r="E229" s="35" t="s">
        <v>274</v>
      </c>
    </row>
    <row r="230" spans="1:5" ht="38.25">
      <c r="A230" s="38" t="s">
        <v>51</v>
      </c>
      <c r="E230" s="37" t="s">
        <v>468</v>
      </c>
    </row>
    <row r="231" spans="1:16" ht="12.75">
      <c r="A231" s="25" t="s">
        <v>44</v>
      </c>
      <c r="B231" s="29" t="s">
        <v>469</v>
      </c>
      <c r="C231" s="29" t="s">
        <v>470</v>
      </c>
      <c r="D231" s="25" t="s">
        <v>46</v>
      </c>
      <c r="E231" s="30" t="s">
        <v>471</v>
      </c>
      <c r="F231" s="31" t="s">
        <v>72</v>
      </c>
      <c r="G231" s="32">
        <v>15</v>
      </c>
      <c r="H231" s="33">
        <v>0</v>
      </c>
      <c r="I231" s="33">
        <f>ROUND(ROUND(H231,2)*ROUND(G231,3),2)</f>
      </c>
      <c r="O231">
        <f>(I231*21)/100</f>
      </c>
      <c r="P231" t="s">
        <v>22</v>
      </c>
    </row>
    <row r="232" spans="1:5" ht="25.5">
      <c r="A232" s="34" t="s">
        <v>49</v>
      </c>
      <c r="E232" s="35" t="s">
        <v>274</v>
      </c>
    </row>
    <row r="233" spans="1:5" ht="25.5">
      <c r="A233" s="36" t="s">
        <v>51</v>
      </c>
      <c r="E233" s="37" t="s">
        <v>472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0+O8+O12+O61+O89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473</v>
      </c>
      <c r="I3" s="42">
        <f>0+I8+I12+I61+I89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473</v>
      </c>
      <c r="D4" s="6"/>
      <c r="E4" s="18" t="s">
        <v>474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44</v>
      </c>
      <c r="B9" s="29" t="s">
        <v>28</v>
      </c>
      <c r="C9" s="29" t="s">
        <v>45</v>
      </c>
      <c r="D9" s="25" t="s">
        <v>46</v>
      </c>
      <c r="E9" s="30" t="s">
        <v>47</v>
      </c>
      <c r="F9" s="31" t="s">
        <v>48</v>
      </c>
      <c r="G9" s="32">
        <v>228.595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12.75">
      <c r="A10" s="34" t="s">
        <v>49</v>
      </c>
      <c r="E10" s="35" t="s">
        <v>92</v>
      </c>
    </row>
    <row r="11" spans="1:5" ht="51">
      <c r="A11" s="36" t="s">
        <v>51</v>
      </c>
      <c r="E11" s="37" t="s">
        <v>475</v>
      </c>
    </row>
    <row r="12" spans="1:18" ht="12.75" customHeight="1">
      <c r="A12" s="6" t="s">
        <v>42</v>
      </c>
      <c r="B12" s="6"/>
      <c r="C12" s="40" t="s">
        <v>28</v>
      </c>
      <c r="D12" s="6"/>
      <c r="E12" s="27" t="s">
        <v>57</v>
      </c>
      <c r="F12" s="6"/>
      <c r="G12" s="6"/>
      <c r="H12" s="6"/>
      <c r="I12" s="41">
        <f>0+Q12</f>
      </c>
      <c r="O12">
        <f>0+R12</f>
      </c>
      <c r="Q12">
        <f>0+I13+I16+I19+I22+I25+I28+I31+I34+I37+I40+I43+I46+I49+I52+I55+I58</f>
      </c>
      <c r="R12">
        <f>0+O13+O16+O19+O22+O25+O28+O31+O34+O37+O40+O43+O46+O49+O52+O55+O58</f>
      </c>
    </row>
    <row r="13" spans="1:16" ht="12.75">
      <c r="A13" s="25" t="s">
        <v>44</v>
      </c>
      <c r="B13" s="29" t="s">
        <v>22</v>
      </c>
      <c r="C13" s="29" t="s">
        <v>109</v>
      </c>
      <c r="D13" s="25" t="s">
        <v>46</v>
      </c>
      <c r="E13" s="30" t="s">
        <v>110</v>
      </c>
      <c r="F13" s="31" t="s">
        <v>72</v>
      </c>
      <c r="G13" s="32">
        <v>6.232</v>
      </c>
      <c r="H13" s="33">
        <v>0</v>
      </c>
      <c r="I13" s="33">
        <f>ROUND(ROUND(H13,2)*ROUND(G13,3),2)</f>
      </c>
      <c r="O13">
        <f>(I13*21)/100</f>
      </c>
      <c r="P13" t="s">
        <v>22</v>
      </c>
    </row>
    <row r="14" spans="1:5" ht="51">
      <c r="A14" s="34" t="s">
        <v>49</v>
      </c>
      <c r="E14" s="35" t="s">
        <v>276</v>
      </c>
    </row>
    <row r="15" spans="1:5" ht="76.5">
      <c r="A15" s="38" t="s">
        <v>51</v>
      </c>
      <c r="E15" s="37" t="s">
        <v>476</v>
      </c>
    </row>
    <row r="16" spans="1:16" ht="12.75">
      <c r="A16" s="25" t="s">
        <v>44</v>
      </c>
      <c r="B16" s="29" t="s">
        <v>21</v>
      </c>
      <c r="C16" s="29" t="s">
        <v>113</v>
      </c>
      <c r="D16" s="25" t="s">
        <v>46</v>
      </c>
      <c r="E16" s="30" t="s">
        <v>114</v>
      </c>
      <c r="F16" s="31" t="s">
        <v>106</v>
      </c>
      <c r="G16" s="32">
        <v>125.46</v>
      </c>
      <c r="H16" s="33">
        <v>0</v>
      </c>
      <c r="I16" s="33">
        <f>ROUND(ROUND(H16,2)*ROUND(G16,3),2)</f>
      </c>
      <c r="O16">
        <f>(I16*21)/100</f>
      </c>
      <c r="P16" t="s">
        <v>22</v>
      </c>
    </row>
    <row r="17" spans="1:5" ht="12.75">
      <c r="A17" s="34" t="s">
        <v>49</v>
      </c>
      <c r="E17" s="35" t="s">
        <v>46</v>
      </c>
    </row>
    <row r="18" spans="1:5" ht="25.5">
      <c r="A18" s="38" t="s">
        <v>51</v>
      </c>
      <c r="E18" s="37" t="s">
        <v>477</v>
      </c>
    </row>
    <row r="19" spans="1:16" ht="12.75">
      <c r="A19" s="25" t="s">
        <v>44</v>
      </c>
      <c r="B19" s="29" t="s">
        <v>32</v>
      </c>
      <c r="C19" s="29" t="s">
        <v>119</v>
      </c>
      <c r="D19" s="25" t="s">
        <v>46</v>
      </c>
      <c r="E19" s="30" t="s">
        <v>120</v>
      </c>
      <c r="F19" s="31" t="s">
        <v>72</v>
      </c>
      <c r="G19" s="32">
        <v>70.725</v>
      </c>
      <c r="H19" s="33">
        <v>0</v>
      </c>
      <c r="I19" s="33">
        <f>ROUND(ROUND(H19,2)*ROUND(G19,3),2)</f>
      </c>
      <c r="O19">
        <f>(I19*21)/100</f>
      </c>
      <c r="P19" t="s">
        <v>22</v>
      </c>
    </row>
    <row r="20" spans="1:5" ht="76.5">
      <c r="A20" s="34" t="s">
        <v>49</v>
      </c>
      <c r="E20" s="35" t="s">
        <v>121</v>
      </c>
    </row>
    <row r="21" spans="1:5" ht="25.5">
      <c r="A21" s="38" t="s">
        <v>51</v>
      </c>
      <c r="E21" s="37" t="s">
        <v>478</v>
      </c>
    </row>
    <row r="22" spans="1:16" ht="12.75">
      <c r="A22" s="25" t="s">
        <v>44</v>
      </c>
      <c r="B22" s="29" t="s">
        <v>34</v>
      </c>
      <c r="C22" s="29" t="s">
        <v>123</v>
      </c>
      <c r="D22" s="25" t="s">
        <v>46</v>
      </c>
      <c r="E22" s="30" t="s">
        <v>124</v>
      </c>
      <c r="F22" s="31" t="s">
        <v>72</v>
      </c>
      <c r="G22" s="32">
        <v>70.725</v>
      </c>
      <c r="H22" s="33">
        <v>0</v>
      </c>
      <c r="I22" s="33">
        <f>ROUND(ROUND(H22,2)*ROUND(G22,3),2)</f>
      </c>
      <c r="O22">
        <f>(I22*21)/100</f>
      </c>
      <c r="P22" t="s">
        <v>22</v>
      </c>
    </row>
    <row r="23" spans="1:5" ht="12.75">
      <c r="A23" s="34" t="s">
        <v>49</v>
      </c>
      <c r="E23" s="35" t="s">
        <v>125</v>
      </c>
    </row>
    <row r="24" spans="1:5" ht="25.5">
      <c r="A24" s="38" t="s">
        <v>51</v>
      </c>
      <c r="E24" s="37" t="s">
        <v>479</v>
      </c>
    </row>
    <row r="25" spans="1:16" ht="12.75">
      <c r="A25" s="25" t="s">
        <v>44</v>
      </c>
      <c r="B25" s="29" t="s">
        <v>36</v>
      </c>
      <c r="C25" s="29" t="s">
        <v>128</v>
      </c>
      <c r="D25" s="25" t="s">
        <v>46</v>
      </c>
      <c r="E25" s="30" t="s">
        <v>129</v>
      </c>
      <c r="F25" s="31" t="s">
        <v>72</v>
      </c>
      <c r="G25" s="32">
        <v>60.697</v>
      </c>
      <c r="H25" s="33">
        <v>0</v>
      </c>
      <c r="I25" s="33">
        <f>ROUND(ROUND(H25,2)*ROUND(G25,3),2)</f>
      </c>
      <c r="O25">
        <f>(I25*21)/100</f>
      </c>
      <c r="P25" t="s">
        <v>22</v>
      </c>
    </row>
    <row r="26" spans="1:5" ht="25.5">
      <c r="A26" s="34" t="s">
        <v>49</v>
      </c>
      <c r="E26" s="35" t="s">
        <v>130</v>
      </c>
    </row>
    <row r="27" spans="1:5" ht="114.75">
      <c r="A27" s="38" t="s">
        <v>51</v>
      </c>
      <c r="E27" s="37" t="s">
        <v>480</v>
      </c>
    </row>
    <row r="28" spans="1:16" ht="12.75">
      <c r="A28" s="25" t="s">
        <v>44</v>
      </c>
      <c r="B28" s="29" t="s">
        <v>69</v>
      </c>
      <c r="C28" s="29" t="s">
        <v>133</v>
      </c>
      <c r="D28" s="25" t="s">
        <v>46</v>
      </c>
      <c r="E28" s="30" t="s">
        <v>134</v>
      </c>
      <c r="F28" s="31" t="s">
        <v>72</v>
      </c>
      <c r="G28" s="32">
        <v>70.725</v>
      </c>
      <c r="H28" s="33">
        <v>0</v>
      </c>
      <c r="I28" s="33">
        <f>ROUND(ROUND(H28,2)*ROUND(G28,3),2)</f>
      </c>
      <c r="O28">
        <f>(I28*21)/100</f>
      </c>
      <c r="P28" t="s">
        <v>22</v>
      </c>
    </row>
    <row r="29" spans="1:5" ht="38.25">
      <c r="A29" s="34" t="s">
        <v>49</v>
      </c>
      <c r="E29" s="35" t="s">
        <v>135</v>
      </c>
    </row>
    <row r="30" spans="1:5" ht="25.5">
      <c r="A30" s="38" t="s">
        <v>51</v>
      </c>
      <c r="E30" s="37" t="s">
        <v>481</v>
      </c>
    </row>
    <row r="31" spans="1:16" ht="12.75">
      <c r="A31" s="25" t="s">
        <v>44</v>
      </c>
      <c r="B31" s="29" t="s">
        <v>75</v>
      </c>
      <c r="C31" s="29" t="s">
        <v>138</v>
      </c>
      <c r="D31" s="25" t="s">
        <v>46</v>
      </c>
      <c r="E31" s="30" t="s">
        <v>139</v>
      </c>
      <c r="F31" s="31" t="s">
        <v>82</v>
      </c>
      <c r="G31" s="32">
        <v>247.86</v>
      </c>
      <c r="H31" s="33">
        <v>0</v>
      </c>
      <c r="I31" s="33">
        <f>ROUND(ROUND(H31,2)*ROUND(G31,3),2)</f>
      </c>
      <c r="O31">
        <f>(I31*21)/100</f>
      </c>
      <c r="P31" t="s">
        <v>22</v>
      </c>
    </row>
    <row r="32" spans="1:5" ht="12.75">
      <c r="A32" s="34" t="s">
        <v>49</v>
      </c>
      <c r="E32" s="35" t="s">
        <v>107</v>
      </c>
    </row>
    <row r="33" spans="1:5" ht="25.5">
      <c r="A33" s="38" t="s">
        <v>51</v>
      </c>
      <c r="E33" s="37" t="s">
        <v>482</v>
      </c>
    </row>
    <row r="34" spans="1:16" ht="12.75">
      <c r="A34" s="25" t="s">
        <v>44</v>
      </c>
      <c r="B34" s="29" t="s">
        <v>39</v>
      </c>
      <c r="C34" s="29" t="s">
        <v>287</v>
      </c>
      <c r="D34" s="25" t="s">
        <v>46</v>
      </c>
      <c r="E34" s="30" t="s">
        <v>288</v>
      </c>
      <c r="F34" s="31" t="s">
        <v>106</v>
      </c>
      <c r="G34" s="32">
        <v>99.96</v>
      </c>
      <c r="H34" s="33">
        <v>0</v>
      </c>
      <c r="I34" s="33">
        <f>ROUND(ROUND(H34,2)*ROUND(G34,3),2)</f>
      </c>
      <c r="O34">
        <f>(I34*21)/100</f>
      </c>
      <c r="P34" t="s">
        <v>22</v>
      </c>
    </row>
    <row r="35" spans="1:5" ht="12.75">
      <c r="A35" s="34" t="s">
        <v>49</v>
      </c>
      <c r="E35" s="35" t="s">
        <v>107</v>
      </c>
    </row>
    <row r="36" spans="1:5" ht="25.5">
      <c r="A36" s="38" t="s">
        <v>51</v>
      </c>
      <c r="E36" s="37" t="s">
        <v>483</v>
      </c>
    </row>
    <row r="37" spans="1:16" ht="12.75">
      <c r="A37" s="25" t="s">
        <v>44</v>
      </c>
      <c r="B37" s="29" t="s">
        <v>41</v>
      </c>
      <c r="C37" s="29" t="s">
        <v>142</v>
      </c>
      <c r="D37" s="25" t="s">
        <v>46</v>
      </c>
      <c r="E37" s="30" t="s">
        <v>143</v>
      </c>
      <c r="F37" s="31" t="s">
        <v>72</v>
      </c>
      <c r="G37" s="32">
        <v>60.697</v>
      </c>
      <c r="H37" s="33">
        <v>0</v>
      </c>
      <c r="I37" s="33">
        <f>ROUND(ROUND(H37,2)*ROUND(G37,3),2)</f>
      </c>
      <c r="O37">
        <f>(I37*21)/100</f>
      </c>
      <c r="P37" t="s">
        <v>22</v>
      </c>
    </row>
    <row r="38" spans="1:5" ht="12.75">
      <c r="A38" s="34" t="s">
        <v>49</v>
      </c>
      <c r="E38" s="35" t="s">
        <v>46</v>
      </c>
    </row>
    <row r="39" spans="1:5" ht="12.75">
      <c r="A39" s="38" t="s">
        <v>51</v>
      </c>
      <c r="E39" s="37" t="s">
        <v>484</v>
      </c>
    </row>
    <row r="40" spans="1:16" ht="12.75">
      <c r="A40" s="25" t="s">
        <v>44</v>
      </c>
      <c r="B40" s="29" t="s">
        <v>127</v>
      </c>
      <c r="C40" s="29" t="s">
        <v>146</v>
      </c>
      <c r="D40" s="25" t="s">
        <v>46</v>
      </c>
      <c r="E40" s="30" t="s">
        <v>147</v>
      </c>
      <c r="F40" s="31" t="s">
        <v>72</v>
      </c>
      <c r="G40" s="32">
        <v>35.36</v>
      </c>
      <c r="H40" s="33">
        <v>0</v>
      </c>
      <c r="I40" s="33">
        <f>ROUND(ROUND(H40,2)*ROUND(G40,3),2)</f>
      </c>
      <c r="O40">
        <f>(I40*21)/100</f>
      </c>
      <c r="P40" t="s">
        <v>22</v>
      </c>
    </row>
    <row r="41" spans="1:5" ht="12.75">
      <c r="A41" s="34" t="s">
        <v>49</v>
      </c>
      <c r="E41" s="35" t="s">
        <v>148</v>
      </c>
    </row>
    <row r="42" spans="1:5" ht="25.5">
      <c r="A42" s="38" t="s">
        <v>51</v>
      </c>
      <c r="E42" s="37" t="s">
        <v>485</v>
      </c>
    </row>
    <row r="43" spans="1:16" ht="12.75">
      <c r="A43" s="25" t="s">
        <v>44</v>
      </c>
      <c r="B43" s="29" t="s">
        <v>132</v>
      </c>
      <c r="C43" s="29" t="s">
        <v>151</v>
      </c>
      <c r="D43" s="25" t="s">
        <v>46</v>
      </c>
      <c r="E43" s="30" t="s">
        <v>152</v>
      </c>
      <c r="F43" s="31" t="s">
        <v>72</v>
      </c>
      <c r="G43" s="32">
        <v>37.179</v>
      </c>
      <c r="H43" s="33">
        <v>0</v>
      </c>
      <c r="I43" s="33">
        <f>ROUND(ROUND(H43,2)*ROUND(G43,3),2)</f>
      </c>
      <c r="O43">
        <f>(I43*21)/100</f>
      </c>
      <c r="P43" t="s">
        <v>22</v>
      </c>
    </row>
    <row r="44" spans="1:5" ht="12.75">
      <c r="A44" s="34" t="s">
        <v>49</v>
      </c>
      <c r="E44" s="35" t="s">
        <v>153</v>
      </c>
    </row>
    <row r="45" spans="1:5" ht="25.5">
      <c r="A45" s="38" t="s">
        <v>51</v>
      </c>
      <c r="E45" s="37" t="s">
        <v>486</v>
      </c>
    </row>
    <row r="46" spans="1:16" ht="12.75">
      <c r="A46" s="25" t="s">
        <v>44</v>
      </c>
      <c r="B46" s="29" t="s">
        <v>137</v>
      </c>
      <c r="C46" s="29" t="s">
        <v>156</v>
      </c>
      <c r="D46" s="25" t="s">
        <v>46</v>
      </c>
      <c r="E46" s="30" t="s">
        <v>157</v>
      </c>
      <c r="F46" s="31" t="s">
        <v>82</v>
      </c>
      <c r="G46" s="32">
        <v>55.08</v>
      </c>
      <c r="H46" s="33">
        <v>0</v>
      </c>
      <c r="I46" s="33">
        <f>ROUND(ROUND(H46,2)*ROUND(G46,3),2)</f>
      </c>
      <c r="O46">
        <f>(I46*21)/100</f>
      </c>
      <c r="P46" t="s">
        <v>22</v>
      </c>
    </row>
    <row r="47" spans="1:5" ht="12.75">
      <c r="A47" s="34" t="s">
        <v>49</v>
      </c>
      <c r="E47" s="35" t="s">
        <v>46</v>
      </c>
    </row>
    <row r="48" spans="1:5" ht="25.5">
      <c r="A48" s="38" t="s">
        <v>51</v>
      </c>
      <c r="E48" s="37" t="s">
        <v>487</v>
      </c>
    </row>
    <row r="49" spans="1:16" ht="12.75">
      <c r="A49" s="25" t="s">
        <v>44</v>
      </c>
      <c r="B49" s="29" t="s">
        <v>141</v>
      </c>
      <c r="C49" s="29" t="s">
        <v>160</v>
      </c>
      <c r="D49" s="25" t="s">
        <v>46</v>
      </c>
      <c r="E49" s="30" t="s">
        <v>161</v>
      </c>
      <c r="F49" s="31" t="s">
        <v>82</v>
      </c>
      <c r="G49" s="32">
        <v>471.5</v>
      </c>
      <c r="H49" s="33">
        <v>0</v>
      </c>
      <c r="I49" s="33">
        <f>ROUND(ROUND(H49,2)*ROUND(G49,3),2)</f>
      </c>
      <c r="O49">
        <f>(I49*21)/100</f>
      </c>
      <c r="P49" t="s">
        <v>22</v>
      </c>
    </row>
    <row r="50" spans="1:5" ht="12.75">
      <c r="A50" s="34" t="s">
        <v>49</v>
      </c>
      <c r="E50" s="35" t="s">
        <v>46</v>
      </c>
    </row>
    <row r="51" spans="1:5" ht="25.5">
      <c r="A51" s="38" t="s">
        <v>51</v>
      </c>
      <c r="E51" s="37" t="s">
        <v>488</v>
      </c>
    </row>
    <row r="52" spans="1:16" ht="12.75">
      <c r="A52" s="25" t="s">
        <v>44</v>
      </c>
      <c r="B52" s="29" t="s">
        <v>145</v>
      </c>
      <c r="C52" s="29" t="s">
        <v>164</v>
      </c>
      <c r="D52" s="25" t="s">
        <v>46</v>
      </c>
      <c r="E52" s="30" t="s">
        <v>165</v>
      </c>
      <c r="F52" s="31" t="s">
        <v>72</v>
      </c>
      <c r="G52" s="32">
        <v>70.725</v>
      </c>
      <c r="H52" s="33">
        <v>0</v>
      </c>
      <c r="I52" s="33">
        <f>ROUND(ROUND(H52,2)*ROUND(G52,3),2)</f>
      </c>
      <c r="O52">
        <f>(I52*21)/100</f>
      </c>
      <c r="P52" t="s">
        <v>22</v>
      </c>
    </row>
    <row r="53" spans="1:5" ht="12.75">
      <c r="A53" s="34" t="s">
        <v>49</v>
      </c>
      <c r="E53" s="35" t="s">
        <v>46</v>
      </c>
    </row>
    <row r="54" spans="1:5" ht="25.5">
      <c r="A54" s="38" t="s">
        <v>51</v>
      </c>
      <c r="E54" s="37" t="s">
        <v>489</v>
      </c>
    </row>
    <row r="55" spans="1:16" ht="12.75">
      <c r="A55" s="25" t="s">
        <v>44</v>
      </c>
      <c r="B55" s="29" t="s">
        <v>150</v>
      </c>
      <c r="C55" s="29" t="s">
        <v>168</v>
      </c>
      <c r="D55" s="25" t="s">
        <v>46</v>
      </c>
      <c r="E55" s="30" t="s">
        <v>169</v>
      </c>
      <c r="F55" s="31" t="s">
        <v>82</v>
      </c>
      <c r="G55" s="32">
        <v>471.5</v>
      </c>
      <c r="H55" s="33">
        <v>0</v>
      </c>
      <c r="I55" s="33">
        <f>ROUND(ROUND(H55,2)*ROUND(G55,3),2)</f>
      </c>
      <c r="O55">
        <f>(I55*21)/100</f>
      </c>
      <c r="P55" t="s">
        <v>22</v>
      </c>
    </row>
    <row r="56" spans="1:5" ht="12.75">
      <c r="A56" s="34" t="s">
        <v>49</v>
      </c>
      <c r="E56" s="35" t="s">
        <v>46</v>
      </c>
    </row>
    <row r="57" spans="1:5" ht="25.5">
      <c r="A57" s="38" t="s">
        <v>51</v>
      </c>
      <c r="E57" s="37" t="s">
        <v>490</v>
      </c>
    </row>
    <row r="58" spans="1:16" ht="12.75">
      <c r="A58" s="25" t="s">
        <v>44</v>
      </c>
      <c r="B58" s="29" t="s">
        <v>155</v>
      </c>
      <c r="C58" s="29" t="s">
        <v>172</v>
      </c>
      <c r="D58" s="25" t="s">
        <v>46</v>
      </c>
      <c r="E58" s="30" t="s">
        <v>173</v>
      </c>
      <c r="F58" s="31" t="s">
        <v>82</v>
      </c>
      <c r="G58" s="32">
        <v>471.5</v>
      </c>
      <c r="H58" s="33">
        <v>0</v>
      </c>
      <c r="I58" s="33">
        <f>ROUND(ROUND(H58,2)*ROUND(G58,3),2)</f>
      </c>
      <c r="O58">
        <f>(I58*21)/100</f>
      </c>
      <c r="P58" t="s">
        <v>22</v>
      </c>
    </row>
    <row r="59" spans="1:5" ht="12.75">
      <c r="A59" s="34" t="s">
        <v>49</v>
      </c>
      <c r="E59" s="35" t="s">
        <v>46</v>
      </c>
    </row>
    <row r="60" spans="1:5" ht="25.5">
      <c r="A60" s="36" t="s">
        <v>51</v>
      </c>
      <c r="E60" s="37" t="s">
        <v>491</v>
      </c>
    </row>
    <row r="61" spans="1:18" ht="12.75" customHeight="1">
      <c r="A61" s="6" t="s">
        <v>42</v>
      </c>
      <c r="B61" s="6"/>
      <c r="C61" s="40" t="s">
        <v>34</v>
      </c>
      <c r="D61" s="6"/>
      <c r="E61" s="27" t="s">
        <v>175</v>
      </c>
      <c r="F61" s="6"/>
      <c r="G61" s="6"/>
      <c r="H61" s="6"/>
      <c r="I61" s="41">
        <f>0+Q61</f>
      </c>
      <c r="O61">
        <f>0+R61</f>
      </c>
      <c r="Q61">
        <f>0+I62+I65+I68+I71+I74+I77+I80+I83+I86</f>
      </c>
      <c r="R61">
        <f>0+O62+O65+O68+O71+O74+O77+O80+O83+O86</f>
      </c>
    </row>
    <row r="62" spans="1:16" ht="12.75">
      <c r="A62" s="25" t="s">
        <v>44</v>
      </c>
      <c r="B62" s="29" t="s">
        <v>159</v>
      </c>
      <c r="C62" s="29" t="s">
        <v>177</v>
      </c>
      <c r="D62" s="25" t="s">
        <v>46</v>
      </c>
      <c r="E62" s="30" t="s">
        <v>178</v>
      </c>
      <c r="F62" s="31" t="s">
        <v>82</v>
      </c>
      <c r="G62" s="32">
        <v>55.08</v>
      </c>
      <c r="H62" s="33">
        <v>0</v>
      </c>
      <c r="I62" s="33">
        <f>ROUND(ROUND(H62,2)*ROUND(G62,3),2)</f>
      </c>
      <c r="O62">
        <f>(I62*21)/100</f>
      </c>
      <c r="P62" t="s">
        <v>22</v>
      </c>
    </row>
    <row r="63" spans="1:5" ht="12.75">
      <c r="A63" s="34" t="s">
        <v>49</v>
      </c>
      <c r="E63" s="35" t="s">
        <v>179</v>
      </c>
    </row>
    <row r="64" spans="1:5" ht="25.5">
      <c r="A64" s="38" t="s">
        <v>51</v>
      </c>
      <c r="E64" s="37" t="s">
        <v>492</v>
      </c>
    </row>
    <row r="65" spans="1:16" ht="12.75">
      <c r="A65" s="25" t="s">
        <v>44</v>
      </c>
      <c r="B65" s="29" t="s">
        <v>163</v>
      </c>
      <c r="C65" s="29" t="s">
        <v>181</v>
      </c>
      <c r="D65" s="25" t="s">
        <v>46</v>
      </c>
      <c r="E65" s="30" t="s">
        <v>182</v>
      </c>
      <c r="F65" s="31" t="s">
        <v>72</v>
      </c>
      <c r="G65" s="32">
        <v>8.813</v>
      </c>
      <c r="H65" s="33">
        <v>0</v>
      </c>
      <c r="I65" s="33">
        <f>ROUND(ROUND(H65,2)*ROUND(G65,3),2)</f>
      </c>
      <c r="O65">
        <f>(I65*21)/100</f>
      </c>
      <c r="P65" t="s">
        <v>22</v>
      </c>
    </row>
    <row r="66" spans="1:5" ht="12.75">
      <c r="A66" s="34" t="s">
        <v>49</v>
      </c>
      <c r="E66" s="35" t="s">
        <v>183</v>
      </c>
    </row>
    <row r="67" spans="1:5" ht="51">
      <c r="A67" s="38" t="s">
        <v>51</v>
      </c>
      <c r="E67" s="37" t="s">
        <v>493</v>
      </c>
    </row>
    <row r="68" spans="1:16" ht="12.75">
      <c r="A68" s="25" t="s">
        <v>44</v>
      </c>
      <c r="B68" s="29" t="s">
        <v>167</v>
      </c>
      <c r="C68" s="29" t="s">
        <v>186</v>
      </c>
      <c r="D68" s="25" t="s">
        <v>46</v>
      </c>
      <c r="E68" s="30" t="s">
        <v>187</v>
      </c>
      <c r="F68" s="31" t="s">
        <v>82</v>
      </c>
      <c r="G68" s="32">
        <v>1256.93</v>
      </c>
      <c r="H68" s="33">
        <v>0</v>
      </c>
      <c r="I68" s="33">
        <f>ROUND(ROUND(H68,2)*ROUND(G68,3),2)</f>
      </c>
      <c r="O68">
        <f>(I68*21)/100</f>
      </c>
      <c r="P68" t="s">
        <v>22</v>
      </c>
    </row>
    <row r="69" spans="1:5" ht="89.25">
      <c r="A69" s="34" t="s">
        <v>49</v>
      </c>
      <c r="E69" s="35" t="s">
        <v>188</v>
      </c>
    </row>
    <row r="70" spans="1:5" ht="25.5">
      <c r="A70" s="38" t="s">
        <v>51</v>
      </c>
      <c r="E70" s="37" t="s">
        <v>494</v>
      </c>
    </row>
    <row r="71" spans="1:16" ht="12.75">
      <c r="A71" s="25" t="s">
        <v>44</v>
      </c>
      <c r="B71" s="29" t="s">
        <v>171</v>
      </c>
      <c r="C71" s="29" t="s">
        <v>191</v>
      </c>
      <c r="D71" s="25" t="s">
        <v>46</v>
      </c>
      <c r="E71" s="30" t="s">
        <v>192</v>
      </c>
      <c r="F71" s="31" t="s">
        <v>82</v>
      </c>
      <c r="G71" s="32">
        <v>1256.93</v>
      </c>
      <c r="H71" s="33">
        <v>0</v>
      </c>
      <c r="I71" s="33">
        <f>ROUND(ROUND(H71,2)*ROUND(G71,3),2)</f>
      </c>
      <c r="O71">
        <f>(I71*21)/100</f>
      </c>
      <c r="P71" t="s">
        <v>22</v>
      </c>
    </row>
    <row r="72" spans="1:5" ht="12.75">
      <c r="A72" s="34" t="s">
        <v>49</v>
      </c>
      <c r="E72" s="35" t="s">
        <v>193</v>
      </c>
    </row>
    <row r="73" spans="1:5" ht="25.5">
      <c r="A73" s="38" t="s">
        <v>51</v>
      </c>
      <c r="E73" s="37" t="s">
        <v>494</v>
      </c>
    </row>
    <row r="74" spans="1:16" ht="12.75">
      <c r="A74" s="25" t="s">
        <v>44</v>
      </c>
      <c r="B74" s="29" t="s">
        <v>176</v>
      </c>
      <c r="C74" s="29" t="s">
        <v>196</v>
      </c>
      <c r="D74" s="25" t="s">
        <v>46</v>
      </c>
      <c r="E74" s="30" t="s">
        <v>197</v>
      </c>
      <c r="F74" s="31" t="s">
        <v>82</v>
      </c>
      <c r="G74" s="32">
        <v>1210.37</v>
      </c>
      <c r="H74" s="33">
        <v>0</v>
      </c>
      <c r="I74" s="33">
        <f>ROUND(ROUND(H74,2)*ROUND(G74,3),2)</f>
      </c>
      <c r="O74">
        <f>(I74*21)/100</f>
      </c>
      <c r="P74" t="s">
        <v>22</v>
      </c>
    </row>
    <row r="75" spans="1:5" ht="12.75">
      <c r="A75" s="34" t="s">
        <v>49</v>
      </c>
      <c r="E75" s="35" t="s">
        <v>198</v>
      </c>
    </row>
    <row r="76" spans="1:5" ht="25.5">
      <c r="A76" s="38" t="s">
        <v>51</v>
      </c>
      <c r="E76" s="37" t="s">
        <v>495</v>
      </c>
    </row>
    <row r="77" spans="1:16" ht="12.75">
      <c r="A77" s="25" t="s">
        <v>44</v>
      </c>
      <c r="B77" s="29" t="s">
        <v>180</v>
      </c>
      <c r="C77" s="29" t="s">
        <v>201</v>
      </c>
      <c r="D77" s="25" t="s">
        <v>46</v>
      </c>
      <c r="E77" s="30" t="s">
        <v>202</v>
      </c>
      <c r="F77" s="31" t="s">
        <v>82</v>
      </c>
      <c r="G77" s="32">
        <v>1210.37</v>
      </c>
      <c r="H77" s="33">
        <v>0</v>
      </c>
      <c r="I77" s="33">
        <f>ROUND(ROUND(H77,2)*ROUND(G77,3),2)</f>
      </c>
      <c r="O77">
        <f>(I77*21)/100</f>
      </c>
      <c r="P77" t="s">
        <v>22</v>
      </c>
    </row>
    <row r="78" spans="1:5" ht="12.75">
      <c r="A78" s="34" t="s">
        <v>49</v>
      </c>
      <c r="E78" s="35" t="s">
        <v>203</v>
      </c>
    </row>
    <row r="79" spans="1:5" ht="25.5">
      <c r="A79" s="38" t="s">
        <v>51</v>
      </c>
      <c r="E79" s="37" t="s">
        <v>495</v>
      </c>
    </row>
    <row r="80" spans="1:16" ht="12.75">
      <c r="A80" s="25" t="s">
        <v>44</v>
      </c>
      <c r="B80" s="29" t="s">
        <v>185</v>
      </c>
      <c r="C80" s="29" t="s">
        <v>206</v>
      </c>
      <c r="D80" s="25" t="s">
        <v>46</v>
      </c>
      <c r="E80" s="30" t="s">
        <v>207</v>
      </c>
      <c r="F80" s="31" t="s">
        <v>82</v>
      </c>
      <c r="G80" s="32">
        <v>1163.82</v>
      </c>
      <c r="H80" s="33">
        <v>0</v>
      </c>
      <c r="I80" s="33">
        <f>ROUND(ROUND(H80,2)*ROUND(G80,3),2)</f>
      </c>
      <c r="O80">
        <f>(I80*21)/100</f>
      </c>
      <c r="P80" t="s">
        <v>22</v>
      </c>
    </row>
    <row r="81" spans="1:5" ht="12.75">
      <c r="A81" s="34" t="s">
        <v>49</v>
      </c>
      <c r="E81" s="35" t="s">
        <v>208</v>
      </c>
    </row>
    <row r="82" spans="1:5" ht="25.5">
      <c r="A82" s="38" t="s">
        <v>51</v>
      </c>
      <c r="E82" s="37" t="s">
        <v>496</v>
      </c>
    </row>
    <row r="83" spans="1:16" ht="12.75">
      <c r="A83" s="25" t="s">
        <v>44</v>
      </c>
      <c r="B83" s="29" t="s">
        <v>190</v>
      </c>
      <c r="C83" s="29" t="s">
        <v>211</v>
      </c>
      <c r="D83" s="25" t="s">
        <v>46</v>
      </c>
      <c r="E83" s="30" t="s">
        <v>212</v>
      </c>
      <c r="F83" s="31" t="s">
        <v>82</v>
      </c>
      <c r="G83" s="32">
        <v>1210.37</v>
      </c>
      <c r="H83" s="33">
        <v>0</v>
      </c>
      <c r="I83" s="33">
        <f>ROUND(ROUND(H83,2)*ROUND(G83,3),2)</f>
      </c>
      <c r="O83">
        <f>(I83*21)/100</f>
      </c>
      <c r="P83" t="s">
        <v>22</v>
      </c>
    </row>
    <row r="84" spans="1:5" ht="12.75">
      <c r="A84" s="34" t="s">
        <v>49</v>
      </c>
      <c r="E84" s="35" t="s">
        <v>213</v>
      </c>
    </row>
    <row r="85" spans="1:5" ht="25.5">
      <c r="A85" s="38" t="s">
        <v>51</v>
      </c>
      <c r="E85" s="37" t="s">
        <v>495</v>
      </c>
    </row>
    <row r="86" spans="1:16" ht="12.75">
      <c r="A86" s="25" t="s">
        <v>44</v>
      </c>
      <c r="B86" s="29" t="s">
        <v>195</v>
      </c>
      <c r="C86" s="29" t="s">
        <v>219</v>
      </c>
      <c r="D86" s="25" t="s">
        <v>46</v>
      </c>
      <c r="E86" s="30" t="s">
        <v>220</v>
      </c>
      <c r="F86" s="31" t="s">
        <v>82</v>
      </c>
      <c r="G86" s="32">
        <v>1256.93</v>
      </c>
      <c r="H86" s="33">
        <v>0</v>
      </c>
      <c r="I86" s="33">
        <f>ROUND(ROUND(H86,2)*ROUND(G86,3),2)</f>
      </c>
      <c r="O86">
        <f>(I86*21)/100</f>
      </c>
      <c r="P86" t="s">
        <v>22</v>
      </c>
    </row>
    <row r="87" spans="1:5" ht="12.75">
      <c r="A87" s="34" t="s">
        <v>49</v>
      </c>
      <c r="E87" s="35" t="s">
        <v>375</v>
      </c>
    </row>
    <row r="88" spans="1:5" ht="25.5">
      <c r="A88" s="36" t="s">
        <v>51</v>
      </c>
      <c r="E88" s="37" t="s">
        <v>494</v>
      </c>
    </row>
    <row r="89" spans="1:18" ht="12.75" customHeight="1">
      <c r="A89" s="6" t="s">
        <v>42</v>
      </c>
      <c r="B89" s="6"/>
      <c r="C89" s="40" t="s">
        <v>39</v>
      </c>
      <c r="D89" s="6"/>
      <c r="E89" s="27" t="s">
        <v>228</v>
      </c>
      <c r="F89" s="6"/>
      <c r="G89" s="6"/>
      <c r="H89" s="6"/>
      <c r="I89" s="41">
        <f>0+Q89</f>
      </c>
      <c r="O89">
        <f>0+R89</f>
      </c>
      <c r="Q89">
        <f>0+I90+I93+I96</f>
      </c>
      <c r="R89">
        <f>0+O90+O93+O96</f>
      </c>
    </row>
    <row r="90" spans="1:16" ht="12.75">
      <c r="A90" s="25" t="s">
        <v>44</v>
      </c>
      <c r="B90" s="29" t="s">
        <v>200</v>
      </c>
      <c r="C90" s="29" t="s">
        <v>239</v>
      </c>
      <c r="D90" s="25" t="s">
        <v>46</v>
      </c>
      <c r="E90" s="30" t="s">
        <v>240</v>
      </c>
      <c r="F90" s="31" t="s">
        <v>60</v>
      </c>
      <c r="G90" s="32">
        <v>9</v>
      </c>
      <c r="H90" s="33">
        <v>0</v>
      </c>
      <c r="I90" s="33">
        <f>ROUND(ROUND(H90,2)*ROUND(G90,3),2)</f>
      </c>
      <c r="O90">
        <f>(I90*21)/100</f>
      </c>
      <c r="P90" t="s">
        <v>22</v>
      </c>
    </row>
    <row r="91" spans="1:5" ht="12.75">
      <c r="A91" s="34" t="s">
        <v>49</v>
      </c>
      <c r="E91" s="35" t="s">
        <v>46</v>
      </c>
    </row>
    <row r="92" spans="1:5" ht="25.5">
      <c r="A92" s="38" t="s">
        <v>51</v>
      </c>
      <c r="E92" s="37" t="s">
        <v>497</v>
      </c>
    </row>
    <row r="93" spans="1:16" ht="12.75">
      <c r="A93" s="25" t="s">
        <v>44</v>
      </c>
      <c r="B93" s="29" t="s">
        <v>205</v>
      </c>
      <c r="C93" s="29" t="s">
        <v>247</v>
      </c>
      <c r="D93" s="25" t="s">
        <v>46</v>
      </c>
      <c r="E93" s="30" t="s">
        <v>248</v>
      </c>
      <c r="F93" s="31" t="s">
        <v>106</v>
      </c>
      <c r="G93" s="32">
        <v>125.46</v>
      </c>
      <c r="H93" s="33">
        <v>0</v>
      </c>
      <c r="I93" s="33">
        <f>ROUND(ROUND(H93,2)*ROUND(G93,3),2)</f>
      </c>
      <c r="O93">
        <f>(I93*21)/100</f>
      </c>
      <c r="P93" t="s">
        <v>22</v>
      </c>
    </row>
    <row r="94" spans="1:5" ht="12.75">
      <c r="A94" s="34" t="s">
        <v>49</v>
      </c>
      <c r="E94" s="35" t="s">
        <v>46</v>
      </c>
    </row>
    <row r="95" spans="1:5" ht="25.5">
      <c r="A95" s="38" t="s">
        <v>51</v>
      </c>
      <c r="E95" s="37" t="s">
        <v>498</v>
      </c>
    </row>
    <row r="96" spans="1:16" ht="12.75">
      <c r="A96" s="25" t="s">
        <v>44</v>
      </c>
      <c r="B96" s="29" t="s">
        <v>210</v>
      </c>
      <c r="C96" s="29" t="s">
        <v>255</v>
      </c>
      <c r="D96" s="25" t="s">
        <v>46</v>
      </c>
      <c r="E96" s="30" t="s">
        <v>256</v>
      </c>
      <c r="F96" s="31" t="s">
        <v>106</v>
      </c>
      <c r="G96" s="32">
        <v>125.46</v>
      </c>
      <c r="H96" s="33">
        <v>0</v>
      </c>
      <c r="I96" s="33">
        <f>ROUND(ROUND(H96,2)*ROUND(G96,3),2)</f>
      </c>
      <c r="O96">
        <f>(I96*21)/100</f>
      </c>
      <c r="P96" t="s">
        <v>22</v>
      </c>
    </row>
    <row r="97" spans="1:5" ht="12.75">
      <c r="A97" s="34" t="s">
        <v>49</v>
      </c>
      <c r="E97" s="35" t="s">
        <v>46</v>
      </c>
    </row>
    <row r="98" spans="1:5" ht="25.5">
      <c r="A98" s="36" t="s">
        <v>51</v>
      </c>
      <c r="E98" s="37" t="s">
        <v>499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0+O8+O18+O91+O98+O105+O160+O164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500</v>
      </c>
      <c r="I3" s="42">
        <f>0+I8+I18+I91+I98+I105+I160+I164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500</v>
      </c>
      <c r="D4" s="6"/>
      <c r="E4" s="18" t="s">
        <v>501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0+I9+I12+I15</f>
      </c>
      <c r="R8">
        <f>0+O9+O12+O15</f>
      </c>
    </row>
    <row r="9" spans="1:16" ht="12.75">
      <c r="A9" s="25" t="s">
        <v>44</v>
      </c>
      <c r="B9" s="29" t="s">
        <v>28</v>
      </c>
      <c r="C9" s="29" t="s">
        <v>45</v>
      </c>
      <c r="D9" s="25" t="s">
        <v>91</v>
      </c>
      <c r="E9" s="30" t="s">
        <v>47</v>
      </c>
      <c r="F9" s="31" t="s">
        <v>48</v>
      </c>
      <c r="G9" s="32">
        <v>6724.986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12.75">
      <c r="A10" s="34" t="s">
        <v>49</v>
      </c>
      <c r="E10" s="35" t="s">
        <v>92</v>
      </c>
    </row>
    <row r="11" spans="1:5" ht="89.25">
      <c r="A11" s="38" t="s">
        <v>51</v>
      </c>
      <c r="E11" s="37" t="s">
        <v>502</v>
      </c>
    </row>
    <row r="12" spans="1:16" ht="12.75">
      <c r="A12" s="25" t="s">
        <v>44</v>
      </c>
      <c r="B12" s="29" t="s">
        <v>22</v>
      </c>
      <c r="C12" s="29" t="s">
        <v>45</v>
      </c>
      <c r="D12" s="25" t="s">
        <v>94</v>
      </c>
      <c r="E12" s="30" t="s">
        <v>47</v>
      </c>
      <c r="F12" s="31" t="s">
        <v>48</v>
      </c>
      <c r="G12" s="32">
        <v>6.482</v>
      </c>
      <c r="H12" s="33">
        <v>0</v>
      </c>
      <c r="I12" s="33">
        <f>ROUND(ROUND(H12,2)*ROUND(G12,3),2)</f>
      </c>
      <c r="O12">
        <f>(I12*21)/100</f>
      </c>
      <c r="P12" t="s">
        <v>22</v>
      </c>
    </row>
    <row r="13" spans="1:5" ht="12.75">
      <c r="A13" s="34" t="s">
        <v>49</v>
      </c>
      <c r="E13" s="35" t="s">
        <v>95</v>
      </c>
    </row>
    <row r="14" spans="1:5" ht="12.75">
      <c r="A14" s="38" t="s">
        <v>51</v>
      </c>
      <c r="E14" s="37" t="s">
        <v>503</v>
      </c>
    </row>
    <row r="15" spans="1:16" ht="12.75">
      <c r="A15" s="25" t="s">
        <v>44</v>
      </c>
      <c r="B15" s="29" t="s">
        <v>21</v>
      </c>
      <c r="C15" s="29" t="s">
        <v>45</v>
      </c>
      <c r="D15" s="25" t="s">
        <v>97</v>
      </c>
      <c r="E15" s="30" t="s">
        <v>47</v>
      </c>
      <c r="F15" s="31" t="s">
        <v>48</v>
      </c>
      <c r="G15" s="32">
        <v>7.65</v>
      </c>
      <c r="H15" s="33">
        <v>0</v>
      </c>
      <c r="I15" s="33">
        <f>ROUND(ROUND(H15,2)*ROUND(G15,3),2)</f>
      </c>
      <c r="O15">
        <f>(I15*21)/100</f>
      </c>
      <c r="P15" t="s">
        <v>22</v>
      </c>
    </row>
    <row r="16" spans="1:5" ht="12.75">
      <c r="A16" s="34" t="s">
        <v>49</v>
      </c>
      <c r="E16" s="35" t="s">
        <v>270</v>
      </c>
    </row>
    <row r="17" spans="1:5" ht="12.75">
      <c r="A17" s="36" t="s">
        <v>51</v>
      </c>
      <c r="E17" s="37" t="s">
        <v>504</v>
      </c>
    </row>
    <row r="18" spans="1:18" ht="12.75" customHeight="1">
      <c r="A18" s="6" t="s">
        <v>42</v>
      </c>
      <c r="B18" s="6"/>
      <c r="C18" s="40" t="s">
        <v>28</v>
      </c>
      <c r="D18" s="6"/>
      <c r="E18" s="27" t="s">
        <v>57</v>
      </c>
      <c r="F18" s="6"/>
      <c r="G18" s="6"/>
      <c r="H18" s="6"/>
      <c r="I18" s="41">
        <f>0+Q18</f>
      </c>
      <c r="O18">
        <f>0+R18</f>
      </c>
      <c r="Q18">
        <f>0+I19+I22+I25+I28+I31+I34+I37+I40+I43+I46+I49+I52+I55+I58+I61+I64+I67+I70+I73+I76+I79+I82+I85+I88</f>
      </c>
      <c r="R18">
        <f>0+O19+O22+O25+O28+O31+O34+O37+O40+O43+O46+O49+O52+O55+O58+O61+O64+O67+O70+O73+O76+O79+O82+O85+O88</f>
      </c>
    </row>
    <row r="19" spans="1:16" ht="25.5">
      <c r="A19" s="25" t="s">
        <v>44</v>
      </c>
      <c r="B19" s="29" t="s">
        <v>32</v>
      </c>
      <c r="C19" s="29" t="s">
        <v>272</v>
      </c>
      <c r="D19" s="25" t="s">
        <v>46</v>
      </c>
      <c r="E19" s="30" t="s">
        <v>273</v>
      </c>
      <c r="F19" s="31" t="s">
        <v>72</v>
      </c>
      <c r="G19" s="32">
        <v>1536.188</v>
      </c>
      <c r="H19" s="33">
        <v>0</v>
      </c>
      <c r="I19" s="33">
        <f>ROUND(ROUND(H19,2)*ROUND(G19,3),2)</f>
      </c>
      <c r="O19">
        <f>(I19*21)/100</f>
      </c>
      <c r="P19" t="s">
        <v>22</v>
      </c>
    </row>
    <row r="20" spans="1:5" ht="25.5">
      <c r="A20" s="34" t="s">
        <v>49</v>
      </c>
      <c r="E20" s="35" t="s">
        <v>274</v>
      </c>
    </row>
    <row r="21" spans="1:5" ht="102">
      <c r="A21" s="38" t="s">
        <v>51</v>
      </c>
      <c r="E21" s="37" t="s">
        <v>505</v>
      </c>
    </row>
    <row r="22" spans="1:16" ht="25.5">
      <c r="A22" s="25" t="s">
        <v>44</v>
      </c>
      <c r="B22" s="29" t="s">
        <v>34</v>
      </c>
      <c r="C22" s="29" t="s">
        <v>506</v>
      </c>
      <c r="D22" s="25" t="s">
        <v>46</v>
      </c>
      <c r="E22" s="30" t="s">
        <v>507</v>
      </c>
      <c r="F22" s="31" t="s">
        <v>72</v>
      </c>
      <c r="G22" s="32">
        <v>3.06</v>
      </c>
      <c r="H22" s="33">
        <v>0</v>
      </c>
      <c r="I22" s="33">
        <f>ROUND(ROUND(H22,2)*ROUND(G22,3),2)</f>
      </c>
      <c r="O22">
        <f>(I22*21)/100</f>
      </c>
      <c r="P22" t="s">
        <v>22</v>
      </c>
    </row>
    <row r="23" spans="1:5" ht="12.75">
      <c r="A23" s="34" t="s">
        <v>49</v>
      </c>
      <c r="E23" s="35" t="s">
        <v>107</v>
      </c>
    </row>
    <row r="24" spans="1:5" ht="25.5">
      <c r="A24" s="38" t="s">
        <v>51</v>
      </c>
      <c r="E24" s="37" t="s">
        <v>508</v>
      </c>
    </row>
    <row r="25" spans="1:16" ht="12.75">
      <c r="A25" s="25" t="s">
        <v>44</v>
      </c>
      <c r="B25" s="29" t="s">
        <v>36</v>
      </c>
      <c r="C25" s="29" t="s">
        <v>104</v>
      </c>
      <c r="D25" s="25" t="s">
        <v>46</v>
      </c>
      <c r="E25" s="30" t="s">
        <v>105</v>
      </c>
      <c r="F25" s="31" t="s">
        <v>106</v>
      </c>
      <c r="G25" s="32">
        <v>31.62</v>
      </c>
      <c r="H25" s="33">
        <v>0</v>
      </c>
      <c r="I25" s="33">
        <f>ROUND(ROUND(H25,2)*ROUND(G25,3),2)</f>
      </c>
      <c r="O25">
        <f>(I25*21)/100</f>
      </c>
      <c r="P25" t="s">
        <v>22</v>
      </c>
    </row>
    <row r="26" spans="1:5" ht="12.75">
      <c r="A26" s="34" t="s">
        <v>49</v>
      </c>
      <c r="E26" s="35" t="s">
        <v>107</v>
      </c>
    </row>
    <row r="27" spans="1:5" ht="25.5">
      <c r="A27" s="38" t="s">
        <v>51</v>
      </c>
      <c r="E27" s="37" t="s">
        <v>509</v>
      </c>
    </row>
    <row r="28" spans="1:16" ht="12.75">
      <c r="A28" s="25" t="s">
        <v>44</v>
      </c>
      <c r="B28" s="29" t="s">
        <v>69</v>
      </c>
      <c r="C28" s="29" t="s">
        <v>109</v>
      </c>
      <c r="D28" s="25" t="s">
        <v>46</v>
      </c>
      <c r="E28" s="30" t="s">
        <v>110</v>
      </c>
      <c r="F28" s="31" t="s">
        <v>72</v>
      </c>
      <c r="G28" s="32">
        <v>139.684</v>
      </c>
      <c r="H28" s="33">
        <v>0</v>
      </c>
      <c r="I28" s="33">
        <f>ROUND(ROUND(H28,2)*ROUND(G28,3),2)</f>
      </c>
      <c r="O28">
        <f>(I28*21)/100</f>
      </c>
      <c r="P28" t="s">
        <v>22</v>
      </c>
    </row>
    <row r="29" spans="1:5" ht="51">
      <c r="A29" s="34" t="s">
        <v>49</v>
      </c>
      <c r="E29" s="35" t="s">
        <v>276</v>
      </c>
    </row>
    <row r="30" spans="1:5" ht="216.75">
      <c r="A30" s="38" t="s">
        <v>51</v>
      </c>
      <c r="E30" s="37" t="s">
        <v>510</v>
      </c>
    </row>
    <row r="31" spans="1:16" ht="12.75">
      <c r="A31" s="25" t="s">
        <v>44</v>
      </c>
      <c r="B31" s="29" t="s">
        <v>75</v>
      </c>
      <c r="C31" s="29" t="s">
        <v>113</v>
      </c>
      <c r="D31" s="25" t="s">
        <v>46</v>
      </c>
      <c r="E31" s="30" t="s">
        <v>114</v>
      </c>
      <c r="F31" s="31" t="s">
        <v>106</v>
      </c>
      <c r="G31" s="32">
        <v>1171</v>
      </c>
      <c r="H31" s="33">
        <v>0</v>
      </c>
      <c r="I31" s="33">
        <f>ROUND(ROUND(H31,2)*ROUND(G31,3),2)</f>
      </c>
      <c r="O31">
        <f>(I31*21)/100</f>
      </c>
      <c r="P31" t="s">
        <v>22</v>
      </c>
    </row>
    <row r="32" spans="1:5" ht="12.75">
      <c r="A32" s="34" t="s">
        <v>49</v>
      </c>
      <c r="E32" s="35" t="s">
        <v>46</v>
      </c>
    </row>
    <row r="33" spans="1:5" ht="25.5">
      <c r="A33" s="38" t="s">
        <v>51</v>
      </c>
      <c r="E33" s="37" t="s">
        <v>511</v>
      </c>
    </row>
    <row r="34" spans="1:16" ht="12.75">
      <c r="A34" s="25" t="s">
        <v>44</v>
      </c>
      <c r="B34" s="29" t="s">
        <v>39</v>
      </c>
      <c r="C34" s="29" t="s">
        <v>119</v>
      </c>
      <c r="D34" s="25" t="s">
        <v>46</v>
      </c>
      <c r="E34" s="30" t="s">
        <v>120</v>
      </c>
      <c r="F34" s="31" t="s">
        <v>72</v>
      </c>
      <c r="G34" s="32">
        <v>394.335</v>
      </c>
      <c r="H34" s="33">
        <v>0</v>
      </c>
      <c r="I34" s="33">
        <f>ROUND(ROUND(H34,2)*ROUND(G34,3),2)</f>
      </c>
      <c r="O34">
        <f>(I34*21)/100</f>
      </c>
      <c r="P34" t="s">
        <v>22</v>
      </c>
    </row>
    <row r="35" spans="1:5" ht="76.5">
      <c r="A35" s="34" t="s">
        <v>49</v>
      </c>
      <c r="E35" s="35" t="s">
        <v>121</v>
      </c>
    </row>
    <row r="36" spans="1:5" ht="25.5">
      <c r="A36" s="38" t="s">
        <v>51</v>
      </c>
      <c r="E36" s="37" t="s">
        <v>512</v>
      </c>
    </row>
    <row r="37" spans="1:16" ht="12.75">
      <c r="A37" s="25" t="s">
        <v>44</v>
      </c>
      <c r="B37" s="29" t="s">
        <v>41</v>
      </c>
      <c r="C37" s="29" t="s">
        <v>123</v>
      </c>
      <c r="D37" s="25" t="s">
        <v>46</v>
      </c>
      <c r="E37" s="30" t="s">
        <v>124</v>
      </c>
      <c r="F37" s="31" t="s">
        <v>72</v>
      </c>
      <c r="G37" s="32">
        <v>394.335</v>
      </c>
      <c r="H37" s="33">
        <v>0</v>
      </c>
      <c r="I37" s="33">
        <f>ROUND(ROUND(H37,2)*ROUND(G37,3),2)</f>
      </c>
      <c r="O37">
        <f>(I37*21)/100</f>
      </c>
      <c r="P37" t="s">
        <v>22</v>
      </c>
    </row>
    <row r="38" spans="1:5" ht="12.75">
      <c r="A38" s="34" t="s">
        <v>49</v>
      </c>
      <c r="E38" s="35" t="s">
        <v>125</v>
      </c>
    </row>
    <row r="39" spans="1:5" ht="25.5">
      <c r="A39" s="38" t="s">
        <v>51</v>
      </c>
      <c r="E39" s="37" t="s">
        <v>513</v>
      </c>
    </row>
    <row r="40" spans="1:16" ht="12.75">
      <c r="A40" s="25" t="s">
        <v>44</v>
      </c>
      <c r="B40" s="29" t="s">
        <v>127</v>
      </c>
      <c r="C40" s="29" t="s">
        <v>128</v>
      </c>
      <c r="D40" s="25" t="s">
        <v>46</v>
      </c>
      <c r="E40" s="30" t="s">
        <v>129</v>
      </c>
      <c r="F40" s="31" t="s">
        <v>72</v>
      </c>
      <c r="G40" s="32">
        <v>375.6</v>
      </c>
      <c r="H40" s="33">
        <v>0</v>
      </c>
      <c r="I40" s="33">
        <f>ROUND(ROUND(H40,2)*ROUND(G40,3),2)</f>
      </c>
      <c r="O40">
        <f>(I40*21)/100</f>
      </c>
      <c r="P40" t="s">
        <v>22</v>
      </c>
    </row>
    <row r="41" spans="1:5" ht="25.5">
      <c r="A41" s="34" t="s">
        <v>49</v>
      </c>
      <c r="E41" s="35" t="s">
        <v>130</v>
      </c>
    </row>
    <row r="42" spans="1:5" ht="25.5">
      <c r="A42" s="38" t="s">
        <v>51</v>
      </c>
      <c r="E42" s="37" t="s">
        <v>514</v>
      </c>
    </row>
    <row r="43" spans="1:16" ht="12.75">
      <c r="A43" s="25" t="s">
        <v>44</v>
      </c>
      <c r="B43" s="29" t="s">
        <v>132</v>
      </c>
      <c r="C43" s="29" t="s">
        <v>133</v>
      </c>
      <c r="D43" s="25" t="s">
        <v>46</v>
      </c>
      <c r="E43" s="30" t="s">
        <v>134</v>
      </c>
      <c r="F43" s="31" t="s">
        <v>72</v>
      </c>
      <c r="G43" s="32">
        <v>394.335</v>
      </c>
      <c r="H43" s="33">
        <v>0</v>
      </c>
      <c r="I43" s="33">
        <f>ROUND(ROUND(H43,2)*ROUND(G43,3),2)</f>
      </c>
      <c r="O43">
        <f>(I43*21)/100</f>
      </c>
      <c r="P43" t="s">
        <v>22</v>
      </c>
    </row>
    <row r="44" spans="1:5" ht="38.25">
      <c r="A44" s="34" t="s">
        <v>49</v>
      </c>
      <c r="E44" s="35" t="s">
        <v>135</v>
      </c>
    </row>
    <row r="45" spans="1:5" ht="25.5">
      <c r="A45" s="38" t="s">
        <v>51</v>
      </c>
      <c r="E45" s="37" t="s">
        <v>515</v>
      </c>
    </row>
    <row r="46" spans="1:16" ht="12.75">
      <c r="A46" s="25" t="s">
        <v>44</v>
      </c>
      <c r="B46" s="29" t="s">
        <v>137</v>
      </c>
      <c r="C46" s="29" t="s">
        <v>138</v>
      </c>
      <c r="D46" s="25" t="s">
        <v>46</v>
      </c>
      <c r="E46" s="30" t="s">
        <v>139</v>
      </c>
      <c r="F46" s="31" t="s">
        <v>82</v>
      </c>
      <c r="G46" s="32">
        <v>1102.62</v>
      </c>
      <c r="H46" s="33">
        <v>0</v>
      </c>
      <c r="I46" s="33">
        <f>ROUND(ROUND(H46,2)*ROUND(G46,3),2)</f>
      </c>
      <c r="O46">
        <f>(I46*21)/100</f>
      </c>
      <c r="P46" t="s">
        <v>22</v>
      </c>
    </row>
    <row r="47" spans="1:5" ht="12.75">
      <c r="A47" s="34" t="s">
        <v>49</v>
      </c>
      <c r="E47" s="35" t="s">
        <v>107</v>
      </c>
    </row>
    <row r="48" spans="1:5" ht="25.5">
      <c r="A48" s="38" t="s">
        <v>51</v>
      </c>
      <c r="E48" s="37" t="s">
        <v>516</v>
      </c>
    </row>
    <row r="49" spans="1:16" ht="12.75">
      <c r="A49" s="25" t="s">
        <v>44</v>
      </c>
      <c r="B49" s="29" t="s">
        <v>141</v>
      </c>
      <c r="C49" s="29" t="s">
        <v>284</v>
      </c>
      <c r="D49" s="25" t="s">
        <v>46</v>
      </c>
      <c r="E49" s="30" t="s">
        <v>285</v>
      </c>
      <c r="F49" s="31" t="s">
        <v>82</v>
      </c>
      <c r="G49" s="32">
        <v>1314.45</v>
      </c>
      <c r="H49" s="33">
        <v>0</v>
      </c>
      <c r="I49" s="33">
        <f>ROUND(ROUND(H49,2)*ROUND(G49,3),2)</f>
      </c>
      <c r="O49">
        <f>(I49*21)/100</f>
      </c>
      <c r="P49" t="s">
        <v>22</v>
      </c>
    </row>
    <row r="50" spans="1:5" ht="12.75">
      <c r="A50" s="34" t="s">
        <v>49</v>
      </c>
      <c r="E50" s="35" t="s">
        <v>107</v>
      </c>
    </row>
    <row r="51" spans="1:5" ht="25.5">
      <c r="A51" s="38" t="s">
        <v>51</v>
      </c>
      <c r="E51" s="37" t="s">
        <v>517</v>
      </c>
    </row>
    <row r="52" spans="1:16" ht="12.75">
      <c r="A52" s="25" t="s">
        <v>44</v>
      </c>
      <c r="B52" s="29" t="s">
        <v>145</v>
      </c>
      <c r="C52" s="29" t="s">
        <v>287</v>
      </c>
      <c r="D52" s="25" t="s">
        <v>46</v>
      </c>
      <c r="E52" s="30" t="s">
        <v>288</v>
      </c>
      <c r="F52" s="31" t="s">
        <v>106</v>
      </c>
      <c r="G52" s="32">
        <v>858</v>
      </c>
      <c r="H52" s="33">
        <v>0</v>
      </c>
      <c r="I52" s="33">
        <f>ROUND(ROUND(H52,2)*ROUND(G52,3),2)</f>
      </c>
      <c r="O52">
        <f>(I52*21)/100</f>
      </c>
      <c r="P52" t="s">
        <v>22</v>
      </c>
    </row>
    <row r="53" spans="1:5" ht="12.75">
      <c r="A53" s="34" t="s">
        <v>49</v>
      </c>
      <c r="E53" s="35" t="s">
        <v>107</v>
      </c>
    </row>
    <row r="54" spans="1:5" ht="25.5">
      <c r="A54" s="38" t="s">
        <v>51</v>
      </c>
      <c r="E54" s="37" t="s">
        <v>518</v>
      </c>
    </row>
    <row r="55" spans="1:16" ht="12.75">
      <c r="A55" s="25" t="s">
        <v>44</v>
      </c>
      <c r="B55" s="29" t="s">
        <v>150</v>
      </c>
      <c r="C55" s="29" t="s">
        <v>298</v>
      </c>
      <c r="D55" s="25" t="s">
        <v>46</v>
      </c>
      <c r="E55" s="30" t="s">
        <v>299</v>
      </c>
      <c r="F55" s="31" t="s">
        <v>72</v>
      </c>
      <c r="G55" s="32">
        <v>731.864</v>
      </c>
      <c r="H55" s="33">
        <v>0</v>
      </c>
      <c r="I55" s="33">
        <f>ROUND(ROUND(H55,2)*ROUND(G55,3),2)</f>
      </c>
      <c r="O55">
        <f>(I55*21)/100</f>
      </c>
      <c r="P55" t="s">
        <v>22</v>
      </c>
    </row>
    <row r="56" spans="1:5" ht="25.5">
      <c r="A56" s="34" t="s">
        <v>49</v>
      </c>
      <c r="E56" s="35" t="s">
        <v>130</v>
      </c>
    </row>
    <row r="57" spans="1:5" ht="140.25">
      <c r="A57" s="38" t="s">
        <v>51</v>
      </c>
      <c r="E57" s="37" t="s">
        <v>519</v>
      </c>
    </row>
    <row r="58" spans="1:16" ht="12.75">
      <c r="A58" s="25" t="s">
        <v>44</v>
      </c>
      <c r="B58" s="29" t="s">
        <v>155</v>
      </c>
      <c r="C58" s="29" t="s">
        <v>142</v>
      </c>
      <c r="D58" s="25" t="s">
        <v>46</v>
      </c>
      <c r="E58" s="30" t="s">
        <v>143</v>
      </c>
      <c r="F58" s="31" t="s">
        <v>72</v>
      </c>
      <c r="G58" s="32">
        <v>1107.464</v>
      </c>
      <c r="H58" s="33">
        <v>0</v>
      </c>
      <c r="I58" s="33">
        <f>ROUND(ROUND(H58,2)*ROUND(G58,3),2)</f>
      </c>
      <c r="O58">
        <f>(I58*21)/100</f>
      </c>
      <c r="P58" t="s">
        <v>22</v>
      </c>
    </row>
    <row r="59" spans="1:5" ht="12.75">
      <c r="A59" s="34" t="s">
        <v>49</v>
      </c>
      <c r="E59" s="35" t="s">
        <v>46</v>
      </c>
    </row>
    <row r="60" spans="1:5" ht="38.25">
      <c r="A60" s="38" t="s">
        <v>51</v>
      </c>
      <c r="E60" s="37" t="s">
        <v>520</v>
      </c>
    </row>
    <row r="61" spans="1:16" ht="12.75">
      <c r="A61" s="25" t="s">
        <v>44</v>
      </c>
      <c r="B61" s="29" t="s">
        <v>159</v>
      </c>
      <c r="C61" s="29" t="s">
        <v>146</v>
      </c>
      <c r="D61" s="25" t="s">
        <v>46</v>
      </c>
      <c r="E61" s="30" t="s">
        <v>147</v>
      </c>
      <c r="F61" s="31" t="s">
        <v>72</v>
      </c>
      <c r="G61" s="32">
        <v>1838.75</v>
      </c>
      <c r="H61" s="33">
        <v>0</v>
      </c>
      <c r="I61" s="33">
        <f>ROUND(ROUND(H61,2)*ROUND(G61,3),2)</f>
      </c>
      <c r="O61">
        <f>(I61*21)/100</f>
      </c>
      <c r="P61" t="s">
        <v>22</v>
      </c>
    </row>
    <row r="62" spans="1:5" ht="12.75">
      <c r="A62" s="34" t="s">
        <v>49</v>
      </c>
      <c r="E62" s="35" t="s">
        <v>148</v>
      </c>
    </row>
    <row r="63" spans="1:5" ht="76.5">
      <c r="A63" s="38" t="s">
        <v>51</v>
      </c>
      <c r="E63" s="37" t="s">
        <v>521</v>
      </c>
    </row>
    <row r="64" spans="1:16" ht="12.75">
      <c r="A64" s="25" t="s">
        <v>44</v>
      </c>
      <c r="B64" s="29" t="s">
        <v>163</v>
      </c>
      <c r="C64" s="29" t="s">
        <v>151</v>
      </c>
      <c r="D64" s="25" t="s">
        <v>46</v>
      </c>
      <c r="E64" s="30" t="s">
        <v>152</v>
      </c>
      <c r="F64" s="31" t="s">
        <v>72</v>
      </c>
      <c r="G64" s="32">
        <v>165.393</v>
      </c>
      <c r="H64" s="33">
        <v>0</v>
      </c>
      <c r="I64" s="33">
        <f>ROUND(ROUND(H64,2)*ROUND(G64,3),2)</f>
      </c>
      <c r="O64">
        <f>(I64*21)/100</f>
      </c>
      <c r="P64" t="s">
        <v>22</v>
      </c>
    </row>
    <row r="65" spans="1:5" ht="12.75">
      <c r="A65" s="34" t="s">
        <v>49</v>
      </c>
      <c r="E65" s="35" t="s">
        <v>153</v>
      </c>
    </row>
    <row r="66" spans="1:5" ht="25.5">
      <c r="A66" s="38" t="s">
        <v>51</v>
      </c>
      <c r="E66" s="37" t="s">
        <v>522</v>
      </c>
    </row>
    <row r="67" spans="1:16" ht="12.75">
      <c r="A67" s="25" t="s">
        <v>44</v>
      </c>
      <c r="B67" s="29" t="s">
        <v>167</v>
      </c>
      <c r="C67" s="29" t="s">
        <v>307</v>
      </c>
      <c r="D67" s="25" t="s">
        <v>91</v>
      </c>
      <c r="E67" s="30" t="s">
        <v>308</v>
      </c>
      <c r="F67" s="31" t="s">
        <v>72</v>
      </c>
      <c r="G67" s="32">
        <v>32.13</v>
      </c>
      <c r="H67" s="33">
        <v>0</v>
      </c>
      <c r="I67" s="33">
        <f>ROUND(ROUND(H67,2)*ROUND(G67,3),2)</f>
      </c>
      <c r="O67">
        <f>(I67*21)/100</f>
      </c>
      <c r="P67" t="s">
        <v>22</v>
      </c>
    </row>
    <row r="68" spans="1:5" ht="12.75">
      <c r="A68" s="34" t="s">
        <v>49</v>
      </c>
      <c r="E68" s="35" t="s">
        <v>309</v>
      </c>
    </row>
    <row r="69" spans="1:5" ht="25.5">
      <c r="A69" s="38" t="s">
        <v>51</v>
      </c>
      <c r="E69" s="37" t="s">
        <v>523</v>
      </c>
    </row>
    <row r="70" spans="1:16" ht="12.75">
      <c r="A70" s="25" t="s">
        <v>44</v>
      </c>
      <c r="B70" s="29" t="s">
        <v>171</v>
      </c>
      <c r="C70" s="29" t="s">
        <v>307</v>
      </c>
      <c r="D70" s="25" t="s">
        <v>94</v>
      </c>
      <c r="E70" s="30" t="s">
        <v>308</v>
      </c>
      <c r="F70" s="31" t="s">
        <v>72</v>
      </c>
      <c r="G70" s="32">
        <v>10.71</v>
      </c>
      <c r="H70" s="33">
        <v>0</v>
      </c>
      <c r="I70" s="33">
        <f>ROUND(ROUND(H70,2)*ROUND(G70,3),2)</f>
      </c>
      <c r="O70">
        <f>(I70*21)/100</f>
      </c>
      <c r="P70" t="s">
        <v>22</v>
      </c>
    </row>
    <row r="71" spans="1:5" ht="12.75">
      <c r="A71" s="34" t="s">
        <v>49</v>
      </c>
      <c r="E71" s="35" t="s">
        <v>524</v>
      </c>
    </row>
    <row r="72" spans="1:5" ht="25.5">
      <c r="A72" s="38" t="s">
        <v>51</v>
      </c>
      <c r="E72" s="37" t="s">
        <v>525</v>
      </c>
    </row>
    <row r="73" spans="1:16" ht="12.75">
      <c r="A73" s="25" t="s">
        <v>44</v>
      </c>
      <c r="B73" s="29" t="s">
        <v>176</v>
      </c>
      <c r="C73" s="29" t="s">
        <v>318</v>
      </c>
      <c r="D73" s="25" t="s">
        <v>46</v>
      </c>
      <c r="E73" s="30" t="s">
        <v>319</v>
      </c>
      <c r="F73" s="31" t="s">
        <v>72</v>
      </c>
      <c r="G73" s="32">
        <v>32.13</v>
      </c>
      <c r="H73" s="33">
        <v>0</v>
      </c>
      <c r="I73" s="33">
        <f>ROUND(ROUND(H73,2)*ROUND(G73,3),2)</f>
      </c>
      <c r="O73">
        <f>(I73*21)/100</f>
      </c>
      <c r="P73" t="s">
        <v>22</v>
      </c>
    </row>
    <row r="74" spans="1:5" ht="12.75">
      <c r="A74" s="34" t="s">
        <v>49</v>
      </c>
      <c r="E74" s="35" t="s">
        <v>320</v>
      </c>
    </row>
    <row r="75" spans="1:5" ht="25.5">
      <c r="A75" s="38" t="s">
        <v>51</v>
      </c>
      <c r="E75" s="37" t="s">
        <v>523</v>
      </c>
    </row>
    <row r="76" spans="1:16" ht="12.75">
      <c r="A76" s="25" t="s">
        <v>44</v>
      </c>
      <c r="B76" s="29" t="s">
        <v>180</v>
      </c>
      <c r="C76" s="29" t="s">
        <v>156</v>
      </c>
      <c r="D76" s="25" t="s">
        <v>46</v>
      </c>
      <c r="E76" s="30" t="s">
        <v>157</v>
      </c>
      <c r="F76" s="31" t="s">
        <v>82</v>
      </c>
      <c r="G76" s="32">
        <v>5500.44</v>
      </c>
      <c r="H76" s="33">
        <v>0</v>
      </c>
      <c r="I76" s="33">
        <f>ROUND(ROUND(H76,2)*ROUND(G76,3),2)</f>
      </c>
      <c r="O76">
        <f>(I76*21)/100</f>
      </c>
      <c r="P76" t="s">
        <v>22</v>
      </c>
    </row>
    <row r="77" spans="1:5" ht="12.75">
      <c r="A77" s="34" t="s">
        <v>49</v>
      </c>
      <c r="E77" s="35" t="s">
        <v>46</v>
      </c>
    </row>
    <row r="78" spans="1:5" ht="102">
      <c r="A78" s="38" t="s">
        <v>51</v>
      </c>
      <c r="E78" s="37" t="s">
        <v>526</v>
      </c>
    </row>
    <row r="79" spans="1:16" ht="12.75">
      <c r="A79" s="25" t="s">
        <v>44</v>
      </c>
      <c r="B79" s="29" t="s">
        <v>185</v>
      </c>
      <c r="C79" s="29" t="s">
        <v>160</v>
      </c>
      <c r="D79" s="25" t="s">
        <v>46</v>
      </c>
      <c r="E79" s="30" t="s">
        <v>161</v>
      </c>
      <c r="F79" s="31" t="s">
        <v>82</v>
      </c>
      <c r="G79" s="32">
        <v>2628.9</v>
      </c>
      <c r="H79" s="33">
        <v>0</v>
      </c>
      <c r="I79" s="33">
        <f>ROUND(ROUND(H79,2)*ROUND(G79,3),2)</f>
      </c>
      <c r="O79">
        <f>(I79*21)/100</f>
      </c>
      <c r="P79" t="s">
        <v>22</v>
      </c>
    </row>
    <row r="80" spans="1:5" ht="12.75">
      <c r="A80" s="34" t="s">
        <v>49</v>
      </c>
      <c r="E80" s="35" t="s">
        <v>46</v>
      </c>
    </row>
    <row r="81" spans="1:5" ht="25.5">
      <c r="A81" s="38" t="s">
        <v>51</v>
      </c>
      <c r="E81" s="37" t="s">
        <v>527</v>
      </c>
    </row>
    <row r="82" spans="1:16" ht="12.75">
      <c r="A82" s="25" t="s">
        <v>44</v>
      </c>
      <c r="B82" s="29" t="s">
        <v>190</v>
      </c>
      <c r="C82" s="29" t="s">
        <v>164</v>
      </c>
      <c r="D82" s="25" t="s">
        <v>46</v>
      </c>
      <c r="E82" s="30" t="s">
        <v>165</v>
      </c>
      <c r="F82" s="31" t="s">
        <v>72</v>
      </c>
      <c r="G82" s="32">
        <v>394.335</v>
      </c>
      <c r="H82" s="33">
        <v>0</v>
      </c>
      <c r="I82" s="33">
        <f>ROUND(ROUND(H82,2)*ROUND(G82,3),2)</f>
      </c>
      <c r="O82">
        <f>(I82*21)/100</f>
      </c>
      <c r="P82" t="s">
        <v>22</v>
      </c>
    </row>
    <row r="83" spans="1:5" ht="12.75">
      <c r="A83" s="34" t="s">
        <v>49</v>
      </c>
      <c r="E83" s="35" t="s">
        <v>46</v>
      </c>
    </row>
    <row r="84" spans="1:5" ht="25.5">
      <c r="A84" s="38" t="s">
        <v>51</v>
      </c>
      <c r="E84" s="37" t="s">
        <v>528</v>
      </c>
    </row>
    <row r="85" spans="1:16" ht="12.75">
      <c r="A85" s="25" t="s">
        <v>44</v>
      </c>
      <c r="B85" s="29" t="s">
        <v>195</v>
      </c>
      <c r="C85" s="29" t="s">
        <v>168</v>
      </c>
      <c r="D85" s="25" t="s">
        <v>46</v>
      </c>
      <c r="E85" s="30" t="s">
        <v>169</v>
      </c>
      <c r="F85" s="31" t="s">
        <v>82</v>
      </c>
      <c r="G85" s="32">
        <v>2628.9</v>
      </c>
      <c r="H85" s="33">
        <v>0</v>
      </c>
      <c r="I85" s="33">
        <f>ROUND(ROUND(H85,2)*ROUND(G85,3),2)</f>
      </c>
      <c r="O85">
        <f>(I85*21)/100</f>
      </c>
      <c r="P85" t="s">
        <v>22</v>
      </c>
    </row>
    <row r="86" spans="1:5" ht="12.75">
      <c r="A86" s="34" t="s">
        <v>49</v>
      </c>
      <c r="E86" s="35" t="s">
        <v>46</v>
      </c>
    </row>
    <row r="87" spans="1:5" ht="25.5">
      <c r="A87" s="38" t="s">
        <v>51</v>
      </c>
      <c r="E87" s="37" t="s">
        <v>529</v>
      </c>
    </row>
    <row r="88" spans="1:16" ht="12.75">
      <c r="A88" s="25" t="s">
        <v>44</v>
      </c>
      <c r="B88" s="29" t="s">
        <v>200</v>
      </c>
      <c r="C88" s="29" t="s">
        <v>172</v>
      </c>
      <c r="D88" s="25" t="s">
        <v>46</v>
      </c>
      <c r="E88" s="30" t="s">
        <v>173</v>
      </c>
      <c r="F88" s="31" t="s">
        <v>82</v>
      </c>
      <c r="G88" s="32">
        <v>2628.9</v>
      </c>
      <c r="H88" s="33">
        <v>0</v>
      </c>
      <c r="I88" s="33">
        <f>ROUND(ROUND(H88,2)*ROUND(G88,3),2)</f>
      </c>
      <c r="O88">
        <f>(I88*21)/100</f>
      </c>
      <c r="P88" t="s">
        <v>22</v>
      </c>
    </row>
    <row r="89" spans="1:5" ht="12.75">
      <c r="A89" s="34" t="s">
        <v>49</v>
      </c>
      <c r="E89" s="35" t="s">
        <v>46</v>
      </c>
    </row>
    <row r="90" spans="1:5" ht="25.5">
      <c r="A90" s="36" t="s">
        <v>51</v>
      </c>
      <c r="E90" s="37" t="s">
        <v>530</v>
      </c>
    </row>
    <row r="91" spans="1:18" ht="12.75" customHeight="1">
      <c r="A91" s="6" t="s">
        <v>42</v>
      </c>
      <c r="B91" s="6"/>
      <c r="C91" s="40" t="s">
        <v>22</v>
      </c>
      <c r="D91" s="6"/>
      <c r="E91" s="27" t="s">
        <v>327</v>
      </c>
      <c r="F91" s="6"/>
      <c r="G91" s="6"/>
      <c r="H91" s="6"/>
      <c r="I91" s="41">
        <f>0+Q91</f>
      </c>
      <c r="O91">
        <f>0+R91</f>
      </c>
      <c r="Q91">
        <f>0+I92+I95</f>
      </c>
      <c r="R91">
        <f>0+O92+O95</f>
      </c>
    </row>
    <row r="92" spans="1:16" ht="12.75">
      <c r="A92" s="25" t="s">
        <v>44</v>
      </c>
      <c r="B92" s="29" t="s">
        <v>205</v>
      </c>
      <c r="C92" s="29" t="s">
        <v>328</v>
      </c>
      <c r="D92" s="25" t="s">
        <v>46</v>
      </c>
      <c r="E92" s="30" t="s">
        <v>329</v>
      </c>
      <c r="F92" s="31" t="s">
        <v>82</v>
      </c>
      <c r="G92" s="32">
        <v>107.1</v>
      </c>
      <c r="H92" s="33">
        <v>0</v>
      </c>
      <c r="I92" s="33">
        <f>ROUND(ROUND(H92,2)*ROUND(G92,3),2)</f>
      </c>
      <c r="O92">
        <f>(I92*21)/100</f>
      </c>
      <c r="P92" t="s">
        <v>22</v>
      </c>
    </row>
    <row r="93" spans="1:5" ht="12.75">
      <c r="A93" s="34" t="s">
        <v>49</v>
      </c>
      <c r="E93" s="35" t="s">
        <v>46</v>
      </c>
    </row>
    <row r="94" spans="1:5" ht="38.25">
      <c r="A94" s="38" t="s">
        <v>51</v>
      </c>
      <c r="E94" s="37" t="s">
        <v>531</v>
      </c>
    </row>
    <row r="95" spans="1:16" ht="12.75">
      <c r="A95" s="25" t="s">
        <v>44</v>
      </c>
      <c r="B95" s="29" t="s">
        <v>210</v>
      </c>
      <c r="C95" s="29" t="s">
        <v>334</v>
      </c>
      <c r="D95" s="25" t="s">
        <v>46</v>
      </c>
      <c r="E95" s="30" t="s">
        <v>335</v>
      </c>
      <c r="F95" s="31" t="s">
        <v>82</v>
      </c>
      <c r="G95" s="32">
        <v>3282.445</v>
      </c>
      <c r="H95" s="33">
        <v>0</v>
      </c>
      <c r="I95" s="33">
        <f>ROUND(ROUND(H95,2)*ROUND(G95,3),2)</f>
      </c>
      <c r="O95">
        <f>(I95*21)/100</f>
      </c>
      <c r="P95" t="s">
        <v>22</v>
      </c>
    </row>
    <row r="96" spans="1:5" ht="12.75">
      <c r="A96" s="34" t="s">
        <v>49</v>
      </c>
      <c r="E96" s="35" t="s">
        <v>46</v>
      </c>
    </row>
    <row r="97" spans="1:5" ht="38.25">
      <c r="A97" s="36" t="s">
        <v>51</v>
      </c>
      <c r="E97" s="37" t="s">
        <v>532</v>
      </c>
    </row>
    <row r="98" spans="1:18" ht="12.75" customHeight="1">
      <c r="A98" s="6" t="s">
        <v>42</v>
      </c>
      <c r="B98" s="6"/>
      <c r="C98" s="40" t="s">
        <v>32</v>
      </c>
      <c r="D98" s="6"/>
      <c r="E98" s="27" t="s">
        <v>343</v>
      </c>
      <c r="F98" s="6"/>
      <c r="G98" s="6"/>
      <c r="H98" s="6"/>
      <c r="I98" s="41">
        <f>0+Q98</f>
      </c>
      <c r="O98">
        <f>0+R98</f>
      </c>
      <c r="Q98">
        <f>0+I99+I102</f>
      </c>
      <c r="R98">
        <f>0+O99+O102</f>
      </c>
    </row>
    <row r="99" spans="1:16" ht="12.75">
      <c r="A99" s="25" t="s">
        <v>44</v>
      </c>
      <c r="B99" s="29" t="s">
        <v>214</v>
      </c>
      <c r="C99" s="29" t="s">
        <v>344</v>
      </c>
      <c r="D99" s="25" t="s">
        <v>46</v>
      </c>
      <c r="E99" s="30" t="s">
        <v>345</v>
      </c>
      <c r="F99" s="31" t="s">
        <v>72</v>
      </c>
      <c r="G99" s="32">
        <v>14.841</v>
      </c>
      <c r="H99" s="33">
        <v>0</v>
      </c>
      <c r="I99" s="33">
        <f>ROUND(ROUND(H99,2)*ROUND(G99,3),2)</f>
      </c>
      <c r="O99">
        <f>(I99*21)/100</f>
      </c>
      <c r="P99" t="s">
        <v>22</v>
      </c>
    </row>
    <row r="100" spans="1:5" ht="12.75">
      <c r="A100" s="34" t="s">
        <v>49</v>
      </c>
      <c r="E100" s="35" t="s">
        <v>346</v>
      </c>
    </row>
    <row r="101" spans="1:5" ht="25.5">
      <c r="A101" s="38" t="s">
        <v>51</v>
      </c>
      <c r="E101" s="37" t="s">
        <v>533</v>
      </c>
    </row>
    <row r="102" spans="1:16" ht="12.75">
      <c r="A102" s="25" t="s">
        <v>44</v>
      </c>
      <c r="B102" s="29" t="s">
        <v>218</v>
      </c>
      <c r="C102" s="29" t="s">
        <v>348</v>
      </c>
      <c r="D102" s="25" t="s">
        <v>46</v>
      </c>
      <c r="E102" s="30" t="s">
        <v>349</v>
      </c>
      <c r="F102" s="31" t="s">
        <v>72</v>
      </c>
      <c r="G102" s="32">
        <v>2.76</v>
      </c>
      <c r="H102" s="33">
        <v>0</v>
      </c>
      <c r="I102" s="33">
        <f>ROUND(ROUND(H102,2)*ROUND(G102,3),2)</f>
      </c>
      <c r="O102">
        <f>(I102*21)/100</f>
      </c>
      <c r="P102" t="s">
        <v>22</v>
      </c>
    </row>
    <row r="103" spans="1:5" ht="12.75">
      <c r="A103" s="34" t="s">
        <v>49</v>
      </c>
      <c r="E103" s="35" t="s">
        <v>350</v>
      </c>
    </row>
    <row r="104" spans="1:5" ht="25.5">
      <c r="A104" s="36" t="s">
        <v>51</v>
      </c>
      <c r="E104" s="37" t="s">
        <v>534</v>
      </c>
    </row>
    <row r="105" spans="1:18" ht="12.75" customHeight="1">
      <c r="A105" s="6" t="s">
        <v>42</v>
      </c>
      <c r="B105" s="6"/>
      <c r="C105" s="40" t="s">
        <v>34</v>
      </c>
      <c r="D105" s="6"/>
      <c r="E105" s="27" t="s">
        <v>175</v>
      </c>
      <c r="F105" s="6"/>
      <c r="G105" s="6"/>
      <c r="H105" s="6"/>
      <c r="I105" s="41">
        <f>0+Q105</f>
      </c>
      <c r="O105">
        <f>0+R105</f>
      </c>
      <c r="Q105">
        <f>0+I106+I109+I112+I115+I118+I121+I124+I127+I130+I133+I136+I139+I142+I145+I148+I151+I154+I157</f>
      </c>
      <c r="R105">
        <f>0+O106+O109+O112+O115+O118+O121+O124+O127+O130+O133+O136+O139+O142+O145+O148+O151+O154+O157</f>
      </c>
    </row>
    <row r="106" spans="1:16" ht="12.75">
      <c r="A106" s="25" t="s">
        <v>44</v>
      </c>
      <c r="B106" s="29" t="s">
        <v>223</v>
      </c>
      <c r="C106" s="29" t="s">
        <v>535</v>
      </c>
      <c r="D106" s="25" t="s">
        <v>46</v>
      </c>
      <c r="E106" s="30" t="s">
        <v>536</v>
      </c>
      <c r="F106" s="31" t="s">
        <v>82</v>
      </c>
      <c r="G106" s="32">
        <v>136.58</v>
      </c>
      <c r="H106" s="33">
        <v>0</v>
      </c>
      <c r="I106" s="33">
        <f>ROUND(ROUND(H106,2)*ROUND(G106,3),2)</f>
      </c>
      <c r="O106">
        <f>(I106*21)/100</f>
      </c>
      <c r="P106" t="s">
        <v>22</v>
      </c>
    </row>
    <row r="107" spans="1:5" ht="12.75">
      <c r="A107" s="34" t="s">
        <v>49</v>
      </c>
      <c r="E107" s="35" t="s">
        <v>537</v>
      </c>
    </row>
    <row r="108" spans="1:5" ht="25.5">
      <c r="A108" s="38" t="s">
        <v>51</v>
      </c>
      <c r="E108" s="37" t="s">
        <v>538</v>
      </c>
    </row>
    <row r="109" spans="1:16" ht="12.75">
      <c r="A109" s="25" t="s">
        <v>44</v>
      </c>
      <c r="B109" s="29" t="s">
        <v>229</v>
      </c>
      <c r="C109" s="29" t="s">
        <v>352</v>
      </c>
      <c r="D109" s="25" t="s">
        <v>46</v>
      </c>
      <c r="E109" s="30" t="s">
        <v>353</v>
      </c>
      <c r="F109" s="31" t="s">
        <v>82</v>
      </c>
      <c r="G109" s="32">
        <v>781.22</v>
      </c>
      <c r="H109" s="33">
        <v>0</v>
      </c>
      <c r="I109" s="33">
        <f>ROUND(ROUND(H109,2)*ROUND(G109,3),2)</f>
      </c>
      <c r="O109">
        <f>(I109*21)/100</f>
      </c>
      <c r="P109" t="s">
        <v>22</v>
      </c>
    </row>
    <row r="110" spans="1:5" ht="12.75">
      <c r="A110" s="34" t="s">
        <v>49</v>
      </c>
      <c r="E110" s="35" t="s">
        <v>354</v>
      </c>
    </row>
    <row r="111" spans="1:5" ht="25.5">
      <c r="A111" s="38" t="s">
        <v>51</v>
      </c>
      <c r="E111" s="37" t="s">
        <v>539</v>
      </c>
    </row>
    <row r="112" spans="1:16" ht="12.75">
      <c r="A112" s="25" t="s">
        <v>44</v>
      </c>
      <c r="B112" s="29" t="s">
        <v>233</v>
      </c>
      <c r="C112" s="29" t="s">
        <v>540</v>
      </c>
      <c r="D112" s="25" t="s">
        <v>46</v>
      </c>
      <c r="E112" s="30" t="s">
        <v>541</v>
      </c>
      <c r="F112" s="31" t="s">
        <v>82</v>
      </c>
      <c r="G112" s="32">
        <v>136.58</v>
      </c>
      <c r="H112" s="33">
        <v>0</v>
      </c>
      <c r="I112" s="33">
        <f>ROUND(ROUND(H112,2)*ROUND(G112,3),2)</f>
      </c>
      <c r="O112">
        <f>(I112*21)/100</f>
      </c>
      <c r="P112" t="s">
        <v>22</v>
      </c>
    </row>
    <row r="113" spans="1:5" ht="12.75">
      <c r="A113" s="34" t="s">
        <v>49</v>
      </c>
      <c r="E113" s="35" t="s">
        <v>542</v>
      </c>
    </row>
    <row r="114" spans="1:5" ht="25.5">
      <c r="A114" s="38" t="s">
        <v>51</v>
      </c>
      <c r="E114" s="37" t="s">
        <v>538</v>
      </c>
    </row>
    <row r="115" spans="1:16" ht="12.75">
      <c r="A115" s="25" t="s">
        <v>44</v>
      </c>
      <c r="B115" s="29" t="s">
        <v>238</v>
      </c>
      <c r="C115" s="29" t="s">
        <v>177</v>
      </c>
      <c r="D115" s="25" t="s">
        <v>46</v>
      </c>
      <c r="E115" s="30" t="s">
        <v>178</v>
      </c>
      <c r="F115" s="31" t="s">
        <v>82</v>
      </c>
      <c r="G115" s="32">
        <v>2118.95</v>
      </c>
      <c r="H115" s="33">
        <v>0</v>
      </c>
      <c r="I115" s="33">
        <f>ROUND(ROUND(H115,2)*ROUND(G115,3),2)</f>
      </c>
      <c r="O115">
        <f>(I115*21)/100</f>
      </c>
      <c r="P115" t="s">
        <v>22</v>
      </c>
    </row>
    <row r="116" spans="1:5" ht="12.75">
      <c r="A116" s="34" t="s">
        <v>49</v>
      </c>
      <c r="E116" s="35" t="s">
        <v>179</v>
      </c>
    </row>
    <row r="117" spans="1:5" ht="25.5">
      <c r="A117" s="38" t="s">
        <v>51</v>
      </c>
      <c r="E117" s="37" t="s">
        <v>543</v>
      </c>
    </row>
    <row r="118" spans="1:16" ht="12.75">
      <c r="A118" s="25" t="s">
        <v>44</v>
      </c>
      <c r="B118" s="29" t="s">
        <v>242</v>
      </c>
      <c r="C118" s="29" t="s">
        <v>181</v>
      </c>
      <c r="D118" s="25" t="s">
        <v>46</v>
      </c>
      <c r="E118" s="30" t="s">
        <v>182</v>
      </c>
      <c r="F118" s="31" t="s">
        <v>72</v>
      </c>
      <c r="G118" s="32">
        <v>234.62</v>
      </c>
      <c r="H118" s="33">
        <v>0</v>
      </c>
      <c r="I118" s="33">
        <f>ROUND(ROUND(H118,2)*ROUND(G118,3),2)</f>
      </c>
      <c r="O118">
        <f>(I118*21)/100</f>
      </c>
      <c r="P118" t="s">
        <v>22</v>
      </c>
    </row>
    <row r="119" spans="1:5" ht="12.75">
      <c r="A119" s="34" t="s">
        <v>49</v>
      </c>
      <c r="E119" s="35" t="s">
        <v>183</v>
      </c>
    </row>
    <row r="120" spans="1:5" ht="38.25">
      <c r="A120" s="38" t="s">
        <v>51</v>
      </c>
      <c r="E120" s="37" t="s">
        <v>544</v>
      </c>
    </row>
    <row r="121" spans="1:16" ht="12.75">
      <c r="A121" s="25" t="s">
        <v>44</v>
      </c>
      <c r="B121" s="29" t="s">
        <v>246</v>
      </c>
      <c r="C121" s="29" t="s">
        <v>186</v>
      </c>
      <c r="D121" s="25" t="s">
        <v>46</v>
      </c>
      <c r="E121" s="30" t="s">
        <v>187</v>
      </c>
      <c r="F121" s="31" t="s">
        <v>82</v>
      </c>
      <c r="G121" s="32">
        <v>3738.98</v>
      </c>
      <c r="H121" s="33">
        <v>0</v>
      </c>
      <c r="I121" s="33">
        <f>ROUND(ROUND(H121,2)*ROUND(G121,3),2)</f>
      </c>
      <c r="O121">
        <f>(I121*21)/100</f>
      </c>
      <c r="P121" t="s">
        <v>22</v>
      </c>
    </row>
    <row r="122" spans="1:5" ht="89.25">
      <c r="A122" s="34" t="s">
        <v>49</v>
      </c>
      <c r="E122" s="35" t="s">
        <v>358</v>
      </c>
    </row>
    <row r="123" spans="1:5" ht="12.75">
      <c r="A123" s="38" t="s">
        <v>51</v>
      </c>
      <c r="E123" s="37" t="s">
        <v>545</v>
      </c>
    </row>
    <row r="124" spans="1:16" ht="12.75">
      <c r="A124" s="25" t="s">
        <v>44</v>
      </c>
      <c r="B124" s="29" t="s">
        <v>250</v>
      </c>
      <c r="C124" s="29" t="s">
        <v>191</v>
      </c>
      <c r="D124" s="25" t="s">
        <v>46</v>
      </c>
      <c r="E124" s="30" t="s">
        <v>192</v>
      </c>
      <c r="F124" s="31" t="s">
        <v>82</v>
      </c>
      <c r="G124" s="32">
        <v>3940.93</v>
      </c>
      <c r="H124" s="33">
        <v>0</v>
      </c>
      <c r="I124" s="33">
        <f>ROUND(ROUND(H124,2)*ROUND(G124,3),2)</f>
      </c>
      <c r="O124">
        <f>(I124*21)/100</f>
      </c>
      <c r="P124" t="s">
        <v>22</v>
      </c>
    </row>
    <row r="125" spans="1:5" ht="12.75">
      <c r="A125" s="34" t="s">
        <v>49</v>
      </c>
      <c r="E125" s="35" t="s">
        <v>193</v>
      </c>
    </row>
    <row r="126" spans="1:5" ht="51">
      <c r="A126" s="38" t="s">
        <v>51</v>
      </c>
      <c r="E126" s="37" t="s">
        <v>546</v>
      </c>
    </row>
    <row r="127" spans="1:16" ht="12.75">
      <c r="A127" s="25" t="s">
        <v>44</v>
      </c>
      <c r="B127" s="29" t="s">
        <v>254</v>
      </c>
      <c r="C127" s="29" t="s">
        <v>547</v>
      </c>
      <c r="D127" s="25" t="s">
        <v>46</v>
      </c>
      <c r="E127" s="30" t="s">
        <v>548</v>
      </c>
      <c r="F127" s="31" t="s">
        <v>82</v>
      </c>
      <c r="G127" s="32">
        <v>136.58</v>
      </c>
      <c r="H127" s="33">
        <v>0</v>
      </c>
      <c r="I127" s="33">
        <f>ROUND(ROUND(H127,2)*ROUND(G127,3),2)</f>
      </c>
      <c r="O127">
        <f>(I127*21)/100</f>
      </c>
      <c r="P127" t="s">
        <v>22</v>
      </c>
    </row>
    <row r="128" spans="1:5" ht="12.75">
      <c r="A128" s="34" t="s">
        <v>49</v>
      </c>
      <c r="E128" s="35" t="s">
        <v>549</v>
      </c>
    </row>
    <row r="129" spans="1:5" ht="25.5">
      <c r="A129" s="38" t="s">
        <v>51</v>
      </c>
      <c r="E129" s="37" t="s">
        <v>538</v>
      </c>
    </row>
    <row r="130" spans="1:16" ht="12.75">
      <c r="A130" s="25" t="s">
        <v>44</v>
      </c>
      <c r="B130" s="29" t="s">
        <v>258</v>
      </c>
      <c r="C130" s="29" t="s">
        <v>196</v>
      </c>
      <c r="D130" s="25" t="s">
        <v>46</v>
      </c>
      <c r="E130" s="30" t="s">
        <v>197</v>
      </c>
      <c r="F130" s="31" t="s">
        <v>82</v>
      </c>
      <c r="G130" s="32">
        <v>4593.06</v>
      </c>
      <c r="H130" s="33">
        <v>0</v>
      </c>
      <c r="I130" s="33">
        <f>ROUND(ROUND(H130,2)*ROUND(G130,3),2)</f>
      </c>
      <c r="O130">
        <f>(I130*21)/100</f>
      </c>
      <c r="P130" t="s">
        <v>22</v>
      </c>
    </row>
    <row r="131" spans="1:5" ht="12.75">
      <c r="A131" s="34" t="s">
        <v>49</v>
      </c>
      <c r="E131" s="35" t="s">
        <v>198</v>
      </c>
    </row>
    <row r="132" spans="1:5" ht="63.75">
      <c r="A132" s="38" t="s">
        <v>51</v>
      </c>
      <c r="E132" s="37" t="s">
        <v>550</v>
      </c>
    </row>
    <row r="133" spans="1:16" ht="12.75">
      <c r="A133" s="25" t="s">
        <v>44</v>
      </c>
      <c r="B133" s="29" t="s">
        <v>262</v>
      </c>
      <c r="C133" s="29" t="s">
        <v>551</v>
      </c>
      <c r="D133" s="25" t="s">
        <v>46</v>
      </c>
      <c r="E133" s="30" t="s">
        <v>552</v>
      </c>
      <c r="F133" s="31" t="s">
        <v>82</v>
      </c>
      <c r="G133" s="32">
        <v>259.46</v>
      </c>
      <c r="H133" s="33">
        <v>0</v>
      </c>
      <c r="I133" s="33">
        <f>ROUND(ROUND(H133,2)*ROUND(G133,3),2)</f>
      </c>
      <c r="O133">
        <f>(I133*21)/100</f>
      </c>
      <c r="P133" t="s">
        <v>22</v>
      </c>
    </row>
    <row r="134" spans="1:5" ht="12.75">
      <c r="A134" s="34" t="s">
        <v>49</v>
      </c>
      <c r="E134" s="35" t="s">
        <v>553</v>
      </c>
    </row>
    <row r="135" spans="1:5" ht="25.5">
      <c r="A135" s="38" t="s">
        <v>51</v>
      </c>
      <c r="E135" s="37" t="s">
        <v>554</v>
      </c>
    </row>
    <row r="136" spans="1:16" ht="12.75">
      <c r="A136" s="25" t="s">
        <v>44</v>
      </c>
      <c r="B136" s="29" t="s">
        <v>360</v>
      </c>
      <c r="C136" s="29" t="s">
        <v>201</v>
      </c>
      <c r="D136" s="25" t="s">
        <v>46</v>
      </c>
      <c r="E136" s="30" t="s">
        <v>202</v>
      </c>
      <c r="F136" s="31" t="s">
        <v>82</v>
      </c>
      <c r="G136" s="32">
        <v>3807.66</v>
      </c>
      <c r="H136" s="33">
        <v>0</v>
      </c>
      <c r="I136" s="33">
        <f>ROUND(ROUND(H136,2)*ROUND(G136,3),2)</f>
      </c>
      <c r="O136">
        <f>(I136*21)/100</f>
      </c>
      <c r="P136" t="s">
        <v>22</v>
      </c>
    </row>
    <row r="137" spans="1:5" ht="12.75">
      <c r="A137" s="34" t="s">
        <v>49</v>
      </c>
      <c r="E137" s="35" t="s">
        <v>203</v>
      </c>
    </row>
    <row r="138" spans="1:5" ht="51">
      <c r="A138" s="38" t="s">
        <v>51</v>
      </c>
      <c r="E138" s="37" t="s">
        <v>555</v>
      </c>
    </row>
    <row r="139" spans="1:16" ht="12.75">
      <c r="A139" s="25" t="s">
        <v>44</v>
      </c>
      <c r="B139" s="29" t="s">
        <v>362</v>
      </c>
      <c r="C139" s="29" t="s">
        <v>206</v>
      </c>
      <c r="D139" s="25" t="s">
        <v>46</v>
      </c>
      <c r="E139" s="30" t="s">
        <v>207</v>
      </c>
      <c r="F139" s="31" t="s">
        <v>82</v>
      </c>
      <c r="G139" s="32">
        <v>4593.06</v>
      </c>
      <c r="H139" s="33">
        <v>0</v>
      </c>
      <c r="I139" s="33">
        <f>ROUND(ROUND(H139,2)*ROUND(G139,3),2)</f>
      </c>
      <c r="O139">
        <f>(I139*21)/100</f>
      </c>
      <c r="P139" t="s">
        <v>22</v>
      </c>
    </row>
    <row r="140" spans="1:5" ht="12.75">
      <c r="A140" s="34" t="s">
        <v>49</v>
      </c>
      <c r="E140" s="35" t="s">
        <v>208</v>
      </c>
    </row>
    <row r="141" spans="1:5" ht="63.75">
      <c r="A141" s="38" t="s">
        <v>51</v>
      </c>
      <c r="E141" s="37" t="s">
        <v>550</v>
      </c>
    </row>
    <row r="142" spans="1:16" ht="25.5">
      <c r="A142" s="25" t="s">
        <v>44</v>
      </c>
      <c r="B142" s="29" t="s">
        <v>364</v>
      </c>
      <c r="C142" s="29" t="s">
        <v>556</v>
      </c>
      <c r="D142" s="25" t="s">
        <v>46</v>
      </c>
      <c r="E142" s="30" t="s">
        <v>557</v>
      </c>
      <c r="F142" s="31" t="s">
        <v>82</v>
      </c>
      <c r="G142" s="32">
        <v>127.5</v>
      </c>
      <c r="H142" s="33">
        <v>0</v>
      </c>
      <c r="I142" s="33">
        <f>ROUND(ROUND(H142,2)*ROUND(G142,3),2)</f>
      </c>
      <c r="O142">
        <f>(I142*21)/100</f>
      </c>
      <c r="P142" t="s">
        <v>22</v>
      </c>
    </row>
    <row r="143" spans="1:5" ht="25.5">
      <c r="A143" s="34" t="s">
        <v>49</v>
      </c>
      <c r="E143" s="35" t="s">
        <v>558</v>
      </c>
    </row>
    <row r="144" spans="1:5" ht="25.5">
      <c r="A144" s="38" t="s">
        <v>51</v>
      </c>
      <c r="E144" s="37" t="s">
        <v>559</v>
      </c>
    </row>
    <row r="145" spans="1:16" ht="12.75">
      <c r="A145" s="25" t="s">
        <v>44</v>
      </c>
      <c r="B145" s="29" t="s">
        <v>366</v>
      </c>
      <c r="C145" s="29" t="s">
        <v>560</v>
      </c>
      <c r="D145" s="25" t="s">
        <v>46</v>
      </c>
      <c r="E145" s="30" t="s">
        <v>561</v>
      </c>
      <c r="F145" s="31" t="s">
        <v>82</v>
      </c>
      <c r="G145" s="32">
        <v>131.96</v>
      </c>
      <c r="H145" s="33">
        <v>0</v>
      </c>
      <c r="I145" s="33">
        <f>ROUND(ROUND(H145,2)*ROUND(G145,3),2)</f>
      </c>
      <c r="O145">
        <f>(I145*21)/100</f>
      </c>
      <c r="P145" t="s">
        <v>22</v>
      </c>
    </row>
    <row r="146" spans="1:5" ht="25.5">
      <c r="A146" s="34" t="s">
        <v>49</v>
      </c>
      <c r="E146" s="35" t="s">
        <v>562</v>
      </c>
    </row>
    <row r="147" spans="1:5" ht="25.5">
      <c r="A147" s="38" t="s">
        <v>51</v>
      </c>
      <c r="E147" s="37" t="s">
        <v>563</v>
      </c>
    </row>
    <row r="148" spans="1:16" ht="12.75">
      <c r="A148" s="25" t="s">
        <v>44</v>
      </c>
      <c r="B148" s="29" t="s">
        <v>367</v>
      </c>
      <c r="C148" s="29" t="s">
        <v>211</v>
      </c>
      <c r="D148" s="25" t="s">
        <v>46</v>
      </c>
      <c r="E148" s="30" t="s">
        <v>212</v>
      </c>
      <c r="F148" s="31" t="s">
        <v>82</v>
      </c>
      <c r="G148" s="32">
        <v>3550.32</v>
      </c>
      <c r="H148" s="33">
        <v>0</v>
      </c>
      <c r="I148" s="33">
        <f>ROUND(ROUND(H148,2)*ROUND(G148,3),2)</f>
      </c>
      <c r="O148">
        <f>(I148*21)/100</f>
      </c>
      <c r="P148" t="s">
        <v>22</v>
      </c>
    </row>
    <row r="149" spans="1:5" ht="12.75">
      <c r="A149" s="34" t="s">
        <v>49</v>
      </c>
      <c r="E149" s="35" t="s">
        <v>213</v>
      </c>
    </row>
    <row r="150" spans="1:5" ht="12.75">
      <c r="A150" s="38" t="s">
        <v>51</v>
      </c>
      <c r="E150" s="37" t="s">
        <v>564</v>
      </c>
    </row>
    <row r="151" spans="1:16" ht="25.5">
      <c r="A151" s="25" t="s">
        <v>44</v>
      </c>
      <c r="B151" s="29" t="s">
        <v>369</v>
      </c>
      <c r="C151" s="29" t="s">
        <v>565</v>
      </c>
      <c r="D151" s="25" t="s">
        <v>46</v>
      </c>
      <c r="E151" s="30" t="s">
        <v>566</v>
      </c>
      <c r="F151" s="31" t="s">
        <v>82</v>
      </c>
      <c r="G151" s="32">
        <v>136.58</v>
      </c>
      <c r="H151" s="33">
        <v>0</v>
      </c>
      <c r="I151" s="33">
        <f>ROUND(ROUND(H151,2)*ROUND(G151,3),2)</f>
      </c>
      <c r="O151">
        <f>(I151*21)/100</f>
      </c>
      <c r="P151" t="s">
        <v>22</v>
      </c>
    </row>
    <row r="152" spans="1:5" ht="25.5">
      <c r="A152" s="34" t="s">
        <v>49</v>
      </c>
      <c r="E152" s="35" t="s">
        <v>567</v>
      </c>
    </row>
    <row r="153" spans="1:5" ht="25.5">
      <c r="A153" s="38" t="s">
        <v>51</v>
      </c>
      <c r="E153" s="37" t="s">
        <v>538</v>
      </c>
    </row>
    <row r="154" spans="1:16" ht="12.75">
      <c r="A154" s="25" t="s">
        <v>44</v>
      </c>
      <c r="B154" s="29" t="s">
        <v>374</v>
      </c>
      <c r="C154" s="29" t="s">
        <v>370</v>
      </c>
      <c r="D154" s="25" t="s">
        <v>46</v>
      </c>
      <c r="E154" s="30" t="s">
        <v>371</v>
      </c>
      <c r="F154" s="31" t="s">
        <v>82</v>
      </c>
      <c r="G154" s="32">
        <v>390.61</v>
      </c>
      <c r="H154" s="33">
        <v>0</v>
      </c>
      <c r="I154" s="33">
        <f>ROUND(ROUND(H154,2)*ROUND(G154,3),2)</f>
      </c>
      <c r="O154">
        <f>(I154*21)/100</f>
      </c>
      <c r="P154" t="s">
        <v>22</v>
      </c>
    </row>
    <row r="155" spans="1:5" ht="12.75">
      <c r="A155" s="34" t="s">
        <v>49</v>
      </c>
      <c r="E155" s="35" t="s">
        <v>372</v>
      </c>
    </row>
    <row r="156" spans="1:5" ht="25.5">
      <c r="A156" s="38" t="s">
        <v>51</v>
      </c>
      <c r="E156" s="37" t="s">
        <v>568</v>
      </c>
    </row>
    <row r="157" spans="1:16" ht="12.75">
      <c r="A157" s="25" t="s">
        <v>44</v>
      </c>
      <c r="B157" s="29" t="s">
        <v>377</v>
      </c>
      <c r="C157" s="29" t="s">
        <v>219</v>
      </c>
      <c r="D157" s="25" t="s">
        <v>46</v>
      </c>
      <c r="E157" s="30" t="s">
        <v>220</v>
      </c>
      <c r="F157" s="31" t="s">
        <v>82</v>
      </c>
      <c r="G157" s="32">
        <v>3738.98</v>
      </c>
      <c r="H157" s="33">
        <v>0</v>
      </c>
      <c r="I157" s="33">
        <f>ROUND(ROUND(H157,2)*ROUND(G157,3),2)</f>
      </c>
      <c r="O157">
        <f>(I157*21)/100</f>
      </c>
      <c r="P157" t="s">
        <v>22</v>
      </c>
    </row>
    <row r="158" spans="1:5" ht="12.75">
      <c r="A158" s="34" t="s">
        <v>49</v>
      </c>
      <c r="E158" s="35" t="s">
        <v>375</v>
      </c>
    </row>
    <row r="159" spans="1:5" ht="25.5">
      <c r="A159" s="36" t="s">
        <v>51</v>
      </c>
      <c r="E159" s="37" t="s">
        <v>569</v>
      </c>
    </row>
    <row r="160" spans="1:18" ht="12.75" customHeight="1">
      <c r="A160" s="6" t="s">
        <v>42</v>
      </c>
      <c r="B160" s="6"/>
      <c r="C160" s="40" t="s">
        <v>75</v>
      </c>
      <c r="D160" s="6"/>
      <c r="E160" s="27" t="s">
        <v>222</v>
      </c>
      <c r="F160" s="6"/>
      <c r="G160" s="6"/>
      <c r="H160" s="6"/>
      <c r="I160" s="41">
        <f>0+Q160</f>
      </c>
      <c r="O160">
        <f>0+R160</f>
      </c>
      <c r="Q160">
        <f>0+I161</f>
      </c>
      <c r="R160">
        <f>0+O161</f>
      </c>
    </row>
    <row r="161" spans="1:16" ht="12.75">
      <c r="A161" s="25" t="s">
        <v>44</v>
      </c>
      <c r="B161" s="29" t="s">
        <v>382</v>
      </c>
      <c r="C161" s="29" t="s">
        <v>388</v>
      </c>
      <c r="D161" s="25" t="s">
        <v>46</v>
      </c>
      <c r="E161" s="30" t="s">
        <v>389</v>
      </c>
      <c r="F161" s="31" t="s">
        <v>106</v>
      </c>
      <c r="G161" s="32">
        <v>71.4</v>
      </c>
      <c r="H161" s="33">
        <v>0</v>
      </c>
      <c r="I161" s="33">
        <f>ROUND(ROUND(H161,2)*ROUND(G161,3),2)</f>
      </c>
      <c r="O161">
        <f>(I161*21)/100</f>
      </c>
      <c r="P161" t="s">
        <v>22</v>
      </c>
    </row>
    <row r="162" spans="1:5" ht="12.75">
      <c r="A162" s="34" t="s">
        <v>49</v>
      </c>
      <c r="E162" s="35" t="s">
        <v>390</v>
      </c>
    </row>
    <row r="163" spans="1:5" ht="25.5">
      <c r="A163" s="36" t="s">
        <v>51</v>
      </c>
      <c r="E163" s="37" t="s">
        <v>570</v>
      </c>
    </row>
    <row r="164" spans="1:18" ht="12.75" customHeight="1">
      <c r="A164" s="6" t="s">
        <v>42</v>
      </c>
      <c r="B164" s="6"/>
      <c r="C164" s="40" t="s">
        <v>39</v>
      </c>
      <c r="D164" s="6"/>
      <c r="E164" s="27" t="s">
        <v>228</v>
      </c>
      <c r="F164" s="6"/>
      <c r="G164" s="6"/>
      <c r="H164" s="6"/>
      <c r="I164" s="41">
        <f>0+Q164</f>
      </c>
      <c r="O164">
        <f>0+R164</f>
      </c>
      <c r="Q164">
        <f>0+I165+I168+I171+I174+I177+I180+I183</f>
      </c>
      <c r="R164">
        <f>0+O165+O168+O171+O174+O177+O180+O183</f>
      </c>
    </row>
    <row r="165" spans="1:16" ht="12.75">
      <c r="A165" s="25" t="s">
        <v>44</v>
      </c>
      <c r="B165" s="29" t="s">
        <v>387</v>
      </c>
      <c r="C165" s="29" t="s">
        <v>239</v>
      </c>
      <c r="D165" s="25" t="s">
        <v>46</v>
      </c>
      <c r="E165" s="30" t="s">
        <v>240</v>
      </c>
      <c r="F165" s="31" t="s">
        <v>60</v>
      </c>
      <c r="G165" s="32">
        <v>32</v>
      </c>
      <c r="H165" s="33">
        <v>0</v>
      </c>
      <c r="I165" s="33">
        <f>ROUND(ROUND(H165,2)*ROUND(G165,3),2)</f>
      </c>
      <c r="O165">
        <f>(I165*21)/100</f>
      </c>
      <c r="P165" t="s">
        <v>22</v>
      </c>
    </row>
    <row r="166" spans="1:5" ht="12.75">
      <c r="A166" s="34" t="s">
        <v>49</v>
      </c>
      <c r="E166" s="35" t="s">
        <v>46</v>
      </c>
    </row>
    <row r="167" spans="1:5" ht="25.5">
      <c r="A167" s="38" t="s">
        <v>51</v>
      </c>
      <c r="E167" s="37" t="s">
        <v>571</v>
      </c>
    </row>
    <row r="168" spans="1:16" ht="12.75">
      <c r="A168" s="25" t="s">
        <v>44</v>
      </c>
      <c r="B168" s="29" t="s">
        <v>392</v>
      </c>
      <c r="C168" s="29" t="s">
        <v>422</v>
      </c>
      <c r="D168" s="25" t="s">
        <v>46</v>
      </c>
      <c r="E168" s="30" t="s">
        <v>423</v>
      </c>
      <c r="F168" s="31" t="s">
        <v>60</v>
      </c>
      <c r="G168" s="32">
        <v>8</v>
      </c>
      <c r="H168" s="33">
        <v>0</v>
      </c>
      <c r="I168" s="33">
        <f>ROUND(ROUND(H168,2)*ROUND(G168,3),2)</f>
      </c>
      <c r="O168">
        <f>(I168*21)/100</f>
      </c>
      <c r="P168" t="s">
        <v>22</v>
      </c>
    </row>
    <row r="169" spans="1:5" ht="12.75">
      <c r="A169" s="34" t="s">
        <v>49</v>
      </c>
      <c r="E169" s="35" t="s">
        <v>46</v>
      </c>
    </row>
    <row r="170" spans="1:5" ht="25.5">
      <c r="A170" s="38" t="s">
        <v>51</v>
      </c>
      <c r="E170" s="37" t="s">
        <v>572</v>
      </c>
    </row>
    <row r="171" spans="1:16" ht="12.75">
      <c r="A171" s="25" t="s">
        <v>44</v>
      </c>
      <c r="B171" s="29" t="s">
        <v>397</v>
      </c>
      <c r="C171" s="29" t="s">
        <v>243</v>
      </c>
      <c r="D171" s="25" t="s">
        <v>46</v>
      </c>
      <c r="E171" s="30" t="s">
        <v>244</v>
      </c>
      <c r="F171" s="31" t="s">
        <v>106</v>
      </c>
      <c r="G171" s="32">
        <v>64.26</v>
      </c>
      <c r="H171" s="33">
        <v>0</v>
      </c>
      <c r="I171" s="33">
        <f>ROUND(ROUND(H171,2)*ROUND(G171,3),2)</f>
      </c>
      <c r="O171">
        <f>(I171*21)/100</f>
      </c>
      <c r="P171" t="s">
        <v>22</v>
      </c>
    </row>
    <row r="172" spans="1:5" ht="12.75">
      <c r="A172" s="34" t="s">
        <v>49</v>
      </c>
      <c r="E172" s="35" t="s">
        <v>46</v>
      </c>
    </row>
    <row r="173" spans="1:5" ht="38.25">
      <c r="A173" s="38" t="s">
        <v>51</v>
      </c>
      <c r="E173" s="37" t="s">
        <v>573</v>
      </c>
    </row>
    <row r="174" spans="1:16" ht="12.75">
      <c r="A174" s="25" t="s">
        <v>44</v>
      </c>
      <c r="B174" s="29" t="s">
        <v>401</v>
      </c>
      <c r="C174" s="29" t="s">
        <v>433</v>
      </c>
      <c r="D174" s="25" t="s">
        <v>46</v>
      </c>
      <c r="E174" s="30" t="s">
        <v>434</v>
      </c>
      <c r="F174" s="31" t="s">
        <v>106</v>
      </c>
      <c r="G174" s="32">
        <v>40</v>
      </c>
      <c r="H174" s="33">
        <v>0</v>
      </c>
      <c r="I174" s="33">
        <f>ROUND(ROUND(H174,2)*ROUND(G174,3),2)</f>
      </c>
      <c r="O174">
        <f>(I174*21)/100</f>
      </c>
      <c r="P174" t="s">
        <v>22</v>
      </c>
    </row>
    <row r="175" spans="1:5" ht="12.75">
      <c r="A175" s="34" t="s">
        <v>49</v>
      </c>
      <c r="E175" s="35" t="s">
        <v>435</v>
      </c>
    </row>
    <row r="176" spans="1:5" ht="25.5">
      <c r="A176" s="38" t="s">
        <v>51</v>
      </c>
      <c r="E176" s="37" t="s">
        <v>574</v>
      </c>
    </row>
    <row r="177" spans="1:16" ht="12.75">
      <c r="A177" s="25" t="s">
        <v>44</v>
      </c>
      <c r="B177" s="29" t="s">
        <v>405</v>
      </c>
      <c r="C177" s="29" t="s">
        <v>247</v>
      </c>
      <c r="D177" s="25" t="s">
        <v>46</v>
      </c>
      <c r="E177" s="30" t="s">
        <v>248</v>
      </c>
      <c r="F177" s="31" t="s">
        <v>106</v>
      </c>
      <c r="G177" s="32">
        <v>1171</v>
      </c>
      <c r="H177" s="33">
        <v>0</v>
      </c>
      <c r="I177" s="33">
        <f>ROUND(ROUND(H177,2)*ROUND(G177,3),2)</f>
      </c>
      <c r="O177">
        <f>(I177*21)/100</f>
      </c>
      <c r="P177" t="s">
        <v>22</v>
      </c>
    </row>
    <row r="178" spans="1:5" ht="12.75">
      <c r="A178" s="34" t="s">
        <v>49</v>
      </c>
      <c r="E178" s="35" t="s">
        <v>46</v>
      </c>
    </row>
    <row r="179" spans="1:5" ht="25.5">
      <c r="A179" s="38" t="s">
        <v>51</v>
      </c>
      <c r="E179" s="37" t="s">
        <v>575</v>
      </c>
    </row>
    <row r="180" spans="1:16" ht="12.75">
      <c r="A180" s="25" t="s">
        <v>44</v>
      </c>
      <c r="B180" s="29" t="s">
        <v>407</v>
      </c>
      <c r="C180" s="29" t="s">
        <v>255</v>
      </c>
      <c r="D180" s="25" t="s">
        <v>46</v>
      </c>
      <c r="E180" s="30" t="s">
        <v>256</v>
      </c>
      <c r="F180" s="31" t="s">
        <v>106</v>
      </c>
      <c r="G180" s="32">
        <v>1171</v>
      </c>
      <c r="H180" s="33">
        <v>0</v>
      </c>
      <c r="I180" s="33">
        <f>ROUND(ROUND(H180,2)*ROUND(G180,3),2)</f>
      </c>
      <c r="O180">
        <f>(I180*21)/100</f>
      </c>
      <c r="P180" t="s">
        <v>22</v>
      </c>
    </row>
    <row r="181" spans="1:5" ht="12.75">
      <c r="A181" s="34" t="s">
        <v>49</v>
      </c>
      <c r="E181" s="35" t="s">
        <v>46</v>
      </c>
    </row>
    <row r="182" spans="1:5" ht="25.5">
      <c r="A182" s="38" t="s">
        <v>51</v>
      </c>
      <c r="E182" s="37" t="s">
        <v>576</v>
      </c>
    </row>
    <row r="183" spans="1:16" ht="25.5">
      <c r="A183" s="25" t="s">
        <v>44</v>
      </c>
      <c r="B183" s="29" t="s">
        <v>411</v>
      </c>
      <c r="C183" s="29" t="s">
        <v>461</v>
      </c>
      <c r="D183" s="25" t="s">
        <v>46</v>
      </c>
      <c r="E183" s="30" t="s">
        <v>462</v>
      </c>
      <c r="F183" s="31" t="s">
        <v>82</v>
      </c>
      <c r="G183" s="32">
        <v>49.5</v>
      </c>
      <c r="H183" s="33">
        <v>0</v>
      </c>
      <c r="I183" s="33">
        <f>ROUND(ROUND(H183,2)*ROUND(G183,3),2)</f>
      </c>
      <c r="O183">
        <f>(I183*21)/100</f>
      </c>
      <c r="P183" t="s">
        <v>22</v>
      </c>
    </row>
    <row r="184" spans="1:5" ht="25.5">
      <c r="A184" s="34" t="s">
        <v>49</v>
      </c>
      <c r="E184" s="35" t="s">
        <v>463</v>
      </c>
    </row>
    <row r="185" spans="1:5" ht="25.5">
      <c r="A185" s="36" t="s">
        <v>51</v>
      </c>
      <c r="E185" s="37" t="s">
        <v>577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0+O9+O16+O65+O72+O82+O92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582</v>
      </c>
      <c r="I3" s="42">
        <f>0+I9+I16+I65+I72+I82+I92</f>
      </c>
      <c r="O3" t="s">
        <v>18</v>
      </c>
      <c r="P3" t="s">
        <v>22</v>
      </c>
    </row>
    <row r="4" spans="1:16" ht="15" customHeight="1">
      <c r="A4" t="s">
        <v>16</v>
      </c>
      <c r="B4" s="12" t="s">
        <v>578</v>
      </c>
      <c r="C4" s="13" t="s">
        <v>579</v>
      </c>
      <c r="D4" s="1"/>
      <c r="E4" s="14" t="s">
        <v>580</v>
      </c>
      <c r="F4" s="1"/>
      <c r="G4" s="1"/>
      <c r="H4" s="11"/>
      <c r="I4" s="11"/>
      <c r="O4" t="s">
        <v>19</v>
      </c>
      <c r="P4" t="s">
        <v>22</v>
      </c>
    </row>
    <row r="5" spans="1:16" ht="12.75" customHeight="1">
      <c r="A5" t="s">
        <v>581</v>
      </c>
      <c r="B5" s="16" t="s">
        <v>17</v>
      </c>
      <c r="C5" s="17" t="s">
        <v>582</v>
      </c>
      <c r="D5" s="6"/>
      <c r="E5" s="18" t="s">
        <v>583</v>
      </c>
      <c r="F5" s="6"/>
      <c r="G5" s="6"/>
      <c r="H5" s="6"/>
      <c r="I5" s="6"/>
      <c r="O5" t="s">
        <v>20</v>
      </c>
      <c r="P5" t="s">
        <v>22</v>
      </c>
    </row>
    <row r="6" spans="1:9" ht="12.75" customHeight="1">
      <c r="A6" s="15" t="s">
        <v>25</v>
      </c>
      <c r="B6" s="15" t="s">
        <v>27</v>
      </c>
      <c r="C6" s="15" t="s">
        <v>29</v>
      </c>
      <c r="D6" s="15" t="s">
        <v>30</v>
      </c>
      <c r="E6" s="15" t="s">
        <v>31</v>
      </c>
      <c r="F6" s="15" t="s">
        <v>33</v>
      </c>
      <c r="G6" s="15" t="s">
        <v>35</v>
      </c>
      <c r="H6" s="15" t="s">
        <v>37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38</v>
      </c>
      <c r="I7" s="15" t="s">
        <v>40</v>
      </c>
    </row>
    <row r="8" spans="1:9" ht="12.75" customHeight="1">
      <c r="A8" s="15" t="s">
        <v>26</v>
      </c>
      <c r="B8" s="15" t="s">
        <v>28</v>
      </c>
      <c r="C8" s="15" t="s">
        <v>22</v>
      </c>
      <c r="D8" s="15" t="s">
        <v>21</v>
      </c>
      <c r="E8" s="15" t="s">
        <v>32</v>
      </c>
      <c r="F8" s="15" t="s">
        <v>34</v>
      </c>
      <c r="G8" s="15" t="s">
        <v>36</v>
      </c>
      <c r="H8" s="15" t="s">
        <v>39</v>
      </c>
      <c r="I8" s="15" t="s">
        <v>41</v>
      </c>
    </row>
    <row r="9" spans="1:18" ht="12.75" customHeight="1">
      <c r="A9" s="19" t="s">
        <v>42</v>
      </c>
      <c r="B9" s="19"/>
      <c r="C9" s="26" t="s">
        <v>26</v>
      </c>
      <c r="D9" s="19"/>
      <c r="E9" s="27" t="s">
        <v>43</v>
      </c>
      <c r="F9" s="19"/>
      <c r="G9" s="19"/>
      <c r="H9" s="19"/>
      <c r="I9" s="28">
        <f>0+Q9</f>
      </c>
      <c r="O9">
        <f>0+R9</f>
      </c>
      <c r="Q9">
        <f>0+I10+I13</f>
      </c>
      <c r="R9">
        <f>0+O10+O13</f>
      </c>
    </row>
    <row r="10" spans="1:16" ht="12.75">
      <c r="A10" s="25" t="s">
        <v>44</v>
      </c>
      <c r="B10" s="29" t="s">
        <v>28</v>
      </c>
      <c r="C10" s="29" t="s">
        <v>45</v>
      </c>
      <c r="D10" s="25" t="s">
        <v>91</v>
      </c>
      <c r="E10" s="30" t="s">
        <v>47</v>
      </c>
      <c r="F10" s="31" t="s">
        <v>48</v>
      </c>
      <c r="G10" s="32">
        <v>314.039</v>
      </c>
      <c r="H10" s="33">
        <v>0</v>
      </c>
      <c r="I10" s="33">
        <f>ROUND(ROUND(H10,2)*ROUND(G10,3),2)</f>
      </c>
      <c r="O10">
        <f>(I10*21)/100</f>
      </c>
      <c r="P10" t="s">
        <v>22</v>
      </c>
    </row>
    <row r="11" spans="1:5" ht="12.75">
      <c r="A11" s="34" t="s">
        <v>49</v>
      </c>
      <c r="E11" s="35" t="s">
        <v>92</v>
      </c>
    </row>
    <row r="12" spans="1:5" ht="51">
      <c r="A12" s="38" t="s">
        <v>51</v>
      </c>
      <c r="E12" s="37" t="s">
        <v>585</v>
      </c>
    </row>
    <row r="13" spans="1:16" ht="12.75">
      <c r="A13" s="25" t="s">
        <v>44</v>
      </c>
      <c r="B13" s="29" t="s">
        <v>22</v>
      </c>
      <c r="C13" s="29" t="s">
        <v>45</v>
      </c>
      <c r="D13" s="25" t="s">
        <v>94</v>
      </c>
      <c r="E13" s="30" t="s">
        <v>47</v>
      </c>
      <c r="F13" s="31" t="s">
        <v>48</v>
      </c>
      <c r="G13" s="32">
        <v>7.631</v>
      </c>
      <c r="H13" s="33">
        <v>0</v>
      </c>
      <c r="I13" s="33">
        <f>ROUND(ROUND(H13,2)*ROUND(G13,3),2)</f>
      </c>
      <c r="O13">
        <f>(I13*21)/100</f>
      </c>
      <c r="P13" t="s">
        <v>22</v>
      </c>
    </row>
    <row r="14" spans="1:5" ht="12.75">
      <c r="A14" s="34" t="s">
        <v>49</v>
      </c>
      <c r="E14" s="35" t="s">
        <v>95</v>
      </c>
    </row>
    <row r="15" spans="1:5" ht="51">
      <c r="A15" s="36" t="s">
        <v>51</v>
      </c>
      <c r="E15" s="37" t="s">
        <v>586</v>
      </c>
    </row>
    <row r="16" spans="1:18" ht="12.75" customHeight="1">
      <c r="A16" s="6" t="s">
        <v>42</v>
      </c>
      <c r="B16" s="6"/>
      <c r="C16" s="40" t="s">
        <v>28</v>
      </c>
      <c r="D16" s="6"/>
      <c r="E16" s="27" t="s">
        <v>57</v>
      </c>
      <c r="F16" s="6"/>
      <c r="G16" s="6"/>
      <c r="H16" s="6"/>
      <c r="I16" s="41">
        <f>0+Q16</f>
      </c>
      <c r="O16">
        <f>0+R16</f>
      </c>
      <c r="Q16">
        <f>0+I17+I20+I23+I26+I29+I32+I35+I38+I41+I44+I47+I50+I53+I56+I59+I62</f>
      </c>
      <c r="R16">
        <f>0+O17+O20+O23+O26+O29+O32+O35+O38+O41+O44+O47+O50+O53+O56+O59+O62</f>
      </c>
    </row>
    <row r="17" spans="1:16" ht="12.75">
      <c r="A17" s="25" t="s">
        <v>44</v>
      </c>
      <c r="B17" s="29" t="s">
        <v>21</v>
      </c>
      <c r="C17" s="29" t="s">
        <v>587</v>
      </c>
      <c r="D17" s="25" t="s">
        <v>46</v>
      </c>
      <c r="E17" s="30" t="s">
        <v>588</v>
      </c>
      <c r="F17" s="31" t="s">
        <v>82</v>
      </c>
      <c r="G17" s="32">
        <v>149.5</v>
      </c>
      <c r="H17" s="33">
        <v>0</v>
      </c>
      <c r="I17" s="33">
        <f>ROUND(ROUND(H17,2)*ROUND(G17,3),2)</f>
      </c>
      <c r="O17">
        <f>(I17*21)/100</f>
      </c>
      <c r="P17" t="s">
        <v>22</v>
      </c>
    </row>
    <row r="18" spans="1:5" ht="12.75">
      <c r="A18" s="34" t="s">
        <v>49</v>
      </c>
      <c r="E18" s="35" t="s">
        <v>107</v>
      </c>
    </row>
    <row r="19" spans="1:5" ht="25.5">
      <c r="A19" s="38" t="s">
        <v>51</v>
      </c>
      <c r="E19" s="37" t="s">
        <v>589</v>
      </c>
    </row>
    <row r="20" spans="1:16" ht="12.75">
      <c r="A20" s="25" t="s">
        <v>44</v>
      </c>
      <c r="B20" s="29" t="s">
        <v>32</v>
      </c>
      <c r="C20" s="29" t="s">
        <v>104</v>
      </c>
      <c r="D20" s="25" t="s">
        <v>46</v>
      </c>
      <c r="E20" s="30" t="s">
        <v>105</v>
      </c>
      <c r="F20" s="31" t="s">
        <v>106</v>
      </c>
      <c r="G20" s="32">
        <v>18.26</v>
      </c>
      <c r="H20" s="33">
        <v>0</v>
      </c>
      <c r="I20" s="33">
        <f>ROUND(ROUND(H20,2)*ROUND(G20,3),2)</f>
      </c>
      <c r="O20">
        <f>(I20*21)/100</f>
      </c>
      <c r="P20" t="s">
        <v>22</v>
      </c>
    </row>
    <row r="21" spans="1:5" ht="12.75">
      <c r="A21" s="34" t="s">
        <v>49</v>
      </c>
      <c r="E21" s="35" t="s">
        <v>107</v>
      </c>
    </row>
    <row r="22" spans="1:5" ht="25.5">
      <c r="A22" s="38" t="s">
        <v>51</v>
      </c>
      <c r="E22" s="37" t="s">
        <v>590</v>
      </c>
    </row>
    <row r="23" spans="1:16" ht="12.75">
      <c r="A23" s="25" t="s">
        <v>44</v>
      </c>
      <c r="B23" s="29" t="s">
        <v>34</v>
      </c>
      <c r="C23" s="29" t="s">
        <v>119</v>
      </c>
      <c r="D23" s="25" t="s">
        <v>46</v>
      </c>
      <c r="E23" s="30" t="s">
        <v>120</v>
      </c>
      <c r="F23" s="31" t="s">
        <v>72</v>
      </c>
      <c r="G23" s="32">
        <v>82.8</v>
      </c>
      <c r="H23" s="33">
        <v>0</v>
      </c>
      <c r="I23" s="33">
        <f>ROUND(ROUND(H23,2)*ROUND(G23,3),2)</f>
      </c>
      <c r="O23">
        <f>(I23*21)/100</f>
      </c>
      <c r="P23" t="s">
        <v>22</v>
      </c>
    </row>
    <row r="24" spans="1:5" ht="38.25">
      <c r="A24" s="34" t="s">
        <v>49</v>
      </c>
      <c r="E24" s="35" t="s">
        <v>591</v>
      </c>
    </row>
    <row r="25" spans="1:5" ht="25.5">
      <c r="A25" s="38" t="s">
        <v>51</v>
      </c>
      <c r="E25" s="37" t="s">
        <v>592</v>
      </c>
    </row>
    <row r="26" spans="1:16" ht="12.75">
      <c r="A26" s="25" t="s">
        <v>44</v>
      </c>
      <c r="B26" s="29" t="s">
        <v>36</v>
      </c>
      <c r="C26" s="29" t="s">
        <v>123</v>
      </c>
      <c r="D26" s="25" t="s">
        <v>46</v>
      </c>
      <c r="E26" s="30" t="s">
        <v>124</v>
      </c>
      <c r="F26" s="31" t="s">
        <v>72</v>
      </c>
      <c r="G26" s="32">
        <v>17.423</v>
      </c>
      <c r="H26" s="33">
        <v>0</v>
      </c>
      <c r="I26" s="33">
        <f>ROUND(ROUND(H26,2)*ROUND(G26,3),2)</f>
      </c>
      <c r="O26">
        <f>(I26*21)/100</f>
      </c>
      <c r="P26" t="s">
        <v>22</v>
      </c>
    </row>
    <row r="27" spans="1:5" ht="12.75">
      <c r="A27" s="34" t="s">
        <v>49</v>
      </c>
      <c r="E27" s="35" t="s">
        <v>125</v>
      </c>
    </row>
    <row r="28" spans="1:5" ht="25.5">
      <c r="A28" s="38" t="s">
        <v>51</v>
      </c>
      <c r="E28" s="37" t="s">
        <v>593</v>
      </c>
    </row>
    <row r="29" spans="1:16" ht="12.75">
      <c r="A29" s="25" t="s">
        <v>44</v>
      </c>
      <c r="B29" s="29" t="s">
        <v>69</v>
      </c>
      <c r="C29" s="29" t="s">
        <v>128</v>
      </c>
      <c r="D29" s="25" t="s">
        <v>46</v>
      </c>
      <c r="E29" s="30" t="s">
        <v>129</v>
      </c>
      <c r="F29" s="31" t="s">
        <v>72</v>
      </c>
      <c r="G29" s="32">
        <v>91.89</v>
      </c>
      <c r="H29" s="33">
        <v>0</v>
      </c>
      <c r="I29" s="33">
        <f>ROUND(ROUND(H29,2)*ROUND(G29,3),2)</f>
      </c>
      <c r="O29">
        <f>(I29*21)/100</f>
      </c>
      <c r="P29" t="s">
        <v>22</v>
      </c>
    </row>
    <row r="30" spans="1:5" ht="25.5">
      <c r="A30" s="34" t="s">
        <v>49</v>
      </c>
      <c r="E30" s="35" t="s">
        <v>130</v>
      </c>
    </row>
    <row r="31" spans="1:5" ht="63.75">
      <c r="A31" s="38" t="s">
        <v>51</v>
      </c>
      <c r="E31" s="37" t="s">
        <v>594</v>
      </c>
    </row>
    <row r="32" spans="1:16" ht="12.75">
      <c r="A32" s="25" t="s">
        <v>44</v>
      </c>
      <c r="B32" s="29" t="s">
        <v>75</v>
      </c>
      <c r="C32" s="29" t="s">
        <v>595</v>
      </c>
      <c r="D32" s="25" t="s">
        <v>46</v>
      </c>
      <c r="E32" s="30" t="s">
        <v>596</v>
      </c>
      <c r="F32" s="31" t="s">
        <v>72</v>
      </c>
      <c r="G32" s="32">
        <v>67.626</v>
      </c>
      <c r="H32" s="33">
        <v>0</v>
      </c>
      <c r="I32" s="33">
        <f>ROUND(ROUND(H32,2)*ROUND(G32,3),2)</f>
      </c>
      <c r="O32">
        <f>(I32*21)/100</f>
      </c>
      <c r="P32" t="s">
        <v>22</v>
      </c>
    </row>
    <row r="33" spans="1:5" ht="38.25">
      <c r="A33" s="34" t="s">
        <v>49</v>
      </c>
      <c r="E33" s="35" t="s">
        <v>597</v>
      </c>
    </row>
    <row r="34" spans="1:5" ht="25.5">
      <c r="A34" s="38" t="s">
        <v>51</v>
      </c>
      <c r="E34" s="37" t="s">
        <v>598</v>
      </c>
    </row>
    <row r="35" spans="1:16" ht="12.75">
      <c r="A35" s="25" t="s">
        <v>44</v>
      </c>
      <c r="B35" s="29" t="s">
        <v>39</v>
      </c>
      <c r="C35" s="29" t="s">
        <v>133</v>
      </c>
      <c r="D35" s="25" t="s">
        <v>46</v>
      </c>
      <c r="E35" s="30" t="s">
        <v>134</v>
      </c>
      <c r="F35" s="31" t="s">
        <v>72</v>
      </c>
      <c r="G35" s="32">
        <v>17.423</v>
      </c>
      <c r="H35" s="33">
        <v>0</v>
      </c>
      <c r="I35" s="33">
        <f>ROUND(ROUND(H35,2)*ROUND(G35,3),2)</f>
      </c>
      <c r="O35">
        <f>(I35*21)/100</f>
      </c>
      <c r="P35" t="s">
        <v>22</v>
      </c>
    </row>
    <row r="36" spans="1:5" ht="25.5">
      <c r="A36" s="34" t="s">
        <v>49</v>
      </c>
      <c r="E36" s="35" t="s">
        <v>599</v>
      </c>
    </row>
    <row r="37" spans="1:5" ht="25.5">
      <c r="A37" s="38" t="s">
        <v>51</v>
      </c>
      <c r="E37" s="37" t="s">
        <v>600</v>
      </c>
    </row>
    <row r="38" spans="1:16" ht="12.75">
      <c r="A38" s="25" t="s">
        <v>44</v>
      </c>
      <c r="B38" s="29" t="s">
        <v>41</v>
      </c>
      <c r="C38" s="29" t="s">
        <v>142</v>
      </c>
      <c r="D38" s="25" t="s">
        <v>46</v>
      </c>
      <c r="E38" s="30" t="s">
        <v>143</v>
      </c>
      <c r="F38" s="31" t="s">
        <v>72</v>
      </c>
      <c r="G38" s="32">
        <v>159.516</v>
      </c>
      <c r="H38" s="33">
        <v>0</v>
      </c>
      <c r="I38" s="33">
        <f>ROUND(ROUND(H38,2)*ROUND(G38,3),2)</f>
      </c>
      <c r="O38">
        <f>(I38*21)/100</f>
      </c>
      <c r="P38" t="s">
        <v>22</v>
      </c>
    </row>
    <row r="39" spans="1:5" ht="12.75">
      <c r="A39" s="34" t="s">
        <v>49</v>
      </c>
      <c r="E39" s="35" t="s">
        <v>46</v>
      </c>
    </row>
    <row r="40" spans="1:5" ht="38.25">
      <c r="A40" s="38" t="s">
        <v>51</v>
      </c>
      <c r="E40" s="37" t="s">
        <v>601</v>
      </c>
    </row>
    <row r="41" spans="1:16" ht="12.75">
      <c r="A41" s="25" t="s">
        <v>44</v>
      </c>
      <c r="B41" s="29" t="s">
        <v>127</v>
      </c>
      <c r="C41" s="29" t="s">
        <v>146</v>
      </c>
      <c r="D41" s="25" t="s">
        <v>91</v>
      </c>
      <c r="E41" s="30" t="s">
        <v>147</v>
      </c>
      <c r="F41" s="31" t="s">
        <v>72</v>
      </c>
      <c r="G41" s="32">
        <v>10.35</v>
      </c>
      <c r="H41" s="33">
        <v>0</v>
      </c>
      <c r="I41" s="33">
        <f>ROUND(ROUND(H41,2)*ROUND(G41,3),2)</f>
      </c>
      <c r="O41">
        <f>(I41*21)/100</f>
      </c>
      <c r="P41" t="s">
        <v>22</v>
      </c>
    </row>
    <row r="42" spans="1:5" ht="12.75">
      <c r="A42" s="34" t="s">
        <v>49</v>
      </c>
      <c r="E42" s="35" t="s">
        <v>148</v>
      </c>
    </row>
    <row r="43" spans="1:5" ht="25.5">
      <c r="A43" s="38" t="s">
        <v>51</v>
      </c>
      <c r="E43" s="37" t="s">
        <v>602</v>
      </c>
    </row>
    <row r="44" spans="1:16" ht="12.75">
      <c r="A44" s="25" t="s">
        <v>44</v>
      </c>
      <c r="B44" s="29" t="s">
        <v>132</v>
      </c>
      <c r="C44" s="29" t="s">
        <v>146</v>
      </c>
      <c r="D44" s="25" t="s">
        <v>94</v>
      </c>
      <c r="E44" s="30" t="s">
        <v>147</v>
      </c>
      <c r="F44" s="31" t="s">
        <v>72</v>
      </c>
      <c r="G44" s="32">
        <v>67.626</v>
      </c>
      <c r="H44" s="33">
        <v>0</v>
      </c>
      <c r="I44" s="33">
        <f>ROUND(ROUND(H44,2)*ROUND(G44,3),2)</f>
      </c>
      <c r="O44">
        <f>(I44*21)/100</f>
      </c>
      <c r="P44" t="s">
        <v>22</v>
      </c>
    </row>
    <row r="45" spans="1:5" ht="25.5">
      <c r="A45" s="34" t="s">
        <v>49</v>
      </c>
      <c r="E45" s="35" t="s">
        <v>603</v>
      </c>
    </row>
    <row r="46" spans="1:5" ht="25.5">
      <c r="A46" s="38" t="s">
        <v>51</v>
      </c>
      <c r="E46" s="37" t="s">
        <v>604</v>
      </c>
    </row>
    <row r="47" spans="1:16" ht="12.75">
      <c r="A47" s="25" t="s">
        <v>44</v>
      </c>
      <c r="B47" s="29" t="s">
        <v>137</v>
      </c>
      <c r="C47" s="29" t="s">
        <v>307</v>
      </c>
      <c r="D47" s="25" t="s">
        <v>46</v>
      </c>
      <c r="E47" s="30" t="s">
        <v>308</v>
      </c>
      <c r="F47" s="31" t="s">
        <v>72</v>
      </c>
      <c r="G47" s="32">
        <v>30.19</v>
      </c>
      <c r="H47" s="33">
        <v>0</v>
      </c>
      <c r="I47" s="33">
        <f>ROUND(ROUND(H47,2)*ROUND(G47,3),2)</f>
      </c>
      <c r="O47">
        <f>(I47*21)/100</f>
      </c>
      <c r="P47" t="s">
        <v>22</v>
      </c>
    </row>
    <row r="48" spans="1:5" ht="12.75">
      <c r="A48" s="34" t="s">
        <v>49</v>
      </c>
      <c r="E48" s="35" t="s">
        <v>46</v>
      </c>
    </row>
    <row r="49" spans="1:5" ht="25.5">
      <c r="A49" s="38" t="s">
        <v>51</v>
      </c>
      <c r="E49" s="37" t="s">
        <v>605</v>
      </c>
    </row>
    <row r="50" spans="1:16" ht="12.75">
      <c r="A50" s="25" t="s">
        <v>44</v>
      </c>
      <c r="B50" s="29" t="s">
        <v>141</v>
      </c>
      <c r="C50" s="29" t="s">
        <v>156</v>
      </c>
      <c r="D50" s="25" t="s">
        <v>46</v>
      </c>
      <c r="E50" s="30" t="s">
        <v>157</v>
      </c>
      <c r="F50" s="31" t="s">
        <v>82</v>
      </c>
      <c r="G50" s="32">
        <v>228.99</v>
      </c>
      <c r="H50" s="33">
        <v>0</v>
      </c>
      <c r="I50" s="33">
        <f>ROUND(ROUND(H50,2)*ROUND(G50,3),2)</f>
      </c>
      <c r="O50">
        <f>(I50*21)/100</f>
      </c>
      <c r="P50" t="s">
        <v>22</v>
      </c>
    </row>
    <row r="51" spans="1:5" ht="12.75">
      <c r="A51" s="34" t="s">
        <v>49</v>
      </c>
      <c r="E51" s="35" t="s">
        <v>46</v>
      </c>
    </row>
    <row r="52" spans="1:5" ht="51">
      <c r="A52" s="38" t="s">
        <v>51</v>
      </c>
      <c r="E52" s="37" t="s">
        <v>606</v>
      </c>
    </row>
    <row r="53" spans="1:16" ht="12.75">
      <c r="A53" s="25" t="s">
        <v>44</v>
      </c>
      <c r="B53" s="29" t="s">
        <v>145</v>
      </c>
      <c r="C53" s="29" t="s">
        <v>160</v>
      </c>
      <c r="D53" s="25" t="s">
        <v>46</v>
      </c>
      <c r="E53" s="30" t="s">
        <v>161</v>
      </c>
      <c r="F53" s="31" t="s">
        <v>82</v>
      </c>
      <c r="G53" s="32">
        <v>116.15</v>
      </c>
      <c r="H53" s="33">
        <v>0</v>
      </c>
      <c r="I53" s="33">
        <f>ROUND(ROUND(H53,2)*ROUND(G53,3),2)</f>
      </c>
      <c r="O53">
        <f>(I53*21)/100</f>
      </c>
      <c r="P53" t="s">
        <v>22</v>
      </c>
    </row>
    <row r="54" spans="1:5" ht="12.75">
      <c r="A54" s="34" t="s">
        <v>49</v>
      </c>
      <c r="E54" s="35" t="s">
        <v>46</v>
      </c>
    </row>
    <row r="55" spans="1:5" ht="25.5">
      <c r="A55" s="38" t="s">
        <v>51</v>
      </c>
      <c r="E55" s="37" t="s">
        <v>607</v>
      </c>
    </row>
    <row r="56" spans="1:16" ht="12.75">
      <c r="A56" s="25" t="s">
        <v>44</v>
      </c>
      <c r="B56" s="29" t="s">
        <v>150</v>
      </c>
      <c r="C56" s="29" t="s">
        <v>164</v>
      </c>
      <c r="D56" s="25" t="s">
        <v>46</v>
      </c>
      <c r="E56" s="30" t="s">
        <v>165</v>
      </c>
      <c r="F56" s="31" t="s">
        <v>72</v>
      </c>
      <c r="G56" s="32">
        <v>17.423</v>
      </c>
      <c r="H56" s="33">
        <v>0</v>
      </c>
      <c r="I56" s="33">
        <f>ROUND(ROUND(H56,2)*ROUND(G56,3),2)</f>
      </c>
      <c r="O56">
        <f>(I56*21)/100</f>
      </c>
      <c r="P56" t="s">
        <v>22</v>
      </c>
    </row>
    <row r="57" spans="1:5" ht="12.75">
      <c r="A57" s="34" t="s">
        <v>49</v>
      </c>
      <c r="E57" s="35" t="s">
        <v>46</v>
      </c>
    </row>
    <row r="58" spans="1:5" ht="25.5">
      <c r="A58" s="38" t="s">
        <v>51</v>
      </c>
      <c r="E58" s="37" t="s">
        <v>608</v>
      </c>
    </row>
    <row r="59" spans="1:16" ht="12.75">
      <c r="A59" s="25" t="s">
        <v>44</v>
      </c>
      <c r="B59" s="29" t="s">
        <v>155</v>
      </c>
      <c r="C59" s="29" t="s">
        <v>168</v>
      </c>
      <c r="D59" s="25" t="s">
        <v>46</v>
      </c>
      <c r="E59" s="30" t="s">
        <v>169</v>
      </c>
      <c r="F59" s="31" t="s">
        <v>82</v>
      </c>
      <c r="G59" s="32">
        <v>116.15</v>
      </c>
      <c r="H59" s="33">
        <v>0</v>
      </c>
      <c r="I59" s="33">
        <f>ROUND(ROUND(H59,2)*ROUND(G59,3),2)</f>
      </c>
      <c r="O59">
        <f>(I59*21)/100</f>
      </c>
      <c r="P59" t="s">
        <v>22</v>
      </c>
    </row>
    <row r="60" spans="1:5" ht="12.75">
      <c r="A60" s="34" t="s">
        <v>49</v>
      </c>
      <c r="E60" s="35" t="s">
        <v>46</v>
      </c>
    </row>
    <row r="61" spans="1:5" ht="25.5">
      <c r="A61" s="38" t="s">
        <v>51</v>
      </c>
      <c r="E61" s="37" t="s">
        <v>609</v>
      </c>
    </row>
    <row r="62" spans="1:16" ht="12.75">
      <c r="A62" s="25" t="s">
        <v>44</v>
      </c>
      <c r="B62" s="29" t="s">
        <v>159</v>
      </c>
      <c r="C62" s="29" t="s">
        <v>172</v>
      </c>
      <c r="D62" s="25" t="s">
        <v>46</v>
      </c>
      <c r="E62" s="30" t="s">
        <v>173</v>
      </c>
      <c r="F62" s="31" t="s">
        <v>82</v>
      </c>
      <c r="G62" s="32">
        <v>116.15</v>
      </c>
      <c r="H62" s="33">
        <v>0</v>
      </c>
      <c r="I62" s="33">
        <f>ROUND(ROUND(H62,2)*ROUND(G62,3),2)</f>
      </c>
      <c r="O62">
        <f>(I62*21)/100</f>
      </c>
      <c r="P62" t="s">
        <v>22</v>
      </c>
    </row>
    <row r="63" spans="1:5" ht="12.75">
      <c r="A63" s="34" t="s">
        <v>49</v>
      </c>
      <c r="E63" s="35" t="s">
        <v>46</v>
      </c>
    </row>
    <row r="64" spans="1:5" ht="25.5">
      <c r="A64" s="36" t="s">
        <v>51</v>
      </c>
      <c r="E64" s="37" t="s">
        <v>610</v>
      </c>
    </row>
    <row r="65" spans="1:18" ht="12.75" customHeight="1">
      <c r="A65" s="6" t="s">
        <v>42</v>
      </c>
      <c r="B65" s="6"/>
      <c r="C65" s="40" t="s">
        <v>22</v>
      </c>
      <c r="D65" s="6"/>
      <c r="E65" s="27" t="s">
        <v>327</v>
      </c>
      <c r="F65" s="6"/>
      <c r="G65" s="6"/>
      <c r="H65" s="6"/>
      <c r="I65" s="41">
        <f>0+Q65</f>
      </c>
      <c r="O65">
        <f>0+R65</f>
      </c>
      <c r="Q65">
        <f>0+I66+I69</f>
      </c>
      <c r="R65">
        <f>0+O66+O69</f>
      </c>
    </row>
    <row r="66" spans="1:16" ht="12.75">
      <c r="A66" s="25" t="s">
        <v>44</v>
      </c>
      <c r="B66" s="29" t="s">
        <v>163</v>
      </c>
      <c r="C66" s="29" t="s">
        <v>328</v>
      </c>
      <c r="D66" s="25" t="s">
        <v>46</v>
      </c>
      <c r="E66" s="30" t="s">
        <v>329</v>
      </c>
      <c r="F66" s="31" t="s">
        <v>82</v>
      </c>
      <c r="G66" s="32">
        <v>79.25</v>
      </c>
      <c r="H66" s="33">
        <v>0</v>
      </c>
      <c r="I66" s="33">
        <f>ROUND(ROUND(H66,2)*ROUND(G66,3),2)</f>
      </c>
      <c r="O66">
        <f>(I66*21)/100</f>
      </c>
      <c r="P66" t="s">
        <v>22</v>
      </c>
    </row>
    <row r="67" spans="1:5" ht="12.75">
      <c r="A67" s="34" t="s">
        <v>49</v>
      </c>
      <c r="E67" s="35" t="s">
        <v>46</v>
      </c>
    </row>
    <row r="68" spans="1:5" ht="25.5">
      <c r="A68" s="38" t="s">
        <v>51</v>
      </c>
      <c r="E68" s="37" t="s">
        <v>611</v>
      </c>
    </row>
    <row r="69" spans="1:16" ht="12.75">
      <c r="A69" s="25" t="s">
        <v>44</v>
      </c>
      <c r="B69" s="29" t="s">
        <v>167</v>
      </c>
      <c r="C69" s="29" t="s">
        <v>334</v>
      </c>
      <c r="D69" s="25" t="s">
        <v>46</v>
      </c>
      <c r="E69" s="30" t="s">
        <v>335</v>
      </c>
      <c r="F69" s="31" t="s">
        <v>82</v>
      </c>
      <c r="G69" s="32">
        <v>247.962</v>
      </c>
      <c r="H69" s="33">
        <v>0</v>
      </c>
      <c r="I69" s="33">
        <f>ROUND(ROUND(H69,2)*ROUND(G69,3),2)</f>
      </c>
      <c r="O69">
        <f>(I69*21)/100</f>
      </c>
      <c r="P69" t="s">
        <v>22</v>
      </c>
    </row>
    <row r="70" spans="1:5" ht="12.75">
      <c r="A70" s="34" t="s">
        <v>49</v>
      </c>
      <c r="E70" s="35" t="s">
        <v>612</v>
      </c>
    </row>
    <row r="71" spans="1:5" ht="25.5">
      <c r="A71" s="36" t="s">
        <v>51</v>
      </c>
      <c r="E71" s="37" t="s">
        <v>613</v>
      </c>
    </row>
    <row r="72" spans="1:18" ht="12.75" customHeight="1">
      <c r="A72" s="6" t="s">
        <v>42</v>
      </c>
      <c r="B72" s="6"/>
      <c r="C72" s="40" t="s">
        <v>34</v>
      </c>
      <c r="D72" s="6"/>
      <c r="E72" s="27" t="s">
        <v>175</v>
      </c>
      <c r="F72" s="6"/>
      <c r="G72" s="6"/>
      <c r="H72" s="6"/>
      <c r="I72" s="41">
        <f>0+Q72</f>
      </c>
      <c r="O72">
        <f>0+R72</f>
      </c>
      <c r="Q72">
        <f>0+I73+I76+I79</f>
      </c>
      <c r="R72">
        <f>0+O73+O76+O79</f>
      </c>
    </row>
    <row r="73" spans="1:16" ht="12.75">
      <c r="A73" s="25" t="s">
        <v>44</v>
      </c>
      <c r="B73" s="29" t="s">
        <v>171</v>
      </c>
      <c r="C73" s="29" t="s">
        <v>352</v>
      </c>
      <c r="D73" s="25" t="s">
        <v>46</v>
      </c>
      <c r="E73" s="30" t="s">
        <v>353</v>
      </c>
      <c r="F73" s="31" t="s">
        <v>82</v>
      </c>
      <c r="G73" s="32">
        <v>228.99</v>
      </c>
      <c r="H73" s="33">
        <v>0</v>
      </c>
      <c r="I73" s="33">
        <f>ROUND(ROUND(H73,2)*ROUND(G73,3),2)</f>
      </c>
      <c r="O73">
        <f>(I73*21)/100</f>
      </c>
      <c r="P73" t="s">
        <v>22</v>
      </c>
    </row>
    <row r="74" spans="1:5" ht="12.75">
      <c r="A74" s="34" t="s">
        <v>49</v>
      </c>
      <c r="E74" s="35" t="s">
        <v>354</v>
      </c>
    </row>
    <row r="75" spans="1:5" ht="51">
      <c r="A75" s="38" t="s">
        <v>51</v>
      </c>
      <c r="E75" s="37" t="s">
        <v>614</v>
      </c>
    </row>
    <row r="76" spans="1:16" ht="12.75">
      <c r="A76" s="25" t="s">
        <v>44</v>
      </c>
      <c r="B76" s="29" t="s">
        <v>176</v>
      </c>
      <c r="C76" s="29" t="s">
        <v>615</v>
      </c>
      <c r="D76" s="25" t="s">
        <v>46</v>
      </c>
      <c r="E76" s="30" t="s">
        <v>616</v>
      </c>
      <c r="F76" s="31" t="s">
        <v>82</v>
      </c>
      <c r="G76" s="32">
        <v>225.42</v>
      </c>
      <c r="H76" s="33">
        <v>0</v>
      </c>
      <c r="I76" s="33">
        <f>ROUND(ROUND(H76,2)*ROUND(G76,3),2)</f>
      </c>
      <c r="O76">
        <f>(I76*21)/100</f>
      </c>
      <c r="P76" t="s">
        <v>22</v>
      </c>
    </row>
    <row r="77" spans="1:5" ht="12.75">
      <c r="A77" s="34" t="s">
        <v>49</v>
      </c>
      <c r="E77" s="35" t="s">
        <v>617</v>
      </c>
    </row>
    <row r="78" spans="1:5" ht="25.5">
      <c r="A78" s="38" t="s">
        <v>51</v>
      </c>
      <c r="E78" s="37" t="s">
        <v>618</v>
      </c>
    </row>
    <row r="79" spans="1:16" ht="12.75">
      <c r="A79" s="25" t="s">
        <v>44</v>
      </c>
      <c r="B79" s="29" t="s">
        <v>180</v>
      </c>
      <c r="C79" s="29" t="s">
        <v>378</v>
      </c>
      <c r="D79" s="25" t="s">
        <v>46</v>
      </c>
      <c r="E79" s="30" t="s">
        <v>379</v>
      </c>
      <c r="F79" s="31" t="s">
        <v>82</v>
      </c>
      <c r="G79" s="32">
        <v>3.57</v>
      </c>
      <c r="H79" s="33">
        <v>0</v>
      </c>
      <c r="I79" s="33">
        <f>ROUND(ROUND(H79,2)*ROUND(G79,3),2)</f>
      </c>
      <c r="O79">
        <f>(I79*21)/100</f>
      </c>
      <c r="P79" t="s">
        <v>22</v>
      </c>
    </row>
    <row r="80" spans="1:5" ht="12.75">
      <c r="A80" s="34" t="s">
        <v>49</v>
      </c>
      <c r="E80" s="35" t="s">
        <v>619</v>
      </c>
    </row>
    <row r="81" spans="1:5" ht="25.5">
      <c r="A81" s="36" t="s">
        <v>51</v>
      </c>
      <c r="E81" s="37" t="s">
        <v>620</v>
      </c>
    </row>
    <row r="82" spans="1:18" ht="12.75" customHeight="1">
      <c r="A82" s="6" t="s">
        <v>42</v>
      </c>
      <c r="B82" s="6"/>
      <c r="C82" s="40" t="s">
        <v>75</v>
      </c>
      <c r="D82" s="6"/>
      <c r="E82" s="27" t="s">
        <v>222</v>
      </c>
      <c r="F82" s="6"/>
      <c r="G82" s="6"/>
      <c r="H82" s="6"/>
      <c r="I82" s="41">
        <f>0+Q82</f>
      </c>
      <c r="O82">
        <f>0+R82</f>
      </c>
      <c r="Q82">
        <f>0+I83+I86+I89</f>
      </c>
      <c r="R82">
        <f>0+O83+O86+O89</f>
      </c>
    </row>
    <row r="83" spans="1:16" ht="12.75">
      <c r="A83" s="25" t="s">
        <v>44</v>
      </c>
      <c r="B83" s="29" t="s">
        <v>185</v>
      </c>
      <c r="C83" s="29" t="s">
        <v>621</v>
      </c>
      <c r="D83" s="25" t="s">
        <v>46</v>
      </c>
      <c r="E83" s="30" t="s">
        <v>622</v>
      </c>
      <c r="F83" s="31" t="s">
        <v>106</v>
      </c>
      <c r="G83" s="32">
        <v>40.8</v>
      </c>
      <c r="H83" s="33">
        <v>0</v>
      </c>
      <c r="I83" s="33">
        <f>ROUND(ROUND(H83,2)*ROUND(G83,3),2)</f>
      </c>
      <c r="O83">
        <f>(I83*21)/100</f>
      </c>
      <c r="P83" t="s">
        <v>22</v>
      </c>
    </row>
    <row r="84" spans="1:5" ht="12.75">
      <c r="A84" s="34" t="s">
        <v>49</v>
      </c>
      <c r="E84" s="35" t="s">
        <v>46</v>
      </c>
    </row>
    <row r="85" spans="1:5" ht="38.25">
      <c r="A85" s="38" t="s">
        <v>51</v>
      </c>
      <c r="E85" s="37" t="s">
        <v>623</v>
      </c>
    </row>
    <row r="86" spans="1:16" ht="12.75">
      <c r="A86" s="25" t="s">
        <v>44</v>
      </c>
      <c r="B86" s="29" t="s">
        <v>190</v>
      </c>
      <c r="C86" s="29" t="s">
        <v>624</v>
      </c>
      <c r="D86" s="25" t="s">
        <v>46</v>
      </c>
      <c r="E86" s="30" t="s">
        <v>625</v>
      </c>
      <c r="F86" s="31" t="s">
        <v>60</v>
      </c>
      <c r="G86" s="32">
        <v>1</v>
      </c>
      <c r="H86" s="33">
        <v>0</v>
      </c>
      <c r="I86" s="33">
        <f>ROUND(ROUND(H86,2)*ROUND(G86,3),2)</f>
      </c>
      <c r="O86">
        <f>(I86*21)/100</f>
      </c>
      <c r="P86" t="s">
        <v>22</v>
      </c>
    </row>
    <row r="87" spans="1:5" ht="12.75">
      <c r="A87" s="34" t="s">
        <v>49</v>
      </c>
      <c r="E87" s="35" t="s">
        <v>626</v>
      </c>
    </row>
    <row r="88" spans="1:5" ht="38.25">
      <c r="A88" s="38" t="s">
        <v>51</v>
      </c>
      <c r="E88" s="37" t="s">
        <v>627</v>
      </c>
    </row>
    <row r="89" spans="1:16" ht="12.75">
      <c r="A89" s="25" t="s">
        <v>44</v>
      </c>
      <c r="B89" s="29" t="s">
        <v>195</v>
      </c>
      <c r="C89" s="29" t="s">
        <v>224</v>
      </c>
      <c r="D89" s="25" t="s">
        <v>46</v>
      </c>
      <c r="E89" s="30" t="s">
        <v>225</v>
      </c>
      <c r="F89" s="31" t="s">
        <v>60</v>
      </c>
      <c r="G89" s="32">
        <v>3</v>
      </c>
      <c r="H89" s="33">
        <v>0</v>
      </c>
      <c r="I89" s="33">
        <f>ROUND(ROUND(H89,2)*ROUND(G89,3),2)</f>
      </c>
      <c r="O89">
        <f>(I89*21)/100</f>
      </c>
      <c r="P89" t="s">
        <v>22</v>
      </c>
    </row>
    <row r="90" spans="1:5" ht="12.75">
      <c r="A90" s="34" t="s">
        <v>49</v>
      </c>
      <c r="E90" s="35" t="s">
        <v>226</v>
      </c>
    </row>
    <row r="91" spans="1:5" ht="25.5">
      <c r="A91" s="36" t="s">
        <v>51</v>
      </c>
      <c r="E91" s="37" t="s">
        <v>628</v>
      </c>
    </row>
    <row r="92" spans="1:18" ht="12.75" customHeight="1">
      <c r="A92" s="6" t="s">
        <v>42</v>
      </c>
      <c r="B92" s="6"/>
      <c r="C92" s="40" t="s">
        <v>39</v>
      </c>
      <c r="D92" s="6"/>
      <c r="E92" s="27" t="s">
        <v>228</v>
      </c>
      <c r="F92" s="6"/>
      <c r="G92" s="6"/>
      <c r="H92" s="6"/>
      <c r="I92" s="41">
        <f>0+Q92</f>
      </c>
      <c r="O92">
        <f>0+R92</f>
      </c>
      <c r="Q92">
        <f>0+I93+I96+I99+I102+I105+I108+I111+I114</f>
      </c>
      <c r="R92">
        <f>0+O93+O96+O99+O102+O105+O108+O111+O114</f>
      </c>
    </row>
    <row r="93" spans="1:16" ht="12.75">
      <c r="A93" s="25" t="s">
        <v>44</v>
      </c>
      <c r="B93" s="29" t="s">
        <v>200</v>
      </c>
      <c r="C93" s="29" t="s">
        <v>629</v>
      </c>
      <c r="D93" s="25" t="s">
        <v>46</v>
      </c>
      <c r="E93" s="30" t="s">
        <v>630</v>
      </c>
      <c r="F93" s="31" t="s">
        <v>60</v>
      </c>
      <c r="G93" s="32">
        <v>1</v>
      </c>
      <c r="H93" s="33">
        <v>0</v>
      </c>
      <c r="I93" s="33">
        <f>ROUND(ROUND(H93,2)*ROUND(G93,3),2)</f>
      </c>
      <c r="O93">
        <f>(I93*21)/100</f>
      </c>
      <c r="P93" t="s">
        <v>22</v>
      </c>
    </row>
    <row r="94" spans="1:5" ht="12.75">
      <c r="A94" s="34" t="s">
        <v>49</v>
      </c>
      <c r="E94" s="35" t="s">
        <v>46</v>
      </c>
    </row>
    <row r="95" spans="1:5" ht="12.75">
      <c r="A95" s="38" t="s">
        <v>51</v>
      </c>
      <c r="E95" s="37" t="s">
        <v>631</v>
      </c>
    </row>
    <row r="96" spans="1:16" ht="12.75">
      <c r="A96" s="25" t="s">
        <v>44</v>
      </c>
      <c r="B96" s="29" t="s">
        <v>205</v>
      </c>
      <c r="C96" s="29" t="s">
        <v>632</v>
      </c>
      <c r="D96" s="25" t="s">
        <v>46</v>
      </c>
      <c r="E96" s="30" t="s">
        <v>633</v>
      </c>
      <c r="F96" s="31" t="s">
        <v>60</v>
      </c>
      <c r="G96" s="32">
        <v>1</v>
      </c>
      <c r="H96" s="33">
        <v>0</v>
      </c>
      <c r="I96" s="33">
        <f>ROUND(ROUND(H96,2)*ROUND(G96,3),2)</f>
      </c>
      <c r="O96">
        <f>(I96*21)/100</f>
      </c>
      <c r="P96" t="s">
        <v>22</v>
      </c>
    </row>
    <row r="97" spans="1:5" ht="12.75">
      <c r="A97" s="34" t="s">
        <v>49</v>
      </c>
      <c r="E97" s="35" t="s">
        <v>634</v>
      </c>
    </row>
    <row r="98" spans="1:5" ht="12.75">
      <c r="A98" s="38" t="s">
        <v>51</v>
      </c>
      <c r="E98" s="37" t="s">
        <v>635</v>
      </c>
    </row>
    <row r="99" spans="1:16" ht="12.75">
      <c r="A99" s="25" t="s">
        <v>44</v>
      </c>
      <c r="B99" s="29" t="s">
        <v>210</v>
      </c>
      <c r="C99" s="29" t="s">
        <v>636</v>
      </c>
      <c r="D99" s="25" t="s">
        <v>46</v>
      </c>
      <c r="E99" s="30" t="s">
        <v>637</v>
      </c>
      <c r="F99" s="31" t="s">
        <v>72</v>
      </c>
      <c r="G99" s="32">
        <v>6.038</v>
      </c>
      <c r="H99" s="33">
        <v>0</v>
      </c>
      <c r="I99" s="33">
        <f>ROUND(ROUND(H99,2)*ROUND(G99,3),2)</f>
      </c>
      <c r="O99">
        <f>(I99*21)/100</f>
      </c>
      <c r="P99" t="s">
        <v>22</v>
      </c>
    </row>
    <row r="100" spans="1:5" ht="12.75">
      <c r="A100" s="34" t="s">
        <v>49</v>
      </c>
      <c r="E100" s="35" t="s">
        <v>46</v>
      </c>
    </row>
    <row r="101" spans="1:5" ht="38.25">
      <c r="A101" s="38" t="s">
        <v>51</v>
      </c>
      <c r="E101" s="37" t="s">
        <v>638</v>
      </c>
    </row>
    <row r="102" spans="1:16" ht="12.75">
      <c r="A102" s="25" t="s">
        <v>44</v>
      </c>
      <c r="B102" s="29" t="s">
        <v>214</v>
      </c>
      <c r="C102" s="29" t="s">
        <v>639</v>
      </c>
      <c r="D102" s="25" t="s">
        <v>46</v>
      </c>
      <c r="E102" s="30" t="s">
        <v>640</v>
      </c>
      <c r="F102" s="31" t="s">
        <v>106</v>
      </c>
      <c r="G102" s="32">
        <v>127.91</v>
      </c>
      <c r="H102" s="33">
        <v>0</v>
      </c>
      <c r="I102" s="33">
        <f>ROUND(ROUND(H102,2)*ROUND(G102,3),2)</f>
      </c>
      <c r="O102">
        <f>(I102*21)/100</f>
      </c>
      <c r="P102" t="s">
        <v>22</v>
      </c>
    </row>
    <row r="103" spans="1:5" ht="12.75">
      <c r="A103" s="34" t="s">
        <v>49</v>
      </c>
      <c r="E103" s="35" t="s">
        <v>46</v>
      </c>
    </row>
    <row r="104" spans="1:5" ht="38.25">
      <c r="A104" s="38" t="s">
        <v>51</v>
      </c>
      <c r="E104" s="37" t="s">
        <v>641</v>
      </c>
    </row>
    <row r="105" spans="1:16" ht="12.75">
      <c r="A105" s="25" t="s">
        <v>44</v>
      </c>
      <c r="B105" s="29" t="s">
        <v>218</v>
      </c>
      <c r="C105" s="29" t="s">
        <v>243</v>
      </c>
      <c r="D105" s="25" t="s">
        <v>46</v>
      </c>
      <c r="E105" s="30" t="s">
        <v>244</v>
      </c>
      <c r="F105" s="31" t="s">
        <v>106</v>
      </c>
      <c r="G105" s="32">
        <v>164.22</v>
      </c>
      <c r="H105" s="33">
        <v>0</v>
      </c>
      <c r="I105" s="33">
        <f>ROUND(ROUND(H105,2)*ROUND(G105,3),2)</f>
      </c>
      <c r="O105">
        <f>(I105*21)/100</f>
      </c>
      <c r="P105" t="s">
        <v>22</v>
      </c>
    </row>
    <row r="106" spans="1:5" ht="12.75">
      <c r="A106" s="34" t="s">
        <v>49</v>
      </c>
      <c r="E106" s="35" t="s">
        <v>46</v>
      </c>
    </row>
    <row r="107" spans="1:5" ht="38.25">
      <c r="A107" s="38" t="s">
        <v>51</v>
      </c>
      <c r="E107" s="37" t="s">
        <v>642</v>
      </c>
    </row>
    <row r="108" spans="1:16" ht="25.5">
      <c r="A108" s="25" t="s">
        <v>44</v>
      </c>
      <c r="B108" s="29" t="s">
        <v>223</v>
      </c>
      <c r="C108" s="29" t="s">
        <v>643</v>
      </c>
      <c r="D108" s="25" t="s">
        <v>46</v>
      </c>
      <c r="E108" s="30" t="s">
        <v>644</v>
      </c>
      <c r="F108" s="31" t="s">
        <v>106</v>
      </c>
      <c r="G108" s="32">
        <v>10</v>
      </c>
      <c r="H108" s="33">
        <v>0</v>
      </c>
      <c r="I108" s="33">
        <f>ROUND(ROUND(H108,2)*ROUND(G108,3),2)</f>
      </c>
      <c r="O108">
        <f>(I108*21)/100</f>
      </c>
      <c r="P108" t="s">
        <v>22</v>
      </c>
    </row>
    <row r="109" spans="1:5" ht="25.5">
      <c r="A109" s="34" t="s">
        <v>49</v>
      </c>
      <c r="E109" s="35" t="s">
        <v>645</v>
      </c>
    </row>
    <row r="110" spans="1:5" ht="38.25">
      <c r="A110" s="38" t="s">
        <v>51</v>
      </c>
      <c r="E110" s="37" t="s">
        <v>646</v>
      </c>
    </row>
    <row r="111" spans="1:16" ht="12.75">
      <c r="A111" s="25" t="s">
        <v>44</v>
      </c>
      <c r="B111" s="29" t="s">
        <v>229</v>
      </c>
      <c r="C111" s="29" t="s">
        <v>466</v>
      </c>
      <c r="D111" s="25" t="s">
        <v>46</v>
      </c>
      <c r="E111" s="30" t="s">
        <v>467</v>
      </c>
      <c r="F111" s="31" t="s">
        <v>72</v>
      </c>
      <c r="G111" s="32">
        <v>1.02</v>
      </c>
      <c r="H111" s="33">
        <v>0</v>
      </c>
      <c r="I111" s="33">
        <f>ROUND(ROUND(H111,2)*ROUND(G111,3),2)</f>
      </c>
      <c r="O111">
        <f>(I111*21)/100</f>
      </c>
      <c r="P111" t="s">
        <v>22</v>
      </c>
    </row>
    <row r="112" spans="1:5" ht="25.5">
      <c r="A112" s="34" t="s">
        <v>49</v>
      </c>
      <c r="E112" s="35" t="s">
        <v>274</v>
      </c>
    </row>
    <row r="113" spans="1:5" ht="25.5">
      <c r="A113" s="38" t="s">
        <v>51</v>
      </c>
      <c r="E113" s="37" t="s">
        <v>647</v>
      </c>
    </row>
    <row r="114" spans="1:16" ht="12.75">
      <c r="A114" s="25" t="s">
        <v>44</v>
      </c>
      <c r="B114" s="29" t="s">
        <v>233</v>
      </c>
      <c r="C114" s="29" t="s">
        <v>648</v>
      </c>
      <c r="D114" s="25" t="s">
        <v>46</v>
      </c>
      <c r="E114" s="30" t="s">
        <v>649</v>
      </c>
      <c r="F114" s="31" t="s">
        <v>60</v>
      </c>
      <c r="G114" s="32">
        <v>1</v>
      </c>
      <c r="H114" s="33">
        <v>0</v>
      </c>
      <c r="I114" s="33">
        <f>ROUND(ROUND(H114,2)*ROUND(G114,3),2)</f>
      </c>
      <c r="O114">
        <f>(I114*21)/100</f>
      </c>
      <c r="P114" t="s">
        <v>22</v>
      </c>
    </row>
    <row r="115" spans="1:5" ht="12.75">
      <c r="A115" s="34" t="s">
        <v>49</v>
      </c>
      <c r="E115" s="35" t="s">
        <v>107</v>
      </c>
    </row>
    <row r="116" spans="1:5" ht="12.75">
      <c r="A116" s="36" t="s">
        <v>51</v>
      </c>
      <c r="E116" s="37" t="s">
        <v>650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0+O9+O16+O77+O81+O109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653</v>
      </c>
      <c r="I3" s="42">
        <f>0+I9+I16+I77+I81+I109</f>
      </c>
      <c r="O3" t="s">
        <v>18</v>
      </c>
      <c r="P3" t="s">
        <v>22</v>
      </c>
    </row>
    <row r="4" spans="1:16" ht="15" customHeight="1">
      <c r="A4" t="s">
        <v>16</v>
      </c>
      <c r="B4" s="12" t="s">
        <v>578</v>
      </c>
      <c r="C4" s="13" t="s">
        <v>651</v>
      </c>
      <c r="D4" s="1"/>
      <c r="E4" s="14" t="s">
        <v>652</v>
      </c>
      <c r="F4" s="1"/>
      <c r="G4" s="1"/>
      <c r="H4" s="11"/>
      <c r="I4" s="11"/>
      <c r="O4" t="s">
        <v>19</v>
      </c>
      <c r="P4" t="s">
        <v>22</v>
      </c>
    </row>
    <row r="5" spans="1:16" ht="12.75" customHeight="1">
      <c r="A5" t="s">
        <v>581</v>
      </c>
      <c r="B5" s="16" t="s">
        <v>17</v>
      </c>
      <c r="C5" s="17" t="s">
        <v>653</v>
      </c>
      <c r="D5" s="6"/>
      <c r="E5" s="18" t="s">
        <v>654</v>
      </c>
      <c r="F5" s="6"/>
      <c r="G5" s="6"/>
      <c r="H5" s="6"/>
      <c r="I5" s="6"/>
      <c r="O5" t="s">
        <v>20</v>
      </c>
      <c r="P5" t="s">
        <v>22</v>
      </c>
    </row>
    <row r="6" spans="1:9" ht="12.75" customHeight="1">
      <c r="A6" s="15" t="s">
        <v>25</v>
      </c>
      <c r="B6" s="15" t="s">
        <v>27</v>
      </c>
      <c r="C6" s="15" t="s">
        <v>29</v>
      </c>
      <c r="D6" s="15" t="s">
        <v>30</v>
      </c>
      <c r="E6" s="15" t="s">
        <v>31</v>
      </c>
      <c r="F6" s="15" t="s">
        <v>33</v>
      </c>
      <c r="G6" s="15" t="s">
        <v>35</v>
      </c>
      <c r="H6" s="15" t="s">
        <v>37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38</v>
      </c>
      <c r="I7" s="15" t="s">
        <v>40</v>
      </c>
    </row>
    <row r="8" spans="1:9" ht="12.75" customHeight="1">
      <c r="A8" s="15" t="s">
        <v>26</v>
      </c>
      <c r="B8" s="15" t="s">
        <v>28</v>
      </c>
      <c r="C8" s="15" t="s">
        <v>22</v>
      </c>
      <c r="D8" s="15" t="s">
        <v>21</v>
      </c>
      <c r="E8" s="15" t="s">
        <v>32</v>
      </c>
      <c r="F8" s="15" t="s">
        <v>34</v>
      </c>
      <c r="G8" s="15" t="s">
        <v>36</v>
      </c>
      <c r="H8" s="15" t="s">
        <v>39</v>
      </c>
      <c r="I8" s="15" t="s">
        <v>41</v>
      </c>
    </row>
    <row r="9" spans="1:18" ht="12.75" customHeight="1">
      <c r="A9" s="19" t="s">
        <v>42</v>
      </c>
      <c r="B9" s="19"/>
      <c r="C9" s="26" t="s">
        <v>26</v>
      </c>
      <c r="D9" s="19"/>
      <c r="E9" s="27" t="s">
        <v>43</v>
      </c>
      <c r="F9" s="19"/>
      <c r="G9" s="19"/>
      <c r="H9" s="19"/>
      <c r="I9" s="28">
        <f>0+Q9</f>
      </c>
      <c r="O9">
        <f>0+R9</f>
      </c>
      <c r="Q9">
        <f>0+I10+I13</f>
      </c>
      <c r="R9">
        <f>0+O10+O13</f>
      </c>
    </row>
    <row r="10" spans="1:16" ht="12.75">
      <c r="A10" s="25" t="s">
        <v>44</v>
      </c>
      <c r="B10" s="29" t="s">
        <v>28</v>
      </c>
      <c r="C10" s="29" t="s">
        <v>45</v>
      </c>
      <c r="D10" s="25" t="s">
        <v>91</v>
      </c>
      <c r="E10" s="30" t="s">
        <v>47</v>
      </c>
      <c r="F10" s="31" t="s">
        <v>48</v>
      </c>
      <c r="G10" s="32">
        <v>465.932</v>
      </c>
      <c r="H10" s="33">
        <v>0</v>
      </c>
      <c r="I10" s="33">
        <f>ROUND(ROUND(H10,2)*ROUND(G10,3),2)</f>
      </c>
      <c r="O10">
        <f>(I10*21)/100</f>
      </c>
      <c r="P10" t="s">
        <v>22</v>
      </c>
    </row>
    <row r="11" spans="1:5" ht="12.75">
      <c r="A11" s="34" t="s">
        <v>49</v>
      </c>
      <c r="E11" s="35" t="s">
        <v>92</v>
      </c>
    </row>
    <row r="12" spans="1:5" ht="76.5">
      <c r="A12" s="38" t="s">
        <v>51</v>
      </c>
      <c r="E12" s="37" t="s">
        <v>656</v>
      </c>
    </row>
    <row r="13" spans="1:16" ht="12.75">
      <c r="A13" s="25" t="s">
        <v>44</v>
      </c>
      <c r="B13" s="29" t="s">
        <v>22</v>
      </c>
      <c r="C13" s="29" t="s">
        <v>45</v>
      </c>
      <c r="D13" s="25" t="s">
        <v>94</v>
      </c>
      <c r="E13" s="30" t="s">
        <v>47</v>
      </c>
      <c r="F13" s="31" t="s">
        <v>48</v>
      </c>
      <c r="G13" s="32">
        <v>63.911</v>
      </c>
      <c r="H13" s="33">
        <v>0</v>
      </c>
      <c r="I13" s="33">
        <f>ROUND(ROUND(H13,2)*ROUND(G13,3),2)</f>
      </c>
      <c r="O13">
        <f>(I13*21)/100</f>
      </c>
      <c r="P13" t="s">
        <v>22</v>
      </c>
    </row>
    <row r="14" spans="1:5" ht="12.75">
      <c r="A14" s="34" t="s">
        <v>49</v>
      </c>
      <c r="E14" s="35" t="s">
        <v>95</v>
      </c>
    </row>
    <row r="15" spans="1:5" ht="63.75">
      <c r="A15" s="36" t="s">
        <v>51</v>
      </c>
      <c r="E15" s="37" t="s">
        <v>657</v>
      </c>
    </row>
    <row r="16" spans="1:18" ht="12.75" customHeight="1">
      <c r="A16" s="6" t="s">
        <v>42</v>
      </c>
      <c r="B16" s="6"/>
      <c r="C16" s="40" t="s">
        <v>28</v>
      </c>
      <c r="D16" s="6"/>
      <c r="E16" s="27" t="s">
        <v>57</v>
      </c>
      <c r="F16" s="6"/>
      <c r="G16" s="6"/>
      <c r="H16" s="6"/>
      <c r="I16" s="41">
        <f>0+Q16</f>
      </c>
      <c r="O16">
        <f>0+R16</f>
      </c>
      <c r="Q16">
        <f>0+I17+I20+I23+I26+I29+I32+I35+I38+I41+I44+I47+I50+I53+I56+I59+I62+I65+I68+I71+I74</f>
      </c>
      <c r="R16">
        <f>0+O17+O20+O23+O26+O29+O32+O35+O38+O41+O44+O47+O50+O53+O56+O59+O62+O65+O68+O71+O74</f>
      </c>
    </row>
    <row r="17" spans="1:16" ht="12.75">
      <c r="A17" s="25" t="s">
        <v>44</v>
      </c>
      <c r="B17" s="29" t="s">
        <v>21</v>
      </c>
      <c r="C17" s="29" t="s">
        <v>587</v>
      </c>
      <c r="D17" s="25" t="s">
        <v>46</v>
      </c>
      <c r="E17" s="30" t="s">
        <v>588</v>
      </c>
      <c r="F17" s="31" t="s">
        <v>82</v>
      </c>
      <c r="G17" s="32">
        <v>128.8</v>
      </c>
      <c r="H17" s="33">
        <v>0</v>
      </c>
      <c r="I17" s="33">
        <f>ROUND(ROUND(H17,2)*ROUND(G17,3),2)</f>
      </c>
      <c r="O17">
        <f>(I17*21)/100</f>
      </c>
      <c r="P17" t="s">
        <v>22</v>
      </c>
    </row>
    <row r="18" spans="1:5" ht="12.75">
      <c r="A18" s="34" t="s">
        <v>49</v>
      </c>
      <c r="E18" s="35" t="s">
        <v>107</v>
      </c>
    </row>
    <row r="19" spans="1:5" ht="25.5">
      <c r="A19" s="38" t="s">
        <v>51</v>
      </c>
      <c r="E19" s="37" t="s">
        <v>658</v>
      </c>
    </row>
    <row r="20" spans="1:16" ht="12.75">
      <c r="A20" s="25" t="s">
        <v>44</v>
      </c>
      <c r="B20" s="29" t="s">
        <v>32</v>
      </c>
      <c r="C20" s="29" t="s">
        <v>659</v>
      </c>
      <c r="D20" s="25" t="s">
        <v>46</v>
      </c>
      <c r="E20" s="30" t="s">
        <v>660</v>
      </c>
      <c r="F20" s="31" t="s">
        <v>72</v>
      </c>
      <c r="G20" s="32">
        <v>7.752</v>
      </c>
      <c r="H20" s="33">
        <v>0</v>
      </c>
      <c r="I20" s="33">
        <f>ROUND(ROUND(H20,2)*ROUND(G20,3),2)</f>
      </c>
      <c r="O20">
        <f>(I20*21)/100</f>
      </c>
      <c r="P20" t="s">
        <v>22</v>
      </c>
    </row>
    <row r="21" spans="1:5" ht="25.5">
      <c r="A21" s="34" t="s">
        <v>49</v>
      </c>
      <c r="E21" s="35" t="s">
        <v>274</v>
      </c>
    </row>
    <row r="22" spans="1:5" ht="25.5">
      <c r="A22" s="38" t="s">
        <v>51</v>
      </c>
      <c r="E22" s="37" t="s">
        <v>661</v>
      </c>
    </row>
    <row r="23" spans="1:16" ht="12.75">
      <c r="A23" s="25" t="s">
        <v>44</v>
      </c>
      <c r="B23" s="29" t="s">
        <v>34</v>
      </c>
      <c r="C23" s="29" t="s">
        <v>662</v>
      </c>
      <c r="D23" s="25" t="s">
        <v>46</v>
      </c>
      <c r="E23" s="30" t="s">
        <v>663</v>
      </c>
      <c r="F23" s="31" t="s">
        <v>82</v>
      </c>
      <c r="G23" s="32">
        <v>5.202</v>
      </c>
      <c r="H23" s="33">
        <v>0</v>
      </c>
      <c r="I23" s="33">
        <f>ROUND(ROUND(H23,2)*ROUND(G23,3),2)</f>
      </c>
      <c r="O23">
        <f>(I23*21)/100</f>
      </c>
      <c r="P23" t="s">
        <v>22</v>
      </c>
    </row>
    <row r="24" spans="1:5" ht="12.75">
      <c r="A24" s="34" t="s">
        <v>49</v>
      </c>
      <c r="E24" s="35" t="s">
        <v>107</v>
      </c>
    </row>
    <row r="25" spans="1:5" ht="38.25">
      <c r="A25" s="38" t="s">
        <v>51</v>
      </c>
      <c r="E25" s="37" t="s">
        <v>664</v>
      </c>
    </row>
    <row r="26" spans="1:16" ht="25.5">
      <c r="A26" s="25" t="s">
        <v>44</v>
      </c>
      <c r="B26" s="29" t="s">
        <v>36</v>
      </c>
      <c r="C26" s="29" t="s">
        <v>272</v>
      </c>
      <c r="D26" s="25" t="s">
        <v>46</v>
      </c>
      <c r="E26" s="30" t="s">
        <v>273</v>
      </c>
      <c r="F26" s="31" t="s">
        <v>72</v>
      </c>
      <c r="G26" s="32">
        <v>65.79</v>
      </c>
      <c r="H26" s="33">
        <v>0</v>
      </c>
      <c r="I26" s="33">
        <f>ROUND(ROUND(H26,2)*ROUND(G26,3),2)</f>
      </c>
      <c r="O26">
        <f>(I26*21)/100</f>
      </c>
      <c r="P26" t="s">
        <v>22</v>
      </c>
    </row>
    <row r="27" spans="1:5" ht="25.5">
      <c r="A27" s="34" t="s">
        <v>49</v>
      </c>
      <c r="E27" s="35" t="s">
        <v>274</v>
      </c>
    </row>
    <row r="28" spans="1:5" ht="76.5">
      <c r="A28" s="38" t="s">
        <v>51</v>
      </c>
      <c r="E28" s="37" t="s">
        <v>665</v>
      </c>
    </row>
    <row r="29" spans="1:16" ht="12.75">
      <c r="A29" s="25" t="s">
        <v>44</v>
      </c>
      <c r="B29" s="29" t="s">
        <v>69</v>
      </c>
      <c r="C29" s="29" t="s">
        <v>104</v>
      </c>
      <c r="D29" s="25" t="s">
        <v>46</v>
      </c>
      <c r="E29" s="30" t="s">
        <v>105</v>
      </c>
      <c r="F29" s="31" t="s">
        <v>106</v>
      </c>
      <c r="G29" s="32">
        <v>113.22</v>
      </c>
      <c r="H29" s="33">
        <v>0</v>
      </c>
      <c r="I29" s="33">
        <f>ROUND(ROUND(H29,2)*ROUND(G29,3),2)</f>
      </c>
      <c r="O29">
        <f>(I29*21)/100</f>
      </c>
      <c r="P29" t="s">
        <v>22</v>
      </c>
    </row>
    <row r="30" spans="1:5" ht="12.75">
      <c r="A30" s="34" t="s">
        <v>49</v>
      </c>
      <c r="E30" s="35" t="s">
        <v>107</v>
      </c>
    </row>
    <row r="31" spans="1:5" ht="25.5">
      <c r="A31" s="38" t="s">
        <v>51</v>
      </c>
      <c r="E31" s="37" t="s">
        <v>666</v>
      </c>
    </row>
    <row r="32" spans="1:16" ht="12.75">
      <c r="A32" s="25" t="s">
        <v>44</v>
      </c>
      <c r="B32" s="29" t="s">
        <v>75</v>
      </c>
      <c r="C32" s="29" t="s">
        <v>667</v>
      </c>
      <c r="D32" s="25" t="s">
        <v>46</v>
      </c>
      <c r="E32" s="30" t="s">
        <v>668</v>
      </c>
      <c r="F32" s="31" t="s">
        <v>106</v>
      </c>
      <c r="G32" s="32">
        <v>30.6</v>
      </c>
      <c r="H32" s="33">
        <v>0</v>
      </c>
      <c r="I32" s="33">
        <f>ROUND(ROUND(H32,2)*ROUND(G32,3),2)</f>
      </c>
      <c r="O32">
        <f>(I32*21)/100</f>
      </c>
      <c r="P32" t="s">
        <v>22</v>
      </c>
    </row>
    <row r="33" spans="1:5" ht="12.75">
      <c r="A33" s="34" t="s">
        <v>49</v>
      </c>
      <c r="E33" s="35" t="s">
        <v>107</v>
      </c>
    </row>
    <row r="34" spans="1:5" ht="38.25">
      <c r="A34" s="38" t="s">
        <v>51</v>
      </c>
      <c r="E34" s="37" t="s">
        <v>669</v>
      </c>
    </row>
    <row r="35" spans="1:16" ht="12.75">
      <c r="A35" s="25" t="s">
        <v>44</v>
      </c>
      <c r="B35" s="29" t="s">
        <v>39</v>
      </c>
      <c r="C35" s="29" t="s">
        <v>670</v>
      </c>
      <c r="D35" s="25" t="s">
        <v>46</v>
      </c>
      <c r="E35" s="30" t="s">
        <v>671</v>
      </c>
      <c r="F35" s="31" t="s">
        <v>72</v>
      </c>
      <c r="G35" s="32">
        <v>26.586</v>
      </c>
      <c r="H35" s="33">
        <v>0</v>
      </c>
      <c r="I35" s="33">
        <f>ROUND(ROUND(H35,2)*ROUND(G35,3),2)</f>
      </c>
      <c r="O35">
        <f>(I35*21)/100</f>
      </c>
      <c r="P35" t="s">
        <v>22</v>
      </c>
    </row>
    <row r="36" spans="1:5" ht="12.75">
      <c r="A36" s="34" t="s">
        <v>49</v>
      </c>
      <c r="E36" s="35" t="s">
        <v>672</v>
      </c>
    </row>
    <row r="37" spans="1:5" ht="38.25">
      <c r="A37" s="38" t="s">
        <v>51</v>
      </c>
      <c r="E37" s="37" t="s">
        <v>673</v>
      </c>
    </row>
    <row r="38" spans="1:16" ht="12.75">
      <c r="A38" s="25" t="s">
        <v>44</v>
      </c>
      <c r="B38" s="29" t="s">
        <v>41</v>
      </c>
      <c r="C38" s="29" t="s">
        <v>119</v>
      </c>
      <c r="D38" s="25" t="s">
        <v>46</v>
      </c>
      <c r="E38" s="30" t="s">
        <v>120</v>
      </c>
      <c r="F38" s="31" t="s">
        <v>72</v>
      </c>
      <c r="G38" s="32">
        <v>164.91</v>
      </c>
      <c r="H38" s="33">
        <v>0</v>
      </c>
      <c r="I38" s="33">
        <f>ROUND(ROUND(H38,2)*ROUND(G38,3),2)</f>
      </c>
      <c r="O38">
        <f>(I38*21)/100</f>
      </c>
      <c r="P38" t="s">
        <v>22</v>
      </c>
    </row>
    <row r="39" spans="1:5" ht="38.25">
      <c r="A39" s="34" t="s">
        <v>49</v>
      </c>
      <c r="E39" s="35" t="s">
        <v>591</v>
      </c>
    </row>
    <row r="40" spans="1:5" ht="25.5">
      <c r="A40" s="38" t="s">
        <v>51</v>
      </c>
      <c r="E40" s="37" t="s">
        <v>674</v>
      </c>
    </row>
    <row r="41" spans="1:16" ht="12.75">
      <c r="A41" s="25" t="s">
        <v>44</v>
      </c>
      <c r="B41" s="29" t="s">
        <v>127</v>
      </c>
      <c r="C41" s="29" t="s">
        <v>123</v>
      </c>
      <c r="D41" s="25" t="s">
        <v>46</v>
      </c>
      <c r="E41" s="30" t="s">
        <v>124</v>
      </c>
      <c r="F41" s="31" t="s">
        <v>72</v>
      </c>
      <c r="G41" s="32">
        <v>41.4</v>
      </c>
      <c r="H41" s="33">
        <v>0</v>
      </c>
      <c r="I41" s="33">
        <f>ROUND(ROUND(H41,2)*ROUND(G41,3),2)</f>
      </c>
      <c r="O41">
        <f>(I41*21)/100</f>
      </c>
      <c r="P41" t="s">
        <v>22</v>
      </c>
    </row>
    <row r="42" spans="1:5" ht="12.75">
      <c r="A42" s="34" t="s">
        <v>49</v>
      </c>
      <c r="E42" s="35" t="s">
        <v>125</v>
      </c>
    </row>
    <row r="43" spans="1:5" ht="25.5">
      <c r="A43" s="38" t="s">
        <v>51</v>
      </c>
      <c r="E43" s="37" t="s">
        <v>675</v>
      </c>
    </row>
    <row r="44" spans="1:16" ht="12.75">
      <c r="A44" s="25" t="s">
        <v>44</v>
      </c>
      <c r="B44" s="29" t="s">
        <v>132</v>
      </c>
      <c r="C44" s="29" t="s">
        <v>128</v>
      </c>
      <c r="D44" s="25" t="s">
        <v>46</v>
      </c>
      <c r="E44" s="30" t="s">
        <v>129</v>
      </c>
      <c r="F44" s="31" t="s">
        <v>72</v>
      </c>
      <c r="G44" s="32">
        <v>49.57</v>
      </c>
      <c r="H44" s="33">
        <v>0</v>
      </c>
      <c r="I44" s="33">
        <f>ROUND(ROUND(H44,2)*ROUND(G44,3),2)</f>
      </c>
      <c r="O44">
        <f>(I44*21)/100</f>
      </c>
      <c r="P44" t="s">
        <v>22</v>
      </c>
    </row>
    <row r="45" spans="1:5" ht="25.5">
      <c r="A45" s="34" t="s">
        <v>49</v>
      </c>
      <c r="E45" s="35" t="s">
        <v>130</v>
      </c>
    </row>
    <row r="46" spans="1:5" ht="63.75">
      <c r="A46" s="38" t="s">
        <v>51</v>
      </c>
      <c r="E46" s="37" t="s">
        <v>676</v>
      </c>
    </row>
    <row r="47" spans="1:16" ht="12.75">
      <c r="A47" s="25" t="s">
        <v>44</v>
      </c>
      <c r="B47" s="29" t="s">
        <v>137</v>
      </c>
      <c r="C47" s="29" t="s">
        <v>595</v>
      </c>
      <c r="D47" s="25" t="s">
        <v>46</v>
      </c>
      <c r="E47" s="30" t="s">
        <v>596</v>
      </c>
      <c r="F47" s="31" t="s">
        <v>72</v>
      </c>
      <c r="G47" s="32">
        <v>116.586</v>
      </c>
      <c r="H47" s="33">
        <v>0</v>
      </c>
      <c r="I47" s="33">
        <f>ROUND(ROUND(H47,2)*ROUND(G47,3),2)</f>
      </c>
      <c r="O47">
        <f>(I47*21)/100</f>
      </c>
      <c r="P47" t="s">
        <v>22</v>
      </c>
    </row>
    <row r="48" spans="1:5" ht="38.25">
      <c r="A48" s="34" t="s">
        <v>49</v>
      </c>
      <c r="E48" s="35" t="s">
        <v>597</v>
      </c>
    </row>
    <row r="49" spans="1:5" ht="25.5">
      <c r="A49" s="38" t="s">
        <v>51</v>
      </c>
      <c r="E49" s="37" t="s">
        <v>677</v>
      </c>
    </row>
    <row r="50" spans="1:16" ht="12.75">
      <c r="A50" s="25" t="s">
        <v>44</v>
      </c>
      <c r="B50" s="29" t="s">
        <v>141</v>
      </c>
      <c r="C50" s="29" t="s">
        <v>133</v>
      </c>
      <c r="D50" s="25" t="s">
        <v>46</v>
      </c>
      <c r="E50" s="30" t="s">
        <v>134</v>
      </c>
      <c r="F50" s="31" t="s">
        <v>72</v>
      </c>
      <c r="G50" s="32">
        <v>41.4</v>
      </c>
      <c r="H50" s="33">
        <v>0</v>
      </c>
      <c r="I50" s="33">
        <f>ROUND(ROUND(H50,2)*ROUND(G50,3),2)</f>
      </c>
      <c r="O50">
        <f>(I50*21)/100</f>
      </c>
      <c r="P50" t="s">
        <v>22</v>
      </c>
    </row>
    <row r="51" spans="1:5" ht="25.5">
      <c r="A51" s="34" t="s">
        <v>49</v>
      </c>
      <c r="E51" s="35" t="s">
        <v>599</v>
      </c>
    </row>
    <row r="52" spans="1:5" ht="25.5">
      <c r="A52" s="38" t="s">
        <v>51</v>
      </c>
      <c r="E52" s="37" t="s">
        <v>678</v>
      </c>
    </row>
    <row r="53" spans="1:16" ht="12.75">
      <c r="A53" s="25" t="s">
        <v>44</v>
      </c>
      <c r="B53" s="29" t="s">
        <v>145</v>
      </c>
      <c r="C53" s="29" t="s">
        <v>142</v>
      </c>
      <c r="D53" s="25" t="s">
        <v>46</v>
      </c>
      <c r="E53" s="30" t="s">
        <v>143</v>
      </c>
      <c r="F53" s="31" t="s">
        <v>72</v>
      </c>
      <c r="G53" s="32">
        <v>166.156</v>
      </c>
      <c r="H53" s="33">
        <v>0</v>
      </c>
      <c r="I53" s="33">
        <f>ROUND(ROUND(H53,2)*ROUND(G53,3),2)</f>
      </c>
      <c r="O53">
        <f>(I53*21)/100</f>
      </c>
      <c r="P53" t="s">
        <v>22</v>
      </c>
    </row>
    <row r="54" spans="1:5" ht="12.75">
      <c r="A54" s="34" t="s">
        <v>49</v>
      </c>
      <c r="E54" s="35" t="s">
        <v>46</v>
      </c>
    </row>
    <row r="55" spans="1:5" ht="38.25">
      <c r="A55" s="38" t="s">
        <v>51</v>
      </c>
      <c r="E55" s="37" t="s">
        <v>679</v>
      </c>
    </row>
    <row r="56" spans="1:16" ht="12.75">
      <c r="A56" s="25" t="s">
        <v>44</v>
      </c>
      <c r="B56" s="29" t="s">
        <v>150</v>
      </c>
      <c r="C56" s="29" t="s">
        <v>146</v>
      </c>
      <c r="D56" s="25" t="s">
        <v>91</v>
      </c>
      <c r="E56" s="30" t="s">
        <v>147</v>
      </c>
      <c r="F56" s="31" t="s">
        <v>72</v>
      </c>
      <c r="G56" s="32">
        <v>149.5</v>
      </c>
      <c r="H56" s="33">
        <v>0</v>
      </c>
      <c r="I56" s="33">
        <f>ROUND(ROUND(H56,2)*ROUND(G56,3),2)</f>
      </c>
      <c r="O56">
        <f>(I56*21)/100</f>
      </c>
      <c r="P56" t="s">
        <v>22</v>
      </c>
    </row>
    <row r="57" spans="1:5" ht="12.75">
      <c r="A57" s="34" t="s">
        <v>49</v>
      </c>
      <c r="E57" s="35" t="s">
        <v>148</v>
      </c>
    </row>
    <row r="58" spans="1:5" ht="25.5">
      <c r="A58" s="38" t="s">
        <v>51</v>
      </c>
      <c r="E58" s="37" t="s">
        <v>680</v>
      </c>
    </row>
    <row r="59" spans="1:16" ht="12.75">
      <c r="A59" s="25" t="s">
        <v>44</v>
      </c>
      <c r="B59" s="29" t="s">
        <v>155</v>
      </c>
      <c r="C59" s="29" t="s">
        <v>146</v>
      </c>
      <c r="D59" s="25" t="s">
        <v>94</v>
      </c>
      <c r="E59" s="30" t="s">
        <v>147</v>
      </c>
      <c r="F59" s="31" t="s">
        <v>72</v>
      </c>
      <c r="G59" s="32">
        <v>116.586</v>
      </c>
      <c r="H59" s="33">
        <v>0</v>
      </c>
      <c r="I59" s="33">
        <f>ROUND(ROUND(H59,2)*ROUND(G59,3),2)</f>
      </c>
      <c r="O59">
        <f>(I59*21)/100</f>
      </c>
      <c r="P59" t="s">
        <v>22</v>
      </c>
    </row>
    <row r="60" spans="1:5" ht="25.5">
      <c r="A60" s="34" t="s">
        <v>49</v>
      </c>
      <c r="E60" s="35" t="s">
        <v>603</v>
      </c>
    </row>
    <row r="61" spans="1:5" ht="38.25">
      <c r="A61" s="38" t="s">
        <v>51</v>
      </c>
      <c r="E61" s="37" t="s">
        <v>681</v>
      </c>
    </row>
    <row r="62" spans="1:16" ht="12.75">
      <c r="A62" s="25" t="s">
        <v>44</v>
      </c>
      <c r="B62" s="29" t="s">
        <v>159</v>
      </c>
      <c r="C62" s="29" t="s">
        <v>156</v>
      </c>
      <c r="D62" s="25" t="s">
        <v>46</v>
      </c>
      <c r="E62" s="30" t="s">
        <v>157</v>
      </c>
      <c r="F62" s="31" t="s">
        <v>82</v>
      </c>
      <c r="G62" s="32">
        <v>594.66</v>
      </c>
      <c r="H62" s="33">
        <v>0</v>
      </c>
      <c r="I62" s="33">
        <f>ROUND(ROUND(H62,2)*ROUND(G62,3),2)</f>
      </c>
      <c r="O62">
        <f>(I62*21)/100</f>
      </c>
      <c r="P62" t="s">
        <v>22</v>
      </c>
    </row>
    <row r="63" spans="1:5" ht="12.75">
      <c r="A63" s="34" t="s">
        <v>49</v>
      </c>
      <c r="E63" s="35" t="s">
        <v>46</v>
      </c>
    </row>
    <row r="64" spans="1:5" ht="51">
      <c r="A64" s="38" t="s">
        <v>51</v>
      </c>
      <c r="E64" s="37" t="s">
        <v>682</v>
      </c>
    </row>
    <row r="65" spans="1:16" ht="12.75">
      <c r="A65" s="25" t="s">
        <v>44</v>
      </c>
      <c r="B65" s="29" t="s">
        <v>163</v>
      </c>
      <c r="C65" s="29" t="s">
        <v>160</v>
      </c>
      <c r="D65" s="25" t="s">
        <v>46</v>
      </c>
      <c r="E65" s="30" t="s">
        <v>161</v>
      </c>
      <c r="F65" s="31" t="s">
        <v>82</v>
      </c>
      <c r="G65" s="32">
        <v>276</v>
      </c>
      <c r="H65" s="33">
        <v>0</v>
      </c>
      <c r="I65" s="33">
        <f>ROUND(ROUND(H65,2)*ROUND(G65,3),2)</f>
      </c>
      <c r="O65">
        <f>(I65*21)/100</f>
      </c>
      <c r="P65" t="s">
        <v>22</v>
      </c>
    </row>
    <row r="66" spans="1:5" ht="12.75">
      <c r="A66" s="34" t="s">
        <v>49</v>
      </c>
      <c r="E66" s="35" t="s">
        <v>46</v>
      </c>
    </row>
    <row r="67" spans="1:5" ht="25.5">
      <c r="A67" s="38" t="s">
        <v>51</v>
      </c>
      <c r="E67" s="37" t="s">
        <v>683</v>
      </c>
    </row>
    <row r="68" spans="1:16" ht="12.75">
      <c r="A68" s="25" t="s">
        <v>44</v>
      </c>
      <c r="B68" s="29" t="s">
        <v>167</v>
      </c>
      <c r="C68" s="29" t="s">
        <v>164</v>
      </c>
      <c r="D68" s="25" t="s">
        <v>46</v>
      </c>
      <c r="E68" s="30" t="s">
        <v>165</v>
      </c>
      <c r="F68" s="31" t="s">
        <v>72</v>
      </c>
      <c r="G68" s="32">
        <v>41.4</v>
      </c>
      <c r="H68" s="33">
        <v>0</v>
      </c>
      <c r="I68" s="33">
        <f>ROUND(ROUND(H68,2)*ROUND(G68,3),2)</f>
      </c>
      <c r="O68">
        <f>(I68*21)/100</f>
      </c>
      <c r="P68" t="s">
        <v>22</v>
      </c>
    </row>
    <row r="69" spans="1:5" ht="12.75">
      <c r="A69" s="34" t="s">
        <v>49</v>
      </c>
      <c r="E69" s="35" t="s">
        <v>46</v>
      </c>
    </row>
    <row r="70" spans="1:5" ht="25.5">
      <c r="A70" s="38" t="s">
        <v>51</v>
      </c>
      <c r="E70" s="37" t="s">
        <v>684</v>
      </c>
    </row>
    <row r="71" spans="1:16" ht="12.75">
      <c r="A71" s="25" t="s">
        <v>44</v>
      </c>
      <c r="B71" s="29" t="s">
        <v>171</v>
      </c>
      <c r="C71" s="29" t="s">
        <v>168</v>
      </c>
      <c r="D71" s="25" t="s">
        <v>46</v>
      </c>
      <c r="E71" s="30" t="s">
        <v>169</v>
      </c>
      <c r="F71" s="31" t="s">
        <v>82</v>
      </c>
      <c r="G71" s="32">
        <v>276</v>
      </c>
      <c r="H71" s="33">
        <v>0</v>
      </c>
      <c r="I71" s="33">
        <f>ROUND(ROUND(H71,2)*ROUND(G71,3),2)</f>
      </c>
      <c r="O71">
        <f>(I71*21)/100</f>
      </c>
      <c r="P71" t="s">
        <v>22</v>
      </c>
    </row>
    <row r="72" spans="1:5" ht="12.75">
      <c r="A72" s="34" t="s">
        <v>49</v>
      </c>
      <c r="E72" s="35" t="s">
        <v>46</v>
      </c>
    </row>
    <row r="73" spans="1:5" ht="25.5">
      <c r="A73" s="38" t="s">
        <v>51</v>
      </c>
      <c r="E73" s="37" t="s">
        <v>685</v>
      </c>
    </row>
    <row r="74" spans="1:16" ht="12.75">
      <c r="A74" s="25" t="s">
        <v>44</v>
      </c>
      <c r="B74" s="29" t="s">
        <v>176</v>
      </c>
      <c r="C74" s="29" t="s">
        <v>172</v>
      </c>
      <c r="D74" s="25" t="s">
        <v>46</v>
      </c>
      <c r="E74" s="30" t="s">
        <v>173</v>
      </c>
      <c r="F74" s="31" t="s">
        <v>82</v>
      </c>
      <c r="G74" s="32">
        <v>276</v>
      </c>
      <c r="H74" s="33">
        <v>0</v>
      </c>
      <c r="I74" s="33">
        <f>ROUND(ROUND(H74,2)*ROUND(G74,3),2)</f>
      </c>
      <c r="O74">
        <f>(I74*21)/100</f>
      </c>
      <c r="P74" t="s">
        <v>22</v>
      </c>
    </row>
    <row r="75" spans="1:5" ht="12.75">
      <c r="A75" s="34" t="s">
        <v>49</v>
      </c>
      <c r="E75" s="35" t="s">
        <v>46</v>
      </c>
    </row>
    <row r="76" spans="1:5" ht="25.5">
      <c r="A76" s="36" t="s">
        <v>51</v>
      </c>
      <c r="E76" s="37" t="s">
        <v>686</v>
      </c>
    </row>
    <row r="77" spans="1:18" ht="12.75" customHeight="1">
      <c r="A77" s="6" t="s">
        <v>42</v>
      </c>
      <c r="B77" s="6"/>
      <c r="C77" s="40" t="s">
        <v>22</v>
      </c>
      <c r="D77" s="6"/>
      <c r="E77" s="27" t="s">
        <v>327</v>
      </c>
      <c r="F77" s="6"/>
      <c r="G77" s="6"/>
      <c r="H77" s="6"/>
      <c r="I77" s="41">
        <f>0+Q77</f>
      </c>
      <c r="O77">
        <f>0+R77</f>
      </c>
      <c r="Q77">
        <f>0+I78</f>
      </c>
      <c r="R77">
        <f>0+O78</f>
      </c>
    </row>
    <row r="78" spans="1:16" ht="12.75">
      <c r="A78" s="25" t="s">
        <v>44</v>
      </c>
      <c r="B78" s="29" t="s">
        <v>180</v>
      </c>
      <c r="C78" s="29" t="s">
        <v>334</v>
      </c>
      <c r="D78" s="25" t="s">
        <v>46</v>
      </c>
      <c r="E78" s="30" t="s">
        <v>335</v>
      </c>
      <c r="F78" s="31" t="s">
        <v>82</v>
      </c>
      <c r="G78" s="32">
        <v>427.482</v>
      </c>
      <c r="H78" s="33">
        <v>0</v>
      </c>
      <c r="I78" s="33">
        <f>ROUND(ROUND(H78,2)*ROUND(G78,3),2)</f>
      </c>
      <c r="O78">
        <f>(I78*21)/100</f>
      </c>
      <c r="P78" t="s">
        <v>22</v>
      </c>
    </row>
    <row r="79" spans="1:5" ht="12.75">
      <c r="A79" s="34" t="s">
        <v>49</v>
      </c>
      <c r="E79" s="35" t="s">
        <v>612</v>
      </c>
    </row>
    <row r="80" spans="1:5" ht="25.5">
      <c r="A80" s="36" t="s">
        <v>51</v>
      </c>
      <c r="E80" s="37" t="s">
        <v>687</v>
      </c>
    </row>
    <row r="81" spans="1:18" ht="12.75" customHeight="1">
      <c r="A81" s="6" t="s">
        <v>42</v>
      </c>
      <c r="B81" s="6"/>
      <c r="C81" s="40" t="s">
        <v>34</v>
      </c>
      <c r="D81" s="6"/>
      <c r="E81" s="27" t="s">
        <v>175</v>
      </c>
      <c r="F81" s="6"/>
      <c r="G81" s="6"/>
      <c r="H81" s="6"/>
      <c r="I81" s="41">
        <f>0+Q81</f>
      </c>
      <c r="O81">
        <f>0+R81</f>
      </c>
      <c r="Q81">
        <f>0+I82+I85+I88+I91+I94+I97+I100+I103+I106</f>
      </c>
      <c r="R81">
        <f>0+O82+O85+O88+O91+O94+O97+O100+O103+O106</f>
      </c>
    </row>
    <row r="82" spans="1:16" ht="12.75">
      <c r="A82" s="25" t="s">
        <v>44</v>
      </c>
      <c r="B82" s="29" t="s">
        <v>185</v>
      </c>
      <c r="C82" s="29" t="s">
        <v>352</v>
      </c>
      <c r="D82" s="25" t="s">
        <v>46</v>
      </c>
      <c r="E82" s="30" t="s">
        <v>353</v>
      </c>
      <c r="F82" s="31" t="s">
        <v>82</v>
      </c>
      <c r="G82" s="32">
        <v>711.96</v>
      </c>
      <c r="H82" s="33">
        <v>0</v>
      </c>
      <c r="I82" s="33">
        <f>ROUND(ROUND(H82,2)*ROUND(G82,3),2)</f>
      </c>
      <c r="O82">
        <f>(I82*21)/100</f>
      </c>
      <c r="P82" t="s">
        <v>22</v>
      </c>
    </row>
    <row r="83" spans="1:5" ht="12.75">
      <c r="A83" s="34" t="s">
        <v>49</v>
      </c>
      <c r="E83" s="35" t="s">
        <v>354</v>
      </c>
    </row>
    <row r="84" spans="1:5" ht="153">
      <c r="A84" s="38" t="s">
        <v>51</v>
      </c>
      <c r="E84" s="37" t="s">
        <v>688</v>
      </c>
    </row>
    <row r="85" spans="1:16" ht="12.75">
      <c r="A85" s="25" t="s">
        <v>44</v>
      </c>
      <c r="B85" s="29" t="s">
        <v>190</v>
      </c>
      <c r="C85" s="29" t="s">
        <v>615</v>
      </c>
      <c r="D85" s="25" t="s">
        <v>46</v>
      </c>
      <c r="E85" s="30" t="s">
        <v>616</v>
      </c>
      <c r="F85" s="31" t="s">
        <v>82</v>
      </c>
      <c r="G85" s="32">
        <v>418.71</v>
      </c>
      <c r="H85" s="33">
        <v>0</v>
      </c>
      <c r="I85" s="33">
        <f>ROUND(ROUND(H85,2)*ROUND(G85,3),2)</f>
      </c>
      <c r="O85">
        <f>(I85*21)/100</f>
      </c>
      <c r="P85" t="s">
        <v>22</v>
      </c>
    </row>
    <row r="86" spans="1:5" ht="12.75">
      <c r="A86" s="34" t="s">
        <v>49</v>
      </c>
      <c r="E86" s="35" t="s">
        <v>617</v>
      </c>
    </row>
    <row r="87" spans="1:5" ht="25.5">
      <c r="A87" s="38" t="s">
        <v>51</v>
      </c>
      <c r="E87" s="37" t="s">
        <v>689</v>
      </c>
    </row>
    <row r="88" spans="1:16" ht="12.75">
      <c r="A88" s="25" t="s">
        <v>44</v>
      </c>
      <c r="B88" s="29" t="s">
        <v>195</v>
      </c>
      <c r="C88" s="29" t="s">
        <v>690</v>
      </c>
      <c r="D88" s="25" t="s">
        <v>46</v>
      </c>
      <c r="E88" s="30" t="s">
        <v>691</v>
      </c>
      <c r="F88" s="31" t="s">
        <v>82</v>
      </c>
      <c r="G88" s="32">
        <v>41.82</v>
      </c>
      <c r="H88" s="33">
        <v>0</v>
      </c>
      <c r="I88" s="33">
        <f>ROUND(ROUND(H88,2)*ROUND(G88,3),2)</f>
      </c>
      <c r="O88">
        <f>(I88*21)/100</f>
      </c>
      <c r="P88" t="s">
        <v>22</v>
      </c>
    </row>
    <row r="89" spans="1:5" ht="12.75">
      <c r="A89" s="34" t="s">
        <v>49</v>
      </c>
      <c r="E89" s="35" t="s">
        <v>692</v>
      </c>
    </row>
    <row r="90" spans="1:5" ht="25.5">
      <c r="A90" s="38" t="s">
        <v>51</v>
      </c>
      <c r="E90" s="37" t="s">
        <v>693</v>
      </c>
    </row>
    <row r="91" spans="1:16" ht="12.75">
      <c r="A91" s="25" t="s">
        <v>44</v>
      </c>
      <c r="B91" s="29" t="s">
        <v>200</v>
      </c>
      <c r="C91" s="29" t="s">
        <v>694</v>
      </c>
      <c r="D91" s="25" t="s">
        <v>46</v>
      </c>
      <c r="E91" s="30" t="s">
        <v>695</v>
      </c>
      <c r="F91" s="31" t="s">
        <v>82</v>
      </c>
      <c r="G91" s="32">
        <v>15.3</v>
      </c>
      <c r="H91" s="33">
        <v>0</v>
      </c>
      <c r="I91" s="33">
        <f>ROUND(ROUND(H91,2)*ROUND(G91,3),2)</f>
      </c>
      <c r="O91">
        <f>(I91*21)/100</f>
      </c>
      <c r="P91" t="s">
        <v>22</v>
      </c>
    </row>
    <row r="92" spans="1:5" ht="38.25">
      <c r="A92" s="34" t="s">
        <v>49</v>
      </c>
      <c r="E92" s="35" t="s">
        <v>696</v>
      </c>
    </row>
    <row r="93" spans="1:5" ht="25.5">
      <c r="A93" s="38" t="s">
        <v>51</v>
      </c>
      <c r="E93" s="37" t="s">
        <v>697</v>
      </c>
    </row>
    <row r="94" spans="1:16" ht="12.75">
      <c r="A94" s="25" t="s">
        <v>44</v>
      </c>
      <c r="B94" s="29" t="s">
        <v>205</v>
      </c>
      <c r="C94" s="29" t="s">
        <v>698</v>
      </c>
      <c r="D94" s="25" t="s">
        <v>46</v>
      </c>
      <c r="E94" s="30" t="s">
        <v>699</v>
      </c>
      <c r="F94" s="31" t="s">
        <v>82</v>
      </c>
      <c r="G94" s="32">
        <v>16.32</v>
      </c>
      <c r="H94" s="33">
        <v>0</v>
      </c>
      <c r="I94" s="33">
        <f>ROUND(ROUND(H94,2)*ROUND(G94,3),2)</f>
      </c>
      <c r="O94">
        <f>(I94*21)/100</f>
      </c>
      <c r="P94" t="s">
        <v>22</v>
      </c>
    </row>
    <row r="95" spans="1:5" ht="38.25">
      <c r="A95" s="34" t="s">
        <v>49</v>
      </c>
      <c r="E95" s="35" t="s">
        <v>700</v>
      </c>
    </row>
    <row r="96" spans="1:5" ht="25.5">
      <c r="A96" s="38" t="s">
        <v>51</v>
      </c>
      <c r="E96" s="37" t="s">
        <v>701</v>
      </c>
    </row>
    <row r="97" spans="1:16" ht="25.5">
      <c r="A97" s="25" t="s">
        <v>44</v>
      </c>
      <c r="B97" s="29" t="s">
        <v>210</v>
      </c>
      <c r="C97" s="29" t="s">
        <v>702</v>
      </c>
      <c r="D97" s="25" t="s">
        <v>46</v>
      </c>
      <c r="E97" s="30" t="s">
        <v>703</v>
      </c>
      <c r="F97" s="31" t="s">
        <v>82</v>
      </c>
      <c r="G97" s="32">
        <v>27.54</v>
      </c>
      <c r="H97" s="33">
        <v>0</v>
      </c>
      <c r="I97" s="33">
        <f>ROUND(ROUND(H97,2)*ROUND(G97,3),2)</f>
      </c>
      <c r="O97">
        <f>(I97*21)/100</f>
      </c>
      <c r="P97" t="s">
        <v>22</v>
      </c>
    </row>
    <row r="98" spans="1:5" ht="12.75">
      <c r="A98" s="34" t="s">
        <v>49</v>
      </c>
      <c r="E98" s="35" t="s">
        <v>704</v>
      </c>
    </row>
    <row r="99" spans="1:5" ht="25.5">
      <c r="A99" s="38" t="s">
        <v>51</v>
      </c>
      <c r="E99" s="37" t="s">
        <v>705</v>
      </c>
    </row>
    <row r="100" spans="1:16" ht="25.5">
      <c r="A100" s="25" t="s">
        <v>44</v>
      </c>
      <c r="B100" s="29" t="s">
        <v>214</v>
      </c>
      <c r="C100" s="29" t="s">
        <v>706</v>
      </c>
      <c r="D100" s="25" t="s">
        <v>46</v>
      </c>
      <c r="E100" s="30" t="s">
        <v>707</v>
      </c>
      <c r="F100" s="31" t="s">
        <v>82</v>
      </c>
      <c r="G100" s="32">
        <v>21.42</v>
      </c>
      <c r="H100" s="33">
        <v>0</v>
      </c>
      <c r="I100" s="33">
        <f>ROUND(ROUND(H100,2)*ROUND(G100,3),2)</f>
      </c>
      <c r="O100">
        <f>(I100*21)/100</f>
      </c>
      <c r="P100" t="s">
        <v>22</v>
      </c>
    </row>
    <row r="101" spans="1:5" ht="12.75">
      <c r="A101" s="34" t="s">
        <v>49</v>
      </c>
      <c r="E101" s="35" t="s">
        <v>708</v>
      </c>
    </row>
    <row r="102" spans="1:5" ht="25.5">
      <c r="A102" s="38" t="s">
        <v>51</v>
      </c>
      <c r="E102" s="37" t="s">
        <v>709</v>
      </c>
    </row>
    <row r="103" spans="1:16" ht="12.75">
      <c r="A103" s="25" t="s">
        <v>44</v>
      </c>
      <c r="B103" s="29" t="s">
        <v>218</v>
      </c>
      <c r="C103" s="29" t="s">
        <v>378</v>
      </c>
      <c r="D103" s="25" t="s">
        <v>91</v>
      </c>
      <c r="E103" s="30" t="s">
        <v>379</v>
      </c>
      <c r="F103" s="31" t="s">
        <v>82</v>
      </c>
      <c r="G103" s="32">
        <v>15.81</v>
      </c>
      <c r="H103" s="33">
        <v>0</v>
      </c>
      <c r="I103" s="33">
        <f>ROUND(ROUND(H103,2)*ROUND(G103,3),2)</f>
      </c>
      <c r="O103">
        <f>(I103*21)/100</f>
      </c>
      <c r="P103" t="s">
        <v>22</v>
      </c>
    </row>
    <row r="104" spans="1:5" ht="12.75">
      <c r="A104" s="34" t="s">
        <v>49</v>
      </c>
      <c r="E104" s="35" t="s">
        <v>619</v>
      </c>
    </row>
    <row r="105" spans="1:5" ht="25.5">
      <c r="A105" s="38" t="s">
        <v>51</v>
      </c>
      <c r="E105" s="37" t="s">
        <v>710</v>
      </c>
    </row>
    <row r="106" spans="1:16" ht="12.75">
      <c r="A106" s="25" t="s">
        <v>44</v>
      </c>
      <c r="B106" s="29" t="s">
        <v>223</v>
      </c>
      <c r="C106" s="29" t="s">
        <v>378</v>
      </c>
      <c r="D106" s="25" t="s">
        <v>94</v>
      </c>
      <c r="E106" s="30" t="s">
        <v>379</v>
      </c>
      <c r="F106" s="31" t="s">
        <v>82</v>
      </c>
      <c r="G106" s="32">
        <v>37.74</v>
      </c>
      <c r="H106" s="33">
        <v>0</v>
      </c>
      <c r="I106" s="33">
        <f>ROUND(ROUND(H106,2)*ROUND(G106,3),2)</f>
      </c>
      <c r="O106">
        <f>(I106*21)/100</f>
      </c>
      <c r="P106" t="s">
        <v>22</v>
      </c>
    </row>
    <row r="107" spans="1:5" ht="12.75">
      <c r="A107" s="34" t="s">
        <v>49</v>
      </c>
      <c r="E107" s="35" t="s">
        <v>711</v>
      </c>
    </row>
    <row r="108" spans="1:5" ht="25.5">
      <c r="A108" s="36" t="s">
        <v>51</v>
      </c>
      <c r="E108" s="37" t="s">
        <v>712</v>
      </c>
    </row>
    <row r="109" spans="1:18" ht="12.75" customHeight="1">
      <c r="A109" s="6" t="s">
        <v>42</v>
      </c>
      <c r="B109" s="6"/>
      <c r="C109" s="40" t="s">
        <v>39</v>
      </c>
      <c r="D109" s="6"/>
      <c r="E109" s="27" t="s">
        <v>228</v>
      </c>
      <c r="F109" s="6"/>
      <c r="G109" s="6"/>
      <c r="H109" s="6"/>
      <c r="I109" s="41">
        <f>0+Q109</f>
      </c>
      <c r="O109">
        <f>0+R109</f>
      </c>
      <c r="Q109">
        <f>0+I110+I113+I116+I119+I122</f>
      </c>
      <c r="R109">
        <f>0+O110+O113+O116+O119+O122</f>
      </c>
    </row>
    <row r="110" spans="1:16" ht="12.75">
      <c r="A110" s="25" t="s">
        <v>44</v>
      </c>
      <c r="B110" s="29" t="s">
        <v>229</v>
      </c>
      <c r="C110" s="29" t="s">
        <v>713</v>
      </c>
      <c r="D110" s="25" t="s">
        <v>46</v>
      </c>
      <c r="E110" s="30" t="s">
        <v>714</v>
      </c>
      <c r="F110" s="31" t="s">
        <v>60</v>
      </c>
      <c r="G110" s="32">
        <v>1</v>
      </c>
      <c r="H110" s="33">
        <v>0</v>
      </c>
      <c r="I110" s="33">
        <f>ROUND(ROUND(H110,2)*ROUND(G110,3),2)</f>
      </c>
      <c r="O110">
        <f>(I110*21)/100</f>
      </c>
      <c r="P110" t="s">
        <v>22</v>
      </c>
    </row>
    <row r="111" spans="1:5" ht="12.75">
      <c r="A111" s="34" t="s">
        <v>49</v>
      </c>
      <c r="E111" s="35" t="s">
        <v>46</v>
      </c>
    </row>
    <row r="112" spans="1:5" ht="25.5">
      <c r="A112" s="38" t="s">
        <v>51</v>
      </c>
      <c r="E112" s="37" t="s">
        <v>715</v>
      </c>
    </row>
    <row r="113" spans="1:16" ht="12.75">
      <c r="A113" s="25" t="s">
        <v>44</v>
      </c>
      <c r="B113" s="29" t="s">
        <v>233</v>
      </c>
      <c r="C113" s="29" t="s">
        <v>636</v>
      </c>
      <c r="D113" s="25" t="s">
        <v>46</v>
      </c>
      <c r="E113" s="30" t="s">
        <v>637</v>
      </c>
      <c r="F113" s="31" t="s">
        <v>72</v>
      </c>
      <c r="G113" s="32">
        <v>3.59</v>
      </c>
      <c r="H113" s="33">
        <v>0</v>
      </c>
      <c r="I113" s="33">
        <f>ROUND(ROUND(H113,2)*ROUND(G113,3),2)</f>
      </c>
      <c r="O113">
        <f>(I113*21)/100</f>
      </c>
      <c r="P113" t="s">
        <v>22</v>
      </c>
    </row>
    <row r="114" spans="1:5" ht="25.5">
      <c r="A114" s="34" t="s">
        <v>49</v>
      </c>
      <c r="E114" s="35" t="s">
        <v>716</v>
      </c>
    </row>
    <row r="115" spans="1:5" ht="38.25">
      <c r="A115" s="38" t="s">
        <v>51</v>
      </c>
      <c r="E115" s="37" t="s">
        <v>717</v>
      </c>
    </row>
    <row r="116" spans="1:16" ht="12.75">
      <c r="A116" s="25" t="s">
        <v>44</v>
      </c>
      <c r="B116" s="29" t="s">
        <v>238</v>
      </c>
      <c r="C116" s="29" t="s">
        <v>639</v>
      </c>
      <c r="D116" s="25" t="s">
        <v>46</v>
      </c>
      <c r="E116" s="30" t="s">
        <v>640</v>
      </c>
      <c r="F116" s="31" t="s">
        <v>106</v>
      </c>
      <c r="G116" s="32">
        <v>315.18</v>
      </c>
      <c r="H116" s="33">
        <v>0</v>
      </c>
      <c r="I116" s="33">
        <f>ROUND(ROUND(H116,2)*ROUND(G116,3),2)</f>
      </c>
      <c r="O116">
        <f>(I116*21)/100</f>
      </c>
      <c r="P116" t="s">
        <v>22</v>
      </c>
    </row>
    <row r="117" spans="1:5" ht="12.75">
      <c r="A117" s="34" t="s">
        <v>49</v>
      </c>
      <c r="E117" s="35" t="s">
        <v>46</v>
      </c>
    </row>
    <row r="118" spans="1:5" ht="38.25">
      <c r="A118" s="38" t="s">
        <v>51</v>
      </c>
      <c r="E118" s="37" t="s">
        <v>718</v>
      </c>
    </row>
    <row r="119" spans="1:16" ht="12.75">
      <c r="A119" s="25" t="s">
        <v>44</v>
      </c>
      <c r="B119" s="29" t="s">
        <v>242</v>
      </c>
      <c r="C119" s="29" t="s">
        <v>243</v>
      </c>
      <c r="D119" s="25" t="s">
        <v>46</v>
      </c>
      <c r="E119" s="30" t="s">
        <v>244</v>
      </c>
      <c r="F119" s="31" t="s">
        <v>106</v>
      </c>
      <c r="G119" s="32">
        <v>417.18</v>
      </c>
      <c r="H119" s="33">
        <v>0</v>
      </c>
      <c r="I119" s="33">
        <f>ROUND(ROUND(H119,2)*ROUND(G119,3),2)</f>
      </c>
      <c r="O119">
        <f>(I119*21)/100</f>
      </c>
      <c r="P119" t="s">
        <v>22</v>
      </c>
    </row>
    <row r="120" spans="1:5" ht="12.75">
      <c r="A120" s="34" t="s">
        <v>49</v>
      </c>
      <c r="E120" s="35" t="s">
        <v>46</v>
      </c>
    </row>
    <row r="121" spans="1:5" ht="38.25">
      <c r="A121" s="38" t="s">
        <v>51</v>
      </c>
      <c r="E121" s="37" t="s">
        <v>719</v>
      </c>
    </row>
    <row r="122" spans="1:16" ht="12.75">
      <c r="A122" s="25" t="s">
        <v>44</v>
      </c>
      <c r="B122" s="29" t="s">
        <v>246</v>
      </c>
      <c r="C122" s="29" t="s">
        <v>720</v>
      </c>
      <c r="D122" s="25" t="s">
        <v>46</v>
      </c>
      <c r="E122" s="30" t="s">
        <v>721</v>
      </c>
      <c r="F122" s="31" t="s">
        <v>106</v>
      </c>
      <c r="G122" s="32">
        <v>32.13</v>
      </c>
      <c r="H122" s="33">
        <v>0</v>
      </c>
      <c r="I122" s="33">
        <f>ROUND(ROUND(H122,2)*ROUND(G122,3),2)</f>
      </c>
      <c r="O122">
        <f>(I122*21)/100</f>
      </c>
      <c r="P122" t="s">
        <v>22</v>
      </c>
    </row>
    <row r="123" spans="1:5" ht="12.75">
      <c r="A123" s="34" t="s">
        <v>49</v>
      </c>
      <c r="E123" s="35" t="s">
        <v>107</v>
      </c>
    </row>
    <row r="124" spans="1:5" ht="25.5">
      <c r="A124" s="36" t="s">
        <v>51</v>
      </c>
      <c r="E124" s="37" t="s">
        <v>722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0+O9+O16+O71+O102+O106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723</v>
      </c>
      <c r="I3" s="42">
        <f>0+I9+I16+I71+I102+I106</f>
      </c>
      <c r="O3" t="s">
        <v>18</v>
      </c>
      <c r="P3" t="s">
        <v>22</v>
      </c>
    </row>
    <row r="4" spans="1:16" ht="15" customHeight="1">
      <c r="A4" t="s">
        <v>16</v>
      </c>
      <c r="B4" s="12" t="s">
        <v>578</v>
      </c>
      <c r="C4" s="13" t="s">
        <v>651</v>
      </c>
      <c r="D4" s="1"/>
      <c r="E4" s="14" t="s">
        <v>652</v>
      </c>
      <c r="F4" s="1"/>
      <c r="G4" s="1"/>
      <c r="H4" s="11"/>
      <c r="I4" s="11"/>
      <c r="O4" t="s">
        <v>19</v>
      </c>
      <c r="P4" t="s">
        <v>22</v>
      </c>
    </row>
    <row r="5" spans="1:16" ht="12.75" customHeight="1">
      <c r="A5" t="s">
        <v>581</v>
      </c>
      <c r="B5" s="16" t="s">
        <v>17</v>
      </c>
      <c r="C5" s="17" t="s">
        <v>723</v>
      </c>
      <c r="D5" s="6"/>
      <c r="E5" s="18" t="s">
        <v>724</v>
      </c>
      <c r="F5" s="6"/>
      <c r="G5" s="6"/>
      <c r="H5" s="6"/>
      <c r="I5" s="6"/>
      <c r="O5" t="s">
        <v>20</v>
      </c>
      <c r="P5" t="s">
        <v>22</v>
      </c>
    </row>
    <row r="6" spans="1:9" ht="12.75" customHeight="1">
      <c r="A6" s="15" t="s">
        <v>25</v>
      </c>
      <c r="B6" s="15" t="s">
        <v>27</v>
      </c>
      <c r="C6" s="15" t="s">
        <v>29</v>
      </c>
      <c r="D6" s="15" t="s">
        <v>30</v>
      </c>
      <c r="E6" s="15" t="s">
        <v>31</v>
      </c>
      <c r="F6" s="15" t="s">
        <v>33</v>
      </c>
      <c r="G6" s="15" t="s">
        <v>35</v>
      </c>
      <c r="H6" s="15" t="s">
        <v>37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38</v>
      </c>
      <c r="I7" s="15" t="s">
        <v>40</v>
      </c>
    </row>
    <row r="8" spans="1:9" ht="12.75" customHeight="1">
      <c r="A8" s="15" t="s">
        <v>26</v>
      </c>
      <c r="B8" s="15" t="s">
        <v>28</v>
      </c>
      <c r="C8" s="15" t="s">
        <v>22</v>
      </c>
      <c r="D8" s="15" t="s">
        <v>21</v>
      </c>
      <c r="E8" s="15" t="s">
        <v>32</v>
      </c>
      <c r="F8" s="15" t="s">
        <v>34</v>
      </c>
      <c r="G8" s="15" t="s">
        <v>36</v>
      </c>
      <c r="H8" s="15" t="s">
        <v>39</v>
      </c>
      <c r="I8" s="15" t="s">
        <v>41</v>
      </c>
    </row>
    <row r="9" spans="1:18" ht="12.75" customHeight="1">
      <c r="A9" s="19" t="s">
        <v>42</v>
      </c>
      <c r="B9" s="19"/>
      <c r="C9" s="26" t="s">
        <v>26</v>
      </c>
      <c r="D9" s="19"/>
      <c r="E9" s="27" t="s">
        <v>43</v>
      </c>
      <c r="F9" s="19"/>
      <c r="G9" s="19"/>
      <c r="H9" s="19"/>
      <c r="I9" s="28">
        <f>0+Q9</f>
      </c>
      <c r="O9">
        <f>0+R9</f>
      </c>
      <c r="Q9">
        <f>0+I10+I13</f>
      </c>
      <c r="R9">
        <f>0+O10+O13</f>
      </c>
    </row>
    <row r="10" spans="1:16" ht="12.75">
      <c r="A10" s="25" t="s">
        <v>44</v>
      </c>
      <c r="B10" s="29" t="s">
        <v>28</v>
      </c>
      <c r="C10" s="29" t="s">
        <v>45</v>
      </c>
      <c r="D10" s="25" t="s">
        <v>91</v>
      </c>
      <c r="E10" s="30" t="s">
        <v>47</v>
      </c>
      <c r="F10" s="31" t="s">
        <v>48</v>
      </c>
      <c r="G10" s="32">
        <v>47.149</v>
      </c>
      <c r="H10" s="33">
        <v>0</v>
      </c>
      <c r="I10" s="33">
        <f>ROUND(ROUND(H10,2)*ROUND(G10,3),2)</f>
      </c>
      <c r="O10">
        <f>(I10*21)/100</f>
      </c>
      <c r="P10" t="s">
        <v>22</v>
      </c>
    </row>
    <row r="11" spans="1:5" ht="12.75">
      <c r="A11" s="34" t="s">
        <v>49</v>
      </c>
      <c r="E11" s="35" t="s">
        <v>92</v>
      </c>
    </row>
    <row r="12" spans="1:5" ht="51">
      <c r="A12" s="38" t="s">
        <v>51</v>
      </c>
      <c r="E12" s="37" t="s">
        <v>726</v>
      </c>
    </row>
    <row r="13" spans="1:16" ht="12.75">
      <c r="A13" s="25" t="s">
        <v>44</v>
      </c>
      <c r="B13" s="29" t="s">
        <v>22</v>
      </c>
      <c r="C13" s="29" t="s">
        <v>45</v>
      </c>
      <c r="D13" s="25" t="s">
        <v>94</v>
      </c>
      <c r="E13" s="30" t="s">
        <v>47</v>
      </c>
      <c r="F13" s="31" t="s">
        <v>48</v>
      </c>
      <c r="G13" s="32">
        <v>5.202</v>
      </c>
      <c r="H13" s="33">
        <v>0</v>
      </c>
      <c r="I13" s="33">
        <f>ROUND(ROUND(H13,2)*ROUND(G13,3),2)</f>
      </c>
      <c r="O13">
        <f>(I13*21)/100</f>
      </c>
      <c r="P13" t="s">
        <v>22</v>
      </c>
    </row>
    <row r="14" spans="1:5" ht="12.75">
      <c r="A14" s="34" t="s">
        <v>49</v>
      </c>
      <c r="E14" s="35" t="s">
        <v>95</v>
      </c>
    </row>
    <row r="15" spans="1:5" ht="38.25">
      <c r="A15" s="36" t="s">
        <v>51</v>
      </c>
      <c r="E15" s="37" t="s">
        <v>727</v>
      </c>
    </row>
    <row r="16" spans="1:18" ht="12.75" customHeight="1">
      <c r="A16" s="6" t="s">
        <v>42</v>
      </c>
      <c r="B16" s="6"/>
      <c r="C16" s="40" t="s">
        <v>28</v>
      </c>
      <c r="D16" s="6"/>
      <c r="E16" s="27" t="s">
        <v>57</v>
      </c>
      <c r="F16" s="6"/>
      <c r="G16" s="6"/>
      <c r="H16" s="6"/>
      <c r="I16" s="41">
        <f>0+Q16</f>
      </c>
      <c r="O16">
        <f>0+R16</f>
      </c>
      <c r="Q16">
        <f>0+I17+I20+I23+I26+I29+I32+I35+I38+I41+I44+I47+I50+I53+I56+I59+I62+I65+I68</f>
      </c>
      <c r="R16">
        <f>0+O17+O20+O23+O26+O29+O32+O35+O38+O41+O44+O47+O50+O53+O56+O59+O62+O65+O68</f>
      </c>
    </row>
    <row r="17" spans="1:16" ht="12.75">
      <c r="A17" s="25" t="s">
        <v>44</v>
      </c>
      <c r="B17" s="29" t="s">
        <v>21</v>
      </c>
      <c r="C17" s="29" t="s">
        <v>587</v>
      </c>
      <c r="D17" s="25" t="s">
        <v>46</v>
      </c>
      <c r="E17" s="30" t="s">
        <v>588</v>
      </c>
      <c r="F17" s="31" t="s">
        <v>82</v>
      </c>
      <c r="G17" s="32">
        <v>31.05</v>
      </c>
      <c r="H17" s="33">
        <v>0</v>
      </c>
      <c r="I17" s="33">
        <f>ROUND(ROUND(H17,2)*ROUND(G17,3),2)</f>
      </c>
      <c r="O17">
        <f>(I17*21)/100</f>
      </c>
      <c r="P17" t="s">
        <v>22</v>
      </c>
    </row>
    <row r="18" spans="1:5" ht="12.75">
      <c r="A18" s="34" t="s">
        <v>49</v>
      </c>
      <c r="E18" s="35" t="s">
        <v>107</v>
      </c>
    </row>
    <row r="19" spans="1:5" ht="25.5">
      <c r="A19" s="38" t="s">
        <v>51</v>
      </c>
      <c r="E19" s="37" t="s">
        <v>728</v>
      </c>
    </row>
    <row r="20" spans="1:16" ht="12.75">
      <c r="A20" s="25" t="s">
        <v>44</v>
      </c>
      <c r="B20" s="29" t="s">
        <v>32</v>
      </c>
      <c r="C20" s="29" t="s">
        <v>66</v>
      </c>
      <c r="D20" s="25" t="s">
        <v>46</v>
      </c>
      <c r="E20" s="30" t="s">
        <v>67</v>
      </c>
      <c r="F20" s="31" t="s">
        <v>60</v>
      </c>
      <c r="G20" s="32">
        <v>5</v>
      </c>
      <c r="H20" s="33">
        <v>0</v>
      </c>
      <c r="I20" s="33">
        <f>ROUND(ROUND(H20,2)*ROUND(G20,3),2)</f>
      </c>
      <c r="O20">
        <f>(I20*21)/100</f>
      </c>
      <c r="P20" t="s">
        <v>22</v>
      </c>
    </row>
    <row r="21" spans="1:5" ht="12.75">
      <c r="A21" s="34" t="s">
        <v>49</v>
      </c>
      <c r="E21" s="35" t="s">
        <v>68</v>
      </c>
    </row>
    <row r="22" spans="1:5" ht="12.75">
      <c r="A22" s="38" t="s">
        <v>51</v>
      </c>
      <c r="E22" s="37" t="s">
        <v>46</v>
      </c>
    </row>
    <row r="23" spans="1:16" ht="12.75">
      <c r="A23" s="25" t="s">
        <v>44</v>
      </c>
      <c r="B23" s="29" t="s">
        <v>34</v>
      </c>
      <c r="C23" s="29" t="s">
        <v>659</v>
      </c>
      <c r="D23" s="25" t="s">
        <v>46</v>
      </c>
      <c r="E23" s="30" t="s">
        <v>660</v>
      </c>
      <c r="F23" s="31" t="s">
        <v>72</v>
      </c>
      <c r="G23" s="32">
        <v>1.122</v>
      </c>
      <c r="H23" s="33">
        <v>0</v>
      </c>
      <c r="I23" s="33">
        <f>ROUND(ROUND(H23,2)*ROUND(G23,3),2)</f>
      </c>
      <c r="O23">
        <f>(I23*21)/100</f>
      </c>
      <c r="P23" t="s">
        <v>22</v>
      </c>
    </row>
    <row r="24" spans="1:5" ht="25.5">
      <c r="A24" s="34" t="s">
        <v>49</v>
      </c>
      <c r="E24" s="35" t="s">
        <v>274</v>
      </c>
    </row>
    <row r="25" spans="1:5" ht="25.5">
      <c r="A25" s="38" t="s">
        <v>51</v>
      </c>
      <c r="E25" s="37" t="s">
        <v>729</v>
      </c>
    </row>
    <row r="26" spans="1:16" ht="25.5">
      <c r="A26" s="25" t="s">
        <v>44</v>
      </c>
      <c r="B26" s="29" t="s">
        <v>36</v>
      </c>
      <c r="C26" s="29" t="s">
        <v>272</v>
      </c>
      <c r="D26" s="25" t="s">
        <v>46</v>
      </c>
      <c r="E26" s="30" t="s">
        <v>273</v>
      </c>
      <c r="F26" s="31" t="s">
        <v>72</v>
      </c>
      <c r="G26" s="32">
        <v>7.859</v>
      </c>
      <c r="H26" s="33">
        <v>0</v>
      </c>
      <c r="I26" s="33">
        <f>ROUND(ROUND(H26,2)*ROUND(G26,3),2)</f>
      </c>
      <c r="O26">
        <f>(I26*21)/100</f>
      </c>
      <c r="P26" t="s">
        <v>22</v>
      </c>
    </row>
    <row r="27" spans="1:5" ht="25.5">
      <c r="A27" s="34" t="s">
        <v>49</v>
      </c>
      <c r="E27" s="35" t="s">
        <v>274</v>
      </c>
    </row>
    <row r="28" spans="1:5" ht="76.5">
      <c r="A28" s="38" t="s">
        <v>51</v>
      </c>
      <c r="E28" s="37" t="s">
        <v>730</v>
      </c>
    </row>
    <row r="29" spans="1:16" ht="12.75">
      <c r="A29" s="25" t="s">
        <v>44</v>
      </c>
      <c r="B29" s="29" t="s">
        <v>69</v>
      </c>
      <c r="C29" s="29" t="s">
        <v>104</v>
      </c>
      <c r="D29" s="25" t="s">
        <v>46</v>
      </c>
      <c r="E29" s="30" t="s">
        <v>105</v>
      </c>
      <c r="F29" s="31" t="s">
        <v>106</v>
      </c>
      <c r="G29" s="32">
        <v>12.24</v>
      </c>
      <c r="H29" s="33">
        <v>0</v>
      </c>
      <c r="I29" s="33">
        <f>ROUND(ROUND(H29,2)*ROUND(G29,3),2)</f>
      </c>
      <c r="O29">
        <f>(I29*21)/100</f>
      </c>
      <c r="P29" t="s">
        <v>22</v>
      </c>
    </row>
    <row r="30" spans="1:5" ht="12.75">
      <c r="A30" s="34" t="s">
        <v>49</v>
      </c>
      <c r="E30" s="35" t="s">
        <v>107</v>
      </c>
    </row>
    <row r="31" spans="1:5" ht="25.5">
      <c r="A31" s="38" t="s">
        <v>51</v>
      </c>
      <c r="E31" s="37" t="s">
        <v>731</v>
      </c>
    </row>
    <row r="32" spans="1:16" ht="12.75">
      <c r="A32" s="25" t="s">
        <v>44</v>
      </c>
      <c r="B32" s="29" t="s">
        <v>75</v>
      </c>
      <c r="C32" s="29" t="s">
        <v>670</v>
      </c>
      <c r="D32" s="25" t="s">
        <v>46</v>
      </c>
      <c r="E32" s="30" t="s">
        <v>671</v>
      </c>
      <c r="F32" s="31" t="s">
        <v>72</v>
      </c>
      <c r="G32" s="32">
        <v>3.076</v>
      </c>
      <c r="H32" s="33">
        <v>0</v>
      </c>
      <c r="I32" s="33">
        <f>ROUND(ROUND(H32,2)*ROUND(G32,3),2)</f>
      </c>
      <c r="O32">
        <f>(I32*21)/100</f>
      </c>
      <c r="P32" t="s">
        <v>22</v>
      </c>
    </row>
    <row r="33" spans="1:5" ht="12.75">
      <c r="A33" s="34" t="s">
        <v>49</v>
      </c>
      <c r="E33" s="35" t="s">
        <v>672</v>
      </c>
    </row>
    <row r="34" spans="1:5" ht="38.25">
      <c r="A34" s="38" t="s">
        <v>51</v>
      </c>
      <c r="E34" s="37" t="s">
        <v>732</v>
      </c>
    </row>
    <row r="35" spans="1:16" ht="12.75">
      <c r="A35" s="25" t="s">
        <v>44</v>
      </c>
      <c r="B35" s="29" t="s">
        <v>39</v>
      </c>
      <c r="C35" s="29" t="s">
        <v>113</v>
      </c>
      <c r="D35" s="25" t="s">
        <v>46</v>
      </c>
      <c r="E35" s="30" t="s">
        <v>114</v>
      </c>
      <c r="F35" s="31" t="s">
        <v>106</v>
      </c>
      <c r="G35" s="32">
        <v>30</v>
      </c>
      <c r="H35" s="33">
        <v>0</v>
      </c>
      <c r="I35" s="33">
        <f>ROUND(ROUND(H35,2)*ROUND(G35,3),2)</f>
      </c>
      <c r="O35">
        <f>(I35*21)/100</f>
      </c>
      <c r="P35" t="s">
        <v>22</v>
      </c>
    </row>
    <row r="36" spans="1:5" ht="12.75">
      <c r="A36" s="34" t="s">
        <v>49</v>
      </c>
      <c r="E36" s="35" t="s">
        <v>46</v>
      </c>
    </row>
    <row r="37" spans="1:5" ht="25.5">
      <c r="A37" s="38" t="s">
        <v>51</v>
      </c>
      <c r="E37" s="37" t="s">
        <v>733</v>
      </c>
    </row>
    <row r="38" spans="1:16" ht="12.75">
      <c r="A38" s="25" t="s">
        <v>44</v>
      </c>
      <c r="B38" s="29" t="s">
        <v>41</v>
      </c>
      <c r="C38" s="29" t="s">
        <v>123</v>
      </c>
      <c r="D38" s="25" t="s">
        <v>46</v>
      </c>
      <c r="E38" s="30" t="s">
        <v>124</v>
      </c>
      <c r="F38" s="31" t="s">
        <v>72</v>
      </c>
      <c r="G38" s="32">
        <v>1.295</v>
      </c>
      <c r="H38" s="33">
        <v>0</v>
      </c>
      <c r="I38" s="33">
        <f>ROUND(ROUND(H38,2)*ROUND(G38,3),2)</f>
      </c>
      <c r="O38">
        <f>(I38*21)/100</f>
      </c>
      <c r="P38" t="s">
        <v>22</v>
      </c>
    </row>
    <row r="39" spans="1:5" ht="25.5">
      <c r="A39" s="34" t="s">
        <v>49</v>
      </c>
      <c r="E39" s="35" t="s">
        <v>734</v>
      </c>
    </row>
    <row r="40" spans="1:5" ht="25.5">
      <c r="A40" s="38" t="s">
        <v>51</v>
      </c>
      <c r="E40" s="37" t="s">
        <v>735</v>
      </c>
    </row>
    <row r="41" spans="1:16" ht="12.75">
      <c r="A41" s="25" t="s">
        <v>44</v>
      </c>
      <c r="B41" s="29" t="s">
        <v>127</v>
      </c>
      <c r="C41" s="29" t="s">
        <v>128</v>
      </c>
      <c r="D41" s="25" t="s">
        <v>46</v>
      </c>
      <c r="E41" s="30" t="s">
        <v>129</v>
      </c>
      <c r="F41" s="31" t="s">
        <v>72</v>
      </c>
      <c r="G41" s="32">
        <v>13.92</v>
      </c>
      <c r="H41" s="33">
        <v>0</v>
      </c>
      <c r="I41" s="33">
        <f>ROUND(ROUND(H41,2)*ROUND(G41,3),2)</f>
      </c>
      <c r="O41">
        <f>(I41*21)/100</f>
      </c>
      <c r="P41" t="s">
        <v>22</v>
      </c>
    </row>
    <row r="42" spans="1:5" ht="25.5">
      <c r="A42" s="34" t="s">
        <v>49</v>
      </c>
      <c r="E42" s="35" t="s">
        <v>130</v>
      </c>
    </row>
    <row r="43" spans="1:5" ht="63.75">
      <c r="A43" s="38" t="s">
        <v>51</v>
      </c>
      <c r="E43" s="37" t="s">
        <v>736</v>
      </c>
    </row>
    <row r="44" spans="1:16" ht="12.75">
      <c r="A44" s="25" t="s">
        <v>44</v>
      </c>
      <c r="B44" s="29" t="s">
        <v>132</v>
      </c>
      <c r="C44" s="29" t="s">
        <v>133</v>
      </c>
      <c r="D44" s="25" t="s">
        <v>46</v>
      </c>
      <c r="E44" s="30" t="s">
        <v>134</v>
      </c>
      <c r="F44" s="31" t="s">
        <v>72</v>
      </c>
      <c r="G44" s="32">
        <v>1.295</v>
      </c>
      <c r="H44" s="33">
        <v>0</v>
      </c>
      <c r="I44" s="33">
        <f>ROUND(ROUND(H44,2)*ROUND(G44,3),2)</f>
      </c>
      <c r="O44">
        <f>(I44*21)/100</f>
      </c>
      <c r="P44" t="s">
        <v>22</v>
      </c>
    </row>
    <row r="45" spans="1:5" ht="25.5">
      <c r="A45" s="34" t="s">
        <v>49</v>
      </c>
      <c r="E45" s="35" t="s">
        <v>599</v>
      </c>
    </row>
    <row r="46" spans="1:5" ht="25.5">
      <c r="A46" s="38" t="s">
        <v>51</v>
      </c>
      <c r="E46" s="37" t="s">
        <v>737</v>
      </c>
    </row>
    <row r="47" spans="1:16" ht="12.75">
      <c r="A47" s="25" t="s">
        <v>44</v>
      </c>
      <c r="B47" s="29" t="s">
        <v>137</v>
      </c>
      <c r="C47" s="29" t="s">
        <v>142</v>
      </c>
      <c r="D47" s="25" t="s">
        <v>46</v>
      </c>
      <c r="E47" s="30" t="s">
        <v>143</v>
      </c>
      <c r="F47" s="31" t="s">
        <v>72</v>
      </c>
      <c r="G47" s="32">
        <v>13.92</v>
      </c>
      <c r="H47" s="33">
        <v>0</v>
      </c>
      <c r="I47" s="33">
        <f>ROUND(ROUND(H47,2)*ROUND(G47,3),2)</f>
      </c>
      <c r="O47">
        <f>(I47*21)/100</f>
      </c>
      <c r="P47" t="s">
        <v>22</v>
      </c>
    </row>
    <row r="48" spans="1:5" ht="12.75">
      <c r="A48" s="34" t="s">
        <v>49</v>
      </c>
      <c r="E48" s="35" t="s">
        <v>46</v>
      </c>
    </row>
    <row r="49" spans="1:5" ht="12.75">
      <c r="A49" s="38" t="s">
        <v>51</v>
      </c>
      <c r="E49" s="37" t="s">
        <v>738</v>
      </c>
    </row>
    <row r="50" spans="1:16" ht="12.75">
      <c r="A50" s="25" t="s">
        <v>44</v>
      </c>
      <c r="B50" s="29" t="s">
        <v>141</v>
      </c>
      <c r="C50" s="29" t="s">
        <v>146</v>
      </c>
      <c r="D50" s="25" t="s">
        <v>46</v>
      </c>
      <c r="E50" s="30" t="s">
        <v>147</v>
      </c>
      <c r="F50" s="31" t="s">
        <v>72</v>
      </c>
      <c r="G50" s="32">
        <v>7.25</v>
      </c>
      <c r="H50" s="33">
        <v>0</v>
      </c>
      <c r="I50" s="33">
        <f>ROUND(ROUND(H50,2)*ROUND(G50,3),2)</f>
      </c>
      <c r="O50">
        <f>(I50*21)/100</f>
      </c>
      <c r="P50" t="s">
        <v>22</v>
      </c>
    </row>
    <row r="51" spans="1:5" ht="12.75">
      <c r="A51" s="34" t="s">
        <v>49</v>
      </c>
      <c r="E51" s="35" t="s">
        <v>148</v>
      </c>
    </row>
    <row r="52" spans="1:5" ht="25.5">
      <c r="A52" s="38" t="s">
        <v>51</v>
      </c>
      <c r="E52" s="37" t="s">
        <v>739</v>
      </c>
    </row>
    <row r="53" spans="1:16" ht="12.75">
      <c r="A53" s="25" t="s">
        <v>44</v>
      </c>
      <c r="B53" s="29" t="s">
        <v>145</v>
      </c>
      <c r="C53" s="29" t="s">
        <v>156</v>
      </c>
      <c r="D53" s="25" t="s">
        <v>46</v>
      </c>
      <c r="E53" s="30" t="s">
        <v>157</v>
      </c>
      <c r="F53" s="31" t="s">
        <v>82</v>
      </c>
      <c r="G53" s="32">
        <v>76.91</v>
      </c>
      <c r="H53" s="33">
        <v>0</v>
      </c>
      <c r="I53" s="33">
        <f>ROUND(ROUND(H53,2)*ROUND(G53,3),2)</f>
      </c>
      <c r="O53">
        <f>(I53*21)/100</f>
      </c>
      <c r="P53" t="s">
        <v>22</v>
      </c>
    </row>
    <row r="54" spans="1:5" ht="12.75">
      <c r="A54" s="34" t="s">
        <v>49</v>
      </c>
      <c r="E54" s="35" t="s">
        <v>46</v>
      </c>
    </row>
    <row r="55" spans="1:5" ht="51">
      <c r="A55" s="38" t="s">
        <v>51</v>
      </c>
      <c r="E55" s="37" t="s">
        <v>740</v>
      </c>
    </row>
    <row r="56" spans="1:16" ht="12.75">
      <c r="A56" s="25" t="s">
        <v>44</v>
      </c>
      <c r="B56" s="29" t="s">
        <v>150</v>
      </c>
      <c r="C56" s="29" t="s">
        <v>160</v>
      </c>
      <c r="D56" s="25" t="s">
        <v>46</v>
      </c>
      <c r="E56" s="30" t="s">
        <v>161</v>
      </c>
      <c r="F56" s="31" t="s">
        <v>82</v>
      </c>
      <c r="G56" s="32">
        <v>8.63</v>
      </c>
      <c r="H56" s="33">
        <v>0</v>
      </c>
      <c r="I56" s="33">
        <f>ROUND(ROUND(H56,2)*ROUND(G56,3),2)</f>
      </c>
      <c r="O56">
        <f>(I56*21)/100</f>
      </c>
      <c r="P56" t="s">
        <v>22</v>
      </c>
    </row>
    <row r="57" spans="1:5" ht="12.75">
      <c r="A57" s="34" t="s">
        <v>49</v>
      </c>
      <c r="E57" s="35" t="s">
        <v>46</v>
      </c>
    </row>
    <row r="58" spans="1:5" ht="25.5">
      <c r="A58" s="38" t="s">
        <v>51</v>
      </c>
      <c r="E58" s="37" t="s">
        <v>741</v>
      </c>
    </row>
    <row r="59" spans="1:16" ht="12.75">
      <c r="A59" s="25" t="s">
        <v>44</v>
      </c>
      <c r="B59" s="29" t="s">
        <v>155</v>
      </c>
      <c r="C59" s="29" t="s">
        <v>164</v>
      </c>
      <c r="D59" s="25" t="s">
        <v>46</v>
      </c>
      <c r="E59" s="30" t="s">
        <v>165</v>
      </c>
      <c r="F59" s="31" t="s">
        <v>72</v>
      </c>
      <c r="G59" s="32">
        <v>1.295</v>
      </c>
      <c r="H59" s="33">
        <v>0</v>
      </c>
      <c r="I59" s="33">
        <f>ROUND(ROUND(H59,2)*ROUND(G59,3),2)</f>
      </c>
      <c r="O59">
        <f>(I59*21)/100</f>
      </c>
      <c r="P59" t="s">
        <v>22</v>
      </c>
    </row>
    <row r="60" spans="1:5" ht="12.75">
      <c r="A60" s="34" t="s">
        <v>49</v>
      </c>
      <c r="E60" s="35" t="s">
        <v>46</v>
      </c>
    </row>
    <row r="61" spans="1:5" ht="25.5">
      <c r="A61" s="38" t="s">
        <v>51</v>
      </c>
      <c r="E61" s="37" t="s">
        <v>742</v>
      </c>
    </row>
    <row r="62" spans="1:16" ht="12.75">
      <c r="A62" s="25" t="s">
        <v>44</v>
      </c>
      <c r="B62" s="29" t="s">
        <v>159</v>
      </c>
      <c r="C62" s="29" t="s">
        <v>168</v>
      </c>
      <c r="D62" s="25" t="s">
        <v>46</v>
      </c>
      <c r="E62" s="30" t="s">
        <v>169</v>
      </c>
      <c r="F62" s="31" t="s">
        <v>82</v>
      </c>
      <c r="G62" s="32">
        <v>8.63</v>
      </c>
      <c r="H62" s="33">
        <v>0</v>
      </c>
      <c r="I62" s="33">
        <f>ROUND(ROUND(H62,2)*ROUND(G62,3),2)</f>
      </c>
      <c r="O62">
        <f>(I62*21)/100</f>
      </c>
      <c r="P62" t="s">
        <v>22</v>
      </c>
    </row>
    <row r="63" spans="1:5" ht="12.75">
      <c r="A63" s="34" t="s">
        <v>49</v>
      </c>
      <c r="E63" s="35" t="s">
        <v>46</v>
      </c>
    </row>
    <row r="64" spans="1:5" ht="25.5">
      <c r="A64" s="38" t="s">
        <v>51</v>
      </c>
      <c r="E64" s="37" t="s">
        <v>743</v>
      </c>
    </row>
    <row r="65" spans="1:16" ht="12.75">
      <c r="A65" s="25" t="s">
        <v>44</v>
      </c>
      <c r="B65" s="29" t="s">
        <v>163</v>
      </c>
      <c r="C65" s="29" t="s">
        <v>172</v>
      </c>
      <c r="D65" s="25" t="s">
        <v>46</v>
      </c>
      <c r="E65" s="30" t="s">
        <v>173</v>
      </c>
      <c r="F65" s="31" t="s">
        <v>82</v>
      </c>
      <c r="G65" s="32">
        <v>8.63</v>
      </c>
      <c r="H65" s="33">
        <v>0</v>
      </c>
      <c r="I65" s="33">
        <f>ROUND(ROUND(H65,2)*ROUND(G65,3),2)</f>
      </c>
      <c r="O65">
        <f>(I65*21)/100</f>
      </c>
      <c r="P65" t="s">
        <v>22</v>
      </c>
    </row>
    <row r="66" spans="1:5" ht="12.75">
      <c r="A66" s="34" t="s">
        <v>49</v>
      </c>
      <c r="E66" s="35" t="s">
        <v>46</v>
      </c>
    </row>
    <row r="67" spans="1:5" ht="25.5">
      <c r="A67" s="38" t="s">
        <v>51</v>
      </c>
      <c r="E67" s="37" t="s">
        <v>744</v>
      </c>
    </row>
    <row r="68" spans="1:16" ht="25.5">
      <c r="A68" s="25" t="s">
        <v>44</v>
      </c>
      <c r="B68" s="29" t="s">
        <v>167</v>
      </c>
      <c r="C68" s="29" t="s">
        <v>85</v>
      </c>
      <c r="D68" s="25" t="s">
        <v>46</v>
      </c>
      <c r="E68" s="30" t="s">
        <v>86</v>
      </c>
      <c r="F68" s="31" t="s">
        <v>60</v>
      </c>
      <c r="G68" s="32">
        <v>5</v>
      </c>
      <c r="H68" s="33">
        <v>0</v>
      </c>
      <c r="I68" s="33">
        <f>ROUND(ROUND(H68,2)*ROUND(G68,3),2)</f>
      </c>
      <c r="O68">
        <f>(I68*21)/100</f>
      </c>
      <c r="P68" t="s">
        <v>22</v>
      </c>
    </row>
    <row r="69" spans="1:5" ht="25.5">
      <c r="A69" s="34" t="s">
        <v>49</v>
      </c>
      <c r="E69" s="35" t="s">
        <v>745</v>
      </c>
    </row>
    <row r="70" spans="1:5" ht="25.5">
      <c r="A70" s="36" t="s">
        <v>51</v>
      </c>
      <c r="E70" s="37" t="s">
        <v>746</v>
      </c>
    </row>
    <row r="71" spans="1:18" ht="12.75" customHeight="1">
      <c r="A71" s="6" t="s">
        <v>42</v>
      </c>
      <c r="B71" s="6"/>
      <c r="C71" s="40" t="s">
        <v>34</v>
      </c>
      <c r="D71" s="6"/>
      <c r="E71" s="27" t="s">
        <v>175</v>
      </c>
      <c r="F71" s="6"/>
      <c r="G71" s="6"/>
      <c r="H71" s="6"/>
      <c r="I71" s="41">
        <f>0+Q71</f>
      </c>
      <c r="O71">
        <f>0+R71</f>
      </c>
      <c r="Q71">
        <f>0+I72+I75+I78+I81+I84+I87+I90+I93+I96+I99</f>
      </c>
      <c r="R71">
        <f>0+O72+O75+O78+O81+O84+O87+O90+O93+O96+O99</f>
      </c>
    </row>
    <row r="72" spans="1:16" ht="12.75">
      <c r="A72" s="25" t="s">
        <v>44</v>
      </c>
      <c r="B72" s="29" t="s">
        <v>171</v>
      </c>
      <c r="C72" s="29" t="s">
        <v>352</v>
      </c>
      <c r="D72" s="25" t="s">
        <v>46</v>
      </c>
      <c r="E72" s="30" t="s">
        <v>353</v>
      </c>
      <c r="F72" s="31" t="s">
        <v>82</v>
      </c>
      <c r="G72" s="32">
        <v>116.69</v>
      </c>
      <c r="H72" s="33">
        <v>0</v>
      </c>
      <c r="I72" s="33">
        <f>ROUND(ROUND(H72,2)*ROUND(G72,3),2)</f>
      </c>
      <c r="O72">
        <f>(I72*21)/100</f>
      </c>
      <c r="P72" t="s">
        <v>22</v>
      </c>
    </row>
    <row r="73" spans="1:5" ht="12.75">
      <c r="A73" s="34" t="s">
        <v>49</v>
      </c>
      <c r="E73" s="35" t="s">
        <v>354</v>
      </c>
    </row>
    <row r="74" spans="1:5" ht="114.75">
      <c r="A74" s="38" t="s">
        <v>51</v>
      </c>
      <c r="E74" s="37" t="s">
        <v>747</v>
      </c>
    </row>
    <row r="75" spans="1:16" ht="12.75">
      <c r="A75" s="25" t="s">
        <v>44</v>
      </c>
      <c r="B75" s="29" t="s">
        <v>176</v>
      </c>
      <c r="C75" s="29" t="s">
        <v>748</v>
      </c>
      <c r="D75" s="25" t="s">
        <v>46</v>
      </c>
      <c r="E75" s="30" t="s">
        <v>749</v>
      </c>
      <c r="F75" s="31" t="s">
        <v>82</v>
      </c>
      <c r="G75" s="32">
        <v>17.34</v>
      </c>
      <c r="H75" s="33">
        <v>0</v>
      </c>
      <c r="I75" s="33">
        <f>ROUND(ROUND(H75,2)*ROUND(G75,3),2)</f>
      </c>
      <c r="O75">
        <f>(I75*21)/100</f>
      </c>
      <c r="P75" t="s">
        <v>22</v>
      </c>
    </row>
    <row r="76" spans="1:5" ht="25.5">
      <c r="A76" s="34" t="s">
        <v>49</v>
      </c>
      <c r="E76" s="35" t="s">
        <v>750</v>
      </c>
    </row>
    <row r="77" spans="1:5" ht="25.5">
      <c r="A77" s="38" t="s">
        <v>51</v>
      </c>
      <c r="E77" s="37" t="s">
        <v>751</v>
      </c>
    </row>
    <row r="78" spans="1:16" ht="12.75">
      <c r="A78" s="25" t="s">
        <v>44</v>
      </c>
      <c r="B78" s="29" t="s">
        <v>180</v>
      </c>
      <c r="C78" s="29" t="s">
        <v>191</v>
      </c>
      <c r="D78" s="25" t="s">
        <v>46</v>
      </c>
      <c r="E78" s="30" t="s">
        <v>192</v>
      </c>
      <c r="F78" s="31" t="s">
        <v>82</v>
      </c>
      <c r="G78" s="32">
        <v>23.66</v>
      </c>
      <c r="H78" s="33">
        <v>0</v>
      </c>
      <c r="I78" s="33">
        <f>ROUND(ROUND(H78,2)*ROUND(G78,3),2)</f>
      </c>
      <c r="O78">
        <f>(I78*21)/100</f>
      </c>
      <c r="P78" t="s">
        <v>22</v>
      </c>
    </row>
    <row r="79" spans="1:5" ht="12.75">
      <c r="A79" s="34" t="s">
        <v>49</v>
      </c>
      <c r="E79" s="35" t="s">
        <v>193</v>
      </c>
    </row>
    <row r="80" spans="1:5" ht="25.5">
      <c r="A80" s="38" t="s">
        <v>51</v>
      </c>
      <c r="E80" s="37" t="s">
        <v>752</v>
      </c>
    </row>
    <row r="81" spans="1:16" ht="12.75">
      <c r="A81" s="25" t="s">
        <v>44</v>
      </c>
      <c r="B81" s="29" t="s">
        <v>185</v>
      </c>
      <c r="C81" s="29" t="s">
        <v>196</v>
      </c>
      <c r="D81" s="25" t="s">
        <v>46</v>
      </c>
      <c r="E81" s="30" t="s">
        <v>197</v>
      </c>
      <c r="F81" s="31" t="s">
        <v>82</v>
      </c>
      <c r="G81" s="32">
        <v>23.66</v>
      </c>
      <c r="H81" s="33">
        <v>0</v>
      </c>
      <c r="I81" s="33">
        <f>ROUND(ROUND(H81,2)*ROUND(G81,3),2)</f>
      </c>
      <c r="O81">
        <f>(I81*21)/100</f>
      </c>
      <c r="P81" t="s">
        <v>22</v>
      </c>
    </row>
    <row r="82" spans="1:5" ht="12.75">
      <c r="A82" s="34" t="s">
        <v>49</v>
      </c>
      <c r="E82" s="35" t="s">
        <v>198</v>
      </c>
    </row>
    <row r="83" spans="1:5" ht="25.5">
      <c r="A83" s="38" t="s">
        <v>51</v>
      </c>
      <c r="E83" s="37" t="s">
        <v>752</v>
      </c>
    </row>
    <row r="84" spans="1:16" ht="12.75">
      <c r="A84" s="25" t="s">
        <v>44</v>
      </c>
      <c r="B84" s="29" t="s">
        <v>190</v>
      </c>
      <c r="C84" s="29" t="s">
        <v>206</v>
      </c>
      <c r="D84" s="25" t="s">
        <v>46</v>
      </c>
      <c r="E84" s="30" t="s">
        <v>207</v>
      </c>
      <c r="F84" s="31" t="s">
        <v>82</v>
      </c>
      <c r="G84" s="32">
        <v>23.66</v>
      </c>
      <c r="H84" s="33">
        <v>0</v>
      </c>
      <c r="I84" s="33">
        <f>ROUND(ROUND(H84,2)*ROUND(G84,3),2)</f>
      </c>
      <c r="O84">
        <f>(I84*21)/100</f>
      </c>
      <c r="P84" t="s">
        <v>22</v>
      </c>
    </row>
    <row r="85" spans="1:5" ht="12.75">
      <c r="A85" s="34" t="s">
        <v>49</v>
      </c>
      <c r="E85" s="35" t="s">
        <v>208</v>
      </c>
    </row>
    <row r="86" spans="1:5" ht="25.5">
      <c r="A86" s="38" t="s">
        <v>51</v>
      </c>
      <c r="E86" s="37" t="s">
        <v>752</v>
      </c>
    </row>
    <row r="87" spans="1:16" ht="12.75">
      <c r="A87" s="25" t="s">
        <v>44</v>
      </c>
      <c r="B87" s="29" t="s">
        <v>195</v>
      </c>
      <c r="C87" s="29" t="s">
        <v>370</v>
      </c>
      <c r="D87" s="25" t="s">
        <v>46</v>
      </c>
      <c r="E87" s="30" t="s">
        <v>371</v>
      </c>
      <c r="F87" s="31" t="s">
        <v>82</v>
      </c>
      <c r="G87" s="32">
        <v>23.66</v>
      </c>
      <c r="H87" s="33">
        <v>0</v>
      </c>
      <c r="I87" s="33">
        <f>ROUND(ROUND(H87,2)*ROUND(G87,3),2)</f>
      </c>
      <c r="O87">
        <f>(I87*21)/100</f>
      </c>
      <c r="P87" t="s">
        <v>22</v>
      </c>
    </row>
    <row r="88" spans="1:5" ht="12.75">
      <c r="A88" s="34" t="s">
        <v>49</v>
      </c>
      <c r="E88" s="35" t="s">
        <v>372</v>
      </c>
    </row>
    <row r="89" spans="1:5" ht="25.5">
      <c r="A89" s="38" t="s">
        <v>51</v>
      </c>
      <c r="E89" s="37" t="s">
        <v>752</v>
      </c>
    </row>
    <row r="90" spans="1:16" ht="12.75">
      <c r="A90" s="25" t="s">
        <v>44</v>
      </c>
      <c r="B90" s="29" t="s">
        <v>200</v>
      </c>
      <c r="C90" s="29" t="s">
        <v>615</v>
      </c>
      <c r="D90" s="25" t="s">
        <v>46</v>
      </c>
      <c r="E90" s="30" t="s">
        <v>616</v>
      </c>
      <c r="F90" s="31" t="s">
        <v>82</v>
      </c>
      <c r="G90" s="32">
        <v>2.45</v>
      </c>
      <c r="H90" s="33">
        <v>0</v>
      </c>
      <c r="I90" s="33">
        <f>ROUND(ROUND(H90,2)*ROUND(G90,3),2)</f>
      </c>
      <c r="O90">
        <f>(I90*21)/100</f>
      </c>
      <c r="P90" t="s">
        <v>22</v>
      </c>
    </row>
    <row r="91" spans="1:5" ht="12.75">
      <c r="A91" s="34" t="s">
        <v>49</v>
      </c>
      <c r="E91" s="35" t="s">
        <v>617</v>
      </c>
    </row>
    <row r="92" spans="1:5" ht="25.5">
      <c r="A92" s="38" t="s">
        <v>51</v>
      </c>
      <c r="E92" s="37" t="s">
        <v>753</v>
      </c>
    </row>
    <row r="93" spans="1:16" ht="12.75">
      <c r="A93" s="25" t="s">
        <v>44</v>
      </c>
      <c r="B93" s="29" t="s">
        <v>205</v>
      </c>
      <c r="C93" s="29" t="s">
        <v>690</v>
      </c>
      <c r="D93" s="25" t="s">
        <v>46</v>
      </c>
      <c r="E93" s="30" t="s">
        <v>691</v>
      </c>
      <c r="F93" s="31" t="s">
        <v>82</v>
      </c>
      <c r="G93" s="32">
        <v>3.37</v>
      </c>
      <c r="H93" s="33">
        <v>0</v>
      </c>
      <c r="I93" s="33">
        <f>ROUND(ROUND(H93,2)*ROUND(G93,3),2)</f>
      </c>
      <c r="O93">
        <f>(I93*21)/100</f>
      </c>
      <c r="P93" t="s">
        <v>22</v>
      </c>
    </row>
    <row r="94" spans="1:5" ht="12.75">
      <c r="A94" s="34" t="s">
        <v>49</v>
      </c>
      <c r="E94" s="35" t="s">
        <v>692</v>
      </c>
    </row>
    <row r="95" spans="1:5" ht="25.5">
      <c r="A95" s="38" t="s">
        <v>51</v>
      </c>
      <c r="E95" s="37" t="s">
        <v>754</v>
      </c>
    </row>
    <row r="96" spans="1:16" ht="25.5">
      <c r="A96" s="25" t="s">
        <v>44</v>
      </c>
      <c r="B96" s="29" t="s">
        <v>210</v>
      </c>
      <c r="C96" s="29" t="s">
        <v>706</v>
      </c>
      <c r="D96" s="25" t="s">
        <v>46</v>
      </c>
      <c r="E96" s="30" t="s">
        <v>707</v>
      </c>
      <c r="F96" s="31" t="s">
        <v>82</v>
      </c>
      <c r="G96" s="32">
        <v>3.06</v>
      </c>
      <c r="H96" s="33">
        <v>0</v>
      </c>
      <c r="I96" s="33">
        <f>ROUND(ROUND(H96,2)*ROUND(G96,3),2)</f>
      </c>
      <c r="O96">
        <f>(I96*21)/100</f>
      </c>
      <c r="P96" t="s">
        <v>22</v>
      </c>
    </row>
    <row r="97" spans="1:5" ht="12.75">
      <c r="A97" s="34" t="s">
        <v>49</v>
      </c>
      <c r="E97" s="35" t="s">
        <v>708</v>
      </c>
    </row>
    <row r="98" spans="1:5" ht="25.5">
      <c r="A98" s="38" t="s">
        <v>51</v>
      </c>
      <c r="E98" s="37" t="s">
        <v>755</v>
      </c>
    </row>
    <row r="99" spans="1:16" ht="12.75">
      <c r="A99" s="25" t="s">
        <v>44</v>
      </c>
      <c r="B99" s="29" t="s">
        <v>214</v>
      </c>
      <c r="C99" s="29" t="s">
        <v>378</v>
      </c>
      <c r="D99" s="25" t="s">
        <v>46</v>
      </c>
      <c r="E99" s="30" t="s">
        <v>379</v>
      </c>
      <c r="F99" s="31" t="s">
        <v>82</v>
      </c>
      <c r="G99" s="32">
        <v>27.03</v>
      </c>
      <c r="H99" s="33">
        <v>0</v>
      </c>
      <c r="I99" s="33">
        <f>ROUND(ROUND(H99,2)*ROUND(G99,3),2)</f>
      </c>
      <c r="O99">
        <f>(I99*21)/100</f>
      </c>
      <c r="P99" t="s">
        <v>22</v>
      </c>
    </row>
    <row r="100" spans="1:5" ht="12.75">
      <c r="A100" s="34" t="s">
        <v>49</v>
      </c>
      <c r="E100" s="35" t="s">
        <v>711</v>
      </c>
    </row>
    <row r="101" spans="1:5" ht="25.5">
      <c r="A101" s="36" t="s">
        <v>51</v>
      </c>
      <c r="E101" s="37" t="s">
        <v>756</v>
      </c>
    </row>
    <row r="102" spans="1:18" ht="12.75" customHeight="1">
      <c r="A102" s="6" t="s">
        <v>42</v>
      </c>
      <c r="B102" s="6"/>
      <c r="C102" s="40" t="s">
        <v>75</v>
      </c>
      <c r="D102" s="6"/>
      <c r="E102" s="27" t="s">
        <v>222</v>
      </c>
      <c r="F102" s="6"/>
      <c r="G102" s="6"/>
      <c r="H102" s="6"/>
      <c r="I102" s="41">
        <f>0+Q102</f>
      </c>
      <c r="O102">
        <f>0+R102</f>
      </c>
      <c r="Q102">
        <f>0+I103</f>
      </c>
      <c r="R102">
        <f>0+O103</f>
      </c>
    </row>
    <row r="103" spans="1:16" ht="12.75">
      <c r="A103" s="25" t="s">
        <v>44</v>
      </c>
      <c r="B103" s="29" t="s">
        <v>218</v>
      </c>
      <c r="C103" s="29" t="s">
        <v>224</v>
      </c>
      <c r="D103" s="25" t="s">
        <v>46</v>
      </c>
      <c r="E103" s="30" t="s">
        <v>225</v>
      </c>
      <c r="F103" s="31" t="s">
        <v>60</v>
      </c>
      <c r="G103" s="32">
        <v>1</v>
      </c>
      <c r="H103" s="33">
        <v>0</v>
      </c>
      <c r="I103" s="33">
        <f>ROUND(ROUND(H103,2)*ROUND(G103,3),2)</f>
      </c>
      <c r="O103">
        <f>(I103*21)/100</f>
      </c>
      <c r="P103" t="s">
        <v>22</v>
      </c>
    </row>
    <row r="104" spans="1:5" ht="12.75">
      <c r="A104" s="34" t="s">
        <v>49</v>
      </c>
      <c r="E104" s="35" t="s">
        <v>226</v>
      </c>
    </row>
    <row r="105" spans="1:5" ht="25.5">
      <c r="A105" s="36" t="s">
        <v>51</v>
      </c>
      <c r="E105" s="37" t="s">
        <v>227</v>
      </c>
    </row>
    <row r="106" spans="1:18" ht="12.75" customHeight="1">
      <c r="A106" s="6" t="s">
        <v>42</v>
      </c>
      <c r="B106" s="6"/>
      <c r="C106" s="40" t="s">
        <v>39</v>
      </c>
      <c r="D106" s="6"/>
      <c r="E106" s="27" t="s">
        <v>228</v>
      </c>
      <c r="F106" s="6"/>
      <c r="G106" s="6"/>
      <c r="H106" s="6"/>
      <c r="I106" s="41">
        <f>0+Q106</f>
      </c>
      <c r="O106">
        <f>0+R106</f>
      </c>
      <c r="Q106">
        <f>0+I107+I110+I113+I116+I119</f>
      </c>
      <c r="R106">
        <f>0+O107+O110+O113+O116+O119</f>
      </c>
    </row>
    <row r="107" spans="1:16" ht="12.75">
      <c r="A107" s="25" t="s">
        <v>44</v>
      </c>
      <c r="B107" s="29" t="s">
        <v>223</v>
      </c>
      <c r="C107" s="29" t="s">
        <v>713</v>
      </c>
      <c r="D107" s="25" t="s">
        <v>46</v>
      </c>
      <c r="E107" s="30" t="s">
        <v>714</v>
      </c>
      <c r="F107" s="31" t="s">
        <v>60</v>
      </c>
      <c r="G107" s="32">
        <v>2</v>
      </c>
      <c r="H107" s="33">
        <v>0</v>
      </c>
      <c r="I107" s="33">
        <f>ROUND(ROUND(H107,2)*ROUND(G107,3),2)</f>
      </c>
      <c r="O107">
        <f>(I107*21)/100</f>
      </c>
      <c r="P107" t="s">
        <v>22</v>
      </c>
    </row>
    <row r="108" spans="1:5" ht="12.75">
      <c r="A108" s="34" t="s">
        <v>49</v>
      </c>
      <c r="E108" s="35" t="s">
        <v>46</v>
      </c>
    </row>
    <row r="109" spans="1:5" ht="25.5">
      <c r="A109" s="38" t="s">
        <v>51</v>
      </c>
      <c r="E109" s="37" t="s">
        <v>757</v>
      </c>
    </row>
    <row r="110" spans="1:16" ht="12.75">
      <c r="A110" s="25" t="s">
        <v>44</v>
      </c>
      <c r="B110" s="29" t="s">
        <v>229</v>
      </c>
      <c r="C110" s="29" t="s">
        <v>243</v>
      </c>
      <c r="D110" s="25" t="s">
        <v>46</v>
      </c>
      <c r="E110" s="30" t="s">
        <v>244</v>
      </c>
      <c r="F110" s="31" t="s">
        <v>106</v>
      </c>
      <c r="G110" s="32">
        <v>10.2</v>
      </c>
      <c r="H110" s="33">
        <v>0</v>
      </c>
      <c r="I110" s="33">
        <f>ROUND(ROUND(H110,2)*ROUND(G110,3),2)</f>
      </c>
      <c r="O110">
        <f>(I110*21)/100</f>
      </c>
      <c r="P110" t="s">
        <v>22</v>
      </c>
    </row>
    <row r="111" spans="1:5" ht="12.75">
      <c r="A111" s="34" t="s">
        <v>49</v>
      </c>
      <c r="E111" s="35" t="s">
        <v>46</v>
      </c>
    </row>
    <row r="112" spans="1:5" ht="38.25">
      <c r="A112" s="38" t="s">
        <v>51</v>
      </c>
      <c r="E112" s="37" t="s">
        <v>758</v>
      </c>
    </row>
    <row r="113" spans="1:16" ht="12.75">
      <c r="A113" s="25" t="s">
        <v>44</v>
      </c>
      <c r="B113" s="29" t="s">
        <v>233</v>
      </c>
      <c r="C113" s="29" t="s">
        <v>247</v>
      </c>
      <c r="D113" s="25" t="s">
        <v>46</v>
      </c>
      <c r="E113" s="30" t="s">
        <v>248</v>
      </c>
      <c r="F113" s="31" t="s">
        <v>106</v>
      </c>
      <c r="G113" s="32">
        <v>30</v>
      </c>
      <c r="H113" s="33">
        <v>0</v>
      </c>
      <c r="I113" s="33">
        <f>ROUND(ROUND(H113,2)*ROUND(G113,3),2)</f>
      </c>
      <c r="O113">
        <f>(I113*21)/100</f>
      </c>
      <c r="P113" t="s">
        <v>22</v>
      </c>
    </row>
    <row r="114" spans="1:5" ht="12.75">
      <c r="A114" s="34" t="s">
        <v>49</v>
      </c>
      <c r="E114" s="35" t="s">
        <v>46</v>
      </c>
    </row>
    <row r="115" spans="1:5" ht="25.5">
      <c r="A115" s="38" t="s">
        <v>51</v>
      </c>
      <c r="E115" s="37" t="s">
        <v>759</v>
      </c>
    </row>
    <row r="116" spans="1:16" ht="12.75">
      <c r="A116" s="25" t="s">
        <v>44</v>
      </c>
      <c r="B116" s="29" t="s">
        <v>238</v>
      </c>
      <c r="C116" s="29" t="s">
        <v>255</v>
      </c>
      <c r="D116" s="25" t="s">
        <v>46</v>
      </c>
      <c r="E116" s="30" t="s">
        <v>256</v>
      </c>
      <c r="F116" s="31" t="s">
        <v>106</v>
      </c>
      <c r="G116" s="32">
        <v>30</v>
      </c>
      <c r="H116" s="33">
        <v>0</v>
      </c>
      <c r="I116" s="33">
        <f>ROUND(ROUND(H116,2)*ROUND(G116,3),2)</f>
      </c>
      <c r="O116">
        <f>(I116*21)/100</f>
      </c>
      <c r="P116" t="s">
        <v>22</v>
      </c>
    </row>
    <row r="117" spans="1:5" ht="12.75">
      <c r="A117" s="34" t="s">
        <v>49</v>
      </c>
      <c r="E117" s="35" t="s">
        <v>46</v>
      </c>
    </row>
    <row r="118" spans="1:5" ht="25.5">
      <c r="A118" s="38" t="s">
        <v>51</v>
      </c>
      <c r="E118" s="37" t="s">
        <v>760</v>
      </c>
    </row>
    <row r="119" spans="1:16" ht="12.75">
      <c r="A119" s="25" t="s">
        <v>44</v>
      </c>
      <c r="B119" s="29" t="s">
        <v>242</v>
      </c>
      <c r="C119" s="29" t="s">
        <v>761</v>
      </c>
      <c r="D119" s="25" t="s">
        <v>46</v>
      </c>
      <c r="E119" s="30" t="s">
        <v>762</v>
      </c>
      <c r="F119" s="31" t="s">
        <v>60</v>
      </c>
      <c r="G119" s="32">
        <v>1</v>
      </c>
      <c r="H119" s="33">
        <v>0</v>
      </c>
      <c r="I119" s="33">
        <f>ROUND(ROUND(H119,2)*ROUND(G119,3),2)</f>
      </c>
      <c r="O119">
        <f>(I119*21)/100</f>
      </c>
      <c r="P119" t="s">
        <v>22</v>
      </c>
    </row>
    <row r="120" spans="1:5" ht="12.75">
      <c r="A120" s="34" t="s">
        <v>49</v>
      </c>
      <c r="E120" s="35" t="s">
        <v>763</v>
      </c>
    </row>
    <row r="121" spans="1:5" ht="25.5">
      <c r="A121" s="36" t="s">
        <v>51</v>
      </c>
      <c r="E121" s="37" t="s">
        <v>764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